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rtak Albertyan\Desktop\serine\"/>
    </mc:Choice>
  </mc:AlternateContent>
  <xr:revisionPtr revIDLastSave="0" documentId="13_ncr:1_{5FB7A0DA-D95C-4E8E-84B7-651B7FAE7707}" xr6:coauthVersionLast="47" xr6:coauthVersionMax="47" xr10:uidLastSave="{00000000-0000-0000-0000-000000000000}"/>
  <bookViews>
    <workbookView xWindow="-120" yWindow="-120" windowWidth="29040" windowHeight="15840" tabRatio="488" activeTab="9" xr2:uid="{00000000-000D-0000-FFFF-FFFF00000000}"/>
  </bookViews>
  <sheets>
    <sheet name="1." sheetId="64" r:id="rId1"/>
    <sheet name="2." sheetId="65" r:id="rId2"/>
    <sheet name="3." sheetId="63" r:id="rId3"/>
    <sheet name="4." sheetId="66" r:id="rId4"/>
    <sheet name="5." sheetId="67" r:id="rId5"/>
    <sheet name="6." sheetId="68" r:id="rId6"/>
    <sheet name="7." sheetId="53" r:id="rId7"/>
    <sheet name="3-1" sheetId="60" state="hidden" r:id="rId8"/>
    <sheet name="8." sheetId="59" r:id="rId9"/>
    <sheet name="9." sheetId="62" r:id="rId10"/>
    <sheet name="10." sheetId="55" r:id="rId11"/>
    <sheet name="11." sheetId="51" r:id="rId12"/>
    <sheet name="12." sheetId="52" r:id="rId13"/>
  </sheets>
  <externalReferences>
    <externalReference r:id="rId14"/>
    <externalReference r:id="rId15"/>
    <externalReference r:id="rId16"/>
  </externalReferences>
  <definedNames>
    <definedName name="AgencyCode" localSheetId="10">#REF!</definedName>
    <definedName name="AgencyCode" localSheetId="11">#REF!</definedName>
    <definedName name="AgencyCode" localSheetId="12">#REF!</definedName>
    <definedName name="AgencyCode" localSheetId="7">#REF!</definedName>
    <definedName name="AgencyCode" localSheetId="6">#REF!</definedName>
    <definedName name="AgencyCode" localSheetId="8">#REF!</definedName>
    <definedName name="AgencyCode" localSheetId="9">#REF!</definedName>
    <definedName name="AgencyCode">#REF!</definedName>
    <definedName name="AgencyName" localSheetId="10">#REF!</definedName>
    <definedName name="AgencyName" localSheetId="11">#REF!</definedName>
    <definedName name="AgencyName" localSheetId="12">#REF!</definedName>
    <definedName name="AgencyName" localSheetId="9">#REF!</definedName>
    <definedName name="AgencyName">#REF!</definedName>
    <definedName name="åû" localSheetId="10">#REF!</definedName>
    <definedName name="åû" localSheetId="9">#REF!</definedName>
    <definedName name="åû">#REF!</definedName>
    <definedName name="davit" localSheetId="10">#REF!</definedName>
    <definedName name="davit" localSheetId="9">#REF!</definedName>
    <definedName name="davit">#REF!</definedName>
    <definedName name="Functional1" localSheetId="10">#REF!</definedName>
    <definedName name="Functional1" localSheetId="11">#REF!</definedName>
    <definedName name="Functional1" localSheetId="12">#REF!</definedName>
    <definedName name="Functional1" localSheetId="9">#REF!</definedName>
    <definedName name="Functional1">#REF!</definedName>
    <definedName name="ggg" localSheetId="10">#REF!</definedName>
    <definedName name="ggg" localSheetId="9">#REF!</definedName>
    <definedName name="ggg">#REF!</definedName>
    <definedName name="mas" localSheetId="10">#REF!</definedName>
    <definedName name="mas" localSheetId="9">#REF!</definedName>
    <definedName name="mas">#REF!</definedName>
    <definedName name="mass" localSheetId="10">#REF!</definedName>
    <definedName name="mass" localSheetId="9">#REF!</definedName>
    <definedName name="mass">#REF!</definedName>
    <definedName name="PANature" localSheetId="10">#REF!</definedName>
    <definedName name="PANature" localSheetId="11">#REF!</definedName>
    <definedName name="PANature" localSheetId="12">#REF!</definedName>
    <definedName name="PANature" localSheetId="9">#REF!</definedName>
    <definedName name="PANature">#REF!</definedName>
    <definedName name="PAType" localSheetId="10">#REF!</definedName>
    <definedName name="PAType" localSheetId="11">#REF!</definedName>
    <definedName name="PAType" localSheetId="12">#REF!</definedName>
    <definedName name="PAType" localSheetId="9">#REF!</definedName>
    <definedName name="PAType">#REF!</definedName>
    <definedName name="Performance2" localSheetId="10">#REF!</definedName>
    <definedName name="Performance2" localSheetId="11">#REF!</definedName>
    <definedName name="Performance2" localSheetId="12">#REF!</definedName>
    <definedName name="Performance2" localSheetId="9">#REF!</definedName>
    <definedName name="Performance2">#REF!</definedName>
    <definedName name="PerformanceType" localSheetId="10">#REF!</definedName>
    <definedName name="PerformanceType" localSheetId="11">#REF!</definedName>
    <definedName name="PerformanceType" localSheetId="12">#REF!</definedName>
    <definedName name="PerformanceType" localSheetId="9">#REF!</definedName>
    <definedName name="PerformanceType">#REF!</definedName>
    <definedName name="_xlnm.Print_Area" localSheetId="10">'10.'!$B$1:$G$125</definedName>
    <definedName name="_xlnm.Print_Area" localSheetId="1">'2.'!$A$1:$B$14</definedName>
    <definedName name="_xlnm.Print_Area" localSheetId="9">'9.'!$B$1:$G$258</definedName>
    <definedName name="_xlnm.Print_Titles" localSheetId="10">'10.'!$7:$7</definedName>
    <definedName name="_xlnm.Print_Titles" localSheetId="7">'3-1'!$8:$9</definedName>
    <definedName name="_xlnm.Print_Titles" localSheetId="8">'8.'!$8:$9</definedName>
    <definedName name="_xlnm.Print_Titles" localSheetId="9">'9.'!$7:$7</definedName>
    <definedName name="x" localSheetId="10">#REF!</definedName>
    <definedName name="x" localSheetId="8">#REF!</definedName>
    <definedName name="x" localSheetId="9">#REF!</definedName>
    <definedName name="x">#REF!</definedName>
    <definedName name="Հավելված" localSheetId="10">#REF!</definedName>
    <definedName name="Հավելված" localSheetId="9">#REF!</definedName>
    <definedName name="Հավելված">#REF!</definedName>
    <definedName name="Մաս" localSheetId="10">#REF!</definedName>
    <definedName name="Մաս" localSheetId="9">#REF!</definedName>
    <definedName name="Մաս">#REF!</definedName>
    <definedName name="շախմատիստ" localSheetId="10">#REF!</definedName>
    <definedName name="շախմատիստ" localSheetId="9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34" i="59" l="1"/>
  <c r="H135" i="59"/>
  <c r="H136" i="59"/>
  <c r="H137" i="59"/>
  <c r="G107" i="55"/>
  <c r="F107" i="55"/>
  <c r="E111" i="55"/>
  <c r="E110" i="55"/>
  <c r="D133" i="52" l="1"/>
  <c r="D123" i="52"/>
  <c r="D114" i="52"/>
  <c r="D105" i="52"/>
  <c r="D94" i="52"/>
  <c r="D85" i="52"/>
  <c r="D76" i="52"/>
  <c r="D67" i="52"/>
  <c r="D154" i="51"/>
  <c r="H181" i="59"/>
  <c r="H180" i="59" s="1"/>
  <c r="H179" i="59" s="1"/>
  <c r="H178" i="59" s="1"/>
  <c r="H176" i="59" s="1"/>
  <c r="H174" i="59" s="1"/>
  <c r="G13" i="62"/>
  <c r="G12" i="62"/>
  <c r="F12" i="62"/>
  <c r="E92" i="53"/>
  <c r="E111" i="53"/>
  <c r="G117" i="62"/>
  <c r="F117" i="62"/>
  <c r="E143" i="62"/>
  <c r="G142" i="62"/>
  <c r="F142" i="62"/>
  <c r="F141" i="62" s="1"/>
  <c r="E142" i="62"/>
  <c r="G141" i="62"/>
  <c r="G140" i="62" s="1"/>
  <c r="G138" i="62" s="1"/>
  <c r="G136" i="62" s="1"/>
  <c r="E141" i="62" l="1"/>
  <c r="F140" i="62"/>
  <c r="E140" i="62" l="1"/>
  <c r="E138" i="62" s="1"/>
  <c r="E136" i="62" s="1"/>
  <c r="F138" i="62"/>
  <c r="F136" i="62" s="1"/>
  <c r="E186" i="62" l="1"/>
  <c r="E185" i="62" s="1"/>
  <c r="G185" i="62"/>
  <c r="G184" i="62" s="1"/>
  <c r="F185" i="62"/>
  <c r="F184" i="62"/>
  <c r="F183" i="62" s="1"/>
  <c r="F182" i="62" s="1"/>
  <c r="F180" i="62" s="1"/>
  <c r="F178" i="62" s="1"/>
  <c r="E177" i="62"/>
  <c r="E176" i="62" s="1"/>
  <c r="G176" i="62"/>
  <c r="G175" i="62" s="1"/>
  <c r="G174" i="62" s="1"/>
  <c r="G173" i="62" s="1"/>
  <c r="G171" i="62" s="1"/>
  <c r="G169" i="62" s="1"/>
  <c r="F176" i="62"/>
  <c r="F175" i="62" s="1"/>
  <c r="E168" i="62"/>
  <c r="E167" i="62" s="1"/>
  <c r="G167" i="62"/>
  <c r="G166" i="62" s="1"/>
  <c r="G165" i="62" s="1"/>
  <c r="G164" i="62" s="1"/>
  <c r="G162" i="62" s="1"/>
  <c r="G160" i="62" s="1"/>
  <c r="F167" i="62"/>
  <c r="F166" i="62" s="1"/>
  <c r="E159" i="62"/>
  <c r="H198" i="59" s="1"/>
  <c r="H197" i="59" s="1"/>
  <c r="H196" i="59" s="1"/>
  <c r="H195" i="59" s="1"/>
  <c r="H193" i="59" s="1"/>
  <c r="H191" i="59" s="1"/>
  <c r="G158" i="62"/>
  <c r="G157" i="62" s="1"/>
  <c r="G156" i="62" s="1"/>
  <c r="G154" i="62" s="1"/>
  <c r="G152" i="62" s="1"/>
  <c r="F158" i="62"/>
  <c r="E158" i="62" s="1"/>
  <c r="E151" i="62"/>
  <c r="H190" i="59" s="1"/>
  <c r="H189" i="59" s="1"/>
  <c r="H188" i="59" s="1"/>
  <c r="H187" i="59" s="1"/>
  <c r="H186" i="59" s="1"/>
  <c r="H184" i="59" s="1"/>
  <c r="H182" i="59" s="1"/>
  <c r="G150" i="62"/>
  <c r="F150" i="62"/>
  <c r="F149" i="62" s="1"/>
  <c r="E149" i="62" s="1"/>
  <c r="G149" i="62"/>
  <c r="G148" i="62" s="1"/>
  <c r="G146" i="62" s="1"/>
  <c r="G144" i="62" s="1"/>
  <c r="E135" i="62"/>
  <c r="H173" i="59" s="1"/>
  <c r="H172" i="59" s="1"/>
  <c r="H171" i="59" s="1"/>
  <c r="H170" i="59" s="1"/>
  <c r="H168" i="59" s="1"/>
  <c r="H166" i="59" s="1"/>
  <c r="G134" i="62"/>
  <c r="F134" i="62"/>
  <c r="E134" i="62" s="1"/>
  <c r="G133" i="62"/>
  <c r="G132" i="62" s="1"/>
  <c r="G131" i="62" s="1"/>
  <c r="G129" i="62" s="1"/>
  <c r="G127" i="62" s="1"/>
  <c r="F133" i="62"/>
  <c r="E133" i="62" s="1"/>
  <c r="E126" i="62"/>
  <c r="H165" i="59" s="1"/>
  <c r="H164" i="59" s="1"/>
  <c r="H163" i="59" s="1"/>
  <c r="H162" i="59" s="1"/>
  <c r="H160" i="59" s="1"/>
  <c r="H158" i="59" s="1"/>
  <c r="G125" i="62"/>
  <c r="G124" i="62" s="1"/>
  <c r="G123" i="62" s="1"/>
  <c r="G121" i="62" s="1"/>
  <c r="G119" i="62" s="1"/>
  <c r="F125" i="62"/>
  <c r="E125" i="62" s="1"/>
  <c r="H216" i="59" l="1"/>
  <c r="H215" i="59" s="1"/>
  <c r="H214" i="59" s="1"/>
  <c r="H213" i="59" s="1"/>
  <c r="H212" i="59" s="1"/>
  <c r="H210" i="59" s="1"/>
  <c r="H208" i="59" s="1"/>
  <c r="E150" i="62"/>
  <c r="H207" i="59"/>
  <c r="H206" i="59" s="1"/>
  <c r="H205" i="59" s="1"/>
  <c r="H204" i="59" s="1"/>
  <c r="H203" i="59" s="1"/>
  <c r="H201" i="59" s="1"/>
  <c r="H199" i="59" s="1"/>
  <c r="H156" i="59" s="1"/>
  <c r="F157" i="62"/>
  <c r="E157" i="62" s="1"/>
  <c r="H225" i="59"/>
  <c r="H224" i="59" s="1"/>
  <c r="H223" i="59" s="1"/>
  <c r="H222" i="59" s="1"/>
  <c r="H221" i="59" s="1"/>
  <c r="H219" i="59" s="1"/>
  <c r="H217" i="59" s="1"/>
  <c r="F174" i="62"/>
  <c r="F173" i="62" s="1"/>
  <c r="F171" i="62" s="1"/>
  <c r="F169" i="62" s="1"/>
  <c r="E175" i="62"/>
  <c r="E174" i="62" s="1"/>
  <c r="E173" i="62" s="1"/>
  <c r="E171" i="62" s="1"/>
  <c r="E169" i="62" s="1"/>
  <c r="E166" i="62"/>
  <c r="E165" i="62" s="1"/>
  <c r="E164" i="62" s="1"/>
  <c r="E162" i="62" s="1"/>
  <c r="E160" i="62" s="1"/>
  <c r="F165" i="62"/>
  <c r="F164" i="62" s="1"/>
  <c r="F162" i="62" s="1"/>
  <c r="F160" i="62" s="1"/>
  <c r="E184" i="62"/>
  <c r="E183" i="62" s="1"/>
  <c r="E182" i="62" s="1"/>
  <c r="E180" i="62" s="1"/>
  <c r="E178" i="62" s="1"/>
  <c r="G183" i="62"/>
  <c r="G182" i="62" s="1"/>
  <c r="G180" i="62" s="1"/>
  <c r="G178" i="62" s="1"/>
  <c r="F124" i="62"/>
  <c r="F132" i="62"/>
  <c r="F148" i="62"/>
  <c r="F156" i="62"/>
  <c r="D202" i="51" l="1"/>
  <c r="E141" i="53"/>
  <c r="D183" i="51"/>
  <c r="E129" i="53"/>
  <c r="E135" i="53"/>
  <c r="D192" i="51"/>
  <c r="E124" i="62"/>
  <c r="F123" i="62"/>
  <c r="E156" i="62"/>
  <c r="E154" i="62" s="1"/>
  <c r="E152" i="62" s="1"/>
  <c r="F154" i="62"/>
  <c r="F152" i="62" s="1"/>
  <c r="E148" i="62"/>
  <c r="E146" i="62" s="1"/>
  <c r="E144" i="62" s="1"/>
  <c r="F146" i="62"/>
  <c r="F144" i="62" s="1"/>
  <c r="E132" i="62"/>
  <c r="F131" i="62"/>
  <c r="D163" i="51" l="1"/>
  <c r="E117" i="53"/>
  <c r="D174" i="51"/>
  <c r="E123" i="53"/>
  <c r="E131" i="62"/>
  <c r="E129" i="62" s="1"/>
  <c r="E127" i="62" s="1"/>
  <c r="F129" i="62"/>
  <c r="F127" i="62" s="1"/>
  <c r="E123" i="62"/>
  <c r="E121" i="62" s="1"/>
  <c r="E119" i="62" s="1"/>
  <c r="F121" i="62"/>
  <c r="F119" i="62" s="1"/>
  <c r="E99" i="53" l="1"/>
  <c r="D136" i="51"/>
  <c r="E117" i="62"/>
  <c r="E105" i="53"/>
  <c r="D145" i="51"/>
  <c r="E125" i="55"/>
  <c r="H149" i="59" s="1"/>
  <c r="H148" i="59" s="1"/>
  <c r="G124" i="55"/>
  <c r="F124" i="55"/>
  <c r="E124" i="55" s="1"/>
  <c r="E123" i="55"/>
  <c r="H147" i="59" s="1"/>
  <c r="H146" i="59" s="1"/>
  <c r="G122" i="55"/>
  <c r="G121" i="55" s="1"/>
  <c r="G120" i="55" s="1"/>
  <c r="G119" i="55" s="1"/>
  <c r="G117" i="55" s="1"/>
  <c r="G115" i="55" s="1"/>
  <c r="F122" i="55"/>
  <c r="F121" i="55" s="1"/>
  <c r="E114" i="55"/>
  <c r="H138" i="59" s="1"/>
  <c r="E113" i="55"/>
  <c r="E112" i="55"/>
  <c r="E109" i="55"/>
  <c r="H133" i="59" s="1"/>
  <c r="E108" i="55"/>
  <c r="H132" i="59" s="1"/>
  <c r="F106" i="55"/>
  <c r="F105" i="55" s="1"/>
  <c r="F103" i="55" s="1"/>
  <c r="F101" i="55" s="1"/>
  <c r="H131" i="59" l="1"/>
  <c r="H130" i="59" s="1"/>
  <c r="H129" i="59" s="1"/>
  <c r="H127" i="59" s="1"/>
  <c r="H125" i="59" s="1"/>
  <c r="E107" i="55"/>
  <c r="H145" i="59"/>
  <c r="H144" i="59" s="1"/>
  <c r="H143" i="59" s="1"/>
  <c r="H141" i="59" s="1"/>
  <c r="H139" i="59" s="1"/>
  <c r="F120" i="55"/>
  <c r="E121" i="55"/>
  <c r="G106" i="55"/>
  <c r="G105" i="55" s="1"/>
  <c r="E122" i="55"/>
  <c r="H123" i="59" l="1"/>
  <c r="E105" i="55"/>
  <c r="G103" i="55"/>
  <c r="E106" i="55"/>
  <c r="E120" i="55"/>
  <c r="F119" i="55"/>
  <c r="G101" i="55" l="1"/>
  <c r="E103" i="55"/>
  <c r="E119" i="55"/>
  <c r="F117" i="55"/>
  <c r="E117" i="55" l="1"/>
  <c r="F115" i="55"/>
  <c r="G99" i="55"/>
  <c r="E101" i="55"/>
  <c r="D362" i="51" l="1"/>
  <c r="D225" i="52"/>
  <c r="E260" i="53"/>
  <c r="E115" i="55"/>
  <c r="F99" i="55"/>
  <c r="E99" i="55" s="1"/>
  <c r="D372" i="51" l="1"/>
  <c r="E266" i="53"/>
  <c r="E253" i="53" s="1"/>
  <c r="D235" i="52"/>
  <c r="G30" i="53"/>
  <c r="G29" i="53"/>
  <c r="G28" i="53"/>
  <c r="G27" i="53"/>
  <c r="G26" i="53"/>
  <c r="G24" i="53"/>
  <c r="G23" i="53"/>
  <c r="G22" i="53"/>
  <c r="G21" i="53"/>
  <c r="G20" i="53"/>
  <c r="E55" i="62"/>
  <c r="H62" i="59"/>
  <c r="D30" i="51"/>
  <c r="D21" i="51"/>
  <c r="G54" i="62"/>
  <c r="E37" i="62"/>
  <c r="H44" i="59" s="1"/>
  <c r="H43" i="59" s="1"/>
  <c r="G36" i="62"/>
  <c r="F36" i="62"/>
  <c r="E35" i="62"/>
  <c r="H42" i="59" s="1"/>
  <c r="H41" i="59" s="1"/>
  <c r="G34" i="62"/>
  <c r="F34" i="62"/>
  <c r="E34" i="62" s="1"/>
  <c r="E27" i="62"/>
  <c r="H34" i="59" s="1"/>
  <c r="E26" i="62"/>
  <c r="H33" i="59" s="1"/>
  <c r="G25" i="62"/>
  <c r="F25" i="62"/>
  <c r="F22" i="62" s="1"/>
  <c r="E24" i="62"/>
  <c r="H31" i="59" s="1"/>
  <c r="H30" i="59" s="1"/>
  <c r="G23" i="62"/>
  <c r="F23" i="62"/>
  <c r="G33" i="62" l="1"/>
  <c r="G32" i="62" s="1"/>
  <c r="G28" i="62" s="1"/>
  <c r="G30" i="62" s="1"/>
  <c r="E36" i="62"/>
  <c r="E23" i="62"/>
  <c r="H40" i="59"/>
  <c r="H39" i="59" s="1"/>
  <c r="H37" i="59" s="1"/>
  <c r="H35" i="59" s="1"/>
  <c r="H32" i="59"/>
  <c r="H29" i="59" s="1"/>
  <c r="H28" i="59" s="1"/>
  <c r="H26" i="59" s="1"/>
  <c r="H24" i="59" s="1"/>
  <c r="F33" i="62"/>
  <c r="F32" i="62" s="1"/>
  <c r="F28" i="62" s="1"/>
  <c r="E25" i="62"/>
  <c r="F21" i="62"/>
  <c r="G22" i="62"/>
  <c r="G21" i="62" s="1"/>
  <c r="G17" i="62" s="1"/>
  <c r="G19" i="62" s="1"/>
  <c r="E32" i="62" l="1"/>
  <c r="E33" i="62"/>
  <c r="F17" i="62"/>
  <c r="E21" i="62"/>
  <c r="E28" i="62"/>
  <c r="F30" i="62"/>
  <c r="E30" i="62" s="1"/>
  <c r="E22" i="62"/>
  <c r="D261" i="52" l="1"/>
  <c r="E25" i="53"/>
  <c r="G25" i="53" s="1"/>
  <c r="F19" i="62"/>
  <c r="E19" i="62" s="1"/>
  <c r="E17" i="62"/>
  <c r="E36" i="55"/>
  <c r="H299" i="59" s="1"/>
  <c r="H298" i="59" s="1"/>
  <c r="G35" i="55"/>
  <c r="F35" i="55"/>
  <c r="E35" i="55" s="1"/>
  <c r="E19" i="53" l="1"/>
  <c r="G19" i="53" s="1"/>
  <c r="D252" i="52"/>
  <c r="C31" i="68"/>
  <c r="C17" i="68"/>
  <c r="D33" i="67"/>
  <c r="F32" i="67"/>
  <c r="F31" i="67" s="1"/>
  <c r="F30" i="67" s="1"/>
  <c r="F28" i="67" s="1"/>
  <c r="F26" i="67" s="1"/>
  <c r="F24" i="67" s="1"/>
  <c r="E32" i="67"/>
  <c r="E31" i="67"/>
  <c r="E30" i="67" s="1"/>
  <c r="D23" i="67"/>
  <c r="F22" i="67"/>
  <c r="E22" i="67"/>
  <c r="E21" i="67" s="1"/>
  <c r="F21" i="67"/>
  <c r="F20" i="67" s="1"/>
  <c r="F18" i="67" s="1"/>
  <c r="F16" i="67" s="1"/>
  <c r="F14" i="67" s="1"/>
  <c r="F13" i="67" s="1"/>
  <c r="F11" i="67" s="1"/>
  <c r="E23" i="66"/>
  <c r="E19" i="66" s="1"/>
  <c r="E15" i="66"/>
  <c r="E11" i="66" s="1"/>
  <c r="E10" i="66" s="1"/>
  <c r="E9" i="66" s="1"/>
  <c r="D32" i="67" l="1"/>
  <c r="D21" i="67"/>
  <c r="E20" i="67"/>
  <c r="D30" i="67"/>
  <c r="E28" i="67"/>
  <c r="D22" i="67"/>
  <c r="D31" i="67"/>
  <c r="D28" i="67" l="1"/>
  <c r="E26" i="67"/>
  <c r="D20" i="67"/>
  <c r="E18" i="67"/>
  <c r="E16" i="67" l="1"/>
  <c r="D18" i="67"/>
  <c r="E24" i="67"/>
  <c r="D24" i="67" s="1"/>
  <c r="D26" i="67"/>
  <c r="D16" i="67" l="1"/>
  <c r="E14" i="67"/>
  <c r="E13" i="67" l="1"/>
  <c r="D14" i="67"/>
  <c r="D13" i="67" l="1"/>
  <c r="D11" i="67" s="1"/>
  <c r="E11" i="67"/>
  <c r="E98" i="55" l="1"/>
  <c r="H122" i="59" s="1"/>
  <c r="H121" i="59" s="1"/>
  <c r="G97" i="55"/>
  <c r="F97" i="55"/>
  <c r="E97" i="55" s="1"/>
  <c r="E96" i="55"/>
  <c r="H120" i="59" s="1"/>
  <c r="H119" i="59" s="1"/>
  <c r="H118" i="59" s="1"/>
  <c r="H117" i="59" s="1"/>
  <c r="H116" i="59" s="1"/>
  <c r="H114" i="59" s="1"/>
  <c r="H112" i="59" s="1"/>
  <c r="G95" i="55"/>
  <c r="G94" i="55" s="1"/>
  <c r="G93" i="55" s="1"/>
  <c r="G92" i="55" s="1"/>
  <c r="G90" i="55" s="1"/>
  <c r="G88" i="55" s="1"/>
  <c r="F95" i="55"/>
  <c r="E87" i="55"/>
  <c r="H111" i="59" s="1"/>
  <c r="H110" i="59" s="1"/>
  <c r="H109" i="59" s="1"/>
  <c r="H108" i="59" s="1"/>
  <c r="H106" i="59" s="1"/>
  <c r="H104" i="59" s="1"/>
  <c r="G86" i="55"/>
  <c r="F86" i="55"/>
  <c r="F85" i="55" s="1"/>
  <c r="F84" i="55" s="1"/>
  <c r="E258" i="62"/>
  <c r="H407" i="59" s="1"/>
  <c r="H406" i="59" s="1"/>
  <c r="G257" i="62"/>
  <c r="F257" i="62"/>
  <c r="E256" i="62" s="1"/>
  <c r="H405" i="59" s="1"/>
  <c r="H404" i="59" s="1"/>
  <c r="G255" i="62"/>
  <c r="E247" i="62"/>
  <c r="H396" i="59" s="1"/>
  <c r="H395" i="59" s="1"/>
  <c r="H394" i="59" s="1"/>
  <c r="H393" i="59" s="1"/>
  <c r="H391" i="59" s="1"/>
  <c r="H389" i="59" s="1"/>
  <c r="G246" i="62"/>
  <c r="G245" i="62" s="1"/>
  <c r="G244" i="62" s="1"/>
  <c r="F246" i="62"/>
  <c r="E38" i="55"/>
  <c r="G37" i="55"/>
  <c r="G34" i="55" s="1"/>
  <c r="G33" i="55" s="1"/>
  <c r="F37" i="55"/>
  <c r="F34" i="55" s="1"/>
  <c r="E226" i="62"/>
  <c r="H380" i="59" s="1"/>
  <c r="H379" i="59" s="1"/>
  <c r="H378" i="59" s="1"/>
  <c r="H377" i="59" s="1"/>
  <c r="H376" i="59" s="1"/>
  <c r="H374" i="59" s="1"/>
  <c r="H372" i="59" s="1"/>
  <c r="G225" i="62"/>
  <c r="F225" i="62"/>
  <c r="F224" i="62" s="1"/>
  <c r="E217" i="62"/>
  <c r="H362" i="59" s="1"/>
  <c r="H361" i="59" s="1"/>
  <c r="H360" i="59" s="1"/>
  <c r="H359" i="59" s="1"/>
  <c r="H358" i="59" s="1"/>
  <c r="H356" i="59" s="1"/>
  <c r="H354" i="59" s="1"/>
  <c r="G216" i="62"/>
  <c r="G215" i="62" s="1"/>
  <c r="G214" i="62" s="1"/>
  <c r="G213" i="62" s="1"/>
  <c r="G211" i="62" s="1"/>
  <c r="G209" i="62" s="1"/>
  <c r="F216" i="62"/>
  <c r="F215" i="62" s="1"/>
  <c r="E208" i="62"/>
  <c r="H353" i="59" s="1"/>
  <c r="H352" i="59" s="1"/>
  <c r="G207" i="62"/>
  <c r="F207" i="62"/>
  <c r="E206" i="62"/>
  <c r="H351" i="59" s="1"/>
  <c r="H350" i="59" s="1"/>
  <c r="G205" i="62"/>
  <c r="F205" i="62"/>
  <c r="E197" i="62"/>
  <c r="H342" i="59" s="1"/>
  <c r="H341" i="59" s="1"/>
  <c r="H340" i="59" s="1"/>
  <c r="H339" i="59" s="1"/>
  <c r="H338" i="59" s="1"/>
  <c r="H336" i="59" s="1"/>
  <c r="H334" i="59" s="1"/>
  <c r="G196" i="62"/>
  <c r="G194" i="62" s="1"/>
  <c r="F196" i="62"/>
  <c r="F195" i="62" s="1"/>
  <c r="E116" i="62"/>
  <c r="G115" i="62"/>
  <c r="F115" i="62"/>
  <c r="E114" i="62"/>
  <c r="G113" i="62"/>
  <c r="F113" i="62"/>
  <c r="E112" i="62"/>
  <c r="G111" i="62"/>
  <c r="F111" i="62"/>
  <c r="E103" i="62"/>
  <c r="G102" i="62"/>
  <c r="F102" i="62"/>
  <c r="E101" i="62"/>
  <c r="G100" i="62"/>
  <c r="F100" i="62"/>
  <c r="E99" i="62"/>
  <c r="G98" i="62"/>
  <c r="F98" i="62"/>
  <c r="E88" i="62"/>
  <c r="H95" i="59" s="1"/>
  <c r="H94" i="59" s="1"/>
  <c r="G87" i="62"/>
  <c r="F87" i="62"/>
  <c r="E86" i="62"/>
  <c r="H93" i="59" s="1"/>
  <c r="H92" i="59" s="1"/>
  <c r="G85" i="62"/>
  <c r="F85" i="62"/>
  <c r="E77" i="62"/>
  <c r="G76" i="62"/>
  <c r="G71" i="62" s="1"/>
  <c r="G69" i="62" s="1"/>
  <c r="F76" i="62"/>
  <c r="F71" i="62" s="1"/>
  <c r="F69" i="62" s="1"/>
  <c r="E68" i="62"/>
  <c r="H75" i="59" s="1"/>
  <c r="E67" i="62"/>
  <c r="H74" i="59" s="1"/>
  <c r="G66" i="62"/>
  <c r="F66" i="62"/>
  <c r="E65" i="62"/>
  <c r="H72" i="59" s="1"/>
  <c r="H71" i="59" s="1"/>
  <c r="G64" i="62"/>
  <c r="F64" i="62"/>
  <c r="E56" i="62"/>
  <c r="H63" i="59" s="1"/>
  <c r="H61" i="59" s="1"/>
  <c r="F54" i="62"/>
  <c r="E53" i="62"/>
  <c r="H60" i="59" s="1"/>
  <c r="H59" i="59" s="1"/>
  <c r="G52" i="62"/>
  <c r="F52" i="62"/>
  <c r="E45" i="62"/>
  <c r="H52" i="59" s="1"/>
  <c r="H51" i="59" s="1"/>
  <c r="H50" i="59" s="1"/>
  <c r="H49" i="59" s="1"/>
  <c r="H47" i="59" s="1"/>
  <c r="H45" i="59" s="1"/>
  <c r="G44" i="62"/>
  <c r="G43" i="62" s="1"/>
  <c r="F44" i="62"/>
  <c r="E49" i="55"/>
  <c r="H333" i="59" s="1"/>
  <c r="H332" i="59" s="1"/>
  <c r="H331" i="59" s="1"/>
  <c r="H330" i="59" s="1"/>
  <c r="H329" i="59" s="1"/>
  <c r="H327" i="59" s="1"/>
  <c r="H325" i="59" s="1"/>
  <c r="G48" i="55"/>
  <c r="G47" i="55" s="1"/>
  <c r="G46" i="55" s="1"/>
  <c r="G45" i="55" s="1"/>
  <c r="G43" i="55" s="1"/>
  <c r="G41" i="55" s="1"/>
  <c r="F48" i="55"/>
  <c r="E58" i="55"/>
  <c r="H371" i="59" s="1"/>
  <c r="H370" i="59" s="1"/>
  <c r="H369" i="59" s="1"/>
  <c r="H368" i="59" s="1"/>
  <c r="H367" i="59" s="1"/>
  <c r="H365" i="59" s="1"/>
  <c r="H363" i="59" s="1"/>
  <c r="G57" i="55"/>
  <c r="G56" i="55" s="1"/>
  <c r="G55" i="55" s="1"/>
  <c r="G54" i="55" s="1"/>
  <c r="G52" i="55" s="1"/>
  <c r="G50" i="55" s="1"/>
  <c r="F57" i="55"/>
  <c r="E27" i="55"/>
  <c r="F26" i="55"/>
  <c r="E25" i="55"/>
  <c r="H275" i="59" s="1"/>
  <c r="H274" i="59" s="1"/>
  <c r="F24" i="55"/>
  <c r="E24" i="55" s="1"/>
  <c r="G23" i="55"/>
  <c r="G22" i="55" l="1"/>
  <c r="G20" i="55" s="1"/>
  <c r="G18" i="55" s="1"/>
  <c r="G32" i="55"/>
  <c r="G30" i="55" s="1"/>
  <c r="G28" i="55" s="1"/>
  <c r="H102" i="59"/>
  <c r="H100" i="59" s="1"/>
  <c r="H98" i="59" s="1"/>
  <c r="E86" i="55"/>
  <c r="E57" i="55"/>
  <c r="H301" i="59"/>
  <c r="H300" i="59" s="1"/>
  <c r="H297" i="59" s="1"/>
  <c r="H296" i="59" s="1"/>
  <c r="H295" i="59" s="1"/>
  <c r="H293" i="59" s="1"/>
  <c r="H291" i="59" s="1"/>
  <c r="H73" i="59"/>
  <c r="H70" i="59" s="1"/>
  <c r="H69" i="59" s="1"/>
  <c r="H68" i="59" s="1"/>
  <c r="H66" i="59" s="1"/>
  <c r="H64" i="59" s="1"/>
  <c r="E113" i="62"/>
  <c r="H312" i="59"/>
  <c r="H311" i="59" s="1"/>
  <c r="E115" i="62"/>
  <c r="H314" i="59"/>
  <c r="H313" i="59" s="1"/>
  <c r="E111" i="62"/>
  <c r="H310" i="59"/>
  <c r="H309" i="59" s="1"/>
  <c r="G42" i="62"/>
  <c r="G38" i="62" s="1"/>
  <c r="E76" i="62"/>
  <c r="E75" i="62" s="1"/>
  <c r="E74" i="62" s="1"/>
  <c r="E73" i="62" s="1"/>
  <c r="H84" i="59"/>
  <c r="H83" i="59" s="1"/>
  <c r="H82" i="59" s="1"/>
  <c r="H81" i="59" s="1"/>
  <c r="H80" i="59" s="1"/>
  <c r="H78" i="59" s="1"/>
  <c r="H76" i="59" s="1"/>
  <c r="E102" i="62"/>
  <c r="H290" i="59"/>
  <c r="H289" i="59" s="1"/>
  <c r="E246" i="62"/>
  <c r="H58" i="59"/>
  <c r="H55" i="59" s="1"/>
  <c r="H53" i="59" s="1"/>
  <c r="H403" i="59"/>
  <c r="H402" i="59" s="1"/>
  <c r="H401" i="59" s="1"/>
  <c r="H399" i="59" s="1"/>
  <c r="H397" i="59" s="1"/>
  <c r="E26" i="55"/>
  <c r="H277" i="59"/>
  <c r="H276" i="59" s="1"/>
  <c r="H273" i="59" s="1"/>
  <c r="H272" i="59" s="1"/>
  <c r="H270" i="59" s="1"/>
  <c r="H268" i="59" s="1"/>
  <c r="E95" i="55"/>
  <c r="G16" i="55"/>
  <c r="F94" i="55"/>
  <c r="E94" i="55" s="1"/>
  <c r="E257" i="62"/>
  <c r="E98" i="62"/>
  <c r="H286" i="59"/>
  <c r="H285" i="59" s="1"/>
  <c r="E100" i="62"/>
  <c r="H288" i="59"/>
  <c r="H287" i="59" s="1"/>
  <c r="E48" i="55"/>
  <c r="G204" i="62"/>
  <c r="G203" i="62" s="1"/>
  <c r="G202" i="62" s="1"/>
  <c r="G200" i="62" s="1"/>
  <c r="G198" i="62" s="1"/>
  <c r="H349" i="59"/>
  <c r="H348" i="59" s="1"/>
  <c r="H347" i="59" s="1"/>
  <c r="H345" i="59" s="1"/>
  <c r="H343" i="59" s="1"/>
  <c r="H323" i="59" s="1"/>
  <c r="E205" i="62"/>
  <c r="E207" i="62"/>
  <c r="F204" i="62"/>
  <c r="F203" i="62" s="1"/>
  <c r="H91" i="59"/>
  <c r="H90" i="59" s="1"/>
  <c r="H89" i="59" s="1"/>
  <c r="G85" i="55"/>
  <c r="F82" i="55"/>
  <c r="G242" i="62"/>
  <c r="G240" i="62" s="1"/>
  <c r="E216" i="62"/>
  <c r="F63" i="62"/>
  <c r="F62" i="62" s="1"/>
  <c r="F110" i="62"/>
  <c r="G110" i="62"/>
  <c r="G109" i="62" s="1"/>
  <c r="G108" i="62" s="1"/>
  <c r="G106" i="62" s="1"/>
  <c r="G104" i="62" s="1"/>
  <c r="F245" i="62"/>
  <c r="F255" i="62"/>
  <c r="F223" i="62"/>
  <c r="F222" i="62" s="1"/>
  <c r="E225" i="62"/>
  <c r="E44" i="62"/>
  <c r="F75" i="62"/>
  <c r="F74" i="62" s="1"/>
  <c r="F73" i="62" s="1"/>
  <c r="F194" i="62"/>
  <c r="F193" i="62" s="1"/>
  <c r="F191" i="62" s="1"/>
  <c r="F97" i="62"/>
  <c r="G254" i="62"/>
  <c r="G253" i="62" s="1"/>
  <c r="G252" i="62" s="1"/>
  <c r="G250" i="62" s="1"/>
  <c r="G248" i="62" s="1"/>
  <c r="G97" i="62"/>
  <c r="G96" i="62" s="1"/>
  <c r="G95" i="62" s="1"/>
  <c r="G93" i="62" s="1"/>
  <c r="G91" i="62" s="1"/>
  <c r="G89" i="62" s="1"/>
  <c r="G224" i="62"/>
  <c r="G223" i="62" s="1"/>
  <c r="G222" i="62" s="1"/>
  <c r="G220" i="62" s="1"/>
  <c r="G218" i="62" s="1"/>
  <c r="E37" i="55"/>
  <c r="E34" i="55"/>
  <c r="F33" i="55"/>
  <c r="G193" i="62"/>
  <c r="G191" i="62" s="1"/>
  <c r="G189" i="62" s="1"/>
  <c r="F109" i="62"/>
  <c r="F108" i="62" s="1"/>
  <c r="F106" i="62" s="1"/>
  <c r="F104" i="62" s="1"/>
  <c r="E110" i="62"/>
  <c r="E109" i="62" s="1"/>
  <c r="E108" i="62" s="1"/>
  <c r="E106" i="62" s="1"/>
  <c r="E104" i="62" s="1"/>
  <c r="F214" i="62"/>
  <c r="E215" i="62"/>
  <c r="G51" i="62"/>
  <c r="G50" i="62" s="1"/>
  <c r="G46" i="62" s="1"/>
  <c r="G48" i="62" s="1"/>
  <c r="F84" i="62"/>
  <c r="F83" i="62" s="1"/>
  <c r="F78" i="62" s="1"/>
  <c r="G195" i="62"/>
  <c r="E195" i="62" s="1"/>
  <c r="E196" i="62"/>
  <c r="E52" i="62"/>
  <c r="E66" i="62"/>
  <c r="G84" i="62"/>
  <c r="G83" i="62" s="1"/>
  <c r="G78" i="62" s="1"/>
  <c r="G80" i="62" s="1"/>
  <c r="E85" i="62"/>
  <c r="E84" i="62" s="1"/>
  <c r="E64" i="62"/>
  <c r="E87" i="62"/>
  <c r="F51" i="62"/>
  <c r="E54" i="62"/>
  <c r="F43" i="62"/>
  <c r="G63" i="62"/>
  <c r="G62" i="62" s="1"/>
  <c r="G75" i="62"/>
  <c r="G74" i="62" s="1"/>
  <c r="G73" i="62" s="1"/>
  <c r="G39" i="55"/>
  <c r="F47" i="55"/>
  <c r="E47" i="55" s="1"/>
  <c r="F56" i="55"/>
  <c r="F23" i="55"/>
  <c r="E71" i="62" l="1"/>
  <c r="E69" i="62" s="1"/>
  <c r="I12" i="62"/>
  <c r="J12" i="62"/>
  <c r="E245" i="62"/>
  <c r="F244" i="62"/>
  <c r="E244" i="62" s="1"/>
  <c r="H387" i="59"/>
  <c r="H385" i="59" s="1"/>
  <c r="H383" i="59" s="1"/>
  <c r="H381" i="59" s="1"/>
  <c r="G40" i="62"/>
  <c r="D53" i="52"/>
  <c r="D122" i="51"/>
  <c r="E86" i="53"/>
  <c r="H308" i="59"/>
  <c r="H307" i="59" s="1"/>
  <c r="H306" i="59" s="1"/>
  <c r="H304" i="59" s="1"/>
  <c r="H302" i="59" s="1"/>
  <c r="D299" i="52"/>
  <c r="D68" i="51"/>
  <c r="E49" i="53"/>
  <c r="F93" i="55"/>
  <c r="E93" i="55" s="1"/>
  <c r="E97" i="62"/>
  <c r="E96" i="62" s="1"/>
  <c r="E95" i="62" s="1"/>
  <c r="E93" i="62" s="1"/>
  <c r="E91" i="62" s="1"/>
  <c r="D32" i="52" s="1"/>
  <c r="H284" i="59"/>
  <c r="H283" i="59" s="1"/>
  <c r="H282" i="59" s="1"/>
  <c r="H280" i="59" s="1"/>
  <c r="H278" i="59" s="1"/>
  <c r="E204" i="62"/>
  <c r="F82" i="62"/>
  <c r="H87" i="59"/>
  <c r="H85" i="59" s="1"/>
  <c r="H22" i="59" s="1"/>
  <c r="G84" i="55"/>
  <c r="E85" i="55"/>
  <c r="F92" i="55"/>
  <c r="F80" i="55"/>
  <c r="F22" i="55"/>
  <c r="F20" i="55" s="1"/>
  <c r="F18" i="55" s="1"/>
  <c r="G238" i="62"/>
  <c r="F61" i="62"/>
  <c r="F59" i="62" s="1"/>
  <c r="F57" i="62" s="1"/>
  <c r="F96" i="62"/>
  <c r="F95" i="62" s="1"/>
  <c r="F93" i="62" s="1"/>
  <c r="F91" i="62" s="1"/>
  <c r="F89" i="62" s="1"/>
  <c r="F254" i="62"/>
  <c r="F253" i="62" s="1"/>
  <c r="E253" i="62" s="1"/>
  <c r="E255" i="62"/>
  <c r="E193" i="62"/>
  <c r="E223" i="62"/>
  <c r="E194" i="62"/>
  <c r="E224" i="62"/>
  <c r="G187" i="62"/>
  <c r="E23" i="55"/>
  <c r="E22" i="55" s="1"/>
  <c r="E33" i="55"/>
  <c r="F32" i="55"/>
  <c r="F46" i="55"/>
  <c r="E83" i="62"/>
  <c r="F189" i="62"/>
  <c r="E191" i="62"/>
  <c r="E203" i="62"/>
  <c r="F202" i="62"/>
  <c r="E214" i="62"/>
  <c r="F213" i="62"/>
  <c r="G82" i="62"/>
  <c r="E222" i="62"/>
  <c r="F220" i="62"/>
  <c r="E51" i="62"/>
  <c r="F50" i="62"/>
  <c r="E50" i="62" s="1"/>
  <c r="G61" i="62"/>
  <c r="G59" i="62" s="1"/>
  <c r="E62" i="62"/>
  <c r="E61" i="62" s="1"/>
  <c r="E63" i="62"/>
  <c r="E43" i="62"/>
  <c r="F42" i="62"/>
  <c r="F80" i="62"/>
  <c r="E80" i="62" s="1"/>
  <c r="E78" i="62"/>
  <c r="E56" i="55"/>
  <c r="F55" i="55"/>
  <c r="F46" i="62" l="1"/>
  <c r="F242" i="62"/>
  <c r="H266" i="59"/>
  <c r="H264" i="59" s="1"/>
  <c r="H262" i="59" s="1"/>
  <c r="H260" i="59" s="1"/>
  <c r="F45" i="55"/>
  <c r="F43" i="55" s="1"/>
  <c r="F41" i="55" s="1"/>
  <c r="E46" i="55"/>
  <c r="E20" i="55"/>
  <c r="E18" i="55" s="1"/>
  <c r="D101" i="51"/>
  <c r="E74" i="53"/>
  <c r="E89" i="62"/>
  <c r="E82" i="62"/>
  <c r="D308" i="52"/>
  <c r="D77" i="51"/>
  <c r="E55" i="53"/>
  <c r="G82" i="55"/>
  <c r="E84" i="55"/>
  <c r="E92" i="55"/>
  <c r="F90" i="55"/>
  <c r="F252" i="62"/>
  <c r="E252" i="62" s="1"/>
  <c r="E254" i="62"/>
  <c r="F240" i="62"/>
  <c r="E242" i="62"/>
  <c r="E32" i="55"/>
  <c r="E30" i="55" s="1"/>
  <c r="E28" i="55" s="1"/>
  <c r="F30" i="55"/>
  <c r="F28" i="55" s="1"/>
  <c r="F16" i="55" s="1"/>
  <c r="E213" i="62"/>
  <c r="F211" i="62"/>
  <c r="E202" i="62"/>
  <c r="F200" i="62"/>
  <c r="E220" i="62"/>
  <c r="F218" i="62"/>
  <c r="E218" i="62" s="1"/>
  <c r="E189" i="62"/>
  <c r="E42" i="62"/>
  <c r="F38" i="62"/>
  <c r="F15" i="62" s="1"/>
  <c r="F48" i="62"/>
  <c r="E48" i="62" s="1"/>
  <c r="E46" i="62"/>
  <c r="G57" i="62"/>
  <c r="G15" i="62" s="1"/>
  <c r="E59" i="62"/>
  <c r="E55" i="55"/>
  <c r="F54" i="55"/>
  <c r="E45" i="55"/>
  <c r="E43" i="55" s="1"/>
  <c r="E41" i="55" s="1"/>
  <c r="I15" i="62" l="1"/>
  <c r="J15" i="62"/>
  <c r="F250" i="62"/>
  <c r="E250" i="62" s="1"/>
  <c r="D279" i="52"/>
  <c r="D48" i="51"/>
  <c r="E37" i="53"/>
  <c r="D21" i="52"/>
  <c r="D90" i="51"/>
  <c r="E68" i="53"/>
  <c r="D41" i="52"/>
  <c r="D110" i="51"/>
  <c r="E80" i="53"/>
  <c r="D321" i="52"/>
  <c r="D216" i="51"/>
  <c r="E154" i="53"/>
  <c r="D376" i="52"/>
  <c r="D271" i="51"/>
  <c r="E184" i="53"/>
  <c r="D333" i="52"/>
  <c r="D228" i="51"/>
  <c r="E160" i="53"/>
  <c r="G80" i="55"/>
  <c r="E82" i="55"/>
  <c r="E90" i="55"/>
  <c r="F88" i="55"/>
  <c r="E240" i="62"/>
  <c r="F198" i="62"/>
  <c r="E200" i="62"/>
  <c r="E211" i="62"/>
  <c r="F209" i="62"/>
  <c r="E209" i="62" s="1"/>
  <c r="E57" i="62"/>
  <c r="F40" i="62"/>
  <c r="E40" i="62" s="1"/>
  <c r="E38" i="62"/>
  <c r="F52" i="55"/>
  <c r="F50" i="55" s="1"/>
  <c r="F39" i="55" s="1"/>
  <c r="E39" i="55" s="1"/>
  <c r="E54" i="55"/>
  <c r="E52" i="55" s="1"/>
  <c r="E50" i="55" s="1"/>
  <c r="F248" i="62" l="1"/>
  <c r="E248" i="62" s="1"/>
  <c r="F187" i="62"/>
  <c r="D355" i="52"/>
  <c r="D250" i="51"/>
  <c r="E172" i="53"/>
  <c r="D338" i="51"/>
  <c r="D201" i="52"/>
  <c r="E241" i="53"/>
  <c r="E61" i="53"/>
  <c r="D365" i="52"/>
  <c r="D260" i="51"/>
  <c r="E178" i="53"/>
  <c r="D210" i="52"/>
  <c r="D347" i="51"/>
  <c r="E247" i="53"/>
  <c r="D290" i="52"/>
  <c r="D59" i="51"/>
  <c r="E43" i="53"/>
  <c r="D270" i="52"/>
  <c r="D39" i="51"/>
  <c r="E31" i="53"/>
  <c r="E12" i="53" s="1"/>
  <c r="G78" i="55"/>
  <c r="E80" i="55"/>
  <c r="E88" i="55"/>
  <c r="F78" i="55"/>
  <c r="F238" i="62"/>
  <c r="E238" i="62" s="1"/>
  <c r="E198" i="62"/>
  <c r="E187" i="62"/>
  <c r="E78" i="55" l="1"/>
  <c r="E234" i="53"/>
  <c r="D188" i="52"/>
  <c r="D325" i="51"/>
  <c r="E228" i="53"/>
  <c r="D179" i="52"/>
  <c r="D316" i="51"/>
  <c r="E222" i="53"/>
  <c r="D343" i="52"/>
  <c r="D238" i="51"/>
  <c r="E166" i="53"/>
  <c r="E147" i="53" s="1"/>
  <c r="E215" i="53" l="1"/>
  <c r="E77" i="55"/>
  <c r="G76" i="55"/>
  <c r="G75" i="55" s="1"/>
  <c r="G13" i="55" s="1"/>
  <c r="F76" i="55"/>
  <c r="H235" i="59" l="1"/>
  <c r="H234" i="59" s="1"/>
  <c r="H233" i="59" s="1"/>
  <c r="H232" i="59" s="1"/>
  <c r="H230" i="59" s="1"/>
  <c r="H228" i="59" s="1"/>
  <c r="G74" i="55"/>
  <c r="G72" i="55" s="1"/>
  <c r="G70" i="55" s="1"/>
  <c r="E76" i="55"/>
  <c r="E75" i="55" s="1"/>
  <c r="E74" i="55" s="1"/>
  <c r="E72" i="55" s="1"/>
  <c r="E70" i="55" s="1"/>
  <c r="D155" i="52" s="1"/>
  <c r="F75" i="55"/>
  <c r="F13" i="55" s="1"/>
  <c r="F74" i="55" l="1"/>
  <c r="F72" i="55" s="1"/>
  <c r="F70" i="55" s="1"/>
  <c r="D293" i="51"/>
  <c r="E203" i="53"/>
  <c r="C297" i="51"/>
  <c r="C280" i="51"/>
  <c r="C142" i="52" s="1"/>
  <c r="C279" i="51"/>
  <c r="C141" i="52" s="1"/>
  <c r="G251" i="59" l="1"/>
  <c r="D198" i="53" l="1"/>
  <c r="C158" i="52"/>
  <c r="C296" i="51"/>
  <c r="D164" i="52" l="1"/>
  <c r="B164" i="52"/>
  <c r="C298" i="51"/>
  <c r="C160" i="52" s="1"/>
  <c r="C159" i="52"/>
  <c r="G236" i="59"/>
  <c r="D210" i="53"/>
  <c r="E16" i="55" l="1"/>
  <c r="E237" i="62" l="1"/>
  <c r="H244" i="59" s="1"/>
  <c r="G236" i="62"/>
  <c r="G235" i="62" s="1"/>
  <c r="F236" i="62"/>
  <c r="F235" i="62" s="1"/>
  <c r="G234" i="62" l="1"/>
  <c r="F234" i="62"/>
  <c r="F13" i="62" s="1"/>
  <c r="E236" i="62"/>
  <c r="H243" i="59"/>
  <c r="H242" i="59" s="1"/>
  <c r="F233" i="62" l="1"/>
  <c r="F231" i="62" s="1"/>
  <c r="F229" i="62" s="1"/>
  <c r="F227" i="62" s="1"/>
  <c r="I13" i="62"/>
  <c r="G233" i="62"/>
  <c r="G231" i="62" s="1"/>
  <c r="G229" i="62" s="1"/>
  <c r="G227" i="62" s="1"/>
  <c r="J13" i="62"/>
  <c r="E235" i="62"/>
  <c r="E234" i="62" s="1"/>
  <c r="E233" i="62" s="1"/>
  <c r="E231" i="62" s="1"/>
  <c r="E229" i="62" s="1"/>
  <c r="D165" i="52" s="1"/>
  <c r="H241" i="59"/>
  <c r="H240" i="59" s="1"/>
  <c r="H238" i="59" s="1"/>
  <c r="H236" i="59" s="1"/>
  <c r="H226" i="59" s="1"/>
  <c r="H154" i="59" s="1"/>
  <c r="G14" i="62" l="1"/>
  <c r="J14" i="62" s="1"/>
  <c r="F14" i="62"/>
  <c r="I14" i="62" s="1"/>
  <c r="D303" i="51"/>
  <c r="E15" i="62"/>
  <c r="H15" i="62" s="1"/>
  <c r="E209" i="53"/>
  <c r="E69" i="55"/>
  <c r="H259" i="59" s="1"/>
  <c r="H258" i="59" s="1"/>
  <c r="H257" i="59" s="1"/>
  <c r="H256" i="59" s="1"/>
  <c r="H255" i="59" s="1"/>
  <c r="H253" i="59" s="1"/>
  <c r="H251" i="59" s="1"/>
  <c r="H249" i="59" s="1"/>
  <c r="G68" i="55"/>
  <c r="G67" i="55" s="1"/>
  <c r="G66" i="55" s="1"/>
  <c r="G14" i="55" s="1"/>
  <c r="F68" i="55"/>
  <c r="G11" i="55" l="1"/>
  <c r="G65" i="55"/>
  <c r="G63" i="55" s="1"/>
  <c r="G61" i="55" s="1"/>
  <c r="E68" i="55"/>
  <c r="F67" i="55"/>
  <c r="G59" i="55" l="1"/>
  <c r="G15" i="55" s="1"/>
  <c r="E67" i="55"/>
  <c r="F66" i="55"/>
  <c r="F14" i="55" s="1"/>
  <c r="F11" i="55" l="1"/>
  <c r="E66" i="55"/>
  <c r="F65" i="55"/>
  <c r="E65" i="55" l="1"/>
  <c r="E63" i="55" s="1"/>
  <c r="E61" i="55" s="1"/>
  <c r="D146" i="52" s="1"/>
  <c r="D396" i="52" s="1"/>
  <c r="F63" i="55"/>
  <c r="F61" i="55" s="1"/>
  <c r="F59" i="55" s="1"/>
  <c r="F15" i="55" s="1"/>
  <c r="D284" i="51" l="1"/>
  <c r="D392" i="51" s="1"/>
  <c r="E197" i="53"/>
  <c r="E190" i="53" s="1"/>
  <c r="E11" i="53" s="1"/>
  <c r="E59" i="55" l="1"/>
  <c r="E12" i="62"/>
  <c r="H12" i="62" s="1"/>
  <c r="E13" i="62" l="1"/>
  <c r="H13" i="62" s="1"/>
  <c r="F11" i="62"/>
  <c r="G11" i="62"/>
  <c r="D389" i="51" l="1"/>
  <c r="J11" i="62"/>
  <c r="B18" i="63"/>
  <c r="I11" i="62"/>
  <c r="E227" i="62"/>
  <c r="E14" i="62"/>
  <c r="H14" i="62" s="1"/>
  <c r="E11" i="62"/>
  <c r="H11" i="62" s="1"/>
  <c r="B242" i="52" l="1"/>
  <c r="C311" i="52"/>
  <c r="B311" i="52"/>
  <c r="C11" i="51"/>
  <c r="C242" i="52" s="1"/>
  <c r="H20" i="59" l="1"/>
  <c r="H321" i="59" l="1"/>
  <c r="H18" i="59"/>
  <c r="H16" i="59" s="1"/>
  <c r="H319" i="59" l="1"/>
  <c r="H317" i="59" s="1"/>
  <c r="H315" i="59" s="1"/>
  <c r="H152" i="59" l="1"/>
  <c r="I10" i="60" l="1"/>
  <c r="H10" i="60"/>
  <c r="B16" i="63" l="1"/>
  <c r="B14" i="63" s="1"/>
  <c r="B12" i="63" s="1"/>
  <c r="B10" i="63" s="1"/>
  <c r="E13" i="55" l="1"/>
  <c r="E14" i="55" l="1"/>
  <c r="H96" i="59"/>
  <c r="E280" i="53" l="1"/>
  <c r="E273" i="53" s="1"/>
  <c r="E272" i="53" s="1"/>
  <c r="E9" i="53" s="1"/>
  <c r="B10" i="64" s="1"/>
  <c r="H423" i="59"/>
  <c r="H422" i="59" s="1"/>
  <c r="D394" i="52"/>
  <c r="E15" i="55"/>
  <c r="H421" i="59" l="1"/>
  <c r="H420" i="59" s="1"/>
  <c r="H418" i="59" s="1"/>
  <c r="H416" i="59" s="1"/>
  <c r="H414" i="59" s="1"/>
  <c r="H412" i="59" s="1"/>
  <c r="H410" i="59" s="1"/>
  <c r="H408" i="59" s="1"/>
  <c r="H247" i="59"/>
  <c r="H245" i="59" s="1"/>
  <c r="H150" i="59" s="1"/>
  <c r="H14" i="59" l="1"/>
  <c r="H12" i="59" s="1"/>
  <c r="E11" i="55"/>
  <c r="B14" i="65"/>
  <c r="B12" i="65" s="1"/>
  <c r="H10" i="59" l="1"/>
  <c r="B9" i="64"/>
  <c r="B11" i="64" s="1"/>
</calcChain>
</file>

<file path=xl/sharedStrings.xml><?xml version="1.0" encoding="utf-8"?>
<sst xmlns="http://schemas.openxmlformats.org/spreadsheetml/2006/main" count="2491" uniqueCount="481">
  <si>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</si>
  <si>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</si>
  <si>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</si>
  <si>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</si>
  <si>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</si>
  <si>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</si>
  <si>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</si>
  <si>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</si>
  <si>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</si>
  <si>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</si>
  <si>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</si>
  <si>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</si>
  <si>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</si>
  <si>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</si>
  <si>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</si>
  <si>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</si>
  <si>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</si>
  <si>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</si>
  <si>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</si>
  <si>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</si>
  <si>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</si>
  <si>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</si>
  <si>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ՄԱՍ 1. ՊԵՏԱԿԱՆ ՄԱՐՄՆԻ ԳԾՈՎ ԱՐԴՅՈՒՆՔԱՅԻՆ (ԿԱՏԱՐՈՂԱԿԱՆ) ՑՈՒՑԱՆԻՇՆԵՐԸ 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</si>
  <si>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</si>
  <si>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</si>
  <si>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</si>
  <si>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</si>
  <si>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</si>
  <si>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</si>
  <si>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Աղյուսակ 9.1.8</t>
  </si>
  <si>
    <t>Բաժին</t>
  </si>
  <si>
    <t>Խումբ</t>
  </si>
  <si>
    <t>Դաս</t>
  </si>
  <si>
    <t>ՀՀ կառավարության 2022 թվականի</t>
  </si>
  <si>
    <t>Ցուցանիշների փոփոխությունը 
(նվազեցումները նշված են փակագծերում)</t>
  </si>
  <si>
    <t>Աղյուսակ 9.7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</si>
  <si>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</si>
  <si>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</si>
  <si>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 xml:space="preserve"> Տարի </t>
  </si>
  <si>
    <t xml:space="preserve"> Միջոցառման վրա կատարված ծախսը (հազար դրամ) </t>
  </si>
  <si>
    <t>Ցուցանիշների փոփոխությունը (նվազեցումները նշված են փակագծերում)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</si>
  <si>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</si>
  <si>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</si>
  <si>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</si>
  <si>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</si>
  <si>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 xml:space="preserve">ՀՀ տարածքային կառավարման և ենթակառուցվածքների նախարարություն </t>
  </si>
  <si>
    <t xml:space="preserve"> Միջոցառումն իրականացնողի անվանումը՛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</si>
  <si>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</si>
  <si>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</si>
  <si>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</si>
  <si>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</si>
  <si>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</si>
  <si>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</si>
  <si>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</si>
  <si>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</si>
  <si>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</si>
  <si>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Դրամաշնորհային միջոցներ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</si>
  <si>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</si>
  <si>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</si>
  <si>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</si>
  <si>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</si>
  <si>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</si>
  <si>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</si>
  <si>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</si>
  <si>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</si>
  <si>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</si>
  <si>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</si>
  <si>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</si>
  <si>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</si>
  <si>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ԱՅԼ  ԾԱԽՍԵՐ</t>
  </si>
  <si>
    <t xml:space="preserve"> Այլ ծախսեր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</si>
  <si>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</si>
  <si>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</si>
  <si>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</si>
  <si>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</si>
  <si>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</si>
  <si>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Ծառայությունների մատուցում </t>
  </si>
  <si>
    <t xml:space="preserve"> Այլ պետական կազմակերպությունների կողմից օգտագործվող ոչ ֆինանսական ակտիվների հետ գործառնություններ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</si>
  <si>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</si>
  <si>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Ծրագրի միջոցառումներ</t>
  </si>
  <si>
    <t xml:space="preserve"> 04</t>
  </si>
  <si>
    <t xml:space="preserve"> ՏՆՏԵՍԱԿԱՆ ՀԱՐԱԲԵՐՈՒԹՅՈՒՆՆԵՐ</t>
  </si>
  <si>
    <t xml:space="preserve"> 03</t>
  </si>
  <si>
    <t xml:space="preserve"> Վառելիք և էներգետիկա</t>
  </si>
  <si>
    <t xml:space="preserve"> 05</t>
  </si>
  <si>
    <t xml:space="preserve"> Էլեկտրաէներգիա</t>
  </si>
  <si>
    <t xml:space="preserve"> 01</t>
  </si>
  <si>
    <t xml:space="preserve">  ԸՆԴԱՄԵՆԸ</t>
  </si>
  <si>
    <t xml:space="preserve"> Տրանսֆերտների տրամադրում </t>
  </si>
  <si>
    <t xml:space="preserve"> 1157 </t>
  </si>
  <si>
    <t xml:space="preserve"> Քաղաքային զարգացում 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</si>
  <si>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</si>
  <si>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</si>
  <si>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</si>
  <si>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Տրանսպորտ</t>
  </si>
  <si>
    <t xml:space="preserve"> Ճանապարհային տրանսպորտ</t>
  </si>
  <si>
    <t>Քաղաքային զարգացում</t>
  </si>
  <si>
    <t xml:space="preserve"> - Շենքերի և շինությունների շինարարություն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</si>
  <si>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</si>
  <si>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</si>
  <si>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</si>
  <si>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</si>
  <si>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1072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</si>
  <si>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</si>
  <si>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</si>
  <si>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</si>
  <si>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Տրանսֆերտների տրամադրում</t>
  </si>
  <si>
    <t xml:space="preserve"> Պետական մարմինների կողմից օգտագործվող ոչ ֆինանսական ակտիվների հետ գործառնություններ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</si>
  <si>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</si>
  <si>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</si>
  <si>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</si>
  <si>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 տարածքային կառավարման և ենթակառուցվածքների նախարարության ջրային կոմիտե</t>
  </si>
  <si>
    <t xml:space="preserve"> 06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</si>
  <si>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</si>
  <si>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</si>
  <si>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ԱՅԼ ՀԻՄՆԱԿԱՆ ՄԻՋՈՑՆԵՐ</t>
  </si>
  <si>
    <t xml:space="preserve"> - Նախագծահետազոտական ծախսեր</t>
  </si>
  <si>
    <t>- Շենքերի և շինությունների շինարարություն</t>
  </si>
  <si>
    <t xml:space="preserve"> Միջոցառումն իրականացնողի անվանումը` </t>
  </si>
  <si>
    <t xml:space="preserve"> Մասնագիտատացված միավոր </t>
  </si>
  <si>
    <t xml:space="preserve"> Ակտիվն օգտագործող կազմակերպության(ների) անվանում(ները)՛ </t>
  </si>
  <si>
    <t xml:space="preserve">  Մասնագիտացված միավոր </t>
  </si>
  <si>
    <t xml:space="preserve"> 1072 </t>
  </si>
  <si>
    <t xml:space="preserve"> Մասնագիտացված միավոր </t>
  </si>
  <si>
    <t xml:space="preserve"> Պետական մարմինների կողմից օգտագործվող ոչ ֆինանսական ակտիվների հետ գործառնություններ </t>
  </si>
  <si>
    <t xml:space="preserve"> Աղյուսակ 9.1.26 </t>
  </si>
  <si>
    <t xml:space="preserve"> ՀՀ  տարածքային կառավարման և ենթակառուցվածքների նախարարության ջրային կոմիտե </t>
  </si>
  <si>
    <t>«ՀԱՅԱUՏԱՆԻ ՀԱՆՐԱՊԵՏՈՒԹՅԱՆ 2022 ԹՎԱԿԱՆԻ ՊԵՏԱԿԱՆ ԲՅՈՒՋԵԻ ՄԱUԻՆ»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</t>
  </si>
  <si>
    <t xml:space="preserve"> Վարկային միջոցներ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</si>
  <si>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</si>
  <si>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</si>
  <si>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</si>
  <si>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այդ թվում`</t>
  </si>
  <si>
    <t>ՀԱՅԱՍՏԱՆԻ ՀԱՆՐԱՊԵՏՈՒԹՅԱՆ ԿԱՌԱՎԱՐՈՒԹՅԱՆ 2021 ԹՎԱԿԱՆԻ ԴԵԿՏԵՄԲԵՐԻ 23-Ի N 2121-Ն ՈՐՈՇՄԱՆ N 1 ՀԱՎԵԼՎԱԾԻ N 1 ԱՂՅՈՒՍԱԿՈՒՄ ԿԱՏԱՐՎՈՂ ՓՈՓՈԽՈՒԹՅՈՒՆՆԵՐԸ</t>
  </si>
  <si>
    <t xml:space="preserve">  ՀՀ տարածքային կառավարման և ենթակառուցվածքների նախարարություն</t>
  </si>
  <si>
    <t xml:space="preserve"> ՀՀ  տարածքային կառավարման և ենթակառուցվածքների նախարարություն</t>
  </si>
  <si>
    <t xml:space="preserve"> - ԸՆԹԱՑԻԿ ԾԱԽՍԵՐ </t>
  </si>
  <si>
    <t>հազար դրամներով</t>
  </si>
  <si>
    <t xml:space="preserve">                                                              Հավելված N 2</t>
  </si>
  <si>
    <t xml:space="preserve">Եկամտատեսակ
</t>
  </si>
  <si>
    <t>ՊԵՏԱԿԱՆ ԲՅՈՒՋԵԻ ԵԿԱՄՈՒՏՆԵՐ</t>
  </si>
  <si>
    <t xml:space="preserve">Պաշտոնական դրամաշնորհներ </t>
  </si>
  <si>
    <t xml:space="preserve">                                                              Հավելված N 1</t>
  </si>
  <si>
    <t>1. Եկամուտների գծով</t>
  </si>
  <si>
    <t>2. Ծախսերի գծով</t>
  </si>
  <si>
    <t>3. Դեֆիցիտը (պակասուրդը)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</si>
  <si>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</si>
  <si>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</si>
  <si>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</si>
  <si>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</si>
  <si>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</si>
  <si>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</si>
  <si>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1004</t>
  </si>
  <si>
    <t>Ոռոգման համակարգի առողջացում</t>
  </si>
  <si>
    <t>ԱՅԼ ՀԻՄՆԱԿԱՆ ՄԻՋՈՑՆԵՐ</t>
  </si>
  <si>
    <t xml:space="preserve"> -  Նախագծահետազոտական ծախսեր</t>
  </si>
  <si>
    <t xml:space="preserve"> Միջոցառումն իրականացնողի անվանումը՝</t>
  </si>
  <si>
    <t xml:space="preserve">«ՀԱՅԱՍՏԱՆԻ ՀԱՆՐԱՊԵՏՈՒԹՅԱՆ 2022 ԹՎԱԿԱՆԻ ՊԵՏԱԿԱՆ ԲՅՈՒՋԵԻ
ՄԱՍԻՆ» ՕՐԵՆՔԻ N 2 ՀՈԴՎԱԾԻ ԱՂՅՈՒՍԱԿՈՒՄ ԿԱՏԱՐՎՈՂ ՓՈՓՈԽՈՒԹՅՈՒՆՆԵՐԸ </t>
  </si>
  <si>
    <t xml:space="preserve">«ՀԱՅԱՍՏԱՆԻ ՀԱՆՐԱՊԵՏՈՒԹՅԱՆ 2022 ԹՎԱԿԱՆԻ ՊԵՏԱԿԱՆ ԲՅՈՒՋԵԻ
ՄԱՍԻՆ» ՕՐԵՆՔԻ N 6 ՀՈԴՎԱԾԻ ԱՂՅՈՒՍԱԿՈՒՄ ԵՎ ՀԱՅԱՍՏԱՆԻ ՀԱՆՐԱՊԵՏՈՒԹՅԱՆ ԿԱՌԱՎԱՐՈՒԹՅԱՆ 2021 ԹՎԱԿԱՆԻ ԴԵԿՏԵՄԲԵՐԻ 23-Ի N 2121-Ն ՈՐՈՇՄԱՆ N 2 ՀԱՎԵԼՎԱԾՈՒՄ ԿԱՏԱՐՎՈՂ ՓՈՓՈԽՈՒԹՅՈՒՆՆԵՐԸ </t>
  </si>
  <si>
    <t xml:space="preserve">
Ցուցանիշների փոփոխությունը 
(նվազեցումները նշված են փակագծերում)
</t>
  </si>
  <si>
    <t>Հավելված N 3</t>
  </si>
  <si>
    <t>«ՀԱՅԱUՏԱՆԻ ՀԱՆՐԱՊԵՏՈՒԹՅԱՆ 2022 ԹՎԱԿԱՆԻ ՊԵՏԱԿԱՆ ԲՅՈՒՋԵԻ ՄԱUԻՆ» OՐԵՆՔԻ N 1 ՀԱՎԵԼՎԱԾԻ N 5 ԱՂՅՈՒՍԱԿՈՒՄ  ԵՎ ՀԱՅԱՍՏԱՆԻ ՀԱՆՐԱՊԵՏՈՒԹՅԱՆ ԿԱՌԱՎԱՐՈՒԹՅԱՆ 2021 ԹՎԱԿԱՆԻ ԴԵԿՏԵՄԲԵՐԻ 23-Ի N 2121-Ն ՈՐՈՇՄԱՆ N 5 ՀԱՎԵԼՎԱԾԻ N 4 ԱՂՅՈՒՍԱԿՈՒՄ ԿԱՏԱՐՎՈՂ ՓՈՓՈԽՈՒԹՅՈՒՆՆԵՐԸ</t>
  </si>
  <si>
    <t>Պետական բյուջեի դեֆիցիտի ֆինանսավորման աղբյուրներն ու դրանց տարրերի անվանումները</t>
  </si>
  <si>
    <t>Ջրամատակարարման և ջրահեռացման բարելավում</t>
  </si>
  <si>
    <t xml:space="preserve"> ԴՐԱՄԱՇՆՈՐՀՆԵՐ</t>
  </si>
  <si>
    <t xml:space="preserve"> - Այլ ընթացիկ դրամաշնորհներ</t>
  </si>
  <si>
    <t xml:space="preserve"> 11001 </t>
  </si>
  <si>
    <t>Հավելված N7</t>
  </si>
  <si>
    <t>Ցուցանիշների փոփոխությունը (ավելացումները նշված են դրական նշանով)</t>
  </si>
  <si>
    <t xml:space="preserve"> 11001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</si>
  <si>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</si>
  <si>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12021</t>
  </si>
  <si>
    <t xml:space="preserve"> ՀՀ համայնքներին տրանսպորտի և երթևեկության բարելավման համար տրամադրվող աջակցություն</t>
  </si>
  <si>
    <t xml:space="preserve"> Բաբաջանյան-Աշտարակի խճուղի 9.4 կմ երկարությամբ ևն 24 մ. միջին լայնությամբ նոր ճանապարհահատվածի կառուցում, տոկոս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</si>
  <si>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</si>
  <si>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 xml:space="preserve"> Երևանի մետրոպոլիտենի վերակառուցում</t>
  </si>
  <si>
    <t xml:space="preserve"> Խողովակաշարային և այլ տրանսպորտ</t>
  </si>
  <si>
    <t>12014</t>
  </si>
  <si>
    <t xml:space="preserve"> 12016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</si>
  <si>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</si>
  <si>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</t>
  </si>
  <si>
    <t>ԸՆԴԱՄԵՆԸ ԾԱԽՍԵՐ</t>
  </si>
  <si>
    <t>ԸՆԹԱՑԻԿ ԾԱԽՍԵՐ</t>
  </si>
  <si>
    <t>ԱՅԼ ԾԱԽՍԵՐ</t>
  </si>
  <si>
    <t xml:space="preserve"> 12016 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</si>
  <si>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 </t>
  </si>
  <si>
    <t xml:space="preserve"> Գյումրու ճանապարհների վերակառուցմանը և փողոցային լուսավորության արդիականացմանը խորհրդատվական աջակցություն </t>
  </si>
  <si>
    <t xml:space="preserve"> Շահառուների ընտրության չափանիշները </t>
  </si>
  <si>
    <t xml:space="preserve">  ՀՀ բնակչություն </t>
  </si>
  <si>
    <t xml:space="preserve"> Սոցիալական ներդրումների և տեղական զարգացման ծրագիր</t>
  </si>
  <si>
    <t>ԱՄՆ Միջազգային զարգացման գործակալության աջակցությամբ իրականացվող Տեղական ինքնակառավարման բարեփոխումների դրամաշնորհային ծրագիր</t>
  </si>
  <si>
    <t xml:space="preserve"> ԾԱՌԱՅՈՒԹՅՈՒՆՆԵՐԻ  ԵՎ   ԱՊՐԱՆՔՆԵՐԻ  ՁԵՌՔԲԵՐՈՒՄ</t>
  </si>
  <si>
    <t>- Վարչական ծառայություններ</t>
  </si>
  <si>
    <t>- Այլ ծախսեր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</si>
  <si>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</si>
  <si>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>- Շենքերի և շինությունների կապիտալ վերանորոգում</t>
  </si>
  <si>
    <t>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ծրագիր` երրորդ փուլ</t>
  </si>
  <si>
    <t>- Նախագծահետազոտական ծախսեր</t>
  </si>
  <si>
    <t>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</si>
  <si>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>այդ թվում` ըստ կատարողների</t>
  </si>
  <si>
    <t>ՀՀ տարածքային կառավարման և ենթակառուցվածքների նախարարության ջրային կոմիտե</t>
  </si>
  <si>
    <t>այդ թվում` բյուջետային ծախսերի տնտեսագիտական դասակարգման հոդվածներ</t>
  </si>
  <si>
    <t>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</si>
  <si>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>Ֆրանսիայի Հանրապետության կառավարության աջակցությամբ իրականացվող Վեդու ջրամբարի կառուցում</t>
  </si>
  <si>
    <t xml:space="preserve"> - Վարչական սարքավորումներ</t>
  </si>
  <si>
    <t xml:space="preserve"> - Այլ մեքենաներ և սարքավորումներ</t>
  </si>
  <si>
    <t xml:space="preserve"> 31004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</si>
  <si>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</si>
  <si>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>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</si>
  <si>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>- Այլ մեքենաներ և սարքավորումներ</t>
  </si>
  <si>
    <t>1019</t>
  </si>
  <si>
    <t>12001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</si>
  <si>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</si>
  <si>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 xml:space="preserve"> -  Վարչական սարքավորումներ</t>
  </si>
  <si>
    <t>12004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</si>
  <si>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</si>
  <si>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</si>
  <si>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</si>
  <si>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>Եվրոպակական ներդրումային բանկի աջակցությամբ իրականացվող Երևանի ջրամատակարարման_x000D_ բարելավման ծրագրի շրջանակներում ջրամատակարարման և ջրահեռացման_x000D_ ենթակառուցվածքների հիմնանորոգում</t>
  </si>
  <si>
    <t>Գերմանիայի զարգացման վարկերի բանկի աջակցությամբ իրականացվող ՀՀ Լոռու  (Վանաձորի) մարզի ջրամատակարարման և ջրահեռացման համակարգերի վերականգնման ծրագիր՝ երկրորդ փուլ</t>
  </si>
  <si>
    <t xml:space="preserve"> ԱՄՆ ՄԶԳ աջակցությամբ իրականացվող Տեղական ինքնակառավարման բարեփոխումների դրամաշնորհային ծրագրի շրջանակներում ՀՀ խոշորացվող համայնքներում հանրային ծառայությունների բարելավում, ընդլայնում, միջհամայնքային ենթածրագրերի նախագծում, ընտրություն և իրականացում</t>
  </si>
  <si>
    <t xml:space="preserve"> ՄԵՔԵՆԱՆԵՐ ԵՎ ՍԱՐՔԱՎՈՐՈՒՄՆԵՐ</t>
  </si>
  <si>
    <t>Դպրոցների սեյսմիկ անվտանգության մակարդակի բարձրացման ծրագիր</t>
  </si>
  <si>
    <t>Ասիական զարգացման բանկի աջակցությամբ իրականացվող դպրոցների սեյսմիկ պաշտպանության ծրագրի կառավարում</t>
  </si>
  <si>
    <t>-  Հարկեր, պարտադիր վճարներ և տույժեր, որոնք կառավարման տարբեր մակարդակների կողմից կիրառվում են միմյանց նկատմամբ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</si>
  <si>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</si>
  <si>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ԱՅԼ ԾԱԽՍԵՐ</t>
  </si>
  <si>
    <t xml:space="preserve"> Էլեկտրաէներգետիկ համակարգի զարգացման ծրագիր</t>
  </si>
  <si>
    <t xml:space="preserve"> այդ թվում՛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</si>
  <si>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</si>
  <si>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>Միջոցառման անվանումը՝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</si>
  <si>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</si>
  <si>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</si>
  <si>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Միջոցառման տեսակը՝</t>
  </si>
  <si>
    <t xml:space="preserve"> Ֆրանսիայի Հանրապետության կառավարության աջակցությամբ իրականացվող Վեդու ջրամբարի կառուցման ծրագիր </t>
  </si>
  <si>
    <t xml:space="preserve"> Գերմանիայի զարգացման վարկերի բանկի աջակցությամբ իրականացվող Ախուրյան գետի ջրային ռեսուրսների ինտեգրված կառավարման ծրագիր</t>
  </si>
  <si>
    <t xml:space="preserve"> Եվրասիական զարգացման բանկի աջակցությամբ իրականացվող ոռոգման համակարգերի զարգացման ծրագիր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</si>
  <si>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</si>
  <si>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</si>
  <si>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11002</t>
  </si>
  <si>
    <t xml:space="preserve"> ԱՄՆ Միջազգային զարգացման գործակալության աջակցությամբ իրականացվող Տեղական ինքնակառավարման բարեփոխումների դրամաշնորհային ծրագիր</t>
  </si>
  <si>
    <t xml:space="preserve"> Օժանդակության տրամադրում տեղական և տարածքային ինքնակառավարման մարմիններին միջհամայնքային ենթածրագրերի նախագծման, ընտրության և իրականացման աշխատանքներում:</t>
  </si>
  <si>
    <t xml:space="preserve"> 12001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</si>
  <si>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t>
  </si>
  <si>
    <t xml:space="preserve"> Միջոցառման տեսակը`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</si>
  <si>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</si>
  <si>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</si>
  <si>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</si>
  <si>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</si>
  <si>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</si>
  <si>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</si>
  <si>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 </t>
  </si>
  <si>
    <t xml:space="preserve"> Երևանի ջրամատակարարման ցանցի բարելավման աշխատանքներ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</si>
  <si>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</si>
  <si>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 xml:space="preserve"> Երևանի ջրամատակարարման ցանցի բարելավման աշխատանքներ</t>
  </si>
  <si>
    <t xml:space="preserve"> Վանաձորի ջրամատակարարման և ջրահեռացման համակարգերի մասնակի վերականգնում</t>
  </si>
  <si>
    <t xml:space="preserve"> Տեղական ինքնակառավարման բարեփոխումների ծրագրով նախատեսված ՀՀ խոշորացված համայնքներին տեխնիկայի տրամադրում և ենթակառուցվածքների վերականգնում/կառուցում</t>
  </si>
  <si>
    <t>Դպրոցական շենքերի սեյսմակայունության մակարդակի բարձրացում</t>
  </si>
  <si>
    <t>Ծրագրի միջոցառումներ</t>
  </si>
  <si>
    <t xml:space="preserve"> Ասիական զարգացման բանկի աջակցությամբ իրականացվող դպրոցների սեյսմիկ պաշտպանության ծրագրի կառավարում</t>
  </si>
  <si>
    <t xml:space="preserve"> Դպրոցների սեյսմիկ պաշտպանության ծրագիր` ՀՀ դպրոցների սեյսմիկ անվտանգության բարելավման նպատակով</t>
  </si>
  <si>
    <t>Տրանսֆերտների տրամադրում</t>
  </si>
  <si>
    <t>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t>
  </si>
  <si>
    <t>Նպաստել երկրի սեյսմակայունության ապահովմանը, անհատական և հասարակական անվտանգության մակարդակի բարձրացմանը</t>
  </si>
  <si>
    <t>Նպաստել էլեկտրաէներգետիկ համակարգի հուսալիության բարձրացմանը և էլեկտրաէներգիայի անխափան մատակարարման ապահովմանը</t>
  </si>
  <si>
    <t xml:space="preserve"> Հուսալի և անվտանգ էլեկտրամատակարարման ապահովում</t>
  </si>
  <si>
    <t xml:space="preserve"> Հայաստան-Վրաստան 400 կՎ լարման էլեկտրահաղորդման օդային գծի և համապատասխան ենթակայանների կառուցում (խորհրդատվական և կառավարման ծառայություններ)</t>
  </si>
  <si>
    <t xml:space="preserve"> Հայաստան-Վրաստան 400կՎ լարման էլեկտրահաղորդման օդային գծի և համապատասխան ենթակայանների կառուցում</t>
  </si>
  <si>
    <t>Այլ պետական կազմակերպությունների կողմից օգտագործվող ոչ ֆինանսական ակտիվների հետ գործառնություններ</t>
  </si>
  <si>
    <t xml:space="preserve">ՀՀ տարածքային կառավարման և ենթակառուցվածքների նախարարության ջրային կոմիտե </t>
  </si>
  <si>
    <t xml:space="preserve"> - Այլ ծախսեր</t>
  </si>
  <si>
    <t xml:space="preserve"> 11006</t>
  </si>
  <si>
    <t xml:space="preserve"> 32006</t>
  </si>
  <si>
    <t xml:space="preserve"> 09</t>
  </si>
  <si>
    <t xml:space="preserve"> Տնտեսական հարաբերություններ (այլ դասերին չպատկանող)</t>
  </si>
  <si>
    <t>31005</t>
  </si>
  <si>
    <t xml:space="preserve"> ԿՐԹՈՒԹՅՈՒՆ</t>
  </si>
  <si>
    <t xml:space="preserve"> Կրթությանը տրամադրվող օժանդակ ծառայություններ</t>
  </si>
  <si>
    <t xml:space="preserve"> 1189</t>
  </si>
  <si>
    <t xml:space="preserve"> Դպրոցների սեյսմիկ անվտանգության մակարդակի բարձրացման ծրագիր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</si>
  <si>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</si>
  <si>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- Հարկեր, պարտադիր վճարներ և տույժեր, որոնք կառավարման տարբեր մակարդակների կողմից կիրառվում են միմյանց նկատմամբ</t>
  </si>
  <si>
    <t xml:space="preserve"> 11010 </t>
  </si>
  <si>
    <t xml:space="preserve"> 31001 </t>
  </si>
  <si>
    <t xml:space="preserve"> Ֆրանսիայի Հանրապետության կառավարության աջակցությամբ իրականացվող Վեդու ջրամբարի կառուցում </t>
  </si>
  <si>
    <t xml:space="preserve"> Պատվարի կառուցում, մ </t>
  </si>
  <si>
    <t xml:space="preserve"> Ոռոգման ներտնտեսային ցանցի նորոգում, կմ 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</si>
  <si>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</si>
  <si>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</si>
  <si>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Եվրասիական զարգացման բանկի աջակցությամբ իրականացվող ոռոգման համակարգերի զարգացման ծրագիր </t>
  </si>
  <si>
    <t xml:space="preserve"> 11002 </t>
  </si>
  <si>
    <t xml:space="preserve"> ԱՄՆ Միջազգային զարգացման գործակալության աջակցությամբ իրականացվող Տեղական ինքնակառավարման բարեփոխումների դրամաշնորհային ծրագիր </t>
  </si>
  <si>
    <t xml:space="preserve"> Միջոցառումն իրականացնողի անվանումը </t>
  </si>
  <si>
    <t xml:space="preserve"> Շահառուների ընտրության չափանիշները`</t>
  </si>
  <si>
    <t xml:space="preserve">  Համաձայն ՏԶՀ Ղեկավար ձեռնարկի, որը ֆինանսավորման համաձայնագրի մաս է կազմում</t>
  </si>
  <si>
    <t xml:space="preserve"> Ավարտման ենթակա միկրոծրագրերի թիվ, հատ </t>
  </si>
  <si>
    <t xml:space="preserve"> Ծրագրի շահառուների թիվ </t>
  </si>
  <si>
    <t xml:space="preserve"> Հիմնանորոգված և  նոր կառուցված ջրագծերի, առողջապահության, կրթության, մշակույթի, հատուկ խնամքի և  ենթակառուցվածքների ոլորտի օբյեկտներից օգտվող համայնքներ, համայնքների թիվ, հատ </t>
  </si>
  <si>
    <t xml:space="preserve"> Օժանդակության տրամադրում տեղական և տարածքային ինքնակառավարման մարմիններին միջհամայնքային ենթածրագրերի նախագծման, ընտրության և իրականացման աշխատանքներում</t>
  </si>
  <si>
    <t xml:space="preserve">  Ծրագրի գնահատման փաստաթղթում նշված ցանկից` Կառավարման կոմիտեի որոշմամբ</t>
  </si>
  <si>
    <t xml:space="preserve"> 12001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</si>
  <si>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</si>
  <si>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</si>
  <si>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Միջոցառումն իրականացնողի անվանումը`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</si>
  <si>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</si>
  <si>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</si>
  <si>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</si>
  <si>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</si>
  <si>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</si>
  <si>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 xml:space="preserve"> Նորոգվող մուտքագծի երկարություն, կմ </t>
  </si>
  <si>
    <t xml:space="preserve"> 31004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</si>
  <si>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 </t>
  </si>
  <si>
    <t xml:space="preserve"> Դպրոցների սեյսմիկ անվտանգության մակարդակի բարձրացման ծրագիր </t>
  </si>
  <si>
    <t xml:space="preserve"> Ասիական զարգացման բանկի աջակցությամբ իրականացվող դպրոցների սեյսմիկ պաշտպանության ծրագրի կառավարում </t>
  </si>
  <si>
    <t xml:space="preserve"> Դպրոցների սեյսմիկ պաշտպանության ծրագիր` ՀՀ դպրոցների սեյսմիկ անվտանգության բարելավման նպատակով </t>
  </si>
  <si>
    <t xml:space="preserve"> 1189 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</si>
  <si>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 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</si>
  <si>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</t>
  </si>
  <si>
    <t xml:space="preserve"> Էլեկտրաէներգետիկ համակարգի զարգացման ծրագիր 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</si>
  <si>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 </t>
  </si>
  <si>
    <t xml:space="preserve"> Հայաստան-Վրաստան 400 կՎ լարման էլեկտրահաղորդման օդային գծի և համապատասխան ենթակայանների կառուցում (խորհրդատվական և կառավարման ծառայություններ) </t>
  </si>
  <si>
    <t xml:space="preserve"> «Բարձրավոլտ էլեկտրացանցեր» ՓԲԸ 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</si>
  <si>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 </t>
  </si>
  <si>
    <t xml:space="preserve"> Հայաստան-Վրաստան 400կՎլարման էլեկտրահաղորդման օդային գծի և համապատասխան ենթակայանների կառուցում </t>
  </si>
  <si>
    <t>11006</t>
  </si>
  <si>
    <t>Հավելված N 4</t>
  </si>
  <si>
    <t xml:space="preserve"> ՀԱՅԱՍՏԱՆԻ ՀԱՆՐԱՊԵՏՈՒԹՅԱՆ ԿԱՌԱՎԱՐՈՒԹՅԱՆ 2021 ԹՎԱԿԱՆԻ ԴԵԿՏԵՄԲԵՐԻ 23-Ի N 2121-Ն ՈՐՈՇՄԱՆ N 1 ՀԱՎԵԼՎԱԾԻ N 2 ԱՂՅՈՒՍԱԿՈՒՄ ԿԱՏԱՐՎՈՂ ՓՈՓՈԽՈՒԹՅՈՒՆՆԵՐԸ</t>
  </si>
  <si>
    <t>Ծրագրային դասիչ</t>
  </si>
  <si>
    <t>Բյուջետային գլխավոր կարգադրիչների, ծրագրերի և միջոցառումների անվանումները</t>
  </si>
  <si>
    <t>ԸՆԴԱՄԵՆԸ 
այդ թվում</t>
  </si>
  <si>
    <t>1040</t>
  </si>
  <si>
    <t>Ծրագրի անվանումը՝ 
Կոշտ թափոնների կառավարում</t>
  </si>
  <si>
    <t>Ծրագրի նպատակը՝
Կենցաղային թափոնների արդյունավետ կառավարում սոցիալական և բնապահպանական խնդիրների լուծում</t>
  </si>
  <si>
    <t>Վերջնական արդյունքի նկարագրությունը՝
Կենցաղային թափոնների արդյունավետ կառավարում</t>
  </si>
  <si>
    <t>Ֆինանսական ակտիվների կառավարման միջոցառումներ</t>
  </si>
  <si>
    <t>42001</t>
  </si>
  <si>
    <t>Միջոցառման անվանումը՝ 
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</t>
  </si>
  <si>
    <t>Միջոցառման նկարագրությունը՝
Կոշտ թափոնների կառավարման համակարգի բարելավում և նոր աղբավայրի ստեղծում</t>
  </si>
  <si>
    <t xml:space="preserve">Միջոցառման տեսակը՝ </t>
  </si>
  <si>
    <t>Վարկերի տրամադրում</t>
  </si>
  <si>
    <t>1157</t>
  </si>
  <si>
    <t>Ծրագրի անվանումը՝ 
Քաղաքային զարգացում</t>
  </si>
  <si>
    <t>Ծրագրի նպատակը՝
Քաղաքային ենթակառուցվածքների զարգացում</t>
  </si>
  <si>
    <t>Վերջնական արդյունքի նկարագրությունը՝
 Քաղաքային ենթակառուցվածքների արդիականացում և բարելավում</t>
  </si>
  <si>
    <t>42003</t>
  </si>
  <si>
    <t>Միջոցառման անվանումը՝ 
Եվրոպական  ներդրումային բանկի աջակցությամբ իրականացվող Երևանի մետրոպոլիտենի վերակառուցման երկրորդ ծրագրի շրջանակներում ենթավարկի տրամադրում «Երևանի մետրոպոլիտեն» ՓԲԸ-ին</t>
  </si>
  <si>
    <t>Միջոցառման նկարագրությունը՝
Երևանի մետրոպոլիտենի վերակառուցում</t>
  </si>
  <si>
    <t>Հավելված N 5</t>
  </si>
  <si>
    <t xml:space="preserve"> ՀԱՅԱՍՏԱՆԻ ՀԱՆՐԱՊԵՏՈՒԹՅԱՆ ԿԱՌԱՎԱՐՈՒԹՅԱՆ 2021 ԹՎԱԿԱՆԻ ԴԵԿՏԵՄԲԵՐԻ 23-Ի N 2121-Ն ՈՐՈՇՄԱՆ N 1 ՀԱՎԵԼՎԱԾԻ N 3 ԱՂՅՈՒՍԱԿՈՒՄ ԿԱՏԱՐՎՈՂ ՓՈՓՈԽՈՒԹՅՈՒՆՆԵՐԸ</t>
  </si>
  <si>
    <t xml:space="preserve"> Ընդամենը </t>
  </si>
  <si>
    <t xml:space="preserve"> այդ թվում </t>
  </si>
  <si>
    <t xml:space="preserve"> Վարկային միջոցներ </t>
  </si>
  <si>
    <t>Համաֆինանսավորում</t>
  </si>
  <si>
    <t xml:space="preserve">ԸՆԴԱՄԵՆԸ </t>
  </si>
  <si>
    <t>Կոշտ թափոնների կառավարում</t>
  </si>
  <si>
    <t xml:space="preserve"> այդ թվում` </t>
  </si>
  <si>
    <t>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</si>
  <si>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</si>
  <si>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</si>
  <si>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</si>
  <si>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</si>
  <si>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</si>
  <si>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</si>
  <si>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>Եվրոպական  ներդրումային բանկի աջակցությամբ իրականացվող Երևանի մետրոպոլիտենի վերակառուցման երկրորդ ծրագրի շրջանակներում ենթավարկի տրամադրում «Երևանի մետրոպոլիտեն» ՓԲԸ-ին</t>
  </si>
  <si>
    <t xml:space="preserve"> ՀԱՅԱՍՏԱՆԻ ՀԱՆՐԱՊԵՏՈՒԹՅԱՆ ԿԱՌԱՎԱՐՈՒԹՅԱՆ 2021 ԹՎԱԿԱՆԻ ԴԵԿՏԵՄԲԵՐԻ 23-Ի N 2121-Ն ՈՐՈՇՄԱՆ N 1 ՀԱՎԵԼՎԱԾԻ N 5 ԱՂՅՈՒՍԱԿՈՒՄ ԿԱՏԱՐՎՈՂ ՓՈՓՈԽՈՒԹՅՈՒՆՆԵՐԸ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</si>
  <si>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</si>
  <si>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</si>
  <si>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</si>
  <si>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</si>
  <si>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</si>
  <si>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Վերակառուցման և զարգացման եվրոպական բանկի աջակցությամբ իրականացվող «Կոտայքի և Գեղարքունիքի մարզերի կոշտ թափոնների կառավարման» ծրագիր</t>
  </si>
  <si>
    <t>Նկարագրությունը՝</t>
  </si>
  <si>
    <t xml:space="preserve"> Կոշտ թափոննրի կառավարման համակարգի բարելավում և նոր աղբավայրի ստեղծում_x000D_
 </t>
  </si>
  <si>
    <t>Միջոցառման տեսակը՝</t>
  </si>
  <si>
    <t>Միջոցառումն իրականացնողի անվանումը՝</t>
  </si>
  <si>
    <t>Մասնագիտացված միավոր</t>
  </si>
  <si>
    <t>Արդյունքի չափորոշիչներ</t>
  </si>
  <si>
    <t>Միջոցառման վրա կատարվող ծախսը (հազար դրամ)</t>
  </si>
  <si>
    <t>Ցուցանիշների փոփոխությունը 
(ավելացումները նշված են դրական նշանով)</t>
  </si>
  <si>
    <t xml:space="preserve"> Եվրոպական ներդրումային բանկի աջակցությամբ իրականացվող Երևանի մետրոպոլիտենի վերակառուցման երկրորդ ծրագիր</t>
  </si>
  <si>
    <t>Հավելված N 12</t>
  </si>
  <si>
    <t>Հավելված N 11</t>
  </si>
  <si>
    <t>Հավելված N10</t>
  </si>
  <si>
    <t>Հավելված N9</t>
  </si>
  <si>
    <t>Հավելված N8</t>
  </si>
  <si>
    <t>Հավելված N 6</t>
  </si>
  <si>
    <t xml:space="preserve"> Նորոգվող կոյուղագծերի երկարություն, կմ</t>
  </si>
  <si>
    <t>Եվրոպակական ներդրումային բանկի աջակցությամբ իրականացվող Երևանի ջրամատակարարման
 բարելավման ծրագրի շրջանակներում ջրամատակարարման և ջրահեռացման
 ենթակառուցվածքների հիմնանորոգում</t>
  </si>
  <si>
    <t>ՀՀ  պաշտպանության  նախարարություն</t>
  </si>
  <si>
    <t xml:space="preserve"> ՀՀ պաշտպանության ապահովում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</si>
  <si>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</si>
  <si>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ՀՀ ԶՈւ ռազմավարական ծավալումն ապահովող մարտական պատրաստականության պահպանում</t>
  </si>
  <si>
    <t xml:space="preserve"> Ռազմական կարիքների բավարարում</t>
  </si>
  <si>
    <t xml:space="preserve"> Ընթացիկ գործունեության ապահովման գործողություններ</t>
  </si>
  <si>
    <t>02</t>
  </si>
  <si>
    <t xml:space="preserve"> ՊԱՇՏՊԱՆՈՒԹՅՈՒՆ</t>
  </si>
  <si>
    <t xml:space="preserve"> Ռազմական պաշտպանություն</t>
  </si>
  <si>
    <t xml:space="preserve"> ՀՀ  պաշտպանության  նախարարություն</t>
  </si>
  <si>
    <t xml:space="preserve"> ՀՀ ՊԱՇՏՊԱՆՈՒԹՅԱՆ ՆԱԽԱՐԱՐՈՒԹՅՈՒՆ</t>
  </si>
  <si>
    <t>Աղյուսակ 9.14</t>
  </si>
  <si>
    <t xml:space="preserve"> ՀՀ պաշտպանության ապահովում </t>
  </si>
  <si>
    <t xml:space="preserve"> Ռազմական կարիքների բավարարում </t>
  </si>
  <si>
    <t xml:space="preserve"> Ծառայությունը մատուցող կազմակերպության(ների) անվանում(ներ)ը՛  </t>
  </si>
  <si>
    <t xml:space="preserve"> ՀՀ պաշտպանության նախարարություն </t>
  </si>
  <si>
    <t>Աղյուսակ 9.1.15</t>
  </si>
  <si>
    <t>ՀԱՅԱՍՏԱՆԻ ՀԱՆՐԱՊԵՏՈՒԹՅԱՆ ԿԱՌԱՎԱՐՈՒԹՅԱՆ 2021 ԹՎԱԿԱՆԻ ԴԵԿՏԵՄԲԵՐԻ 23-Ի N 2121-Ն ՈՐՈՇՄԱՆ N 9.1 ՀԱՎԵԼՎԱԾԻ NN 9.1.8, 9.1.26 և 9.1.15 ԱՂՅՈՒՍԱԿՆԵՐՈՒՄ ԿԱՏԱՐՎՈՂ ՓՈՓՈԽՈՒԹՅՈՒՆՆԵՐԸ ԵՎ ԼՐԱՑՈՒՄՆԵՐԸ</t>
  </si>
  <si>
    <t xml:space="preserve"> Ընթացիկ գործունեության ապահովման գործողություններ </t>
  </si>
  <si>
    <t>ՀԱՅԱՍՏԱՆԻ ՀԱՆՐԱՊԵՏՈՒԹՅԱՆ ԿԱՌԱՎԱՐՈՒԹՅԱՆ 2021 ԹՎԱԿԱՆԻ ԴԵԿՏԵՄԲԵՐԻ 23-Ի N 2121-Ն ՈՐՈՇՄԱՆ N 9 ՀԱՎԵԼՎԱԾԻ N 9.7 ԵՎ N 9.14 ԱՂՅՈՒՍԱԿՆԵՐՈՒՄ ԿԱՏԱՐՎՈՂ ՓՈՓՈԽՈՒԹՅՈՒՆՆԵՐԸ ԵՎ ԼՐԱՑՈՒՄՆԵՐԸ</t>
  </si>
  <si>
    <t xml:space="preserve">Գյումրու ճանապարհների վերակառուցմանը և փողոցային լուսավորության արդիականացմանը խորհրդատվական աջակցություն </t>
  </si>
  <si>
    <t>Եվրասիական զարգացման բանկի աջակցությամբ իրականացվող ոռոգման համակարգերի_x000D_ զարգացման ծրագրի խորհրդատվություն և կառավարում</t>
  </si>
  <si>
    <t xml:space="preserve"> - Գույքի և սարքավորումների վարձակալություն</t>
  </si>
  <si>
    <t xml:space="preserve"> Հարկեր, պարտադիր վճարներ և տույժեր, որոնք կառավարման տարբեր մակարդակների կողմից կիրառվում են միմյանց նկատմամբ</t>
  </si>
  <si>
    <t>Ֆրանսիայի Հանրապետության կառավարության աջակցությամբ իրականացվող Վեդու ջրամբարի կառուցման ծրագրի խորհրդատվություն և կառավարում</t>
  </si>
  <si>
    <t xml:space="preserve"> Եվրասիական զարգացման բանկի աջակցությամբ իրականացվող ոռոգման համակարգերի զարգացման ծրագրի համակարգում և ղեկավարում</t>
  </si>
  <si>
    <t xml:space="preserve"> Ֆրանսիայի Հանրապետության կառավարության աջակցությամբ իրականացվող Վեդու ջրամբարի կառուցման ծրագրի համակարգում և ղեկավարում</t>
  </si>
  <si>
    <t xml:space="preserve"> -Գույքի և սարքավորումների վարձակալություն</t>
  </si>
  <si>
    <t>Էներգաարդյունավետության ծրագիր</t>
  </si>
  <si>
    <t xml:space="preserve"> «Հանրային շենքերում էներգախնայողության բարելավման և «կանաչ էներգիայի» զարգացմանը նպաստող մեխանիզմներ» դրամաշնորհային ծրագրի կառավարում և համակարգում</t>
  </si>
  <si>
    <t xml:space="preserve"> - Աշխատողների աշխատավարձեր և հավելավճարներ</t>
  </si>
  <si>
    <t xml:space="preserve"> - Թարգմանչական ծառայություններ</t>
  </si>
  <si>
    <t xml:space="preserve"> - Ծրագրերի մշակման ծախսեր</t>
  </si>
  <si>
    <t xml:space="preserve"> «Հանրային շենքերում էներգախնայողության բարելավման և «կանաչ էներգիայի» զարգացմանը նպաստող մեխանիզմներ» դրամաշնորհային ծրագրի շրջանակներում հիմնանորոգման աշխատանքներ</t>
  </si>
  <si>
    <t>Էներգախնայողության և վերականգնվող էներգետիկայի ներուժի
առավելագույն իրացում</t>
  </si>
  <si>
    <t>Էներգախնայողության մակարդակի բարձրացում և վերականգնվող
էներգետիկայի մասնաբաժնի աճ</t>
  </si>
  <si>
    <t>Իրականացվում է միջոցառման մասնակից շահառուների հանրային շենքերի ընտրություն, էներգետիկ ուսումնասիրություն և շինարարության տեխնիկական հսկողության իրականացում</t>
  </si>
  <si>
    <t>Էներգախնայողությանն ուղղված միջոցառումների իրականացում հանրային շենքերում</t>
  </si>
  <si>
    <t xml:space="preserve"> Էներգաարդյունավետության ծրագիր</t>
  </si>
  <si>
    <t xml:space="preserve">  «Հանրային շենքերում էներգախնայողության բարելավման և «կանաչ էներգիայի» զարգացմանը նպաստող մեխանիզմներ» դրամաշնորհային ծրագրի կառավարում և համակարգում</t>
  </si>
  <si>
    <t>«Հանրային շենքերում էներգախնայողության բարելավման և «կանաչ էներգիայի» զարգացմանը նպաստող մեխանիզմներ» դրամաշնորհային ծրագրի կառավարում և համակարգում</t>
  </si>
  <si>
    <t xml:space="preserve"> Իրականացվում է միջոցառման մասնակից շահառուների հանրային շենքերի ընտրություն, էներգետիկ ուսումնասիրություն և շինարարության տեխնիկական հսկողության իրականացում</t>
  </si>
  <si>
    <t xml:space="preserve">  Հայաստանի վերականգնվող էներգետիկայի և
էներգախնայողության հիմնադրամ,
Մասնագիտացված կազմակերպություններ</t>
  </si>
  <si>
    <t>Շինարարության տեխհսկողություն (ամիս)</t>
  </si>
  <si>
    <t>Իրազեկվածության բարձրացում (հանրային շենքերի սեփականատերերի շրջանում), տոկոս</t>
  </si>
  <si>
    <t xml:space="preserve">Այլ պետական կազմակերպությունների կողմից օգտագործվող ոչ ֆինանսական ակտիվների հետ գործառնություններ </t>
  </si>
  <si>
    <t>Էներգախնայողության մակարդակի բարձրացում ծրագրին մասնակից հանրային շենքերում, տոկոս</t>
  </si>
  <si>
    <t>1049</t>
  </si>
  <si>
    <t xml:space="preserve"> Ճանապարհային ցանցի բարելավում</t>
  </si>
  <si>
    <t xml:space="preserve"> Համաշխարհային բանկի աջակցությամբ իրականացվող Կենսական նշանակության ճանապարհային ցանցի բարելավման ծրագրի շրջանակներում համակարգում և կառավարում</t>
  </si>
  <si>
    <t xml:space="preserve"> 11009</t>
  </si>
  <si>
    <t xml:space="preserve"> Ասիական զարգացման բանկի աջակցությամբ իրականացվող Հյուսիս-հարավ միջանցքի զարգացման ծրագրի համակարգում և կառավարում ( Տրանշ 2)</t>
  </si>
  <si>
    <t xml:space="preserve"> Ընթացիկ դրամաշնորհներ պետական հատվածի այլ մակարդակներին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</si>
  <si>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</si>
  <si>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 xml:space="preserve"> Կենսական նշանակության ճանապարհային ցանցի բարելավման   երկրորդ լրացուցիչ ֆինանսավորման ծրագրի համակարգում և կառավարում</t>
  </si>
  <si>
    <t>21004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</si>
  <si>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</si>
  <si>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>21006</t>
  </si>
  <si>
    <t xml:space="preserve"> Ասիական զարգացման բանկի աջակցությամբ իրականացվող Հյուսիս-հարավ միջանցքի զարգացման վարկային ծրագիր, Տրանշ 2</t>
  </si>
  <si>
    <t>21013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</si>
  <si>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</t>
  </si>
  <si>
    <t>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</si>
  <si>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</si>
  <si>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</si>
  <si>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Խորհրդատվական ծառայություններ և պահպանման ծախսեր</t>
  </si>
  <si>
    <t xml:space="preserve"> Ճանապարհաշինական աշխատանքներ</t>
  </si>
  <si>
    <t xml:space="preserve"> Հանրության կողմից անմիջականորեն օգտագործվող ակտիվների հետ կապված միջոցառումներ</t>
  </si>
  <si>
    <t xml:space="preserve"> Աշտարակ-Թալին 29+600կմ-71+500կմ հատվածի կառուցում</t>
  </si>
  <si>
    <t xml:space="preserve"> Ավտոճանապարհների բարեկարգման աշխատանքներ</t>
  </si>
  <si>
    <t>ԴՐԱՄԱՇՆՈՐՀՆԵՐ</t>
  </si>
  <si>
    <t xml:space="preserve"> 1049 </t>
  </si>
  <si>
    <t xml:space="preserve"> Խորհրդատվական ծառայություններ և պահպանման ծախսեր </t>
  </si>
  <si>
    <t xml:space="preserve"> Խորհրդատվությունների (պայմանագրերի) քանակը, հատ </t>
  </si>
  <si>
    <t>Տեխնիկական հսկողություն</t>
  </si>
  <si>
    <t xml:space="preserve"> 11009 </t>
  </si>
  <si>
    <t xml:space="preserve"> Ասիական զարգացման բանկի աջակցությամբ իրականացվող Հյուսիս-հարավ միջանցքի զարգացման ծրագրի համակարգում և կառավարում ( Տրանշ 2) </t>
  </si>
  <si>
    <t xml:space="preserve"> Եվրասիական զարգացման բանկի աջակցությամբ իրականացվող Հյուսիս-հարավ միջանցքի զարգացման ծրագրի համակարգում և կառավարում </t>
  </si>
  <si>
    <t xml:space="preserve"> Տեխնիկական հսկողություն, հատ </t>
  </si>
  <si>
    <t xml:space="preserve"> 11014 </t>
  </si>
  <si>
    <t xml:space="preserve"> Կենսական նշանակության ճանապարհային ցանցի բարելավման   երկրորդ լրացուցիչ ֆինանսավորման ծրագրի համակարգում և կառավարում </t>
  </si>
  <si>
    <t xml:space="preserve"> Խորհրդատվական ծառայություններ 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</si>
  <si>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 </t>
  </si>
  <si>
    <t xml:space="preserve"> Ճանապարհաշինական աշխատանքներ </t>
  </si>
  <si>
    <t xml:space="preserve"> Հանրության կողմից անմիջականորեն օգտագործվող ակտիվների հետ կապված միջոցառումներ 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</si>
  <si>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</si>
  <si>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</si>
  <si>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 </t>
  </si>
  <si>
    <t xml:space="preserve"> Ավտոճանապարհների բարեկարգման աշխատանքներ </t>
  </si>
  <si>
    <t>Ասիական զարգացման բանկի աջակցությամբ իրականացվող Հյուսիս-հարավ միջանցքի զարգացման ծրագրի համակարգում և կառավարում  (Տրանշ 3)</t>
  </si>
  <si>
    <t xml:space="preserve"> Ասիական զարգացման բանկի աջակցությամբ իրականացվող Հյուսիս-հարավ միջանցքի զարգացման ծրագրի համակարգում և կառավարում (Տրանշ 3) 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</si>
  <si>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օբյեկտների հիմն. և շինարարություն, գույքի և սարքավորումների տրամադրում  շահառու ենթածրագրերի համար</t>
  </si>
  <si>
    <t xml:space="preserve"> - Տրանսպորտային նյութեր</t>
  </si>
  <si>
    <t xml:space="preserve"> - Ընդհանուր բնույթի այլ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</si>
</sst>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_(* #,##0_);_(* \(#,##0\);_(* &quot;-&quot;??_);_(@_)"/>
    <numFmt numFmtId="174" formatCode="##,##0.00;\(##,##0.00\);\-"/>
    <numFmt numFmtId="175" formatCode="_(* #,##0.0_);_(* \(#,##0.0\);_(* &quot;-&quot;?_);_(@_)"/>
    <numFmt numFmtId="176" formatCode="0.000%"/>
    <numFmt numFmtId="177" formatCode="#,##0.0"/>
    <numFmt numFmtId="178" formatCode="_-* #,##0.0\ _դ_ր_._-;\-* #,##0.0\ _դ_ր_._-;_-* &quot;-&quot;??\ _դ_ր_._-;_-@_-"/>
    <numFmt numFmtId="179" formatCode="_-* #,##0.0&quot; &quot;_ _-;\-* #,##0.0&quot; &quot;_ _-;_-* &quot;-&quot;??&quot; &quot;_ _-;_-@_-"/>
    <numFmt numFmtId="180" formatCode="_-* #,##0.0_-;\-* #,##0.0_-;_-* &quot;-&quot;?_-;_-@_-"/>
  </numFmts>
  <fonts count="11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i/>
      <sz val="8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GHEA Grapalat"/>
      <family val="2"/>
    </font>
    <font>
      <b/>
      <sz val="12"/>
      <color rgb="FFFA7D00"/>
      <name val="GHEA Grapalat"/>
      <family val="3"/>
    </font>
    <font>
      <sz val="10"/>
      <color theme="1"/>
      <name val="GHEA Grapalat"/>
      <family val="3"/>
    </font>
    <font>
      <b/>
      <sz val="12"/>
      <color rgb="FF000000"/>
      <name val="GHEA Grapalat"/>
      <family val="3"/>
    </font>
    <font>
      <b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2"/>
    </font>
    <font>
      <b/>
      <i/>
      <sz val="12"/>
      <name val="GHEA Grapalat"/>
      <family val="3"/>
    </font>
    <font>
      <sz val="11"/>
      <name val="Times Armenian"/>
      <family val="1"/>
    </font>
    <font>
      <sz val="12"/>
      <color rgb="FFFF0000"/>
      <name val="Arial Armenian"/>
      <family val="2"/>
    </font>
    <font>
      <sz val="12"/>
      <color theme="0"/>
      <name val="GHEA Grapalat"/>
      <family val="3"/>
    </font>
    <font>
      <sz val="1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9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7" fontId="8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43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5" applyNumberFormat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5" applyNumberFormat="0" applyAlignment="0" applyProtection="0"/>
    <xf numFmtId="0" fontId="26" fillId="0" borderId="7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9" applyNumberFormat="0" applyFont="0" applyAlignment="0" applyProtection="0"/>
    <xf numFmtId="0" fontId="11" fillId="8" borderId="9" applyNumberFormat="0" applyFont="0" applyAlignment="0" applyProtection="0"/>
    <xf numFmtId="0" fontId="30" fillId="6" borderId="6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1" applyNumberFormat="0" applyAlignment="0" applyProtection="0"/>
    <xf numFmtId="0" fontId="40" fillId="52" borderId="12" applyNumberFormat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1" applyNumberFormat="0" applyAlignment="0" applyProtection="0"/>
    <xf numFmtId="0" fontId="47" fillId="0" borderId="16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17" applyNumberFormat="0" applyFont="0" applyAlignment="0" applyProtection="0"/>
    <xf numFmtId="0" fontId="49" fillId="51" borderId="18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5" applyNumberFormat="0" applyAlignment="0" applyProtection="0"/>
    <xf numFmtId="0" fontId="62" fillId="7" borderId="8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2" applyNumberFormat="0" applyFill="0" applyAlignment="0" applyProtection="0"/>
    <xf numFmtId="0" fontId="66" fillId="0" borderId="3" applyNumberFormat="0" applyFill="0" applyAlignment="0" applyProtection="0"/>
    <xf numFmtId="0" fontId="67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5" applyNumberFormat="0" applyAlignment="0" applyProtection="0"/>
    <xf numFmtId="0" fontId="69" fillId="0" borderId="7" applyNumberFormat="0" applyFill="0" applyAlignment="0" applyProtection="0"/>
    <xf numFmtId="0" fontId="36" fillId="4" borderId="0" applyNumberFormat="0" applyBorder="0" applyAlignment="0" applyProtection="0"/>
    <xf numFmtId="0" fontId="70" fillId="6" borderId="6" applyNumberFormat="0" applyAlignment="0" applyProtection="0"/>
    <xf numFmtId="0" fontId="58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72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9" applyNumberFormat="0" applyFont="0" applyAlignment="0" applyProtection="0"/>
    <xf numFmtId="43" fontId="2" fillId="0" borderId="0" applyFont="0" applyFill="0" applyBorder="0" applyAlignment="0" applyProtection="0"/>
    <xf numFmtId="0" fontId="39" fillId="51" borderId="21" applyNumberFormat="0" applyAlignment="0" applyProtection="0"/>
    <xf numFmtId="43" fontId="2" fillId="0" borderId="0" applyFont="0" applyFill="0" applyBorder="0" applyAlignment="0" applyProtection="0"/>
    <xf numFmtId="0" fontId="46" fillId="41" borderId="21" applyNumberFormat="0" applyAlignment="0" applyProtection="0"/>
    <xf numFmtId="0" fontId="2" fillId="0" borderId="0"/>
    <xf numFmtId="0" fontId="10" fillId="54" borderId="22" applyNumberFormat="0" applyFont="0" applyAlignment="0" applyProtection="0"/>
    <xf numFmtId="0" fontId="49" fillId="51" borderId="23" applyNumberFormat="0" applyAlignment="0" applyProtection="0"/>
    <xf numFmtId="0" fontId="51" fillId="0" borderId="24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0" fontId="46" fillId="41" borderId="25" applyNumberFormat="0" applyAlignment="0" applyProtection="0"/>
    <xf numFmtId="0" fontId="49" fillId="51" borderId="27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25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28" applyNumberFormat="0" applyFill="0" applyAlignment="0" applyProtection="0"/>
    <xf numFmtId="0" fontId="10" fillId="54" borderId="26" applyNumberFormat="0" applyFont="0" applyAlignment="0" applyProtection="0"/>
    <xf numFmtId="167" fontId="75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72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76" fillId="12" borderId="0" applyNumberFormat="0" applyBorder="0" applyAlignment="0" applyProtection="0"/>
    <xf numFmtId="0" fontId="59" fillId="16" borderId="0" applyNumberFormat="0" applyBorder="0" applyAlignment="0" applyProtection="0"/>
    <xf numFmtId="0" fontId="76" fillId="16" borderId="0" applyNumberFormat="0" applyBorder="0" applyAlignment="0" applyProtection="0"/>
    <xf numFmtId="0" fontId="59" fillId="20" borderId="0" applyNumberFormat="0" applyBorder="0" applyAlignment="0" applyProtection="0"/>
    <xf numFmtId="0" fontId="76" fillId="20" borderId="0" applyNumberFormat="0" applyBorder="0" applyAlignment="0" applyProtection="0"/>
    <xf numFmtId="0" fontId="59" fillId="24" borderId="0" applyNumberFormat="0" applyBorder="0" applyAlignment="0" applyProtection="0"/>
    <xf numFmtId="0" fontId="76" fillId="24" borderId="0" applyNumberFormat="0" applyBorder="0" applyAlignment="0" applyProtection="0"/>
    <xf numFmtId="0" fontId="59" fillId="28" borderId="0" applyNumberFormat="0" applyBorder="0" applyAlignment="0" applyProtection="0"/>
    <xf numFmtId="0" fontId="76" fillId="28" borderId="0" applyNumberFormat="0" applyBorder="0" applyAlignment="0" applyProtection="0"/>
    <xf numFmtId="0" fontId="59" fillId="32" borderId="0" applyNumberFormat="0" applyBorder="0" applyAlignment="0" applyProtection="0"/>
    <xf numFmtId="0" fontId="76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76" fillId="9" borderId="0" applyNumberFormat="0" applyBorder="0" applyAlignment="0" applyProtection="0"/>
    <xf numFmtId="0" fontId="59" fillId="13" borderId="0" applyNumberFormat="0" applyBorder="0" applyAlignment="0" applyProtection="0"/>
    <xf numFmtId="0" fontId="76" fillId="13" borderId="0" applyNumberFormat="0" applyBorder="0" applyAlignment="0" applyProtection="0"/>
    <xf numFmtId="0" fontId="59" fillId="17" borderId="0" applyNumberFormat="0" applyBorder="0" applyAlignment="0" applyProtection="0"/>
    <xf numFmtId="0" fontId="76" fillId="17" borderId="0" applyNumberFormat="0" applyBorder="0" applyAlignment="0" applyProtection="0"/>
    <xf numFmtId="0" fontId="59" fillId="21" borderId="0" applyNumberFormat="0" applyBorder="0" applyAlignment="0" applyProtection="0"/>
    <xf numFmtId="0" fontId="76" fillId="21" borderId="0" applyNumberFormat="0" applyBorder="0" applyAlignment="0" applyProtection="0"/>
    <xf numFmtId="0" fontId="59" fillId="25" borderId="0" applyNumberFormat="0" applyBorder="0" applyAlignment="0" applyProtection="0"/>
    <xf numFmtId="0" fontId="76" fillId="25" borderId="0" applyNumberFormat="0" applyBorder="0" applyAlignment="0" applyProtection="0"/>
    <xf numFmtId="0" fontId="59" fillId="29" borderId="0" applyNumberFormat="0" applyBorder="0" applyAlignment="0" applyProtection="0"/>
    <xf numFmtId="0" fontId="76" fillId="29" borderId="0" applyNumberFormat="0" applyBorder="0" applyAlignment="0" applyProtection="0"/>
    <xf numFmtId="0" fontId="68" fillId="5" borderId="5" applyNumberFormat="0" applyAlignment="0" applyProtection="0"/>
    <xf numFmtId="0" fontId="77" fillId="5" borderId="5" applyNumberFormat="0" applyAlignment="0" applyProtection="0"/>
    <xf numFmtId="0" fontId="70" fillId="6" borderId="6" applyNumberFormat="0" applyAlignment="0" applyProtection="0"/>
    <xf numFmtId="0" fontId="78" fillId="6" borderId="6" applyNumberFormat="0" applyAlignment="0" applyProtection="0"/>
    <xf numFmtId="0" fontId="61" fillId="6" borderId="5" applyNumberFormat="0" applyAlignment="0" applyProtection="0"/>
    <xf numFmtId="0" fontId="79" fillId="6" borderId="5" applyNumberFormat="0" applyAlignment="0" applyProtection="0"/>
    <xf numFmtId="0" fontId="65" fillId="0" borderId="2" applyNumberFormat="0" applyFill="0" applyAlignment="0" applyProtection="0"/>
    <xf numFmtId="0" fontId="80" fillId="0" borderId="2" applyNumberFormat="0" applyFill="0" applyAlignment="0" applyProtection="0"/>
    <xf numFmtId="0" fontId="66" fillId="0" borderId="3" applyNumberFormat="0" applyFill="0" applyAlignment="0" applyProtection="0"/>
    <xf numFmtId="0" fontId="81" fillId="0" borderId="3" applyNumberFormat="0" applyFill="0" applyAlignment="0" applyProtection="0"/>
    <xf numFmtId="0" fontId="67" fillId="0" borderId="4" applyNumberFormat="0" applyFill="0" applyAlignment="0" applyProtection="0"/>
    <xf numFmtId="0" fontId="82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83" fillId="0" borderId="10" applyNumberFormat="0" applyFill="0" applyAlignment="0" applyProtection="0"/>
    <xf numFmtId="0" fontId="62" fillId="7" borderId="8" applyNumberFormat="0" applyAlignment="0" applyProtection="0"/>
    <xf numFmtId="0" fontId="84" fillId="7" borderId="8" applyNumberFormat="0" applyAlignment="0" applyProtection="0"/>
    <xf numFmtId="0" fontId="85" fillId="4" borderId="0" applyNumberFormat="0" applyBorder="0" applyAlignment="0" applyProtection="0"/>
    <xf numFmtId="0" fontId="86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87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69" fillId="0" borderId="7" applyNumberFormat="0" applyFill="0" applyAlignment="0" applyProtection="0"/>
    <xf numFmtId="0" fontId="89" fillId="0" borderId="7" applyNumberFormat="0" applyFill="0" applyAlignment="0" applyProtection="0"/>
    <xf numFmtId="0" fontId="72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7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1" fillId="2" borderId="0" applyNumberFormat="0" applyBorder="0" applyAlignment="0" applyProtection="0"/>
    <xf numFmtId="167" fontId="92" fillId="0" borderId="0" applyFill="0" applyBorder="0" applyProtection="0">
      <alignment horizontal="right" vertical="top"/>
    </xf>
    <xf numFmtId="0" fontId="10" fillId="0" borderId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1" fillId="6" borderId="5" applyNumberFormat="0" applyAlignment="0" applyProtection="0"/>
    <xf numFmtId="0" fontId="10" fillId="0" borderId="0"/>
    <xf numFmtId="43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07" fillId="0" borderId="0"/>
  </cellStyleXfs>
  <cellXfs count="446">
    <xf numFmtId="0" fontId="0" fillId="0" borderId="0" xfId="0"/>
    <xf numFmtId="0" fontId="9" fillId="55" borderId="0" xfId="8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 indent="2"/>
    </xf>
    <xf numFmtId="0" fontId="9" fillId="0" borderId="0" xfId="8" applyFont="1">
      <alignment horizontal="left" vertical="top" wrapText="1"/>
    </xf>
    <xf numFmtId="0" fontId="9" fillId="0" borderId="0" xfId="8" applyFont="1" applyAlignment="1">
      <alignment horizontal="right" vertical="center"/>
    </xf>
    <xf numFmtId="49" fontId="9" fillId="55" borderId="20" xfId="8" applyNumberFormat="1" applyFont="1" applyFill="1" applyBorder="1" applyAlignment="1">
      <alignment horizontal="center" vertical="center" wrapText="1"/>
    </xf>
    <xf numFmtId="43" fontId="9" fillId="55" borderId="0" xfId="8" applyNumberFormat="1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167" fontId="73" fillId="55" borderId="20" xfId="6" applyFont="1" applyFill="1" applyBorder="1" applyAlignment="1">
      <alignment horizontal="right" vertical="center"/>
    </xf>
    <xf numFmtId="167" fontId="9" fillId="55" borderId="20" xfId="6" applyFont="1" applyFill="1" applyBorder="1" applyAlignment="1">
      <alignment horizontal="right" vertical="center"/>
    </xf>
    <xf numFmtId="0" fontId="74" fillId="0" borderId="0" xfId="0" applyFont="1"/>
    <xf numFmtId="0" fontId="74" fillId="55" borderId="20" xfId="0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horizontal="left" vertical="center" wrapText="1"/>
    </xf>
    <xf numFmtId="43" fontId="9" fillId="0" borderId="0" xfId="999" applyFont="1" applyFill="1" applyAlignment="1">
      <alignment horizontal="center" wrapText="1"/>
    </xf>
    <xf numFmtId="169" fontId="74" fillId="0" borderId="0" xfId="999" applyNumberFormat="1" applyFont="1" applyFill="1" applyAlignment="1">
      <alignment horizontal="right"/>
    </xf>
    <xf numFmtId="43" fontId="9" fillId="0" borderId="20" xfId="999" applyFont="1" applyFill="1" applyBorder="1" applyAlignment="1">
      <alignment vertical="center" wrapText="1"/>
    </xf>
    <xf numFmtId="169" fontId="9" fillId="0" borderId="20" xfId="999" applyNumberFormat="1" applyFont="1" applyFill="1" applyBorder="1" applyAlignment="1">
      <alignment horizontal="center" vertical="center"/>
    </xf>
    <xf numFmtId="169" fontId="9" fillId="0" borderId="20" xfId="999" applyNumberFormat="1" applyFont="1" applyFill="1" applyBorder="1" applyAlignment="1">
      <alignment horizontal="left" vertical="center"/>
    </xf>
    <xf numFmtId="0" fontId="74" fillId="55" borderId="0" xfId="0" applyFont="1" applyFill="1" applyAlignment="1">
      <alignment vertical="center"/>
    </xf>
    <xf numFmtId="0" fontId="9" fillId="55" borderId="0" xfId="0" applyFont="1" applyFill="1" applyAlignment="1">
      <alignment horizontal="right" vertical="center"/>
    </xf>
    <xf numFmtId="0" fontId="74" fillId="55" borderId="0" xfId="0" applyFont="1" applyFill="1" applyAlignment="1">
      <alignment horizontal="right" vertical="center"/>
    </xf>
    <xf numFmtId="0" fontId="74" fillId="55" borderId="0" xfId="0" applyFont="1" applyFill="1" applyAlignment="1">
      <alignment horizontal="left" vertical="center" wrapText="1"/>
    </xf>
    <xf numFmtId="0" fontId="74" fillId="55" borderId="20" xfId="0" applyFont="1" applyFill="1" applyBorder="1" applyAlignment="1">
      <alignment horizontal="center" vertical="center" wrapText="1"/>
    </xf>
    <xf numFmtId="0" fontId="9" fillId="55" borderId="20" xfId="56" applyFont="1" applyFill="1" applyBorder="1" applyAlignment="1">
      <alignment horizontal="center" vertical="center" wrapText="1"/>
    </xf>
    <xf numFmtId="0" fontId="74" fillId="55" borderId="20" xfId="0" applyFont="1" applyFill="1" applyBorder="1" applyAlignment="1">
      <alignment vertical="center" wrapText="1"/>
    </xf>
    <xf numFmtId="167" fontId="9" fillId="55" borderId="20" xfId="6" applyFont="1" applyFill="1" applyBorder="1" applyAlignment="1">
      <alignment horizontal="center" vertical="top"/>
    </xf>
    <xf numFmtId="0" fontId="9" fillId="55" borderId="20" xfId="0" applyFont="1" applyFill="1" applyBorder="1" applyAlignment="1">
      <alignment vertical="center" wrapText="1"/>
    </xf>
    <xf numFmtId="49" fontId="9" fillId="55" borderId="20" xfId="8" applyNumberFormat="1" applyFont="1" applyFill="1" applyBorder="1" applyAlignment="1">
      <alignment horizontal="left" vertical="center" wrapText="1"/>
    </xf>
    <xf numFmtId="0" fontId="74" fillId="55" borderId="0" xfId="0" applyFont="1" applyFill="1" applyAlignment="1">
      <alignment horizontal="left" vertical="top" wrapText="1"/>
    </xf>
    <xf numFmtId="0" fontId="9" fillId="55" borderId="0" xfId="9" applyFont="1" applyFill="1" applyAlignment="1">
      <alignment horizontal="center" vertical="center" wrapText="1"/>
    </xf>
    <xf numFmtId="0" fontId="9" fillId="55" borderId="0" xfId="9" applyFont="1" applyFill="1" applyAlignment="1">
      <alignment vertical="center" wrapText="1"/>
    </xf>
    <xf numFmtId="0" fontId="9" fillId="55" borderId="0" xfId="8" applyFont="1" applyFill="1" applyAlignment="1">
      <alignment vertical="center" wrapText="1"/>
    </xf>
    <xf numFmtId="0" fontId="9" fillId="55" borderId="0" xfId="8" applyFont="1" applyFill="1" applyAlignment="1">
      <alignment horizontal="right" vertical="center"/>
    </xf>
    <xf numFmtId="49" fontId="9" fillId="55" borderId="0" xfId="9" applyNumberFormat="1" applyFont="1" applyFill="1" applyAlignment="1">
      <alignment horizontal="center" vertical="center" wrapText="1"/>
    </xf>
    <xf numFmtId="0" fontId="9" fillId="55" borderId="0" xfId="9" applyNumberFormat="1" applyFont="1" applyFill="1" applyAlignment="1">
      <alignment horizontal="center" vertical="center" wrapText="1"/>
    </xf>
    <xf numFmtId="49" fontId="94" fillId="55" borderId="20" xfId="0" applyNumberFormat="1" applyFont="1" applyFill="1" applyBorder="1" applyAlignment="1">
      <alignment horizontal="left" vertical="center" wrapText="1"/>
    </xf>
    <xf numFmtId="49" fontId="9" fillId="55" borderId="20" xfId="0" applyNumberFormat="1" applyFont="1" applyFill="1" applyBorder="1" applyAlignment="1">
      <alignment horizontal="center" vertical="center" wrapText="1"/>
    </xf>
    <xf numFmtId="43" fontId="94" fillId="55" borderId="20" xfId="0" applyNumberFormat="1" applyFont="1" applyFill="1" applyBorder="1" applyAlignment="1">
      <alignment horizontal="center" vertical="center" wrapText="1"/>
    </xf>
    <xf numFmtId="43" fontId="94" fillId="55" borderId="20" xfId="0" applyNumberFormat="1" applyFont="1" applyFill="1" applyBorder="1" applyAlignment="1">
      <alignment vertical="center" wrapText="1"/>
    </xf>
    <xf numFmtId="43" fontId="94" fillId="55" borderId="20" xfId="0" applyNumberFormat="1" applyFont="1" applyFill="1" applyBorder="1" applyAlignment="1">
      <alignment horizontal="left" vertical="center" wrapText="1"/>
    </xf>
    <xf numFmtId="49" fontId="94" fillId="55" borderId="20" xfId="0" applyNumberFormat="1" applyFont="1" applyFill="1" applyBorder="1" applyAlignment="1">
      <alignment horizontal="center" vertical="center" shrinkToFit="1"/>
    </xf>
    <xf numFmtId="43" fontId="9" fillId="55" borderId="20" xfId="0" applyNumberFormat="1" applyFont="1" applyFill="1" applyBorder="1" applyAlignment="1">
      <alignment horizontal="left" vertical="center" wrapText="1"/>
    </xf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top"/>
    </xf>
    <xf numFmtId="0" fontId="9" fillId="55" borderId="20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/>
    </xf>
    <xf numFmtId="0" fontId="9" fillId="55" borderId="0" xfId="9" applyFont="1" applyFill="1" applyBorder="1" applyAlignment="1">
      <alignment horizontal="left" vertical="top" wrapText="1"/>
    </xf>
    <xf numFmtId="169" fontId="74" fillId="55" borderId="20" xfId="12" applyNumberFormat="1" applyFont="1" applyFill="1" applyBorder="1" applyAlignment="1">
      <alignment horizontal="center" vertical="center"/>
    </xf>
    <xf numFmtId="0" fontId="9" fillId="55" borderId="0" xfId="9" applyFont="1" applyFill="1" applyAlignment="1">
      <alignment vertical="top" wrapText="1"/>
    </xf>
    <xf numFmtId="169" fontId="9" fillId="55" borderId="0" xfId="9" applyNumberFormat="1" applyFont="1" applyFill="1" applyAlignment="1">
      <alignment horizontal="left" vertical="top" wrapText="1"/>
    </xf>
    <xf numFmtId="169" fontId="74" fillId="55" borderId="0" xfId="12" applyNumberFormat="1" applyFont="1" applyFill="1" applyBorder="1" applyAlignment="1">
      <alignment horizontal="center" vertical="center"/>
    </xf>
    <xf numFmtId="0" fontId="9" fillId="55" borderId="0" xfId="0" applyFont="1" applyFill="1" applyAlignment="1">
      <alignment vertical="top"/>
    </xf>
    <xf numFmtId="0" fontId="9" fillId="55" borderId="0" xfId="0" applyFont="1" applyFill="1" applyAlignment="1">
      <alignment vertical="top" wrapText="1"/>
    </xf>
    <xf numFmtId="0" fontId="9" fillId="55" borderId="0" xfId="0" applyFont="1" applyFill="1" applyBorder="1" applyAlignment="1">
      <alignment horizontal="left" vertical="top" wrapText="1"/>
    </xf>
    <xf numFmtId="169" fontId="9" fillId="55" borderId="0" xfId="7" applyNumberFormat="1" applyFont="1" applyFill="1" applyBorder="1" applyAlignment="1">
      <alignment horizontal="right" vertical="center" wrapText="1"/>
    </xf>
    <xf numFmtId="0" fontId="9" fillId="55" borderId="0" xfId="0" applyFont="1" applyFill="1" applyAlignment="1">
      <alignment vertical="center" wrapText="1"/>
    </xf>
    <xf numFmtId="169" fontId="96" fillId="0" borderId="20" xfId="1003" applyNumberFormat="1" applyFont="1" applyFill="1" applyBorder="1" applyAlignment="1">
      <alignment horizontal="center" vertical="center" wrapText="1"/>
    </xf>
    <xf numFmtId="167" fontId="9" fillId="55" borderId="20" xfId="6" applyNumberFormat="1" applyFont="1" applyFill="1" applyBorder="1" applyAlignment="1">
      <alignment horizontal="center" vertical="top"/>
    </xf>
    <xf numFmtId="0" fontId="74" fillId="0" borderId="0" xfId="0" applyFont="1" applyFill="1" applyAlignment="1"/>
    <xf numFmtId="0" fontId="74" fillId="0" borderId="0" xfId="0" applyFont="1" applyAlignment="1"/>
    <xf numFmtId="0" fontId="74" fillId="0" borderId="0" xfId="0" applyFont="1" applyAlignment="1">
      <alignment horizontal="center" vertical="center"/>
    </xf>
    <xf numFmtId="0" fontId="74" fillId="0" borderId="0" xfId="0" applyFont="1" applyFill="1" applyAlignment="1">
      <alignment horizontal="right"/>
    </xf>
    <xf numFmtId="0" fontId="74" fillId="0" borderId="0" xfId="0" applyFont="1" applyFill="1" applyAlignment="1">
      <alignment horizontal="right" vertical="center"/>
    </xf>
    <xf numFmtId="0" fontId="74" fillId="0" borderId="0" xfId="0" applyFont="1" applyAlignment="1">
      <alignment horizontal="right"/>
    </xf>
    <xf numFmtId="0" fontId="97" fillId="0" borderId="0" xfId="0" applyFont="1" applyFill="1" applyAlignment="1">
      <alignment vertical="center" wrapText="1"/>
    </xf>
    <xf numFmtId="169" fontId="98" fillId="0" borderId="0" xfId="999" applyNumberFormat="1" applyFont="1" applyFill="1" applyAlignment="1">
      <alignment horizontal="right"/>
    </xf>
    <xf numFmtId="169" fontId="74" fillId="0" borderId="0" xfId="0" applyNumberFormat="1" applyFont="1" applyAlignment="1"/>
    <xf numFmtId="0" fontId="99" fillId="0" borderId="0" xfId="1001" applyFont="1" applyFill="1" applyBorder="1"/>
    <xf numFmtId="0" fontId="9" fillId="0" borderId="0" xfId="0" applyFont="1" applyAlignment="1">
      <alignment horizontal="left" vertical="top" wrapText="1"/>
    </xf>
    <xf numFmtId="0" fontId="74" fillId="0" borderId="20" xfId="0" applyFont="1" applyFill="1" applyBorder="1" applyAlignment="1"/>
    <xf numFmtId="0" fontId="74" fillId="0" borderId="20" xfId="0" applyFont="1" applyFill="1" applyBorder="1" applyAlignment="1">
      <alignment horizontal="center" vertical="center" wrapText="1"/>
    </xf>
    <xf numFmtId="0" fontId="74" fillId="0" borderId="20" xfId="0" applyFont="1" applyFill="1" applyBorder="1" applyAlignment="1">
      <alignment vertical="center"/>
    </xf>
    <xf numFmtId="169" fontId="74" fillId="0" borderId="20" xfId="7" applyNumberFormat="1" applyFont="1" applyFill="1" applyBorder="1" applyAlignment="1">
      <alignment horizontal="right" vertical="center"/>
    </xf>
    <xf numFmtId="0" fontId="74" fillId="0" borderId="0" xfId="0" applyFont="1" applyFill="1" applyAlignment="1">
      <alignment vertical="center"/>
    </xf>
    <xf numFmtId="0" fontId="9" fillId="0" borderId="0" xfId="0" applyFont="1" applyBorder="1" applyAlignment="1">
      <alignment vertical="center" wrapText="1"/>
    </xf>
    <xf numFmtId="0" fontId="93" fillId="0" borderId="0" xfId="0" applyFont="1" applyAlignment="1">
      <alignment horizontal="left" vertical="top" wrapText="1"/>
    </xf>
    <xf numFmtId="0" fontId="96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20" xfId="1002" applyFont="1" applyFill="1" applyBorder="1" applyAlignment="1">
      <alignment horizontal="center" vertical="center" wrapText="1"/>
    </xf>
    <xf numFmtId="0" fontId="96" fillId="0" borderId="32" xfId="0" applyFont="1" applyBorder="1" applyAlignment="1">
      <alignment horizontal="center" vertical="center" wrapText="1"/>
    </xf>
    <xf numFmtId="0" fontId="96" fillId="0" borderId="20" xfId="0" applyFont="1" applyBorder="1" applyAlignment="1">
      <alignment horizontal="left" vertical="top" wrapText="1"/>
    </xf>
    <xf numFmtId="0" fontId="96" fillId="0" borderId="20" xfId="0" applyFont="1" applyBorder="1" applyAlignment="1">
      <alignment horizontal="left" vertical="center" wrapText="1"/>
    </xf>
    <xf numFmtId="168" fontId="93" fillId="0" borderId="0" xfId="0" applyNumberFormat="1" applyFont="1" applyAlignment="1">
      <alignment horizontal="left" vertical="top" wrapText="1"/>
    </xf>
    <xf numFmtId="43" fontId="9" fillId="0" borderId="20" xfId="999" applyFont="1" applyFill="1" applyBorder="1" applyAlignment="1">
      <alignment wrapText="1"/>
    </xf>
    <xf numFmtId="169" fontId="9" fillId="55" borderId="20" xfId="999" applyNumberFormat="1" applyFont="1" applyFill="1" applyBorder="1" applyAlignment="1">
      <alignment horizontal="left" vertical="center"/>
    </xf>
    <xf numFmtId="43" fontId="9" fillId="0" borderId="0" xfId="999" applyFont="1" applyFill="1" applyBorder="1"/>
    <xf numFmtId="43" fontId="9" fillId="0" borderId="0" xfId="999" applyFont="1" applyFill="1"/>
    <xf numFmtId="169" fontId="9" fillId="0" borderId="20" xfId="999" applyNumberFormat="1" applyFont="1" applyFill="1" applyBorder="1" applyAlignment="1">
      <alignment horizontal="left" vertical="center" wrapText="1"/>
    </xf>
    <xf numFmtId="43" fontId="74" fillId="0" borderId="0" xfId="7" applyFont="1"/>
    <xf numFmtId="169" fontId="74" fillId="0" borderId="0" xfId="0" applyNumberFormat="1" applyFont="1"/>
    <xf numFmtId="43" fontId="74" fillId="0" borderId="0" xfId="7" applyFont="1" applyAlignment="1"/>
    <xf numFmtId="43" fontId="93" fillId="0" borderId="0" xfId="0" applyNumberFormat="1" applyFont="1" applyAlignment="1">
      <alignment horizontal="left" vertical="top" wrapText="1"/>
    </xf>
    <xf numFmtId="43" fontId="93" fillId="0" borderId="0" xfId="7" applyFont="1" applyAlignment="1">
      <alignment horizontal="left" vertical="top" wrapText="1"/>
    </xf>
    <xf numFmtId="167" fontId="74" fillId="55" borderId="0" xfId="0" applyNumberFormat="1" applyFont="1" applyFill="1" applyAlignment="1">
      <alignment horizontal="left" vertical="center" wrapText="1"/>
    </xf>
    <xf numFmtId="43" fontId="74" fillId="0" borderId="0" xfId="0" applyNumberFormat="1" applyFont="1" applyAlignment="1"/>
    <xf numFmtId="43" fontId="95" fillId="0" borderId="0" xfId="7" applyFont="1" applyAlignment="1"/>
    <xf numFmtId="174" fontId="9" fillId="55" borderId="20" xfId="6" applyNumberFormat="1" applyFont="1" applyFill="1" applyBorder="1" applyAlignment="1">
      <alignment horizontal="center" vertical="center"/>
    </xf>
    <xf numFmtId="174" fontId="9" fillId="55" borderId="20" xfId="6" applyNumberFormat="1" applyFont="1" applyFill="1" applyBorder="1" applyAlignment="1">
      <alignment horizontal="center" vertical="top"/>
    </xf>
    <xf numFmtId="43" fontId="9" fillId="55" borderId="0" xfId="9" applyNumberFormat="1" applyFont="1" applyFill="1" applyAlignment="1">
      <alignment horizontal="left" vertical="top" wrapText="1"/>
    </xf>
    <xf numFmtId="2" fontId="74" fillId="55" borderId="20" xfId="0" applyNumberFormat="1" applyFont="1" applyFill="1" applyBorder="1" applyAlignment="1">
      <alignment horizontal="center" vertical="center" wrapText="1"/>
    </xf>
    <xf numFmtId="0" fontId="96" fillId="0" borderId="20" xfId="0" applyFont="1" applyBorder="1" applyAlignment="1">
      <alignment horizontal="center" vertical="top" wrapText="1"/>
    </xf>
    <xf numFmtId="169" fontId="96" fillId="0" borderId="20" xfId="7" applyNumberFormat="1" applyFont="1" applyBorder="1" applyAlignment="1">
      <alignment horizontal="center" vertical="top"/>
    </xf>
    <xf numFmtId="169" fontId="9" fillId="0" borderId="31" xfId="999" applyNumberFormat="1" applyFont="1" applyFill="1" applyBorder="1" applyAlignment="1">
      <alignment horizontal="center" vertical="center" wrapText="1"/>
    </xf>
    <xf numFmtId="0" fontId="9" fillId="55" borderId="0" xfId="0" applyFont="1" applyFill="1" applyAlignment="1">
      <alignment horizontal="left" vertical="top" wrapText="1"/>
    </xf>
    <xf numFmtId="174" fontId="9" fillId="55" borderId="0" xfId="0" applyNumberFormat="1" applyFont="1" applyFill="1" applyAlignment="1">
      <alignment horizontal="left" vertical="top" wrapText="1"/>
    </xf>
    <xf numFmtId="0" fontId="9" fillId="55" borderId="0" xfId="8" applyFont="1" applyFill="1">
      <alignment horizontal="left" vertical="top" wrapText="1"/>
    </xf>
    <xf numFmtId="164" fontId="9" fillId="55" borderId="0" xfId="9" applyNumberFormat="1" applyFont="1" applyFill="1" applyAlignment="1">
      <alignment vertical="center" wrapText="1"/>
    </xf>
    <xf numFmtId="167" fontId="73" fillId="55" borderId="0" xfId="0" applyNumberFormat="1" applyFont="1" applyFill="1" applyAlignment="1">
      <alignment horizontal="left" vertical="top" wrapText="1"/>
    </xf>
    <xf numFmtId="177" fontId="73" fillId="55" borderId="0" xfId="0" applyNumberFormat="1" applyFont="1" applyFill="1" applyAlignment="1">
      <alignment horizontal="left" vertical="top" wrapText="1"/>
    </xf>
    <xf numFmtId="164" fontId="9" fillId="55" borderId="0" xfId="0" applyNumberFormat="1" applyFont="1" applyFill="1" applyAlignment="1">
      <alignment horizontal="left" vertical="center" wrapText="1"/>
    </xf>
    <xf numFmtId="164" fontId="9" fillId="55" borderId="0" xfId="0" applyNumberFormat="1" applyFont="1" applyFill="1" applyAlignment="1">
      <alignment horizontal="left" vertical="top" wrapText="1"/>
    </xf>
    <xf numFmtId="39" fontId="74" fillId="55" borderId="0" xfId="0" applyNumberFormat="1" applyFont="1" applyFill="1" applyAlignment="1">
      <alignment horizontal="left" vertical="top" wrapText="1"/>
    </xf>
    <xf numFmtId="0" fontId="74" fillId="55" borderId="0" xfId="0" applyFont="1" applyFill="1"/>
    <xf numFmtId="174" fontId="9" fillId="55" borderId="0" xfId="6" applyNumberFormat="1" applyFont="1" applyFill="1" applyBorder="1">
      <alignment horizontal="right" vertical="top"/>
    </xf>
    <xf numFmtId="174" fontId="74" fillId="55" borderId="0" xfId="0" applyNumberFormat="1" applyFont="1" applyFill="1" applyBorder="1" applyAlignment="1">
      <alignment horizontal="left" vertical="top" wrapText="1"/>
    </xf>
    <xf numFmtId="174" fontId="9" fillId="55" borderId="0" xfId="997" applyNumberFormat="1" applyFont="1" applyFill="1" applyBorder="1">
      <alignment horizontal="right" vertical="top"/>
    </xf>
    <xf numFmtId="0" fontId="9" fillId="55" borderId="32" xfId="0" applyFont="1" applyFill="1" applyBorder="1" applyAlignment="1">
      <alignment horizontal="center" vertical="top" wrapText="1"/>
    </xf>
    <xf numFmtId="0" fontId="9" fillId="55" borderId="34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33" xfId="0" applyFont="1" applyFill="1" applyBorder="1" applyAlignment="1">
      <alignment horizontal="center" vertical="top" wrapText="1"/>
    </xf>
    <xf numFmtId="0" fontId="9" fillId="55" borderId="20" xfId="9" applyNumberFormat="1" applyFont="1" applyFill="1" applyBorder="1" applyAlignment="1">
      <alignment vertical="center" wrapText="1"/>
    </xf>
    <xf numFmtId="0" fontId="73" fillId="55" borderId="0" xfId="9" applyFont="1" applyFill="1" applyAlignment="1">
      <alignment vertical="top" wrapText="1"/>
    </xf>
    <xf numFmtId="0" fontId="73" fillId="55" borderId="0" xfId="9" applyFont="1" applyFill="1" applyAlignment="1">
      <alignment horizontal="left" vertical="top" wrapText="1"/>
    </xf>
    <xf numFmtId="0" fontId="9" fillId="55" borderId="20" xfId="0" applyFont="1" applyFill="1" applyBorder="1" applyAlignment="1">
      <alignment vertical="top" wrapText="1"/>
    </xf>
    <xf numFmtId="0" fontId="9" fillId="55" borderId="0" xfId="9" applyFont="1" applyFill="1" applyAlignment="1">
      <alignment horizontal="left" vertical="top"/>
    </xf>
    <xf numFmtId="43" fontId="9" fillId="55" borderId="0" xfId="9" applyNumberFormat="1" applyFont="1" applyFill="1" applyBorder="1" applyAlignment="1">
      <alignment vertical="top" wrapText="1"/>
    </xf>
    <xf numFmtId="43" fontId="9" fillId="55" borderId="0" xfId="9" applyNumberFormat="1" applyFont="1" applyFill="1" applyAlignment="1">
      <alignment vertical="top" wrapText="1"/>
    </xf>
    <xf numFmtId="0" fontId="9" fillId="55" borderId="0" xfId="8" applyFont="1" applyFill="1" applyAlignment="1">
      <alignment vertical="top" wrapText="1"/>
    </xf>
    <xf numFmtId="0" fontId="9" fillId="55" borderId="0" xfId="8" applyFont="1" applyFill="1" applyAlignment="1">
      <alignment horizontal="right" vertical="top"/>
    </xf>
    <xf numFmtId="0" fontId="9" fillId="55" borderId="0" xfId="8" applyFont="1" applyFill="1" applyAlignment="1">
      <alignment horizontal="right" vertical="top" wrapText="1"/>
    </xf>
    <xf numFmtId="169" fontId="9" fillId="55" borderId="31" xfId="10" applyNumberFormat="1" applyFont="1" applyFill="1" applyBorder="1" applyAlignment="1">
      <alignment horizontal="center" vertical="center" wrapText="1"/>
    </xf>
    <xf numFmtId="0" fontId="9" fillId="55" borderId="0" xfId="54" applyFont="1" applyFill="1"/>
    <xf numFmtId="0" fontId="9" fillId="55" borderId="20" xfId="54" applyFont="1" applyFill="1" applyBorder="1" applyAlignment="1">
      <alignment horizontal="center" vertical="center" wrapText="1"/>
    </xf>
    <xf numFmtId="169" fontId="9" fillId="55" borderId="32" xfId="10" applyNumberFormat="1" applyFont="1" applyFill="1" applyBorder="1" applyAlignment="1">
      <alignment horizontal="center" vertical="center"/>
    </xf>
    <xf numFmtId="0" fontId="9" fillId="55" borderId="20" xfId="54" applyFont="1" applyFill="1" applyBorder="1" applyAlignment="1">
      <alignment wrapText="1"/>
    </xf>
    <xf numFmtId="175" fontId="9" fillId="55" borderId="20" xfId="107" applyNumberFormat="1" applyFont="1" applyFill="1" applyBorder="1" applyAlignment="1">
      <alignment horizontal="center" vertical="center" wrapText="1"/>
    </xf>
    <xf numFmtId="169" fontId="9" fillId="55" borderId="20" xfId="54" applyNumberFormat="1" applyFont="1" applyFill="1" applyBorder="1" applyAlignment="1">
      <alignment horizontal="center" vertical="center" wrapText="1"/>
    </xf>
    <xf numFmtId="169" fontId="9" fillId="55" borderId="0" xfId="54" applyNumberFormat="1" applyFont="1" applyFill="1"/>
    <xf numFmtId="175" fontId="9" fillId="55" borderId="20" xfId="1008" applyNumberFormat="1" applyFont="1" applyFill="1" applyBorder="1" applyAlignment="1">
      <alignment vertical="center" wrapText="1"/>
    </xf>
    <xf numFmtId="175" fontId="9" fillId="55" borderId="0" xfId="54" applyNumberFormat="1" applyFont="1" applyFill="1"/>
    <xf numFmtId="49" fontId="9" fillId="55" borderId="20" xfId="1008" applyNumberFormat="1" applyFont="1" applyFill="1" applyBorder="1" applyAlignment="1">
      <alignment horizontal="left" vertical="center" wrapText="1"/>
    </xf>
    <xf numFmtId="0" fontId="9" fillId="55" borderId="0" xfId="0" applyFont="1" applyFill="1"/>
    <xf numFmtId="175" fontId="9" fillId="55" borderId="0" xfId="56" applyNumberFormat="1" applyFont="1" applyFill="1"/>
    <xf numFmtId="175" fontId="9" fillId="55" borderId="20" xfId="56" applyNumberFormat="1" applyFont="1" applyFill="1" applyBorder="1" applyAlignment="1">
      <alignment horizontal="center" vertical="center" wrapText="1"/>
    </xf>
    <xf numFmtId="175" fontId="9" fillId="55" borderId="20" xfId="300" applyNumberFormat="1" applyFont="1" applyFill="1" applyBorder="1" applyAlignment="1">
      <alignment horizontal="center" vertical="center" wrapText="1"/>
    </xf>
    <xf numFmtId="175" fontId="9" fillId="55" borderId="20" xfId="300" applyNumberFormat="1" applyFont="1" applyFill="1" applyBorder="1" applyAlignment="1">
      <alignment horizontal="center" wrapText="1"/>
    </xf>
    <xf numFmtId="175" fontId="9" fillId="55" borderId="20" xfId="56" applyNumberFormat="1" applyFont="1" applyFill="1" applyBorder="1" applyAlignment="1">
      <alignment vertical="center" wrapText="1"/>
    </xf>
    <xf numFmtId="175" fontId="9" fillId="55" borderId="20" xfId="75" applyNumberFormat="1" applyFont="1" applyFill="1" applyBorder="1" applyAlignment="1">
      <alignment horizontal="center" vertical="center" wrapText="1"/>
    </xf>
    <xf numFmtId="175" fontId="9" fillId="55" borderId="20" xfId="3" applyNumberFormat="1" applyFont="1" applyFill="1" applyBorder="1" applyAlignment="1">
      <alignment horizontal="left" vertical="center" wrapText="1"/>
    </xf>
    <xf numFmtId="175" fontId="108" fillId="55" borderId="20" xfId="0" applyNumberFormat="1" applyFont="1" applyFill="1" applyBorder="1"/>
    <xf numFmtId="0" fontId="93" fillId="55" borderId="0" xfId="0" applyFont="1" applyFill="1"/>
    <xf numFmtId="49" fontId="9" fillId="55" borderId="20" xfId="56" applyNumberFormat="1" applyFont="1" applyFill="1" applyBorder="1"/>
    <xf numFmtId="175" fontId="9" fillId="55" borderId="20" xfId="56" applyNumberFormat="1" applyFont="1" applyFill="1" applyBorder="1"/>
    <xf numFmtId="175" fontId="9" fillId="55" borderId="20" xfId="1008" applyNumberFormat="1" applyFont="1" applyFill="1" applyBorder="1" applyAlignment="1">
      <alignment horizontal="left" vertical="center" wrapText="1"/>
    </xf>
    <xf numFmtId="49" fontId="9" fillId="55" borderId="20" xfId="56" applyNumberFormat="1" applyFont="1" applyFill="1" applyBorder="1" applyAlignment="1" applyProtection="1">
      <alignment horizontal="center" vertical="top" wrapText="1"/>
      <protection locked="0"/>
    </xf>
    <xf numFmtId="175" fontId="9" fillId="55" borderId="20" xfId="56" applyNumberFormat="1" applyFont="1" applyFill="1" applyBorder="1" applyAlignment="1">
      <alignment horizontal="center"/>
    </xf>
    <xf numFmtId="49" fontId="9" fillId="55" borderId="32" xfId="56" applyNumberFormat="1" applyFont="1" applyFill="1" applyBorder="1" applyAlignment="1" applyProtection="1">
      <alignment vertical="top" wrapText="1"/>
      <protection locked="0"/>
    </xf>
    <xf numFmtId="49" fontId="9" fillId="55" borderId="20" xfId="56" applyNumberFormat="1" applyFont="1" applyFill="1" applyBorder="1" applyAlignment="1" applyProtection="1">
      <alignment horizontal="center" vertical="center" wrapText="1"/>
      <protection locked="0"/>
    </xf>
    <xf numFmtId="49" fontId="9" fillId="55" borderId="20" xfId="56" applyNumberFormat="1" applyFont="1" applyFill="1" applyBorder="1" applyAlignment="1" applyProtection="1">
      <alignment vertical="top" wrapText="1"/>
      <protection locked="0"/>
    </xf>
    <xf numFmtId="49" fontId="9" fillId="55" borderId="20" xfId="1008" applyNumberFormat="1" applyFont="1" applyFill="1" applyBorder="1" applyAlignment="1">
      <alignment horizontal="center" vertical="center" wrapText="1"/>
    </xf>
    <xf numFmtId="175" fontId="9" fillId="55" borderId="20" xfId="3" applyNumberFormat="1" applyFont="1" applyFill="1" applyBorder="1" applyAlignment="1">
      <alignment horizontal="left" vertical="center"/>
    </xf>
    <xf numFmtId="49" fontId="9" fillId="55" borderId="0" xfId="54" applyNumberFormat="1" applyFont="1" applyFill="1" applyAlignment="1">
      <alignment vertical="center" wrapText="1"/>
    </xf>
    <xf numFmtId="0" fontId="9" fillId="55" borderId="0" xfId="998" applyFont="1" applyFill="1"/>
    <xf numFmtId="168" fontId="9" fillId="55" borderId="0" xfId="0" applyNumberFormat="1" applyFont="1" applyFill="1"/>
    <xf numFmtId="175" fontId="9" fillId="55" borderId="0" xfId="56" applyNumberFormat="1" applyFont="1" applyFill="1" applyAlignment="1">
      <alignment horizontal="right" vertical="center" wrapText="1"/>
    </xf>
    <xf numFmtId="175" fontId="9" fillId="55" borderId="0" xfId="56" applyNumberFormat="1" applyFont="1" applyFill="1" applyAlignment="1">
      <alignment vertical="center" wrapText="1"/>
    </xf>
    <xf numFmtId="0" fontId="9" fillId="55" borderId="31" xfId="998" applyFont="1" applyFill="1" applyBorder="1" applyAlignment="1">
      <alignment horizontal="center" vertical="center" wrapText="1"/>
    </xf>
    <xf numFmtId="0" fontId="9" fillId="55" borderId="20" xfId="0" applyFont="1" applyFill="1" applyBorder="1" applyAlignment="1">
      <alignment wrapText="1"/>
    </xf>
    <xf numFmtId="0" fontId="9" fillId="55" borderId="29" xfId="0" applyFont="1" applyFill="1" applyBorder="1" applyAlignment="1">
      <alignment vertical="top" wrapText="1"/>
    </xf>
    <xf numFmtId="0" fontId="9" fillId="55" borderId="20" xfId="0" applyFont="1" applyFill="1" applyBorder="1" applyAlignment="1">
      <alignment horizontal="left" vertical="top"/>
    </xf>
    <xf numFmtId="168" fontId="9" fillId="55" borderId="20" xfId="998" applyNumberFormat="1" applyFont="1" applyFill="1" applyBorder="1" applyAlignment="1">
      <alignment horizontal="center" wrapText="1"/>
    </xf>
    <xf numFmtId="0" fontId="9" fillId="55" borderId="0" xfId="0" applyFont="1" applyFill="1" applyAlignment="1">
      <alignment horizontal="left" vertical="top"/>
    </xf>
    <xf numFmtId="179" fontId="9" fillId="55" borderId="0" xfId="999" applyNumberFormat="1" applyFont="1" applyFill="1" applyBorder="1" applyAlignment="1">
      <alignment horizontal="center" wrapText="1"/>
    </xf>
    <xf numFmtId="0" fontId="9" fillId="55" borderId="31" xfId="0" applyFont="1" applyFill="1" applyBorder="1" applyAlignment="1">
      <alignment vertical="top" wrapText="1"/>
    </xf>
    <xf numFmtId="177" fontId="9" fillId="55" borderId="0" xfId="0" applyNumberFormat="1" applyFont="1" applyFill="1" applyAlignment="1">
      <alignment horizont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1" xfId="8" applyFont="1" applyFill="1" applyBorder="1" applyAlignment="1">
      <alignment horizontal="right" wrapText="1"/>
    </xf>
    <xf numFmtId="0" fontId="9" fillId="55" borderId="31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Alignment="1">
      <alignment horizontal="center" vertical="top" wrapText="1"/>
    </xf>
    <xf numFmtId="0" fontId="9" fillId="55" borderId="20" xfId="0" applyFont="1" applyFill="1" applyBorder="1" applyAlignment="1">
      <alignment horizontal="center"/>
    </xf>
    <xf numFmtId="0" fontId="74" fillId="55" borderId="20" xfId="0" applyFont="1" applyFill="1" applyBorder="1" applyAlignment="1">
      <alignment horizontal="left" vertical="top" wrapText="1"/>
    </xf>
    <xf numFmtId="0" fontId="74" fillId="55" borderId="20" xfId="0" applyFont="1" applyFill="1" applyBorder="1" applyAlignment="1">
      <alignment horizontal="center" vertical="center"/>
    </xf>
    <xf numFmtId="167" fontId="74" fillId="55" borderId="20" xfId="0" applyNumberFormat="1" applyFont="1" applyFill="1" applyBorder="1" applyAlignment="1">
      <alignment horizontal="center" vertical="center" wrapText="1"/>
    </xf>
    <xf numFmtId="0" fontId="74" fillId="55" borderId="20" xfId="0" applyFont="1" applyFill="1" applyBorder="1" applyAlignment="1">
      <alignment horizontal="center" vertical="top" wrapText="1"/>
    </xf>
    <xf numFmtId="0" fontId="74" fillId="55" borderId="20" xfId="0" applyFont="1" applyFill="1" applyBorder="1" applyAlignment="1">
      <alignment horizontal="left" vertical="top"/>
    </xf>
    <xf numFmtId="0" fontId="73" fillId="55" borderId="20" xfId="8" applyFont="1" applyFill="1" applyBorder="1" applyAlignment="1">
      <alignment horizontal="left" vertical="center" wrapText="1"/>
    </xf>
    <xf numFmtId="169" fontId="74" fillId="55" borderId="20" xfId="894" applyNumberFormat="1" applyFont="1" applyFill="1" applyBorder="1" applyAlignment="1">
      <alignment horizontal="center" vertical="center"/>
    </xf>
    <xf numFmtId="1" fontId="94" fillId="55" borderId="20" xfId="0" applyNumberFormat="1" applyFont="1" applyFill="1" applyBorder="1" applyAlignment="1">
      <alignment horizontal="center" vertical="center" shrinkToFit="1"/>
    </xf>
    <xf numFmtId="0" fontId="9" fillId="55" borderId="20" xfId="0" applyFont="1" applyFill="1" applyBorder="1" applyAlignment="1">
      <alignment horizontal="center" vertical="center" wrapText="1"/>
    </xf>
    <xf numFmtId="0" fontId="73" fillId="55" borderId="20" xfId="0" applyFont="1" applyFill="1" applyBorder="1" applyAlignment="1">
      <alignment horizontal="left" vertical="center" wrapText="1"/>
    </xf>
    <xf numFmtId="167" fontId="9" fillId="55" borderId="0" xfId="6" applyFont="1" applyFill="1" applyBorder="1">
      <alignment horizontal="right" vertical="top"/>
    </xf>
    <xf numFmtId="1" fontId="103" fillId="55" borderId="20" xfId="0" applyNumberFormat="1" applyFont="1" applyFill="1" applyBorder="1" applyAlignment="1">
      <alignment horizontal="center" vertical="center" shrinkToFit="1"/>
    </xf>
    <xf numFmtId="49" fontId="9" fillId="55" borderId="20" xfId="0" applyNumberFormat="1" applyFont="1" applyFill="1" applyBorder="1" applyAlignment="1">
      <alignment horizontal="left" vertical="center" wrapText="1"/>
    </xf>
    <xf numFmtId="0" fontId="102" fillId="55" borderId="0" xfId="0" applyFont="1" applyFill="1"/>
    <xf numFmtId="49" fontId="9" fillId="55" borderId="20" xfId="1005" applyNumberFormat="1" applyFont="1" applyFill="1" applyBorder="1" applyAlignment="1">
      <alignment vertical="top" wrapText="1"/>
    </xf>
    <xf numFmtId="0" fontId="74" fillId="55" borderId="20" xfId="0" applyFont="1" applyFill="1" applyBorder="1" applyAlignment="1">
      <alignment horizontal="center" vertical="top"/>
    </xf>
    <xf numFmtId="0" fontId="73" fillId="55" borderId="20" xfId="0" applyFont="1" applyFill="1" applyBorder="1" applyAlignment="1">
      <alignment horizontal="left" vertical="top" wrapText="1"/>
    </xf>
    <xf numFmtId="167" fontId="96" fillId="55" borderId="20" xfId="6" applyFont="1" applyFill="1" applyBorder="1" applyAlignment="1">
      <alignment horizontal="center" vertical="top"/>
    </xf>
    <xf numFmtId="0" fontId="74" fillId="55" borderId="20" xfId="0" applyFont="1" applyFill="1" applyBorder="1" applyAlignment="1">
      <alignment vertical="top" wrapText="1"/>
    </xf>
    <xf numFmtId="0" fontId="74" fillId="55" borderId="20" xfId="0" applyFont="1" applyFill="1" applyBorder="1" applyAlignment="1">
      <alignment vertical="center"/>
    </xf>
    <xf numFmtId="0" fontId="74" fillId="55" borderId="32" xfId="0" applyFont="1" applyFill="1" applyBorder="1" applyAlignment="1">
      <alignment vertical="center"/>
    </xf>
    <xf numFmtId="167" fontId="9" fillId="55" borderId="20" xfId="6" applyFont="1" applyFill="1" applyBorder="1" applyAlignment="1">
      <alignment horizontal="center" vertical="center"/>
    </xf>
    <xf numFmtId="49" fontId="9" fillId="55" borderId="20" xfId="0" applyNumberFormat="1" applyFont="1" applyFill="1" applyBorder="1" applyAlignment="1">
      <alignment horizontal="left" vertical="top" wrapText="1"/>
    </xf>
    <xf numFmtId="1" fontId="104" fillId="55" borderId="20" xfId="0" applyNumberFormat="1" applyFont="1" applyFill="1" applyBorder="1" applyAlignment="1">
      <alignment horizontal="center" vertical="center" shrinkToFit="1"/>
    </xf>
    <xf numFmtId="0" fontId="102" fillId="55" borderId="20" xfId="0" applyFont="1" applyFill="1" applyBorder="1" applyAlignment="1">
      <alignment horizontal="center"/>
    </xf>
    <xf numFmtId="43" fontId="9" fillId="55" borderId="20" xfId="0" applyNumberFormat="1" applyFont="1" applyFill="1" applyBorder="1" applyAlignment="1">
      <alignment horizontal="left" vertical="top" wrapText="1"/>
    </xf>
    <xf numFmtId="169" fontId="74" fillId="55" borderId="20" xfId="894" applyNumberFormat="1" applyFont="1" applyFill="1" applyBorder="1" applyAlignment="1">
      <alignment vertical="center"/>
    </xf>
    <xf numFmtId="0" fontId="9" fillId="55" borderId="20" xfId="0" applyFont="1" applyFill="1" applyBorder="1"/>
    <xf numFmtId="0" fontId="9" fillId="55" borderId="20" xfId="8" quotePrefix="1" applyFont="1" applyFill="1" applyBorder="1" applyAlignment="1">
      <alignment horizontal="left" vertical="center" wrapText="1"/>
    </xf>
    <xf numFmtId="0" fontId="9" fillId="55" borderId="20" xfId="8" applyFont="1" applyFill="1" applyBorder="1" applyAlignment="1">
      <alignment vertical="center" wrapText="1"/>
    </xf>
    <xf numFmtId="1" fontId="9" fillId="55" borderId="20" xfId="0" applyNumberFormat="1" applyFont="1" applyFill="1" applyBorder="1" applyAlignment="1">
      <alignment horizontal="left" vertical="center" wrapText="1"/>
    </xf>
    <xf numFmtId="178" fontId="74" fillId="55" borderId="20" xfId="7" applyNumberFormat="1" applyFont="1" applyFill="1" applyBorder="1" applyAlignment="1">
      <alignment horizontal="center" vertical="top" wrapText="1"/>
    </xf>
    <xf numFmtId="168" fontId="9" fillId="55" borderId="0" xfId="0" applyNumberFormat="1" applyFont="1" applyFill="1" applyAlignment="1">
      <alignment horizontal="left" vertical="top" wrapText="1"/>
    </xf>
    <xf numFmtId="49" fontId="9" fillId="55" borderId="20" xfId="0" quotePrefix="1" applyNumberFormat="1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horizontal="left" vertical="center"/>
    </xf>
    <xf numFmtId="174" fontId="74" fillId="55" borderId="20" xfId="0" applyNumberFormat="1" applyFont="1" applyFill="1" applyBorder="1" applyAlignment="1">
      <alignment horizontal="center" vertical="top" wrapText="1"/>
    </xf>
    <xf numFmtId="43" fontId="74" fillId="55" borderId="20" xfId="0" applyNumberFormat="1" applyFont="1" applyFill="1" applyBorder="1" applyAlignment="1">
      <alignment horizontal="left" vertical="top" wrapText="1"/>
    </xf>
    <xf numFmtId="174" fontId="9" fillId="55" borderId="20" xfId="997" applyNumberFormat="1" applyFont="1" applyFill="1" applyBorder="1" applyAlignment="1">
      <alignment horizontal="center" vertical="top"/>
    </xf>
    <xf numFmtId="0" fontId="74" fillId="55" borderId="20" xfId="0" quotePrefix="1" applyFont="1" applyFill="1" applyBorder="1" applyAlignment="1">
      <alignment horizontal="left" vertical="top" wrapText="1"/>
    </xf>
    <xf numFmtId="43" fontId="9" fillId="55" borderId="20" xfId="8" applyNumberFormat="1" applyFont="1" applyFill="1" applyBorder="1" applyAlignment="1">
      <alignment vertical="center" wrapText="1"/>
    </xf>
    <xf numFmtId="167" fontId="9" fillId="55" borderId="20" xfId="6" applyFont="1" applyFill="1" applyBorder="1" applyAlignment="1">
      <alignment horizontal="left" vertical="center"/>
    </xf>
    <xf numFmtId="167" fontId="9" fillId="55" borderId="20" xfId="6" applyFont="1" applyFill="1" applyBorder="1" applyAlignment="1">
      <alignment horizontal="left" vertical="top" wrapText="1"/>
    </xf>
    <xf numFmtId="167" fontId="9" fillId="55" borderId="20" xfId="6" quotePrefix="1" applyFont="1" applyFill="1" applyBorder="1" applyAlignment="1">
      <alignment horizontal="left" vertical="top" wrapText="1"/>
    </xf>
    <xf numFmtId="1" fontId="9" fillId="55" borderId="20" xfId="6" applyNumberFormat="1" applyFont="1" applyFill="1" applyBorder="1" applyAlignment="1">
      <alignment horizontal="left" vertical="center"/>
    </xf>
    <xf numFmtId="167" fontId="9" fillId="55" borderId="20" xfId="997" applyFont="1" applyFill="1" applyBorder="1" applyAlignment="1">
      <alignment horizontal="left" vertical="center"/>
    </xf>
    <xf numFmtId="167" fontId="9" fillId="55" borderId="20" xfId="997" applyFont="1" applyFill="1" applyBorder="1" applyAlignment="1">
      <alignment horizontal="left" vertical="top" wrapText="1"/>
    </xf>
    <xf numFmtId="167" fontId="9" fillId="55" borderId="20" xfId="997" applyFont="1" applyFill="1" applyBorder="1" applyAlignment="1">
      <alignment horizontal="center" vertical="top"/>
    </xf>
    <xf numFmtId="167" fontId="9" fillId="55" borderId="20" xfId="997" applyFont="1" applyFill="1" applyBorder="1" applyAlignment="1">
      <alignment horizontal="center" vertical="center"/>
    </xf>
    <xf numFmtId="0" fontId="96" fillId="55" borderId="0" xfId="0" applyFont="1" applyFill="1" applyAlignment="1">
      <alignment horizontal="left" vertical="top" wrapText="1"/>
    </xf>
    <xf numFmtId="0" fontId="96" fillId="55" borderId="20" xfId="0" applyFont="1" applyFill="1" applyBorder="1" applyAlignment="1">
      <alignment horizontal="left" vertical="top" wrapText="1"/>
    </xf>
    <xf numFmtId="0" fontId="105" fillId="55" borderId="20" xfId="0" applyFont="1" applyFill="1" applyBorder="1" applyAlignment="1">
      <alignment horizontal="left" vertical="top" wrapText="1"/>
    </xf>
    <xf numFmtId="168" fontId="96" fillId="55" borderId="0" xfId="0" applyNumberFormat="1" applyFont="1" applyFill="1" applyAlignment="1">
      <alignment horizontal="left" vertical="top" wrapText="1"/>
    </xf>
    <xf numFmtId="0" fontId="96" fillId="55" borderId="20" xfId="0" applyFont="1" applyFill="1" applyBorder="1" applyAlignment="1">
      <alignment horizontal="left" vertical="center" wrapText="1"/>
    </xf>
    <xf numFmtId="0" fontId="9" fillId="55" borderId="34" xfId="0" applyFont="1" applyFill="1" applyBorder="1" applyAlignment="1">
      <alignment horizontal="left" vertical="top" wrapText="1"/>
    </xf>
    <xf numFmtId="0" fontId="8" fillId="55" borderId="20" xfId="893" applyFill="1" applyBorder="1">
      <alignment horizontal="left" vertical="top" wrapText="1"/>
    </xf>
    <xf numFmtId="0" fontId="94" fillId="55" borderId="20" xfId="0" applyFont="1" applyFill="1" applyBorder="1" applyAlignment="1">
      <alignment horizontal="left" vertical="center" wrapText="1"/>
    </xf>
    <xf numFmtId="1" fontId="9" fillId="55" borderId="20" xfId="0" applyNumberFormat="1" applyFont="1" applyFill="1" applyBorder="1" applyAlignment="1">
      <alignment horizontal="center" vertical="center" shrinkToFit="1"/>
    </xf>
    <xf numFmtId="175" fontId="9" fillId="55" borderId="0" xfId="351" applyNumberFormat="1" applyFont="1" applyFill="1"/>
    <xf numFmtId="176" fontId="9" fillId="55" borderId="0" xfId="1004" applyNumberFormat="1" applyFont="1" applyFill="1" applyAlignment="1"/>
    <xf numFmtId="49" fontId="73" fillId="55" borderId="20" xfId="0" applyNumberFormat="1" applyFont="1" applyFill="1" applyBorder="1" applyAlignment="1">
      <alignment horizontal="left" vertical="center" wrapText="1"/>
    </xf>
    <xf numFmtId="49" fontId="9" fillId="55" borderId="20" xfId="0" applyNumberFormat="1" applyFont="1" applyFill="1" applyBorder="1" applyAlignment="1">
      <alignment horizontal="center" vertical="center" shrinkToFit="1"/>
    </xf>
    <xf numFmtId="43" fontId="73" fillId="55" borderId="20" xfId="0" applyNumberFormat="1" applyFont="1" applyFill="1" applyBorder="1" applyAlignment="1">
      <alignment horizontal="left" vertical="center" wrapText="1"/>
    </xf>
    <xf numFmtId="43" fontId="9" fillId="55" borderId="20" xfId="0" quotePrefix="1" applyNumberFormat="1" applyFont="1" applyFill="1" applyBorder="1" applyAlignment="1">
      <alignment horizontal="left" vertical="center" wrapText="1"/>
    </xf>
    <xf numFmtId="0" fontId="101" fillId="55" borderId="20" xfId="0" applyFont="1" applyFill="1" applyBorder="1" applyAlignment="1">
      <alignment horizontal="left" vertical="center" wrapText="1"/>
    </xf>
    <xf numFmtId="0" fontId="102" fillId="55" borderId="20" xfId="0" applyFont="1" applyFill="1" applyBorder="1" applyAlignment="1">
      <alignment horizontal="center" vertical="center" wrapText="1"/>
    </xf>
    <xf numFmtId="174" fontId="9" fillId="55" borderId="0" xfId="9" applyNumberFormat="1" applyFont="1" applyFill="1" applyAlignment="1">
      <alignment vertical="center" wrapText="1"/>
    </xf>
    <xf numFmtId="0" fontId="9" fillId="55" borderId="0" xfId="8" applyFont="1" applyFill="1" applyAlignment="1">
      <alignment wrapText="1"/>
    </xf>
    <xf numFmtId="0" fontId="9" fillId="55" borderId="20" xfId="9" applyFont="1" applyFill="1" applyBorder="1" applyAlignment="1">
      <alignment vertical="center" wrapText="1"/>
    </xf>
    <xf numFmtId="174" fontId="9" fillId="55" borderId="20" xfId="892" applyNumberFormat="1" applyFont="1" applyFill="1" applyBorder="1" applyAlignment="1">
      <alignment horizontal="center" vertical="center"/>
    </xf>
    <xf numFmtId="174" fontId="9" fillId="55" borderId="20" xfId="892" applyNumberFormat="1" applyFont="1" applyFill="1" applyBorder="1" applyAlignment="1">
      <alignment horizontal="center" vertical="top"/>
    </xf>
    <xf numFmtId="168" fontId="100" fillId="55" borderId="0" xfId="0" applyNumberFormat="1" applyFont="1" applyFill="1" applyAlignment="1">
      <alignment horizontal="left" vertical="top" wrapText="1"/>
    </xf>
    <xf numFmtId="0" fontId="100" fillId="55" borderId="0" xfId="0" applyFont="1" applyFill="1" applyAlignment="1">
      <alignment horizontal="left" vertical="top" wrapText="1"/>
    </xf>
    <xf numFmtId="0" fontId="9" fillId="55" borderId="20" xfId="9" applyFont="1" applyFill="1" applyBorder="1" applyAlignment="1">
      <alignment horizontal="center" vertical="center" wrapText="1"/>
    </xf>
    <xf numFmtId="174" fontId="9" fillId="55" borderId="20" xfId="9" applyNumberFormat="1" applyFont="1" applyFill="1" applyBorder="1" applyAlignment="1">
      <alignment horizontal="center" vertical="center" wrapText="1"/>
    </xf>
    <xf numFmtId="0" fontId="0" fillId="55" borderId="0" xfId="0" applyFill="1"/>
    <xf numFmtId="168" fontId="9" fillId="55" borderId="20" xfId="0" applyNumberFormat="1" applyFont="1" applyFill="1" applyBorder="1" applyAlignment="1">
      <alignment horizontal="right" vertical="top" wrapText="1"/>
    </xf>
    <xf numFmtId="0" fontId="73" fillId="55" borderId="0" xfId="0" applyFont="1" applyFill="1" applyAlignment="1">
      <alignment horizontal="right" vertical="top" wrapText="1"/>
    </xf>
    <xf numFmtId="0" fontId="9" fillId="55" borderId="20" xfId="0" applyFont="1" applyFill="1" applyBorder="1" applyAlignment="1">
      <alignment horizontal="left" vertical="center" wrapText="1"/>
    </xf>
    <xf numFmtId="169" fontId="9" fillId="55" borderId="20" xfId="7" applyNumberFormat="1" applyFont="1" applyFill="1" applyBorder="1" applyAlignment="1">
      <alignment horizontal="right" vertical="center" wrapText="1"/>
    </xf>
    <xf numFmtId="173" fontId="9" fillId="55" borderId="20" xfId="1007" applyNumberFormat="1" applyFont="1" applyFill="1" applyBorder="1" applyAlignment="1">
      <alignment horizontal="right" vertical="top" wrapText="1"/>
    </xf>
    <xf numFmtId="169" fontId="9" fillId="55" borderId="20" xfId="1006" applyNumberFormat="1" applyFont="1" applyFill="1" applyBorder="1" applyAlignment="1">
      <alignment horizontal="right" vertical="center" wrapText="1"/>
    </xf>
    <xf numFmtId="169" fontId="106" fillId="55" borderId="0" xfId="7" applyNumberFormat="1" applyFont="1" applyFill="1" applyBorder="1" applyAlignment="1">
      <alignment horizontal="right" vertical="center" wrapText="1"/>
    </xf>
    <xf numFmtId="0" fontId="106" fillId="55" borderId="0" xfId="0" applyFont="1" applyFill="1" applyAlignment="1">
      <alignment horizontal="left" vertical="top" wrapText="1"/>
    </xf>
    <xf numFmtId="169" fontId="9" fillId="55" borderId="20" xfId="1007" applyNumberFormat="1" applyFont="1" applyFill="1" applyBorder="1" applyAlignment="1">
      <alignment horizontal="right" vertical="top" wrapText="1"/>
    </xf>
    <xf numFmtId="0" fontId="9" fillId="55" borderId="0" xfId="0" applyFont="1" applyFill="1" applyAlignment="1">
      <alignment horizontal="left" vertical="center" wrapText="1"/>
    </xf>
    <xf numFmtId="168" fontId="73" fillId="55" borderId="0" xfId="0" applyNumberFormat="1" applyFont="1" applyFill="1" applyAlignment="1">
      <alignment horizontal="right" vertical="top" wrapText="1"/>
    </xf>
    <xf numFmtId="0" fontId="9" fillId="55" borderId="0" xfId="0" applyFont="1" applyFill="1" applyAlignment="1">
      <alignment horizontal="left" vertical="top" wrapText="1"/>
    </xf>
    <xf numFmtId="49" fontId="9" fillId="55" borderId="20" xfId="9" applyNumberFormat="1" applyFont="1" applyFill="1" applyBorder="1" applyAlignment="1">
      <alignment horizontal="left" vertical="top" wrapText="1"/>
    </xf>
    <xf numFmtId="43" fontId="9" fillId="55" borderId="20" xfId="9" applyNumberFormat="1" applyFont="1" applyFill="1" applyBorder="1" applyAlignment="1">
      <alignment horizontal="left" vertical="top" wrapText="1"/>
    </xf>
    <xf numFmtId="169" fontId="9" fillId="55" borderId="20" xfId="72" applyNumberFormat="1" applyFont="1" applyFill="1" applyBorder="1" applyAlignment="1">
      <alignment horizontal="center" vertical="top" wrapText="1"/>
    </xf>
    <xf numFmtId="168" fontId="73" fillId="55" borderId="20" xfId="0" applyNumberFormat="1" applyFont="1" applyFill="1" applyBorder="1" applyAlignment="1">
      <alignment horizontal="right" vertical="top" wrapText="1"/>
    </xf>
    <xf numFmtId="43" fontId="9" fillId="55" borderId="0" xfId="7" applyFont="1" applyFill="1" applyAlignment="1">
      <alignment horizontal="left" vertical="top" wrapText="1"/>
    </xf>
    <xf numFmtId="0" fontId="9" fillId="55" borderId="20" xfId="9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0" fontId="74" fillId="0" borderId="20" xfId="0" applyFont="1" applyBorder="1" applyAlignment="1">
      <alignment vertical="center" wrapText="1"/>
    </xf>
    <xf numFmtId="0" fontId="74" fillId="0" borderId="20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168" fontId="9" fillId="55" borderId="0" xfId="8" applyNumberFormat="1" applyFont="1" applyFill="1" applyAlignment="1">
      <alignment horizontal="left" vertical="center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0" xfId="0" applyFont="1" applyFill="1" applyAlignment="1">
      <alignment horizontal="left" vertical="top" wrapText="1"/>
    </xf>
    <xf numFmtId="0" fontId="94" fillId="0" borderId="20" xfId="0" applyFont="1" applyFill="1" applyBorder="1" applyAlignment="1">
      <alignment horizontal="left" vertical="center" wrapText="1"/>
    </xf>
    <xf numFmtId="1" fontId="9" fillId="0" borderId="20" xfId="0" applyNumberFormat="1" applyFont="1" applyFill="1" applyBorder="1" applyAlignment="1">
      <alignment horizontal="center" vertical="center" shrinkToFit="1"/>
    </xf>
    <xf numFmtId="49" fontId="9" fillId="0" borderId="20" xfId="0" applyNumberFormat="1" applyFont="1" applyFill="1" applyBorder="1" applyAlignment="1">
      <alignment horizontal="left" vertical="center" wrapText="1"/>
    </xf>
    <xf numFmtId="175" fontId="9" fillId="0" borderId="20" xfId="302" applyNumberFormat="1" applyFont="1" applyFill="1" applyBorder="1" applyAlignment="1">
      <alignment horizontal="right" vertical="center" wrapText="1"/>
    </xf>
    <xf numFmtId="175" fontId="109" fillId="55" borderId="0" xfId="351" applyNumberFormat="1" applyFont="1" applyFill="1"/>
    <xf numFmtId="49" fontId="73" fillId="0" borderId="20" xfId="0" applyNumberFormat="1" applyFont="1" applyFill="1" applyBorder="1" applyAlignment="1">
      <alignment horizontal="left" vertical="center" wrapText="1"/>
    </xf>
    <xf numFmtId="49" fontId="9" fillId="0" borderId="20" xfId="0" quotePrefix="1" applyNumberFormat="1" applyFont="1" applyFill="1" applyBorder="1" applyAlignment="1">
      <alignment horizontal="left" vertical="center" wrapText="1"/>
    </xf>
    <xf numFmtId="168" fontId="9" fillId="55" borderId="0" xfId="0" applyNumberFormat="1" applyFont="1" applyFill="1" applyBorder="1" applyAlignment="1">
      <alignment horizontal="right" vertical="top" wrapText="1"/>
    </xf>
    <xf numFmtId="0" fontId="0" fillId="55" borderId="0" xfId="0" applyFill="1" applyBorder="1"/>
    <xf numFmtId="177" fontId="9" fillId="55" borderId="0" xfId="8" applyNumberFormat="1" applyFont="1" applyFill="1" applyAlignment="1">
      <alignment horizontal="left" vertical="center" wrapText="1"/>
    </xf>
    <xf numFmtId="0" fontId="109" fillId="55" borderId="0" xfId="0" applyFont="1" applyFill="1" applyAlignment="1">
      <alignment horizontal="left" vertical="top" wrapText="1"/>
    </xf>
    <xf numFmtId="164" fontId="109" fillId="55" borderId="0" xfId="0" applyNumberFormat="1" applyFont="1" applyFill="1" applyAlignment="1">
      <alignment horizontal="left" vertical="top" wrapText="1"/>
    </xf>
    <xf numFmtId="0" fontId="9" fillId="0" borderId="20" xfId="8" applyFont="1" applyFill="1" applyBorder="1" applyAlignment="1">
      <alignment horizontal="left" vertical="center" wrapText="1"/>
    </xf>
    <xf numFmtId="180" fontId="109" fillId="55" borderId="0" xfId="9" applyNumberFormat="1" applyFont="1" applyFill="1" applyAlignment="1">
      <alignment horizontal="left" vertical="top" wrapText="1"/>
    </xf>
    <xf numFmtId="43" fontId="9" fillId="55" borderId="0" xfId="9" applyNumberFormat="1" applyFont="1" applyFill="1" applyAlignment="1">
      <alignment horizontal="center" vertical="center" wrapText="1"/>
    </xf>
    <xf numFmtId="164" fontId="109" fillId="55" borderId="0" xfId="9" applyNumberFormat="1" applyFont="1" applyFill="1" applyAlignment="1">
      <alignment vertical="center" wrapText="1"/>
    </xf>
    <xf numFmtId="0" fontId="109" fillId="55" borderId="0" xfId="9" applyFont="1" applyFill="1" applyAlignment="1">
      <alignment vertical="center" wrapText="1"/>
    </xf>
    <xf numFmtId="176" fontId="109" fillId="55" borderId="0" xfId="1004" applyNumberFormat="1" applyFont="1" applyFill="1" applyAlignment="1"/>
    <xf numFmtId="0" fontId="9" fillId="0" borderId="0" xfId="9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43" fontId="9" fillId="0" borderId="0" xfId="9" applyNumberFormat="1" applyFont="1" applyFill="1" applyAlignment="1">
      <alignment vertical="center" wrapText="1"/>
    </xf>
    <xf numFmtId="0" fontId="9" fillId="0" borderId="0" xfId="8" applyFont="1" applyFill="1" applyBorder="1" applyAlignment="1">
      <alignment wrapText="1"/>
    </xf>
    <xf numFmtId="0" fontId="9" fillId="0" borderId="20" xfId="0" applyFont="1" applyFill="1" applyBorder="1" applyAlignment="1">
      <alignment horizontal="center" vertical="top" wrapText="1"/>
    </xf>
    <xf numFmtId="43" fontId="9" fillId="0" borderId="20" xfId="351" applyNumberFormat="1" applyFont="1" applyFill="1" applyBorder="1" applyAlignment="1">
      <alignment horizontal="right" vertical="center" shrinkToFit="1"/>
    </xf>
    <xf numFmtId="169" fontId="9" fillId="0" borderId="20" xfId="0" applyNumberFormat="1" applyFont="1" applyFill="1" applyBorder="1" applyAlignment="1">
      <alignment horizontal="right" vertical="center" shrinkToFit="1"/>
    </xf>
    <xf numFmtId="169" fontId="9" fillId="0" borderId="20" xfId="0" applyNumberFormat="1" applyFont="1" applyFill="1" applyBorder="1" applyAlignment="1">
      <alignment horizontal="left" vertical="center" wrapText="1"/>
    </xf>
    <xf numFmtId="169" fontId="73" fillId="0" borderId="20" xfId="0" applyNumberFormat="1" applyFont="1" applyFill="1" applyBorder="1" applyAlignment="1">
      <alignment horizontal="right" vertical="center" shrinkToFit="1"/>
    </xf>
    <xf numFmtId="169" fontId="9" fillId="0" borderId="20" xfId="351" applyNumberFormat="1" applyFont="1" applyFill="1" applyBorder="1" applyAlignment="1">
      <alignment horizontal="right" vertical="center" shrinkToFit="1"/>
    </xf>
    <xf numFmtId="175" fontId="103" fillId="0" borderId="20" xfId="302" applyNumberFormat="1" applyFont="1" applyFill="1" applyBorder="1" applyAlignment="1">
      <alignment horizontal="right" vertical="center" wrapText="1"/>
    </xf>
    <xf numFmtId="175" fontId="104" fillId="0" borderId="20" xfId="302" applyNumberFormat="1" applyFont="1" applyFill="1" applyBorder="1" applyAlignment="1">
      <alignment horizontal="right" vertical="center" wrapText="1"/>
    </xf>
    <xf numFmtId="175" fontId="102" fillId="0" borderId="20" xfId="302" applyNumberFormat="1" applyFont="1" applyFill="1" applyBorder="1" applyAlignment="1">
      <alignment horizontal="right" vertical="center" wrapText="1"/>
    </xf>
    <xf numFmtId="43" fontId="9" fillId="0" borderId="20" xfId="0" applyNumberFormat="1" applyFont="1" applyFill="1" applyBorder="1" applyAlignment="1">
      <alignment horizontal="right" vertical="center" shrinkToFit="1"/>
    </xf>
    <xf numFmtId="43" fontId="9" fillId="0" borderId="20" xfId="0" applyNumberFormat="1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horizontal="center"/>
    </xf>
    <xf numFmtId="0" fontId="74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31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center" vertical="center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0" xfId="0" applyFont="1" applyFill="1" applyAlignment="1">
      <alignment horizontal="left" vertical="top" wrapText="1"/>
    </xf>
    <xf numFmtId="0" fontId="74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20" xfId="0" applyFont="1" applyFill="1" applyBorder="1" applyAlignment="1">
      <alignment horizontal="left" vertical="center" wrapText="1"/>
    </xf>
    <xf numFmtId="0" fontId="9" fillId="55" borderId="0" xfId="0" applyFont="1" applyFill="1" applyAlignment="1">
      <alignment horizontal="left" vertical="top" wrapText="1"/>
    </xf>
    <xf numFmtId="0" fontId="9" fillId="55" borderId="20" xfId="9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174" fontId="74" fillId="55" borderId="0" xfId="0" applyNumberFormat="1" applyFont="1" applyFill="1" applyAlignment="1">
      <alignment horizontal="left" vertical="top" wrapText="1"/>
    </xf>
    <xf numFmtId="0" fontId="74" fillId="0" borderId="0" xfId="0" applyFont="1" applyFill="1" applyAlignment="1">
      <alignment horizontal="center" vertical="center" wrapText="1"/>
    </xf>
    <xf numFmtId="0" fontId="9" fillId="0" borderId="0" xfId="8" applyFont="1" applyAlignment="1">
      <alignment horizontal="center" vertical="top" wrapText="1"/>
    </xf>
    <xf numFmtId="0" fontId="96" fillId="0" borderId="0" xfId="0" applyFont="1" applyBorder="1" applyAlignment="1">
      <alignment horizontal="center" vertical="center" wrapText="1"/>
    </xf>
    <xf numFmtId="0" fontId="96" fillId="0" borderId="32" xfId="0" applyFont="1" applyBorder="1" applyAlignment="1">
      <alignment horizontal="center" vertical="center" wrapText="1"/>
    </xf>
    <xf numFmtId="0" fontId="96" fillId="0" borderId="34" xfId="0" applyFont="1" applyBorder="1" applyAlignment="1">
      <alignment horizontal="center" vertical="center" wrapText="1"/>
    </xf>
    <xf numFmtId="0" fontId="74" fillId="0" borderId="0" xfId="0" applyFont="1" applyAlignment="1">
      <alignment horizontal="center" wrapText="1"/>
    </xf>
    <xf numFmtId="43" fontId="9" fillId="0" borderId="32" xfId="999" applyFont="1" applyFill="1" applyBorder="1" applyAlignment="1">
      <alignment horizontal="center" vertical="center" wrapText="1"/>
    </xf>
    <xf numFmtId="43" fontId="9" fillId="0" borderId="34" xfId="999" applyFont="1" applyFill="1" applyBorder="1" applyAlignment="1">
      <alignment horizontal="center" vertical="center" wrapText="1"/>
    </xf>
    <xf numFmtId="49" fontId="9" fillId="55" borderId="0" xfId="54" applyNumberFormat="1" applyFont="1" applyFill="1" applyAlignment="1">
      <alignment horizontal="center" vertical="center" wrapText="1"/>
    </xf>
    <xf numFmtId="0" fontId="9" fillId="55" borderId="20" xfId="54" applyFont="1" applyFill="1" applyBorder="1" applyAlignment="1">
      <alignment horizontal="center" vertical="center" wrapText="1"/>
    </xf>
    <xf numFmtId="49" fontId="9" fillId="55" borderId="20" xfId="54" applyNumberFormat="1" applyFont="1" applyFill="1" applyBorder="1" applyAlignment="1">
      <alignment horizontal="center"/>
    </xf>
    <xf numFmtId="49" fontId="9" fillId="55" borderId="20" xfId="54" applyNumberFormat="1" applyFont="1" applyFill="1" applyBorder="1" applyAlignment="1" applyProtection="1">
      <alignment horizontal="center" vertical="center" wrapText="1"/>
      <protection locked="0"/>
    </xf>
    <xf numFmtId="175" fontId="9" fillId="55" borderId="32" xfId="10" applyNumberFormat="1" applyFont="1" applyFill="1" applyBorder="1" applyAlignment="1">
      <alignment horizontal="center" vertical="center" wrapText="1"/>
    </xf>
    <xf numFmtId="175" fontId="9" fillId="55" borderId="33" xfId="10" applyNumberFormat="1" applyFont="1" applyFill="1" applyBorder="1" applyAlignment="1">
      <alignment horizontal="center" vertical="center" wrapText="1"/>
    </xf>
    <xf numFmtId="175" fontId="9" fillId="55" borderId="34" xfId="10" applyNumberFormat="1" applyFont="1" applyFill="1" applyBorder="1" applyAlignment="1">
      <alignment horizontal="center" vertical="center" wrapText="1"/>
    </xf>
    <xf numFmtId="49" fontId="9" fillId="55" borderId="20" xfId="1008" applyNumberFormat="1" applyFont="1" applyFill="1" applyBorder="1" applyAlignment="1">
      <alignment horizontal="center" vertical="center" wrapText="1"/>
    </xf>
    <xf numFmtId="175" fontId="9" fillId="55" borderId="20" xfId="56" applyNumberFormat="1" applyFont="1" applyFill="1" applyBorder="1" applyAlignment="1">
      <alignment horizontal="center" vertical="center" wrapText="1"/>
    </xf>
    <xf numFmtId="175" fontId="9" fillId="55" borderId="20" xfId="75" applyNumberFormat="1" applyFont="1" applyFill="1" applyBorder="1" applyAlignment="1">
      <alignment horizontal="center" vertical="center" wrapText="1"/>
    </xf>
    <xf numFmtId="175" fontId="9" fillId="55" borderId="30" xfId="0" applyNumberFormat="1" applyFont="1" applyFill="1" applyBorder="1" applyAlignment="1">
      <alignment horizontal="center" vertical="center" wrapText="1"/>
    </xf>
    <xf numFmtId="175" fontId="9" fillId="55" borderId="31" xfId="0" applyNumberFormat="1" applyFont="1" applyFill="1" applyBorder="1" applyAlignment="1">
      <alignment horizontal="center" vertical="center" wrapText="1"/>
    </xf>
    <xf numFmtId="175" fontId="9" fillId="55" borderId="20" xfId="0" applyNumberFormat="1" applyFont="1" applyFill="1" applyBorder="1" applyAlignment="1">
      <alignment horizontal="center" vertical="center" wrapText="1"/>
    </xf>
    <xf numFmtId="175" fontId="9" fillId="55" borderId="20" xfId="300" applyNumberFormat="1" applyFont="1" applyFill="1" applyBorder="1" applyAlignment="1">
      <alignment horizontal="center" vertical="center" wrapText="1"/>
    </xf>
    <xf numFmtId="0" fontId="9" fillId="55" borderId="20" xfId="0" applyFont="1" applyFill="1" applyBorder="1" applyAlignment="1">
      <alignment horizontal="center"/>
    </xf>
    <xf numFmtId="49" fontId="9" fillId="55" borderId="32" xfId="1008" applyNumberFormat="1" applyFont="1" applyFill="1" applyBorder="1" applyAlignment="1">
      <alignment horizontal="center" vertical="center" wrapText="1"/>
    </xf>
    <xf numFmtId="49" fontId="9" fillId="55" borderId="33" xfId="1008" applyNumberFormat="1" applyFont="1" applyFill="1" applyBorder="1" applyAlignment="1">
      <alignment horizontal="center" vertical="center" wrapText="1"/>
    </xf>
    <xf numFmtId="49" fontId="9" fillId="55" borderId="34" xfId="1008" applyNumberFormat="1" applyFont="1" applyFill="1" applyBorder="1" applyAlignment="1">
      <alignment horizontal="center" vertical="center" wrapText="1"/>
    </xf>
    <xf numFmtId="0" fontId="74" fillId="55" borderId="20" xfId="0" applyFont="1" applyFill="1" applyBorder="1" applyAlignment="1">
      <alignment horizontal="center" vertical="top" wrapText="1"/>
    </xf>
    <xf numFmtId="0" fontId="9" fillId="55" borderId="0" xfId="0" applyFont="1" applyFill="1" applyAlignment="1">
      <alignment horizontal="center" vertical="center" wrapText="1"/>
    </xf>
    <xf numFmtId="0" fontId="74" fillId="55" borderId="32" xfId="0" applyFont="1" applyFill="1" applyBorder="1" applyAlignment="1">
      <alignment horizontal="center" vertical="center" wrapText="1"/>
    </xf>
    <xf numFmtId="0" fontId="74" fillId="55" borderId="34" xfId="0" applyFont="1" applyFill="1" applyBorder="1" applyAlignment="1">
      <alignment horizontal="center" vertical="center" wrapText="1"/>
    </xf>
    <xf numFmtId="0" fontId="74" fillId="55" borderId="29" xfId="0" applyFont="1" applyFill="1" applyBorder="1" applyAlignment="1">
      <alignment horizontal="center" vertical="center" wrapText="1"/>
    </xf>
    <xf numFmtId="0" fontId="74" fillId="55" borderId="31" xfId="0" applyFont="1" applyFill="1" applyBorder="1" applyAlignment="1">
      <alignment horizontal="center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1" xfId="8" applyFont="1" applyFill="1" applyBorder="1" applyAlignment="1">
      <alignment horizontal="right" wrapText="1"/>
    </xf>
    <xf numFmtId="1" fontId="94" fillId="55" borderId="20" xfId="351" applyNumberFormat="1" applyFont="1" applyFill="1" applyBorder="1" applyAlignment="1">
      <alignment horizontal="center" vertical="center" shrinkToFit="1"/>
    </xf>
    <xf numFmtId="49" fontId="9" fillId="55" borderId="32" xfId="0" applyNumberFormat="1" applyFont="1" applyFill="1" applyBorder="1" applyAlignment="1">
      <alignment horizontal="center" vertical="center" wrapText="1"/>
    </xf>
    <xf numFmtId="49" fontId="9" fillId="55" borderId="33" xfId="0" applyNumberFormat="1" applyFont="1" applyFill="1" applyBorder="1" applyAlignment="1">
      <alignment horizontal="center" vertical="center" wrapText="1"/>
    </xf>
    <xf numFmtId="49" fontId="9" fillId="55" borderId="34" xfId="0" applyNumberFormat="1" applyFont="1" applyFill="1" applyBorder="1" applyAlignment="1">
      <alignment horizontal="center" vertical="center" wrapText="1"/>
    </xf>
    <xf numFmtId="49" fontId="94" fillId="55" borderId="32" xfId="0" applyNumberFormat="1" applyFont="1" applyFill="1" applyBorder="1" applyAlignment="1">
      <alignment horizontal="center" vertical="center" wrapText="1"/>
    </xf>
    <xf numFmtId="49" fontId="94" fillId="55" borderId="33" xfId="0" applyNumberFormat="1" applyFont="1" applyFill="1" applyBorder="1" applyAlignment="1">
      <alignment horizontal="center" vertical="center" wrapText="1"/>
    </xf>
    <xf numFmtId="49" fontId="94" fillId="55" borderId="34" xfId="0" applyNumberFormat="1" applyFont="1" applyFill="1" applyBorder="1" applyAlignment="1">
      <alignment horizontal="center" vertical="center" wrapText="1"/>
    </xf>
    <xf numFmtId="1" fontId="94" fillId="55" borderId="32" xfId="351" applyNumberFormat="1" applyFont="1" applyFill="1" applyBorder="1" applyAlignment="1">
      <alignment horizontal="center" vertical="center" shrinkToFit="1"/>
    </xf>
    <xf numFmtId="1" fontId="94" fillId="55" borderId="33" xfId="351" applyNumberFormat="1" applyFont="1" applyFill="1" applyBorder="1" applyAlignment="1">
      <alignment horizontal="center" vertical="center" shrinkToFit="1"/>
    </xf>
    <xf numFmtId="1" fontId="94" fillId="55" borderId="34" xfId="351" applyNumberFormat="1" applyFont="1" applyFill="1" applyBorder="1" applyAlignment="1">
      <alignment horizontal="center" vertical="center" shrinkToFit="1"/>
    </xf>
    <xf numFmtId="0" fontId="9" fillId="55" borderId="20" xfId="0" applyFont="1" applyFill="1" applyBorder="1" applyAlignment="1">
      <alignment horizontal="center" vertical="top" wrapText="1"/>
    </xf>
    <xf numFmtId="168" fontId="9" fillId="0" borderId="29" xfId="9" applyNumberFormat="1" applyFont="1" applyFill="1" applyBorder="1" applyAlignment="1">
      <alignment horizontal="center" vertical="center" wrapText="1"/>
    </xf>
    <xf numFmtId="168" fontId="9" fillId="0" borderId="30" xfId="9" applyNumberFormat="1" applyFont="1" applyFill="1" applyBorder="1" applyAlignment="1">
      <alignment horizontal="center" vertical="center" wrapText="1"/>
    </xf>
    <xf numFmtId="168" fontId="9" fillId="0" borderId="31" xfId="9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top" wrapText="1"/>
    </xf>
    <xf numFmtId="0" fontId="9" fillId="0" borderId="34" xfId="0" applyFont="1" applyFill="1" applyBorder="1" applyAlignment="1">
      <alignment horizontal="center" vertical="top" wrapText="1"/>
    </xf>
    <xf numFmtId="0" fontId="9" fillId="55" borderId="32" xfId="9" applyNumberFormat="1" applyFont="1" applyFill="1" applyBorder="1" applyAlignment="1">
      <alignment horizontal="center" vertical="center" wrapText="1"/>
    </xf>
    <xf numFmtId="0" fontId="9" fillId="55" borderId="33" xfId="9" applyNumberFormat="1" applyFont="1" applyFill="1" applyBorder="1" applyAlignment="1">
      <alignment horizontal="center" vertical="center" wrapText="1"/>
    </xf>
    <xf numFmtId="0" fontId="9" fillId="55" borderId="34" xfId="9" applyNumberFormat="1" applyFont="1" applyFill="1" applyBorder="1" applyAlignment="1">
      <alignment horizontal="center" vertical="center" wrapText="1"/>
    </xf>
    <xf numFmtId="1" fontId="94" fillId="0" borderId="20" xfId="351" applyNumberFormat="1" applyFont="1" applyFill="1" applyBorder="1" applyAlignment="1">
      <alignment horizontal="center" vertical="center" shrinkToFit="1"/>
    </xf>
    <xf numFmtId="0" fontId="9" fillId="0" borderId="29" xfId="0" applyFont="1" applyFill="1" applyBorder="1" applyAlignment="1">
      <alignment horizontal="center" vertical="top" wrapText="1"/>
    </xf>
    <xf numFmtId="0" fontId="9" fillId="0" borderId="31" xfId="0" applyFont="1" applyFill="1" applyBorder="1" applyAlignment="1">
      <alignment horizontal="center" vertical="top" wrapText="1"/>
    </xf>
    <xf numFmtId="168" fontId="9" fillId="55" borderId="20" xfId="9" applyNumberFormat="1" applyFont="1" applyFill="1" applyBorder="1" applyAlignment="1">
      <alignment horizontal="center" vertical="center" wrapText="1"/>
    </xf>
    <xf numFmtId="168" fontId="9" fillId="55" borderId="29" xfId="9" applyNumberFormat="1" applyFont="1" applyFill="1" applyBorder="1" applyAlignment="1">
      <alignment horizontal="center" vertical="center" wrapText="1"/>
    </xf>
    <xf numFmtId="168" fontId="9" fillId="55" borderId="30" xfId="9" applyNumberFormat="1" applyFont="1" applyFill="1" applyBorder="1" applyAlignment="1">
      <alignment horizontal="center" vertical="center" wrapText="1"/>
    </xf>
    <xf numFmtId="168" fontId="9" fillId="55" borderId="31" xfId="9" applyNumberFormat="1" applyFont="1" applyFill="1" applyBorder="1" applyAlignment="1">
      <alignment horizontal="center" vertical="center" wrapText="1"/>
    </xf>
    <xf numFmtId="0" fontId="9" fillId="55" borderId="32" xfId="9" applyFont="1" applyFill="1" applyBorder="1" applyAlignment="1">
      <alignment horizontal="center" vertical="center" wrapText="1"/>
    </xf>
    <xf numFmtId="0" fontId="9" fillId="55" borderId="33" xfId="9" applyFont="1" applyFill="1" applyBorder="1" applyAlignment="1">
      <alignment horizontal="center" vertical="center" wrapText="1"/>
    </xf>
    <xf numFmtId="0" fontId="9" fillId="55" borderId="34" xfId="9" applyFont="1" applyFill="1" applyBorder="1" applyAlignment="1">
      <alignment horizontal="center" vertical="center" wrapText="1"/>
    </xf>
    <xf numFmtId="0" fontId="9" fillId="55" borderId="20" xfId="893" applyFont="1" applyFill="1" applyBorder="1" applyAlignment="1">
      <alignment horizontal="left" vertical="center" wrapText="1"/>
    </xf>
    <xf numFmtId="0" fontId="9" fillId="55" borderId="29" xfId="0" applyFont="1" applyFill="1" applyBorder="1" applyAlignment="1">
      <alignment horizontal="left" vertical="top" wrapText="1"/>
    </xf>
    <xf numFmtId="0" fontId="9" fillId="55" borderId="31" xfId="0" applyFont="1" applyFill="1" applyBorder="1" applyAlignment="1">
      <alignment horizontal="left" vertical="top" wrapText="1"/>
    </xf>
    <xf numFmtId="0" fontId="9" fillId="55" borderId="29" xfId="0" applyFont="1" applyFill="1" applyBorder="1" applyAlignment="1">
      <alignment horizontal="center" vertical="top" wrapText="1"/>
    </xf>
    <xf numFmtId="0" fontId="9" fillId="55" borderId="31" xfId="0" applyFont="1" applyFill="1" applyBorder="1" applyAlignment="1">
      <alignment horizontal="center" vertical="top" wrapText="1"/>
    </xf>
    <xf numFmtId="0" fontId="9" fillId="55" borderId="20" xfId="0" applyFont="1" applyFill="1" applyBorder="1" applyAlignment="1">
      <alignment horizontal="left" vertical="top" wrapText="1"/>
    </xf>
    <xf numFmtId="0" fontId="9" fillId="55" borderId="20" xfId="0" applyFont="1" applyFill="1" applyBorder="1" applyAlignment="1">
      <alignment horizontal="left" vertical="center" wrapText="1"/>
    </xf>
    <xf numFmtId="0" fontId="9" fillId="55" borderId="20" xfId="0" applyFont="1" applyFill="1" applyBorder="1" applyAlignment="1">
      <alignment horizontal="center" vertical="center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Alignment="1">
      <alignment horizontal="center" vertical="top"/>
    </xf>
    <xf numFmtId="0" fontId="9" fillId="55" borderId="29" xfId="0" applyFont="1" applyFill="1" applyBorder="1" applyAlignment="1">
      <alignment horizontal="left" vertical="top"/>
    </xf>
    <xf numFmtId="0" fontId="9" fillId="55" borderId="31" xfId="0" applyFont="1" applyFill="1" applyBorder="1" applyAlignment="1">
      <alignment horizontal="left" vertical="top"/>
    </xf>
    <xf numFmtId="0" fontId="9" fillId="55" borderId="20" xfId="9" applyFont="1" applyFill="1" applyBorder="1" applyAlignment="1">
      <alignment horizontal="center" vertical="top" wrapText="1"/>
    </xf>
    <xf numFmtId="0" fontId="9" fillId="55" borderId="20" xfId="9" applyFont="1" applyFill="1" applyBorder="1" applyAlignment="1">
      <alignment horizontal="left" vertical="top" wrapText="1"/>
    </xf>
    <xf numFmtId="0" fontId="9" fillId="55" borderId="0" xfId="0" applyFont="1" applyFill="1" applyAlignment="1">
      <alignment horizontal="left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3" xfId="9" applyFont="1" applyFill="1" applyBorder="1" applyAlignment="1">
      <alignment horizontal="center" vertical="top" wrapText="1"/>
    </xf>
    <xf numFmtId="0" fontId="9" fillId="55" borderId="34" xfId="9" applyFont="1" applyFill="1" applyBorder="1" applyAlignment="1">
      <alignment horizontal="center" vertical="top" wrapText="1"/>
    </xf>
    <xf numFmtId="0" fontId="9" fillId="55" borderId="29" xfId="9" applyFont="1" applyFill="1" applyBorder="1" applyAlignment="1">
      <alignment horizontal="left" vertical="top" wrapText="1"/>
    </xf>
    <xf numFmtId="0" fontId="9" fillId="55" borderId="31" xfId="9" applyFont="1" applyFill="1" applyBorder="1" applyAlignment="1">
      <alignment horizontal="left" vertical="top" wrapText="1"/>
    </xf>
    <xf numFmtId="43" fontId="9" fillId="55" borderId="20" xfId="351" applyNumberFormat="1" applyFont="1" applyFill="1" applyBorder="1" applyAlignment="1">
      <alignment horizontal="right" vertical="center" shrinkToFit="1"/>
    </xf>
    <xf numFmtId="169" fontId="9" fillId="55" borderId="0" xfId="7" applyNumberFormat="1" applyFont="1" applyFill="1" applyAlignment="1">
      <alignment vertical="center" wrapText="1"/>
    </xf>
    <xf numFmtId="169" fontId="9" fillId="55" borderId="0" xfId="9" applyNumberFormat="1" applyFont="1" applyFill="1" applyAlignment="1">
      <alignment vertical="center" wrapText="1"/>
    </xf>
    <xf numFmtId="174" fontId="9" fillId="55" borderId="20" xfId="6" applyNumberFormat="1" applyFont="1" applyFill="1" applyBorder="1">
      <alignment horizontal="right" vertical="top"/>
    </xf>
    <xf numFmtId="4" fontId="9" fillId="55" borderId="0" xfId="9" applyNumberFormat="1" applyFont="1" applyFill="1" applyAlignment="1">
      <alignment vertical="center" wrapText="1"/>
    </xf>
    <xf numFmtId="168" fontId="9" fillId="55" borderId="0" xfId="9" applyNumberFormat="1" applyFont="1" applyFill="1" applyAlignment="1">
      <alignment vertical="center" wrapText="1"/>
    </xf>
    <xf numFmtId="43" fontId="9" fillId="55" borderId="20" xfId="0" applyNumberFormat="1" applyFont="1" applyFill="1" applyBorder="1" applyAlignment="1">
      <alignment horizontal="right" vertical="center" shrinkToFit="1"/>
    </xf>
    <xf numFmtId="0" fontId="9" fillId="0" borderId="29" xfId="0" applyFont="1" applyBorder="1" applyAlignment="1">
      <alignment horizontal="left" vertical="top" wrapText="1"/>
    </xf>
    <xf numFmtId="0" fontId="9" fillId="0" borderId="31" xfId="0" applyFont="1" applyBorder="1" applyAlignment="1">
      <alignment horizontal="left" vertical="top" wrapText="1"/>
    </xf>
    <xf numFmtId="0" fontId="9" fillId="55" borderId="32" xfId="0" applyFont="1" applyFill="1" applyBorder="1" applyAlignment="1">
      <alignment horizontal="center" vertical="top" wrapText="1"/>
    </xf>
    <xf numFmtId="0" fontId="9" fillId="55" borderId="33" xfId="0" applyFont="1" applyFill="1" applyBorder="1" applyAlignment="1">
      <alignment horizontal="center" vertical="top" wrapText="1"/>
    </xf>
    <xf numFmtId="0" fontId="9" fillId="55" borderId="34" xfId="0" applyFont="1" applyFill="1" applyBorder="1" applyAlignment="1">
      <alignment horizontal="center" vertical="top" wrapText="1"/>
    </xf>
    <xf numFmtId="168" fontId="9" fillId="55" borderId="20" xfId="0" applyNumberFormat="1" applyFont="1" applyFill="1" applyBorder="1" applyAlignment="1">
      <alignment horizontal="center" vertical="top" wrapText="1"/>
    </xf>
    <xf numFmtId="0" fontId="74" fillId="55" borderId="20" xfId="0" applyFont="1" applyFill="1" applyBorder="1" applyAlignment="1">
      <alignment horizontal="left" vertical="top" wrapText="1"/>
    </xf>
    <xf numFmtId="0" fontId="110" fillId="55" borderId="0" xfId="0" applyFont="1" applyFill="1" applyAlignment="1">
      <alignment horizontal="left" vertical="top" wrapText="1"/>
    </xf>
    <xf numFmtId="168" fontId="9" fillId="55" borderId="0" xfId="0" applyNumberFormat="1" applyFont="1" applyFill="1" applyAlignment="1">
      <alignment horizontal="center" vertical="top" wrapText="1"/>
    </xf>
    <xf numFmtId="0" fontId="9" fillId="0" borderId="20" xfId="0" applyFont="1" applyBorder="1" applyAlignment="1">
      <alignment horizontal="center" vertical="top" wrapText="1"/>
    </xf>
    <xf numFmtId="0" fontId="9" fillId="0" borderId="20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top" wrapText="1"/>
    </xf>
    <xf numFmtId="167" fontId="9" fillId="0" borderId="20" xfId="6" applyFont="1" applyBorder="1" applyAlignment="1">
      <alignment horizontal="center" vertical="top"/>
    </xf>
  </cellXfs>
  <cellStyles count="1009">
    <cellStyle name="_artabyuje" xfId="140" xr:uid="{00000000-0005-0000-0000-000000000000}"/>
    <cellStyle name="_artabyuje_3.Havelvacner_N1_12 23.01.2018" xfId="141" xr:uid="{00000000-0005-0000-0000-000001000000}"/>
    <cellStyle name="20% - Accent1 2" xfId="18" xr:uid="{00000000-0005-0000-0000-000002000000}"/>
    <cellStyle name="20% - Accent1 2 2" xfId="80" xr:uid="{00000000-0005-0000-0000-000003000000}"/>
    <cellStyle name="20% - Accent1 2 2 2" xfId="142" xr:uid="{00000000-0005-0000-0000-000004000000}"/>
    <cellStyle name="20% - Accent1 2 2 2 2" xfId="143" xr:uid="{00000000-0005-0000-0000-000005000000}"/>
    <cellStyle name="20% - Accent1 2 2 2 2 2" xfId="435" xr:uid="{00000000-0005-0000-0000-000006000000}"/>
    <cellStyle name="20% - Accent1 2 2 2 2 3" xfId="667" xr:uid="{00000000-0005-0000-0000-000007000000}"/>
    <cellStyle name="20% - Accent1 2 2 2 3" xfId="144" xr:uid="{00000000-0005-0000-0000-000008000000}"/>
    <cellStyle name="20% - Accent1 2 2 2 3 2" xfId="436" xr:uid="{00000000-0005-0000-0000-000009000000}"/>
    <cellStyle name="20% - Accent1 2 2 2 3 3" xfId="668" xr:uid="{00000000-0005-0000-0000-00000A000000}"/>
    <cellStyle name="20% - Accent1 2 2 2 4" xfId="434" xr:uid="{00000000-0005-0000-0000-00000B000000}"/>
    <cellStyle name="20% - Accent1 2 2 2 5" xfId="666" xr:uid="{00000000-0005-0000-0000-00000C000000}"/>
    <cellStyle name="20% - Accent1 2 2 3" xfId="145" xr:uid="{00000000-0005-0000-0000-00000D000000}"/>
    <cellStyle name="20% - Accent1 2 2 3 2" xfId="437" xr:uid="{00000000-0005-0000-0000-00000E000000}"/>
    <cellStyle name="20% - Accent1 2 2 3 3" xfId="669" xr:uid="{00000000-0005-0000-0000-00000F000000}"/>
    <cellStyle name="20% - Accent1 2 2 4" xfId="146" xr:uid="{00000000-0005-0000-0000-000010000000}"/>
    <cellStyle name="20% - Accent1 2 2 4 2" xfId="438" xr:uid="{00000000-0005-0000-0000-000011000000}"/>
    <cellStyle name="20% - Accent1 2 2 4 3" xfId="670" xr:uid="{00000000-0005-0000-0000-000012000000}"/>
    <cellStyle name="20% - Accent1 2 3" xfId="147" xr:uid="{00000000-0005-0000-0000-000013000000}"/>
    <cellStyle name="20% - Accent1 2 3 2" xfId="148" xr:uid="{00000000-0005-0000-0000-000014000000}"/>
    <cellStyle name="20% - Accent1 2 3 2 2" xfId="440" xr:uid="{00000000-0005-0000-0000-000015000000}"/>
    <cellStyle name="20% - Accent1 2 3 2 3" xfId="672" xr:uid="{00000000-0005-0000-0000-000016000000}"/>
    <cellStyle name="20% - Accent1 2 3 3" xfId="149" xr:uid="{00000000-0005-0000-0000-000017000000}"/>
    <cellStyle name="20% - Accent1 2 3 3 2" xfId="441" xr:uid="{00000000-0005-0000-0000-000018000000}"/>
    <cellStyle name="20% - Accent1 2 3 3 3" xfId="673" xr:uid="{00000000-0005-0000-0000-000019000000}"/>
    <cellStyle name="20% - Accent1 2 3 4" xfId="439" xr:uid="{00000000-0005-0000-0000-00001A000000}"/>
    <cellStyle name="20% - Accent1 2 3 5" xfId="671" xr:uid="{00000000-0005-0000-0000-00001B000000}"/>
    <cellStyle name="20% - Accent1 2 4" xfId="150" xr:uid="{00000000-0005-0000-0000-00001C000000}"/>
    <cellStyle name="20% - Accent1 2 4 2" xfId="151" xr:uid="{00000000-0005-0000-0000-00001D000000}"/>
    <cellStyle name="20% - Accent1 2 4 2 2" xfId="443" xr:uid="{00000000-0005-0000-0000-00001E000000}"/>
    <cellStyle name="20% - Accent1 2 4 2 3" xfId="675" xr:uid="{00000000-0005-0000-0000-00001F000000}"/>
    <cellStyle name="20% - Accent1 2 4 3" xfId="152" xr:uid="{00000000-0005-0000-0000-000020000000}"/>
    <cellStyle name="20% - Accent1 2 4 3 2" xfId="444" xr:uid="{00000000-0005-0000-0000-000021000000}"/>
    <cellStyle name="20% - Accent1 2 4 3 3" xfId="676" xr:uid="{00000000-0005-0000-0000-000022000000}"/>
    <cellStyle name="20% - Accent1 2 4 4" xfId="442" xr:uid="{00000000-0005-0000-0000-000023000000}"/>
    <cellStyle name="20% - Accent1 2 4 5" xfId="674" xr:uid="{00000000-0005-0000-0000-000024000000}"/>
    <cellStyle name="20% - Accent1 2 5" xfId="153" xr:uid="{00000000-0005-0000-0000-000025000000}"/>
    <cellStyle name="20% - Accent1 2 5 2" xfId="445" xr:uid="{00000000-0005-0000-0000-000026000000}"/>
    <cellStyle name="20% - Accent1 2 5 3" xfId="677" xr:uid="{00000000-0005-0000-0000-000027000000}"/>
    <cellStyle name="20% - Accent1 2 6" xfId="154" xr:uid="{00000000-0005-0000-0000-000028000000}"/>
    <cellStyle name="20% - Accent1 2 6 2" xfId="446" xr:uid="{00000000-0005-0000-0000-000029000000}"/>
    <cellStyle name="20% - Accent1 2 6 3" xfId="678" xr:uid="{00000000-0005-0000-0000-00002A000000}"/>
    <cellStyle name="20% - Accent1 3" xfId="381" xr:uid="{00000000-0005-0000-0000-00002B000000}"/>
    <cellStyle name="20% - Accent1 3 2" xfId="645" xr:uid="{00000000-0005-0000-0000-00002C000000}"/>
    <cellStyle name="20% - Accent1 3 3" xfId="878" xr:uid="{00000000-0005-0000-0000-00002D000000}"/>
    <cellStyle name="20% - Accent1 4" xfId="895" xr:uid="{00000000-0005-0000-0000-00002E000000}"/>
    <cellStyle name="20% - Accent2 2" xfId="19" xr:uid="{00000000-0005-0000-0000-00002F000000}"/>
    <cellStyle name="20% - Accent2 2 2" xfId="81" xr:uid="{00000000-0005-0000-0000-000030000000}"/>
    <cellStyle name="20% - Accent2 2 2 2" xfId="155" xr:uid="{00000000-0005-0000-0000-000031000000}"/>
    <cellStyle name="20% - Accent2 2 2 2 2" xfId="156" xr:uid="{00000000-0005-0000-0000-000032000000}"/>
    <cellStyle name="20% - Accent2 2 2 2 2 2" xfId="448" xr:uid="{00000000-0005-0000-0000-000033000000}"/>
    <cellStyle name="20% - Accent2 2 2 2 2 3" xfId="680" xr:uid="{00000000-0005-0000-0000-000034000000}"/>
    <cellStyle name="20% - Accent2 2 2 2 3" xfId="157" xr:uid="{00000000-0005-0000-0000-000035000000}"/>
    <cellStyle name="20% - Accent2 2 2 2 3 2" xfId="449" xr:uid="{00000000-0005-0000-0000-000036000000}"/>
    <cellStyle name="20% - Accent2 2 2 2 3 3" xfId="681" xr:uid="{00000000-0005-0000-0000-000037000000}"/>
    <cellStyle name="20% - Accent2 2 2 2 4" xfId="447" xr:uid="{00000000-0005-0000-0000-000038000000}"/>
    <cellStyle name="20% - Accent2 2 2 2 5" xfId="679" xr:uid="{00000000-0005-0000-0000-000039000000}"/>
    <cellStyle name="20% - Accent2 2 2 3" xfId="158" xr:uid="{00000000-0005-0000-0000-00003A000000}"/>
    <cellStyle name="20% - Accent2 2 2 3 2" xfId="450" xr:uid="{00000000-0005-0000-0000-00003B000000}"/>
    <cellStyle name="20% - Accent2 2 2 3 3" xfId="682" xr:uid="{00000000-0005-0000-0000-00003C000000}"/>
    <cellStyle name="20% - Accent2 2 2 4" xfId="159" xr:uid="{00000000-0005-0000-0000-00003D000000}"/>
    <cellStyle name="20% - Accent2 2 2 4 2" xfId="451" xr:uid="{00000000-0005-0000-0000-00003E000000}"/>
    <cellStyle name="20% - Accent2 2 2 4 3" xfId="683" xr:uid="{00000000-0005-0000-0000-00003F000000}"/>
    <cellStyle name="20% - Accent2 2 3" xfId="160" xr:uid="{00000000-0005-0000-0000-000040000000}"/>
    <cellStyle name="20% - Accent2 2 3 2" xfId="161" xr:uid="{00000000-0005-0000-0000-000041000000}"/>
    <cellStyle name="20% - Accent2 2 3 2 2" xfId="453" xr:uid="{00000000-0005-0000-0000-000042000000}"/>
    <cellStyle name="20% - Accent2 2 3 2 3" xfId="685" xr:uid="{00000000-0005-0000-0000-000043000000}"/>
    <cellStyle name="20% - Accent2 2 3 3" xfId="162" xr:uid="{00000000-0005-0000-0000-000044000000}"/>
    <cellStyle name="20% - Accent2 2 3 3 2" xfId="454" xr:uid="{00000000-0005-0000-0000-000045000000}"/>
    <cellStyle name="20% - Accent2 2 3 3 3" xfId="686" xr:uid="{00000000-0005-0000-0000-000046000000}"/>
    <cellStyle name="20% - Accent2 2 3 4" xfId="452" xr:uid="{00000000-0005-0000-0000-000047000000}"/>
    <cellStyle name="20% - Accent2 2 3 5" xfId="684" xr:uid="{00000000-0005-0000-0000-000048000000}"/>
    <cellStyle name="20% - Accent2 2 4" xfId="163" xr:uid="{00000000-0005-0000-0000-000049000000}"/>
    <cellStyle name="20% - Accent2 2 4 2" xfId="164" xr:uid="{00000000-0005-0000-0000-00004A000000}"/>
    <cellStyle name="20% - Accent2 2 4 2 2" xfId="456" xr:uid="{00000000-0005-0000-0000-00004B000000}"/>
    <cellStyle name="20% - Accent2 2 4 2 3" xfId="688" xr:uid="{00000000-0005-0000-0000-00004C000000}"/>
    <cellStyle name="20% - Accent2 2 4 3" xfId="165" xr:uid="{00000000-0005-0000-0000-00004D000000}"/>
    <cellStyle name="20% - Accent2 2 4 3 2" xfId="457" xr:uid="{00000000-0005-0000-0000-00004E000000}"/>
    <cellStyle name="20% - Accent2 2 4 3 3" xfId="689" xr:uid="{00000000-0005-0000-0000-00004F000000}"/>
    <cellStyle name="20% - Accent2 2 4 4" xfId="455" xr:uid="{00000000-0005-0000-0000-000050000000}"/>
    <cellStyle name="20% - Accent2 2 4 5" xfId="687" xr:uid="{00000000-0005-0000-0000-000051000000}"/>
    <cellStyle name="20% - Accent2 2 5" xfId="166" xr:uid="{00000000-0005-0000-0000-000052000000}"/>
    <cellStyle name="20% - Accent2 2 5 2" xfId="458" xr:uid="{00000000-0005-0000-0000-000053000000}"/>
    <cellStyle name="20% - Accent2 2 5 3" xfId="690" xr:uid="{00000000-0005-0000-0000-000054000000}"/>
    <cellStyle name="20% - Accent2 2 6" xfId="167" xr:uid="{00000000-0005-0000-0000-000055000000}"/>
    <cellStyle name="20% - Accent2 2 6 2" xfId="459" xr:uid="{00000000-0005-0000-0000-000056000000}"/>
    <cellStyle name="20% - Accent2 2 6 3" xfId="691" xr:uid="{00000000-0005-0000-0000-000057000000}"/>
    <cellStyle name="20% - Accent2 3" xfId="382" xr:uid="{00000000-0005-0000-0000-000058000000}"/>
    <cellStyle name="20% - Accent2 3 2" xfId="646" xr:uid="{00000000-0005-0000-0000-000059000000}"/>
    <cellStyle name="20% - Accent2 3 3" xfId="879" xr:uid="{00000000-0005-0000-0000-00005A000000}"/>
    <cellStyle name="20% - Accent2 4" xfId="896" xr:uid="{00000000-0005-0000-0000-00005B000000}"/>
    <cellStyle name="20% - Accent3 2" xfId="20" xr:uid="{00000000-0005-0000-0000-00005C000000}"/>
    <cellStyle name="20% - Accent3 2 2" xfId="82" xr:uid="{00000000-0005-0000-0000-00005D000000}"/>
    <cellStyle name="20% - Accent3 2 2 2" xfId="168" xr:uid="{00000000-0005-0000-0000-00005E000000}"/>
    <cellStyle name="20% - Accent3 2 2 2 2" xfId="169" xr:uid="{00000000-0005-0000-0000-00005F000000}"/>
    <cellStyle name="20% - Accent3 2 2 2 2 2" xfId="461" xr:uid="{00000000-0005-0000-0000-000060000000}"/>
    <cellStyle name="20% - Accent3 2 2 2 2 3" xfId="693" xr:uid="{00000000-0005-0000-0000-000061000000}"/>
    <cellStyle name="20% - Accent3 2 2 2 3" xfId="170" xr:uid="{00000000-0005-0000-0000-000062000000}"/>
    <cellStyle name="20% - Accent3 2 2 2 3 2" xfId="462" xr:uid="{00000000-0005-0000-0000-000063000000}"/>
    <cellStyle name="20% - Accent3 2 2 2 3 3" xfId="694" xr:uid="{00000000-0005-0000-0000-000064000000}"/>
    <cellStyle name="20% - Accent3 2 2 2 4" xfId="460" xr:uid="{00000000-0005-0000-0000-000065000000}"/>
    <cellStyle name="20% - Accent3 2 2 2 5" xfId="692" xr:uid="{00000000-0005-0000-0000-000066000000}"/>
    <cellStyle name="20% - Accent3 2 2 3" xfId="171" xr:uid="{00000000-0005-0000-0000-000067000000}"/>
    <cellStyle name="20% - Accent3 2 2 3 2" xfId="463" xr:uid="{00000000-0005-0000-0000-000068000000}"/>
    <cellStyle name="20% - Accent3 2 2 3 3" xfId="695" xr:uid="{00000000-0005-0000-0000-000069000000}"/>
    <cellStyle name="20% - Accent3 2 2 4" xfId="172" xr:uid="{00000000-0005-0000-0000-00006A000000}"/>
    <cellStyle name="20% - Accent3 2 2 4 2" xfId="464" xr:uid="{00000000-0005-0000-0000-00006B000000}"/>
    <cellStyle name="20% - Accent3 2 2 4 3" xfId="696" xr:uid="{00000000-0005-0000-0000-00006C000000}"/>
    <cellStyle name="20% - Accent3 2 3" xfId="173" xr:uid="{00000000-0005-0000-0000-00006D000000}"/>
    <cellStyle name="20% - Accent3 2 3 2" xfId="174" xr:uid="{00000000-0005-0000-0000-00006E000000}"/>
    <cellStyle name="20% - Accent3 2 3 2 2" xfId="466" xr:uid="{00000000-0005-0000-0000-00006F000000}"/>
    <cellStyle name="20% - Accent3 2 3 2 3" xfId="698" xr:uid="{00000000-0005-0000-0000-000070000000}"/>
    <cellStyle name="20% - Accent3 2 3 3" xfId="175" xr:uid="{00000000-0005-0000-0000-000071000000}"/>
    <cellStyle name="20% - Accent3 2 3 3 2" xfId="467" xr:uid="{00000000-0005-0000-0000-000072000000}"/>
    <cellStyle name="20% - Accent3 2 3 3 3" xfId="699" xr:uid="{00000000-0005-0000-0000-000073000000}"/>
    <cellStyle name="20% - Accent3 2 3 4" xfId="465" xr:uid="{00000000-0005-0000-0000-000074000000}"/>
    <cellStyle name="20% - Accent3 2 3 5" xfId="697" xr:uid="{00000000-0005-0000-0000-000075000000}"/>
    <cellStyle name="20% - Accent3 2 4" xfId="176" xr:uid="{00000000-0005-0000-0000-000076000000}"/>
    <cellStyle name="20% - Accent3 2 4 2" xfId="177" xr:uid="{00000000-0005-0000-0000-000077000000}"/>
    <cellStyle name="20% - Accent3 2 4 2 2" xfId="469" xr:uid="{00000000-0005-0000-0000-000078000000}"/>
    <cellStyle name="20% - Accent3 2 4 2 3" xfId="701" xr:uid="{00000000-0005-0000-0000-000079000000}"/>
    <cellStyle name="20% - Accent3 2 4 3" xfId="178" xr:uid="{00000000-0005-0000-0000-00007A000000}"/>
    <cellStyle name="20% - Accent3 2 4 3 2" xfId="470" xr:uid="{00000000-0005-0000-0000-00007B000000}"/>
    <cellStyle name="20% - Accent3 2 4 3 3" xfId="702" xr:uid="{00000000-0005-0000-0000-00007C000000}"/>
    <cellStyle name="20% - Accent3 2 4 4" xfId="468" xr:uid="{00000000-0005-0000-0000-00007D000000}"/>
    <cellStyle name="20% - Accent3 2 4 5" xfId="700" xr:uid="{00000000-0005-0000-0000-00007E000000}"/>
    <cellStyle name="20% - Accent3 2 5" xfId="179" xr:uid="{00000000-0005-0000-0000-00007F000000}"/>
    <cellStyle name="20% - Accent3 2 5 2" xfId="471" xr:uid="{00000000-0005-0000-0000-000080000000}"/>
    <cellStyle name="20% - Accent3 2 5 3" xfId="703" xr:uid="{00000000-0005-0000-0000-000081000000}"/>
    <cellStyle name="20% - Accent3 2 6" xfId="180" xr:uid="{00000000-0005-0000-0000-000082000000}"/>
    <cellStyle name="20% - Accent3 2 6 2" xfId="472" xr:uid="{00000000-0005-0000-0000-000083000000}"/>
    <cellStyle name="20% - Accent3 2 6 3" xfId="704" xr:uid="{00000000-0005-0000-0000-000084000000}"/>
    <cellStyle name="20% - Accent3 3" xfId="383" xr:uid="{00000000-0005-0000-0000-000085000000}"/>
    <cellStyle name="20% - Accent3 3 2" xfId="647" xr:uid="{00000000-0005-0000-0000-000086000000}"/>
    <cellStyle name="20% - Accent3 3 3" xfId="880" xr:uid="{00000000-0005-0000-0000-000087000000}"/>
    <cellStyle name="20% - Accent3 4" xfId="897" xr:uid="{00000000-0005-0000-0000-000088000000}"/>
    <cellStyle name="20% - Accent4 2" xfId="21" xr:uid="{00000000-0005-0000-0000-000089000000}"/>
    <cellStyle name="20% - Accent4 2 2" xfId="83" xr:uid="{00000000-0005-0000-0000-00008A000000}"/>
    <cellStyle name="20% - Accent4 2 2 2" xfId="181" xr:uid="{00000000-0005-0000-0000-00008B000000}"/>
    <cellStyle name="20% - Accent4 2 2 2 2" xfId="182" xr:uid="{00000000-0005-0000-0000-00008C000000}"/>
    <cellStyle name="20% - Accent4 2 2 2 2 2" xfId="474" xr:uid="{00000000-0005-0000-0000-00008D000000}"/>
    <cellStyle name="20% - Accent4 2 2 2 2 3" xfId="706" xr:uid="{00000000-0005-0000-0000-00008E000000}"/>
    <cellStyle name="20% - Accent4 2 2 2 3" xfId="183" xr:uid="{00000000-0005-0000-0000-00008F000000}"/>
    <cellStyle name="20% - Accent4 2 2 2 3 2" xfId="475" xr:uid="{00000000-0005-0000-0000-000090000000}"/>
    <cellStyle name="20% - Accent4 2 2 2 3 3" xfId="707" xr:uid="{00000000-0005-0000-0000-000091000000}"/>
    <cellStyle name="20% - Accent4 2 2 2 4" xfId="473" xr:uid="{00000000-0005-0000-0000-000092000000}"/>
    <cellStyle name="20% - Accent4 2 2 2 5" xfId="705" xr:uid="{00000000-0005-0000-0000-000093000000}"/>
    <cellStyle name="20% - Accent4 2 2 3" xfId="184" xr:uid="{00000000-0005-0000-0000-000094000000}"/>
    <cellStyle name="20% - Accent4 2 2 3 2" xfId="476" xr:uid="{00000000-0005-0000-0000-000095000000}"/>
    <cellStyle name="20% - Accent4 2 2 3 3" xfId="708" xr:uid="{00000000-0005-0000-0000-000096000000}"/>
    <cellStyle name="20% - Accent4 2 2 4" xfId="185" xr:uid="{00000000-0005-0000-0000-000097000000}"/>
    <cellStyle name="20% - Accent4 2 2 4 2" xfId="477" xr:uid="{00000000-0005-0000-0000-000098000000}"/>
    <cellStyle name="20% - Accent4 2 2 4 3" xfId="709" xr:uid="{00000000-0005-0000-0000-000099000000}"/>
    <cellStyle name="20% - Accent4 2 3" xfId="186" xr:uid="{00000000-0005-0000-0000-00009A000000}"/>
    <cellStyle name="20% - Accent4 2 3 2" xfId="187" xr:uid="{00000000-0005-0000-0000-00009B000000}"/>
    <cellStyle name="20% - Accent4 2 3 2 2" xfId="479" xr:uid="{00000000-0005-0000-0000-00009C000000}"/>
    <cellStyle name="20% - Accent4 2 3 2 3" xfId="711" xr:uid="{00000000-0005-0000-0000-00009D000000}"/>
    <cellStyle name="20% - Accent4 2 3 3" xfId="188" xr:uid="{00000000-0005-0000-0000-00009E000000}"/>
    <cellStyle name="20% - Accent4 2 3 3 2" xfId="480" xr:uid="{00000000-0005-0000-0000-00009F000000}"/>
    <cellStyle name="20% - Accent4 2 3 3 3" xfId="712" xr:uid="{00000000-0005-0000-0000-0000A0000000}"/>
    <cellStyle name="20% - Accent4 2 3 4" xfId="478" xr:uid="{00000000-0005-0000-0000-0000A1000000}"/>
    <cellStyle name="20% - Accent4 2 3 5" xfId="710" xr:uid="{00000000-0005-0000-0000-0000A2000000}"/>
    <cellStyle name="20% - Accent4 2 4" xfId="189" xr:uid="{00000000-0005-0000-0000-0000A3000000}"/>
    <cellStyle name="20% - Accent4 2 4 2" xfId="190" xr:uid="{00000000-0005-0000-0000-0000A4000000}"/>
    <cellStyle name="20% - Accent4 2 4 2 2" xfId="482" xr:uid="{00000000-0005-0000-0000-0000A5000000}"/>
    <cellStyle name="20% - Accent4 2 4 2 3" xfId="714" xr:uid="{00000000-0005-0000-0000-0000A6000000}"/>
    <cellStyle name="20% - Accent4 2 4 3" xfId="191" xr:uid="{00000000-0005-0000-0000-0000A7000000}"/>
    <cellStyle name="20% - Accent4 2 4 3 2" xfId="483" xr:uid="{00000000-0005-0000-0000-0000A8000000}"/>
    <cellStyle name="20% - Accent4 2 4 3 3" xfId="715" xr:uid="{00000000-0005-0000-0000-0000A9000000}"/>
    <cellStyle name="20% - Accent4 2 4 4" xfId="481" xr:uid="{00000000-0005-0000-0000-0000AA000000}"/>
    <cellStyle name="20% - Accent4 2 4 5" xfId="713" xr:uid="{00000000-0005-0000-0000-0000AB000000}"/>
    <cellStyle name="20% - Accent4 2 5" xfId="192" xr:uid="{00000000-0005-0000-0000-0000AC000000}"/>
    <cellStyle name="20% - Accent4 2 5 2" xfId="484" xr:uid="{00000000-0005-0000-0000-0000AD000000}"/>
    <cellStyle name="20% - Accent4 2 5 3" xfId="716" xr:uid="{00000000-0005-0000-0000-0000AE000000}"/>
    <cellStyle name="20% - Accent4 2 6" xfId="193" xr:uid="{00000000-0005-0000-0000-0000AF000000}"/>
    <cellStyle name="20% - Accent4 2 6 2" xfId="485" xr:uid="{00000000-0005-0000-0000-0000B0000000}"/>
    <cellStyle name="20% - Accent4 2 6 3" xfId="717" xr:uid="{00000000-0005-0000-0000-0000B1000000}"/>
    <cellStyle name="20% - Accent4 3" xfId="384" xr:uid="{00000000-0005-0000-0000-0000B2000000}"/>
    <cellStyle name="20% - Accent4 3 2" xfId="648" xr:uid="{00000000-0005-0000-0000-0000B3000000}"/>
    <cellStyle name="20% - Accent4 3 3" xfId="881" xr:uid="{00000000-0005-0000-0000-0000B4000000}"/>
    <cellStyle name="20% - Accent4 4" xfId="898" xr:uid="{00000000-0005-0000-0000-0000B5000000}"/>
    <cellStyle name="20% - Accent5 2" xfId="22" xr:uid="{00000000-0005-0000-0000-0000B6000000}"/>
    <cellStyle name="20% - Accent5 2 2" xfId="84" xr:uid="{00000000-0005-0000-0000-0000B7000000}"/>
    <cellStyle name="20% - Accent5 2 2 2" xfId="194" xr:uid="{00000000-0005-0000-0000-0000B8000000}"/>
    <cellStyle name="20% - Accent5 2 2 2 2" xfId="195" xr:uid="{00000000-0005-0000-0000-0000B9000000}"/>
    <cellStyle name="20% - Accent5 2 2 2 2 2" xfId="487" xr:uid="{00000000-0005-0000-0000-0000BA000000}"/>
    <cellStyle name="20% - Accent5 2 2 2 2 3" xfId="719" xr:uid="{00000000-0005-0000-0000-0000BB000000}"/>
    <cellStyle name="20% - Accent5 2 2 2 3" xfId="196" xr:uid="{00000000-0005-0000-0000-0000BC000000}"/>
    <cellStyle name="20% - Accent5 2 2 2 3 2" xfId="488" xr:uid="{00000000-0005-0000-0000-0000BD000000}"/>
    <cellStyle name="20% - Accent5 2 2 2 3 3" xfId="720" xr:uid="{00000000-0005-0000-0000-0000BE000000}"/>
    <cellStyle name="20% - Accent5 2 2 2 4" xfId="486" xr:uid="{00000000-0005-0000-0000-0000BF000000}"/>
    <cellStyle name="20% - Accent5 2 2 2 5" xfId="718" xr:uid="{00000000-0005-0000-0000-0000C0000000}"/>
    <cellStyle name="20% - Accent5 2 2 3" xfId="197" xr:uid="{00000000-0005-0000-0000-0000C1000000}"/>
    <cellStyle name="20% - Accent5 2 2 3 2" xfId="489" xr:uid="{00000000-0005-0000-0000-0000C2000000}"/>
    <cellStyle name="20% - Accent5 2 2 3 3" xfId="721" xr:uid="{00000000-0005-0000-0000-0000C3000000}"/>
    <cellStyle name="20% - Accent5 2 2 4" xfId="198" xr:uid="{00000000-0005-0000-0000-0000C4000000}"/>
    <cellStyle name="20% - Accent5 2 2 4 2" xfId="490" xr:uid="{00000000-0005-0000-0000-0000C5000000}"/>
    <cellStyle name="20% - Accent5 2 2 4 3" xfId="722" xr:uid="{00000000-0005-0000-0000-0000C6000000}"/>
    <cellStyle name="20% - Accent5 2 3" xfId="199" xr:uid="{00000000-0005-0000-0000-0000C7000000}"/>
    <cellStyle name="20% - Accent5 2 3 2" xfId="200" xr:uid="{00000000-0005-0000-0000-0000C8000000}"/>
    <cellStyle name="20% - Accent5 2 3 2 2" xfId="492" xr:uid="{00000000-0005-0000-0000-0000C9000000}"/>
    <cellStyle name="20% - Accent5 2 3 2 3" xfId="724" xr:uid="{00000000-0005-0000-0000-0000CA000000}"/>
    <cellStyle name="20% - Accent5 2 3 3" xfId="201" xr:uid="{00000000-0005-0000-0000-0000CB000000}"/>
    <cellStyle name="20% - Accent5 2 3 3 2" xfId="493" xr:uid="{00000000-0005-0000-0000-0000CC000000}"/>
    <cellStyle name="20% - Accent5 2 3 3 3" xfId="725" xr:uid="{00000000-0005-0000-0000-0000CD000000}"/>
    <cellStyle name="20% - Accent5 2 3 4" xfId="491" xr:uid="{00000000-0005-0000-0000-0000CE000000}"/>
    <cellStyle name="20% - Accent5 2 3 5" xfId="723" xr:uid="{00000000-0005-0000-0000-0000CF000000}"/>
    <cellStyle name="20% - Accent5 2 4" xfId="202" xr:uid="{00000000-0005-0000-0000-0000D0000000}"/>
    <cellStyle name="20% - Accent5 2 4 2" xfId="203" xr:uid="{00000000-0005-0000-0000-0000D1000000}"/>
    <cellStyle name="20% - Accent5 2 4 2 2" xfId="495" xr:uid="{00000000-0005-0000-0000-0000D2000000}"/>
    <cellStyle name="20% - Accent5 2 4 2 3" xfId="727" xr:uid="{00000000-0005-0000-0000-0000D3000000}"/>
    <cellStyle name="20% - Accent5 2 4 3" xfId="204" xr:uid="{00000000-0005-0000-0000-0000D4000000}"/>
    <cellStyle name="20% - Accent5 2 4 3 2" xfId="496" xr:uid="{00000000-0005-0000-0000-0000D5000000}"/>
    <cellStyle name="20% - Accent5 2 4 3 3" xfId="728" xr:uid="{00000000-0005-0000-0000-0000D6000000}"/>
    <cellStyle name="20% - Accent5 2 4 4" xfId="494" xr:uid="{00000000-0005-0000-0000-0000D7000000}"/>
    <cellStyle name="20% - Accent5 2 4 5" xfId="726" xr:uid="{00000000-0005-0000-0000-0000D8000000}"/>
    <cellStyle name="20% - Accent5 2 5" xfId="205" xr:uid="{00000000-0005-0000-0000-0000D9000000}"/>
    <cellStyle name="20% - Accent5 2 5 2" xfId="497" xr:uid="{00000000-0005-0000-0000-0000DA000000}"/>
    <cellStyle name="20% - Accent5 2 5 3" xfId="729" xr:uid="{00000000-0005-0000-0000-0000DB000000}"/>
    <cellStyle name="20% - Accent5 2 6" xfId="206" xr:uid="{00000000-0005-0000-0000-0000DC000000}"/>
    <cellStyle name="20% - Accent5 2 6 2" xfId="498" xr:uid="{00000000-0005-0000-0000-0000DD000000}"/>
    <cellStyle name="20% - Accent5 2 6 3" xfId="730" xr:uid="{00000000-0005-0000-0000-0000DE000000}"/>
    <cellStyle name="20% - Accent5 3" xfId="385" xr:uid="{00000000-0005-0000-0000-0000DF000000}"/>
    <cellStyle name="20% - Accent5 3 2" xfId="649" xr:uid="{00000000-0005-0000-0000-0000E0000000}"/>
    <cellStyle name="20% - Accent5 3 3" xfId="882" xr:uid="{00000000-0005-0000-0000-0000E1000000}"/>
    <cellStyle name="20% - Accent5 4" xfId="899" xr:uid="{00000000-0005-0000-0000-0000E2000000}"/>
    <cellStyle name="20% - Accent6 2" xfId="23" xr:uid="{00000000-0005-0000-0000-0000E3000000}"/>
    <cellStyle name="20% - Accent6 2 2" xfId="85" xr:uid="{00000000-0005-0000-0000-0000E4000000}"/>
    <cellStyle name="20% - Accent6 2 2 2" xfId="207" xr:uid="{00000000-0005-0000-0000-0000E5000000}"/>
    <cellStyle name="20% - Accent6 2 2 2 2" xfId="208" xr:uid="{00000000-0005-0000-0000-0000E6000000}"/>
    <cellStyle name="20% - Accent6 2 2 2 2 2" xfId="500" xr:uid="{00000000-0005-0000-0000-0000E7000000}"/>
    <cellStyle name="20% - Accent6 2 2 2 2 3" xfId="732" xr:uid="{00000000-0005-0000-0000-0000E8000000}"/>
    <cellStyle name="20% - Accent6 2 2 2 3" xfId="209" xr:uid="{00000000-0005-0000-0000-0000E9000000}"/>
    <cellStyle name="20% - Accent6 2 2 2 3 2" xfId="501" xr:uid="{00000000-0005-0000-0000-0000EA000000}"/>
    <cellStyle name="20% - Accent6 2 2 2 3 3" xfId="733" xr:uid="{00000000-0005-0000-0000-0000EB000000}"/>
    <cellStyle name="20% - Accent6 2 2 2 4" xfId="499" xr:uid="{00000000-0005-0000-0000-0000EC000000}"/>
    <cellStyle name="20% - Accent6 2 2 2 5" xfId="731" xr:uid="{00000000-0005-0000-0000-0000ED000000}"/>
    <cellStyle name="20% - Accent6 2 2 3" xfId="210" xr:uid="{00000000-0005-0000-0000-0000EE000000}"/>
    <cellStyle name="20% - Accent6 2 2 3 2" xfId="502" xr:uid="{00000000-0005-0000-0000-0000EF000000}"/>
    <cellStyle name="20% - Accent6 2 2 3 3" xfId="734" xr:uid="{00000000-0005-0000-0000-0000F0000000}"/>
    <cellStyle name="20% - Accent6 2 2 4" xfId="211" xr:uid="{00000000-0005-0000-0000-0000F1000000}"/>
    <cellStyle name="20% - Accent6 2 2 4 2" xfId="503" xr:uid="{00000000-0005-0000-0000-0000F2000000}"/>
    <cellStyle name="20% - Accent6 2 2 4 3" xfId="735" xr:uid="{00000000-0005-0000-0000-0000F3000000}"/>
    <cellStyle name="20% - Accent6 2 3" xfId="212" xr:uid="{00000000-0005-0000-0000-0000F4000000}"/>
    <cellStyle name="20% - Accent6 2 3 2" xfId="213" xr:uid="{00000000-0005-0000-0000-0000F5000000}"/>
    <cellStyle name="20% - Accent6 2 3 2 2" xfId="505" xr:uid="{00000000-0005-0000-0000-0000F6000000}"/>
    <cellStyle name="20% - Accent6 2 3 2 3" xfId="737" xr:uid="{00000000-0005-0000-0000-0000F7000000}"/>
    <cellStyle name="20% - Accent6 2 3 3" xfId="214" xr:uid="{00000000-0005-0000-0000-0000F8000000}"/>
    <cellStyle name="20% - Accent6 2 3 3 2" xfId="506" xr:uid="{00000000-0005-0000-0000-0000F9000000}"/>
    <cellStyle name="20% - Accent6 2 3 3 3" xfId="738" xr:uid="{00000000-0005-0000-0000-0000FA000000}"/>
    <cellStyle name="20% - Accent6 2 3 4" xfId="504" xr:uid="{00000000-0005-0000-0000-0000FB000000}"/>
    <cellStyle name="20% - Accent6 2 3 5" xfId="736" xr:uid="{00000000-0005-0000-0000-0000FC000000}"/>
    <cellStyle name="20% - Accent6 2 4" xfId="215" xr:uid="{00000000-0005-0000-0000-0000FD000000}"/>
    <cellStyle name="20% - Accent6 2 4 2" xfId="216" xr:uid="{00000000-0005-0000-0000-0000FE000000}"/>
    <cellStyle name="20% - Accent6 2 4 2 2" xfId="508" xr:uid="{00000000-0005-0000-0000-0000FF000000}"/>
    <cellStyle name="20% - Accent6 2 4 2 3" xfId="740" xr:uid="{00000000-0005-0000-0000-000000010000}"/>
    <cellStyle name="20% - Accent6 2 4 3" xfId="217" xr:uid="{00000000-0005-0000-0000-000001010000}"/>
    <cellStyle name="20% - Accent6 2 4 3 2" xfId="509" xr:uid="{00000000-0005-0000-0000-000002010000}"/>
    <cellStyle name="20% - Accent6 2 4 3 3" xfId="741" xr:uid="{00000000-0005-0000-0000-000003010000}"/>
    <cellStyle name="20% - Accent6 2 4 4" xfId="507" xr:uid="{00000000-0005-0000-0000-000004010000}"/>
    <cellStyle name="20% - Accent6 2 4 5" xfId="739" xr:uid="{00000000-0005-0000-0000-000005010000}"/>
    <cellStyle name="20% - Accent6 2 5" xfId="218" xr:uid="{00000000-0005-0000-0000-000006010000}"/>
    <cellStyle name="20% - Accent6 2 5 2" xfId="510" xr:uid="{00000000-0005-0000-0000-000007010000}"/>
    <cellStyle name="20% - Accent6 2 5 3" xfId="742" xr:uid="{00000000-0005-0000-0000-000008010000}"/>
    <cellStyle name="20% - Accent6 2 6" xfId="219" xr:uid="{00000000-0005-0000-0000-000009010000}"/>
    <cellStyle name="20% - Accent6 2 6 2" xfId="511" xr:uid="{00000000-0005-0000-0000-00000A010000}"/>
    <cellStyle name="20% - Accent6 2 6 3" xfId="743" xr:uid="{00000000-0005-0000-0000-00000B010000}"/>
    <cellStyle name="20% - Accent6 3" xfId="386" xr:uid="{00000000-0005-0000-0000-00000C010000}"/>
    <cellStyle name="20% - Accent6 3 2" xfId="650" xr:uid="{00000000-0005-0000-0000-00000D010000}"/>
    <cellStyle name="20% - Accent6 3 3" xfId="883" xr:uid="{00000000-0005-0000-0000-00000E010000}"/>
    <cellStyle name="20% - Accent6 4" xfId="900" xr:uid="{00000000-0005-0000-0000-00000F010000}"/>
    <cellStyle name="20% - Акцент1 2" xfId="901" xr:uid="{00000000-0005-0000-0000-000010010000}"/>
    <cellStyle name="20% — акцент1 2" xfId="902" xr:uid="{00000000-0005-0000-0000-000011010000}"/>
    <cellStyle name="20% - Акцент2 2" xfId="903" xr:uid="{00000000-0005-0000-0000-000012010000}"/>
    <cellStyle name="20% — акцент2 2" xfId="904" xr:uid="{00000000-0005-0000-0000-000013010000}"/>
    <cellStyle name="20% - Акцент3 2" xfId="905" xr:uid="{00000000-0005-0000-0000-000014010000}"/>
    <cellStyle name="20% — акцент3 2" xfId="906" xr:uid="{00000000-0005-0000-0000-000015010000}"/>
    <cellStyle name="20% - Акцент4 2" xfId="907" xr:uid="{00000000-0005-0000-0000-000016010000}"/>
    <cellStyle name="20% — акцент4 2" xfId="908" xr:uid="{00000000-0005-0000-0000-000017010000}"/>
    <cellStyle name="20% - Акцент5 2" xfId="909" xr:uid="{00000000-0005-0000-0000-000018010000}"/>
    <cellStyle name="20% — акцент5 2" xfId="910" xr:uid="{00000000-0005-0000-0000-000019010000}"/>
    <cellStyle name="20% - Акцент6 2" xfId="911" xr:uid="{00000000-0005-0000-0000-00001A010000}"/>
    <cellStyle name="20% — акцент6 2" xfId="912" xr:uid="{00000000-0005-0000-0000-00001B010000}"/>
    <cellStyle name="40% - Accent1 2" xfId="24" xr:uid="{00000000-0005-0000-0000-00001C010000}"/>
    <cellStyle name="40% - Accent1 2 2" xfId="86" xr:uid="{00000000-0005-0000-0000-00001D010000}"/>
    <cellStyle name="40% - Accent1 2 2 2" xfId="220" xr:uid="{00000000-0005-0000-0000-00001E010000}"/>
    <cellStyle name="40% - Accent1 2 2 2 2" xfId="221" xr:uid="{00000000-0005-0000-0000-00001F010000}"/>
    <cellStyle name="40% - Accent1 2 2 2 2 2" xfId="513" xr:uid="{00000000-0005-0000-0000-000020010000}"/>
    <cellStyle name="40% - Accent1 2 2 2 2 3" xfId="745" xr:uid="{00000000-0005-0000-0000-000021010000}"/>
    <cellStyle name="40% - Accent1 2 2 2 3" xfId="222" xr:uid="{00000000-0005-0000-0000-000022010000}"/>
    <cellStyle name="40% - Accent1 2 2 2 3 2" xfId="514" xr:uid="{00000000-0005-0000-0000-000023010000}"/>
    <cellStyle name="40% - Accent1 2 2 2 3 3" xfId="746" xr:uid="{00000000-0005-0000-0000-000024010000}"/>
    <cellStyle name="40% - Accent1 2 2 2 4" xfId="512" xr:uid="{00000000-0005-0000-0000-000025010000}"/>
    <cellStyle name="40% - Accent1 2 2 2 5" xfId="744" xr:uid="{00000000-0005-0000-0000-000026010000}"/>
    <cellStyle name="40% - Accent1 2 2 3" xfId="223" xr:uid="{00000000-0005-0000-0000-000027010000}"/>
    <cellStyle name="40% - Accent1 2 2 3 2" xfId="515" xr:uid="{00000000-0005-0000-0000-000028010000}"/>
    <cellStyle name="40% - Accent1 2 2 3 3" xfId="747" xr:uid="{00000000-0005-0000-0000-000029010000}"/>
    <cellStyle name="40% - Accent1 2 2 4" xfId="224" xr:uid="{00000000-0005-0000-0000-00002A010000}"/>
    <cellStyle name="40% - Accent1 2 2 4 2" xfId="516" xr:uid="{00000000-0005-0000-0000-00002B010000}"/>
    <cellStyle name="40% - Accent1 2 2 4 3" xfId="748" xr:uid="{00000000-0005-0000-0000-00002C010000}"/>
    <cellStyle name="40% - Accent1 2 3" xfId="225" xr:uid="{00000000-0005-0000-0000-00002D010000}"/>
    <cellStyle name="40% - Accent1 2 3 2" xfId="226" xr:uid="{00000000-0005-0000-0000-00002E010000}"/>
    <cellStyle name="40% - Accent1 2 3 2 2" xfId="518" xr:uid="{00000000-0005-0000-0000-00002F010000}"/>
    <cellStyle name="40% - Accent1 2 3 2 3" xfId="750" xr:uid="{00000000-0005-0000-0000-000030010000}"/>
    <cellStyle name="40% - Accent1 2 3 3" xfId="227" xr:uid="{00000000-0005-0000-0000-000031010000}"/>
    <cellStyle name="40% - Accent1 2 3 3 2" xfId="519" xr:uid="{00000000-0005-0000-0000-000032010000}"/>
    <cellStyle name="40% - Accent1 2 3 3 3" xfId="751" xr:uid="{00000000-0005-0000-0000-000033010000}"/>
    <cellStyle name="40% - Accent1 2 3 4" xfId="517" xr:uid="{00000000-0005-0000-0000-000034010000}"/>
    <cellStyle name="40% - Accent1 2 3 5" xfId="749" xr:uid="{00000000-0005-0000-0000-000035010000}"/>
    <cellStyle name="40% - Accent1 2 4" xfId="228" xr:uid="{00000000-0005-0000-0000-000036010000}"/>
    <cellStyle name="40% - Accent1 2 4 2" xfId="229" xr:uid="{00000000-0005-0000-0000-000037010000}"/>
    <cellStyle name="40% - Accent1 2 4 2 2" xfId="521" xr:uid="{00000000-0005-0000-0000-000038010000}"/>
    <cellStyle name="40% - Accent1 2 4 2 3" xfId="753" xr:uid="{00000000-0005-0000-0000-000039010000}"/>
    <cellStyle name="40% - Accent1 2 4 3" xfId="230" xr:uid="{00000000-0005-0000-0000-00003A010000}"/>
    <cellStyle name="40% - Accent1 2 4 3 2" xfId="522" xr:uid="{00000000-0005-0000-0000-00003B010000}"/>
    <cellStyle name="40% - Accent1 2 4 3 3" xfId="754" xr:uid="{00000000-0005-0000-0000-00003C010000}"/>
    <cellStyle name="40% - Accent1 2 4 4" xfId="520" xr:uid="{00000000-0005-0000-0000-00003D010000}"/>
    <cellStyle name="40% - Accent1 2 4 5" xfId="752" xr:uid="{00000000-0005-0000-0000-00003E010000}"/>
    <cellStyle name="40% - Accent1 2 5" xfId="231" xr:uid="{00000000-0005-0000-0000-00003F010000}"/>
    <cellStyle name="40% - Accent1 2 5 2" xfId="523" xr:uid="{00000000-0005-0000-0000-000040010000}"/>
    <cellStyle name="40% - Accent1 2 5 3" xfId="755" xr:uid="{00000000-0005-0000-0000-000041010000}"/>
    <cellStyle name="40% - Accent1 2 6" xfId="232" xr:uid="{00000000-0005-0000-0000-000042010000}"/>
    <cellStyle name="40% - Accent1 2 6 2" xfId="524" xr:uid="{00000000-0005-0000-0000-000043010000}"/>
    <cellStyle name="40% - Accent1 2 6 3" xfId="756" xr:uid="{00000000-0005-0000-0000-000044010000}"/>
    <cellStyle name="40% - Accent1 3" xfId="387" xr:uid="{00000000-0005-0000-0000-000045010000}"/>
    <cellStyle name="40% - Accent1 3 2" xfId="651" xr:uid="{00000000-0005-0000-0000-000046010000}"/>
    <cellStyle name="40% - Accent1 3 3" xfId="884" xr:uid="{00000000-0005-0000-0000-000047010000}"/>
    <cellStyle name="40% - Accent1 4" xfId="913" xr:uid="{00000000-0005-0000-0000-000048010000}"/>
    <cellStyle name="40% - Accent2 2" xfId="25" xr:uid="{00000000-0005-0000-0000-000049010000}"/>
    <cellStyle name="40% - Accent2 2 2" xfId="87" xr:uid="{00000000-0005-0000-0000-00004A010000}"/>
    <cellStyle name="40% - Accent2 2 2 2" xfId="233" xr:uid="{00000000-0005-0000-0000-00004B010000}"/>
    <cellStyle name="40% - Accent2 2 2 2 2" xfId="234" xr:uid="{00000000-0005-0000-0000-00004C010000}"/>
    <cellStyle name="40% - Accent2 2 2 2 2 2" xfId="526" xr:uid="{00000000-0005-0000-0000-00004D010000}"/>
    <cellStyle name="40% - Accent2 2 2 2 2 3" xfId="758" xr:uid="{00000000-0005-0000-0000-00004E010000}"/>
    <cellStyle name="40% - Accent2 2 2 2 3" xfId="235" xr:uid="{00000000-0005-0000-0000-00004F010000}"/>
    <cellStyle name="40% - Accent2 2 2 2 3 2" xfId="527" xr:uid="{00000000-0005-0000-0000-000050010000}"/>
    <cellStyle name="40% - Accent2 2 2 2 3 3" xfId="759" xr:uid="{00000000-0005-0000-0000-000051010000}"/>
    <cellStyle name="40% - Accent2 2 2 2 4" xfId="525" xr:uid="{00000000-0005-0000-0000-000052010000}"/>
    <cellStyle name="40% - Accent2 2 2 2 5" xfId="757" xr:uid="{00000000-0005-0000-0000-000053010000}"/>
    <cellStyle name="40% - Accent2 2 2 3" xfId="236" xr:uid="{00000000-0005-0000-0000-000054010000}"/>
    <cellStyle name="40% - Accent2 2 2 3 2" xfId="528" xr:uid="{00000000-0005-0000-0000-000055010000}"/>
    <cellStyle name="40% - Accent2 2 2 3 3" xfId="760" xr:uid="{00000000-0005-0000-0000-000056010000}"/>
    <cellStyle name="40% - Accent2 2 2 4" xfId="237" xr:uid="{00000000-0005-0000-0000-000057010000}"/>
    <cellStyle name="40% - Accent2 2 2 4 2" xfId="529" xr:uid="{00000000-0005-0000-0000-000058010000}"/>
    <cellStyle name="40% - Accent2 2 2 4 3" xfId="761" xr:uid="{00000000-0005-0000-0000-000059010000}"/>
    <cellStyle name="40% - Accent2 2 3" xfId="238" xr:uid="{00000000-0005-0000-0000-00005A010000}"/>
    <cellStyle name="40% - Accent2 2 3 2" xfId="239" xr:uid="{00000000-0005-0000-0000-00005B010000}"/>
    <cellStyle name="40% - Accent2 2 3 2 2" xfId="531" xr:uid="{00000000-0005-0000-0000-00005C010000}"/>
    <cellStyle name="40% - Accent2 2 3 2 3" xfId="763" xr:uid="{00000000-0005-0000-0000-00005D010000}"/>
    <cellStyle name="40% - Accent2 2 3 3" xfId="240" xr:uid="{00000000-0005-0000-0000-00005E010000}"/>
    <cellStyle name="40% - Accent2 2 3 3 2" xfId="532" xr:uid="{00000000-0005-0000-0000-00005F010000}"/>
    <cellStyle name="40% - Accent2 2 3 3 3" xfId="764" xr:uid="{00000000-0005-0000-0000-000060010000}"/>
    <cellStyle name="40% - Accent2 2 3 4" xfId="530" xr:uid="{00000000-0005-0000-0000-000061010000}"/>
    <cellStyle name="40% - Accent2 2 3 5" xfId="762" xr:uid="{00000000-0005-0000-0000-000062010000}"/>
    <cellStyle name="40% - Accent2 2 4" xfId="241" xr:uid="{00000000-0005-0000-0000-000063010000}"/>
    <cellStyle name="40% - Accent2 2 4 2" xfId="242" xr:uid="{00000000-0005-0000-0000-000064010000}"/>
    <cellStyle name="40% - Accent2 2 4 2 2" xfId="534" xr:uid="{00000000-0005-0000-0000-000065010000}"/>
    <cellStyle name="40% - Accent2 2 4 2 3" xfId="766" xr:uid="{00000000-0005-0000-0000-000066010000}"/>
    <cellStyle name="40% - Accent2 2 4 3" xfId="243" xr:uid="{00000000-0005-0000-0000-000067010000}"/>
    <cellStyle name="40% - Accent2 2 4 3 2" xfId="535" xr:uid="{00000000-0005-0000-0000-000068010000}"/>
    <cellStyle name="40% - Accent2 2 4 3 3" xfId="767" xr:uid="{00000000-0005-0000-0000-000069010000}"/>
    <cellStyle name="40% - Accent2 2 4 4" xfId="533" xr:uid="{00000000-0005-0000-0000-00006A010000}"/>
    <cellStyle name="40% - Accent2 2 4 5" xfId="765" xr:uid="{00000000-0005-0000-0000-00006B010000}"/>
    <cellStyle name="40% - Accent2 2 5" xfId="244" xr:uid="{00000000-0005-0000-0000-00006C010000}"/>
    <cellStyle name="40% - Accent2 2 5 2" xfId="536" xr:uid="{00000000-0005-0000-0000-00006D010000}"/>
    <cellStyle name="40% - Accent2 2 5 3" xfId="768" xr:uid="{00000000-0005-0000-0000-00006E010000}"/>
    <cellStyle name="40% - Accent2 2 6" xfId="245" xr:uid="{00000000-0005-0000-0000-00006F010000}"/>
    <cellStyle name="40% - Accent2 2 6 2" xfId="537" xr:uid="{00000000-0005-0000-0000-000070010000}"/>
    <cellStyle name="40% - Accent2 2 6 3" xfId="769" xr:uid="{00000000-0005-0000-0000-000071010000}"/>
    <cellStyle name="40% - Accent2 3" xfId="388" xr:uid="{00000000-0005-0000-0000-000072010000}"/>
    <cellStyle name="40% - Accent2 3 2" xfId="652" xr:uid="{00000000-0005-0000-0000-000073010000}"/>
    <cellStyle name="40% - Accent2 3 3" xfId="885" xr:uid="{00000000-0005-0000-0000-000074010000}"/>
    <cellStyle name="40% - Accent2 4" xfId="914" xr:uid="{00000000-0005-0000-0000-000075010000}"/>
    <cellStyle name="40% - Accent3 2" xfId="26" xr:uid="{00000000-0005-0000-0000-000076010000}"/>
    <cellStyle name="40% - Accent3 2 2" xfId="88" xr:uid="{00000000-0005-0000-0000-000077010000}"/>
    <cellStyle name="40% - Accent3 2 2 2" xfId="246" xr:uid="{00000000-0005-0000-0000-000078010000}"/>
    <cellStyle name="40% - Accent3 2 2 2 2" xfId="247" xr:uid="{00000000-0005-0000-0000-000079010000}"/>
    <cellStyle name="40% - Accent3 2 2 2 2 2" xfId="539" xr:uid="{00000000-0005-0000-0000-00007A010000}"/>
    <cellStyle name="40% - Accent3 2 2 2 2 3" xfId="771" xr:uid="{00000000-0005-0000-0000-00007B010000}"/>
    <cellStyle name="40% - Accent3 2 2 2 3" xfId="248" xr:uid="{00000000-0005-0000-0000-00007C010000}"/>
    <cellStyle name="40% - Accent3 2 2 2 3 2" xfId="540" xr:uid="{00000000-0005-0000-0000-00007D010000}"/>
    <cellStyle name="40% - Accent3 2 2 2 3 3" xfId="772" xr:uid="{00000000-0005-0000-0000-00007E010000}"/>
    <cellStyle name="40% - Accent3 2 2 2 4" xfId="538" xr:uid="{00000000-0005-0000-0000-00007F010000}"/>
    <cellStyle name="40% - Accent3 2 2 2 5" xfId="770" xr:uid="{00000000-0005-0000-0000-000080010000}"/>
    <cellStyle name="40% - Accent3 2 2 3" xfId="249" xr:uid="{00000000-0005-0000-0000-000081010000}"/>
    <cellStyle name="40% - Accent3 2 2 3 2" xfId="541" xr:uid="{00000000-0005-0000-0000-000082010000}"/>
    <cellStyle name="40% - Accent3 2 2 3 3" xfId="773" xr:uid="{00000000-0005-0000-0000-000083010000}"/>
    <cellStyle name="40% - Accent3 2 2 4" xfId="250" xr:uid="{00000000-0005-0000-0000-000084010000}"/>
    <cellStyle name="40% - Accent3 2 2 4 2" xfId="542" xr:uid="{00000000-0005-0000-0000-000085010000}"/>
    <cellStyle name="40% - Accent3 2 2 4 3" xfId="774" xr:uid="{00000000-0005-0000-0000-000086010000}"/>
    <cellStyle name="40% - Accent3 2 3" xfId="251" xr:uid="{00000000-0005-0000-0000-000087010000}"/>
    <cellStyle name="40% - Accent3 2 3 2" xfId="252" xr:uid="{00000000-0005-0000-0000-000088010000}"/>
    <cellStyle name="40% - Accent3 2 3 2 2" xfId="544" xr:uid="{00000000-0005-0000-0000-000089010000}"/>
    <cellStyle name="40% - Accent3 2 3 2 3" xfId="776" xr:uid="{00000000-0005-0000-0000-00008A010000}"/>
    <cellStyle name="40% - Accent3 2 3 3" xfId="253" xr:uid="{00000000-0005-0000-0000-00008B010000}"/>
    <cellStyle name="40% - Accent3 2 3 3 2" xfId="545" xr:uid="{00000000-0005-0000-0000-00008C010000}"/>
    <cellStyle name="40% - Accent3 2 3 3 3" xfId="777" xr:uid="{00000000-0005-0000-0000-00008D010000}"/>
    <cellStyle name="40% - Accent3 2 3 4" xfId="543" xr:uid="{00000000-0005-0000-0000-00008E010000}"/>
    <cellStyle name="40% - Accent3 2 3 5" xfId="775" xr:uid="{00000000-0005-0000-0000-00008F010000}"/>
    <cellStyle name="40% - Accent3 2 4" xfId="254" xr:uid="{00000000-0005-0000-0000-000090010000}"/>
    <cellStyle name="40% - Accent3 2 4 2" xfId="255" xr:uid="{00000000-0005-0000-0000-000091010000}"/>
    <cellStyle name="40% - Accent3 2 4 2 2" xfId="547" xr:uid="{00000000-0005-0000-0000-000092010000}"/>
    <cellStyle name="40% - Accent3 2 4 2 3" xfId="779" xr:uid="{00000000-0005-0000-0000-000093010000}"/>
    <cellStyle name="40% - Accent3 2 4 3" xfId="256" xr:uid="{00000000-0005-0000-0000-000094010000}"/>
    <cellStyle name="40% - Accent3 2 4 3 2" xfId="548" xr:uid="{00000000-0005-0000-0000-000095010000}"/>
    <cellStyle name="40% - Accent3 2 4 3 3" xfId="780" xr:uid="{00000000-0005-0000-0000-000096010000}"/>
    <cellStyle name="40% - Accent3 2 4 4" xfId="546" xr:uid="{00000000-0005-0000-0000-000097010000}"/>
    <cellStyle name="40% - Accent3 2 4 5" xfId="778" xr:uid="{00000000-0005-0000-0000-000098010000}"/>
    <cellStyle name="40% - Accent3 2 5" xfId="257" xr:uid="{00000000-0005-0000-0000-000099010000}"/>
    <cellStyle name="40% - Accent3 2 5 2" xfId="549" xr:uid="{00000000-0005-0000-0000-00009A010000}"/>
    <cellStyle name="40% - Accent3 2 5 3" xfId="781" xr:uid="{00000000-0005-0000-0000-00009B010000}"/>
    <cellStyle name="40% - Accent3 2 6" xfId="258" xr:uid="{00000000-0005-0000-0000-00009C010000}"/>
    <cellStyle name="40% - Accent3 2 6 2" xfId="550" xr:uid="{00000000-0005-0000-0000-00009D010000}"/>
    <cellStyle name="40% - Accent3 2 6 3" xfId="782" xr:uid="{00000000-0005-0000-0000-00009E010000}"/>
    <cellStyle name="40% - Accent3 3" xfId="389" xr:uid="{00000000-0005-0000-0000-00009F010000}"/>
    <cellStyle name="40% - Accent3 3 2" xfId="653" xr:uid="{00000000-0005-0000-0000-0000A0010000}"/>
    <cellStyle name="40% - Accent3 3 3" xfId="886" xr:uid="{00000000-0005-0000-0000-0000A1010000}"/>
    <cellStyle name="40% - Accent3 4" xfId="915" xr:uid="{00000000-0005-0000-0000-0000A2010000}"/>
    <cellStyle name="40% - Accent4 2" xfId="27" xr:uid="{00000000-0005-0000-0000-0000A3010000}"/>
    <cellStyle name="40% - Accent4 2 2" xfId="89" xr:uid="{00000000-0005-0000-0000-0000A4010000}"/>
    <cellStyle name="40% - Accent4 2 2 2" xfId="259" xr:uid="{00000000-0005-0000-0000-0000A5010000}"/>
    <cellStyle name="40% - Accent4 2 2 2 2" xfId="260" xr:uid="{00000000-0005-0000-0000-0000A6010000}"/>
    <cellStyle name="40% - Accent4 2 2 2 2 2" xfId="552" xr:uid="{00000000-0005-0000-0000-0000A7010000}"/>
    <cellStyle name="40% - Accent4 2 2 2 2 3" xfId="784" xr:uid="{00000000-0005-0000-0000-0000A8010000}"/>
    <cellStyle name="40% - Accent4 2 2 2 3" xfId="261" xr:uid="{00000000-0005-0000-0000-0000A9010000}"/>
    <cellStyle name="40% - Accent4 2 2 2 3 2" xfId="553" xr:uid="{00000000-0005-0000-0000-0000AA010000}"/>
    <cellStyle name="40% - Accent4 2 2 2 3 3" xfId="785" xr:uid="{00000000-0005-0000-0000-0000AB010000}"/>
    <cellStyle name="40% - Accent4 2 2 2 4" xfId="551" xr:uid="{00000000-0005-0000-0000-0000AC010000}"/>
    <cellStyle name="40% - Accent4 2 2 2 5" xfId="783" xr:uid="{00000000-0005-0000-0000-0000AD010000}"/>
    <cellStyle name="40% - Accent4 2 2 3" xfId="262" xr:uid="{00000000-0005-0000-0000-0000AE010000}"/>
    <cellStyle name="40% - Accent4 2 2 3 2" xfId="554" xr:uid="{00000000-0005-0000-0000-0000AF010000}"/>
    <cellStyle name="40% - Accent4 2 2 3 3" xfId="786" xr:uid="{00000000-0005-0000-0000-0000B0010000}"/>
    <cellStyle name="40% - Accent4 2 2 4" xfId="263" xr:uid="{00000000-0005-0000-0000-0000B1010000}"/>
    <cellStyle name="40% - Accent4 2 2 4 2" xfId="555" xr:uid="{00000000-0005-0000-0000-0000B2010000}"/>
    <cellStyle name="40% - Accent4 2 2 4 3" xfId="787" xr:uid="{00000000-0005-0000-0000-0000B3010000}"/>
    <cellStyle name="40% - Accent4 2 3" xfId="264" xr:uid="{00000000-0005-0000-0000-0000B4010000}"/>
    <cellStyle name="40% - Accent4 2 3 2" xfId="265" xr:uid="{00000000-0005-0000-0000-0000B5010000}"/>
    <cellStyle name="40% - Accent4 2 3 2 2" xfId="557" xr:uid="{00000000-0005-0000-0000-0000B6010000}"/>
    <cellStyle name="40% - Accent4 2 3 2 3" xfId="789" xr:uid="{00000000-0005-0000-0000-0000B7010000}"/>
    <cellStyle name="40% - Accent4 2 3 3" xfId="266" xr:uid="{00000000-0005-0000-0000-0000B8010000}"/>
    <cellStyle name="40% - Accent4 2 3 3 2" xfId="558" xr:uid="{00000000-0005-0000-0000-0000B9010000}"/>
    <cellStyle name="40% - Accent4 2 3 3 3" xfId="790" xr:uid="{00000000-0005-0000-0000-0000BA010000}"/>
    <cellStyle name="40% - Accent4 2 3 4" xfId="556" xr:uid="{00000000-0005-0000-0000-0000BB010000}"/>
    <cellStyle name="40% - Accent4 2 3 5" xfId="788" xr:uid="{00000000-0005-0000-0000-0000BC010000}"/>
    <cellStyle name="40% - Accent4 2 4" xfId="267" xr:uid="{00000000-0005-0000-0000-0000BD010000}"/>
    <cellStyle name="40% - Accent4 2 4 2" xfId="268" xr:uid="{00000000-0005-0000-0000-0000BE010000}"/>
    <cellStyle name="40% - Accent4 2 4 2 2" xfId="560" xr:uid="{00000000-0005-0000-0000-0000BF010000}"/>
    <cellStyle name="40% - Accent4 2 4 2 3" xfId="792" xr:uid="{00000000-0005-0000-0000-0000C0010000}"/>
    <cellStyle name="40% - Accent4 2 4 3" xfId="269" xr:uid="{00000000-0005-0000-0000-0000C1010000}"/>
    <cellStyle name="40% - Accent4 2 4 3 2" xfId="561" xr:uid="{00000000-0005-0000-0000-0000C2010000}"/>
    <cellStyle name="40% - Accent4 2 4 3 3" xfId="793" xr:uid="{00000000-0005-0000-0000-0000C3010000}"/>
    <cellStyle name="40% - Accent4 2 4 4" xfId="559" xr:uid="{00000000-0005-0000-0000-0000C4010000}"/>
    <cellStyle name="40% - Accent4 2 4 5" xfId="791" xr:uid="{00000000-0005-0000-0000-0000C5010000}"/>
    <cellStyle name="40% - Accent4 2 5" xfId="270" xr:uid="{00000000-0005-0000-0000-0000C6010000}"/>
    <cellStyle name="40% - Accent4 2 5 2" xfId="562" xr:uid="{00000000-0005-0000-0000-0000C7010000}"/>
    <cellStyle name="40% - Accent4 2 5 3" xfId="794" xr:uid="{00000000-0005-0000-0000-0000C8010000}"/>
    <cellStyle name="40% - Accent4 2 6" xfId="271" xr:uid="{00000000-0005-0000-0000-0000C9010000}"/>
    <cellStyle name="40% - Accent4 2 6 2" xfId="563" xr:uid="{00000000-0005-0000-0000-0000CA010000}"/>
    <cellStyle name="40% - Accent4 2 6 3" xfId="795" xr:uid="{00000000-0005-0000-0000-0000CB010000}"/>
    <cellStyle name="40% - Accent4 3" xfId="390" xr:uid="{00000000-0005-0000-0000-0000CC010000}"/>
    <cellStyle name="40% - Accent4 3 2" xfId="654" xr:uid="{00000000-0005-0000-0000-0000CD010000}"/>
    <cellStyle name="40% - Accent4 3 3" xfId="887" xr:uid="{00000000-0005-0000-0000-0000CE010000}"/>
    <cellStyle name="40% - Accent4 4" xfId="916" xr:uid="{00000000-0005-0000-0000-0000CF010000}"/>
    <cellStyle name="40% - Accent5 2" xfId="28" xr:uid="{00000000-0005-0000-0000-0000D0010000}"/>
    <cellStyle name="40% - Accent5 2 2" xfId="90" xr:uid="{00000000-0005-0000-0000-0000D1010000}"/>
    <cellStyle name="40% - Accent5 2 2 2" xfId="272" xr:uid="{00000000-0005-0000-0000-0000D2010000}"/>
    <cellStyle name="40% - Accent5 2 2 2 2" xfId="273" xr:uid="{00000000-0005-0000-0000-0000D3010000}"/>
    <cellStyle name="40% - Accent5 2 2 2 2 2" xfId="565" xr:uid="{00000000-0005-0000-0000-0000D4010000}"/>
    <cellStyle name="40% - Accent5 2 2 2 2 3" xfId="797" xr:uid="{00000000-0005-0000-0000-0000D5010000}"/>
    <cellStyle name="40% - Accent5 2 2 2 3" xfId="274" xr:uid="{00000000-0005-0000-0000-0000D6010000}"/>
    <cellStyle name="40% - Accent5 2 2 2 3 2" xfId="566" xr:uid="{00000000-0005-0000-0000-0000D7010000}"/>
    <cellStyle name="40% - Accent5 2 2 2 3 3" xfId="798" xr:uid="{00000000-0005-0000-0000-0000D8010000}"/>
    <cellStyle name="40% - Accent5 2 2 2 4" xfId="564" xr:uid="{00000000-0005-0000-0000-0000D9010000}"/>
    <cellStyle name="40% - Accent5 2 2 2 5" xfId="796" xr:uid="{00000000-0005-0000-0000-0000DA010000}"/>
    <cellStyle name="40% - Accent5 2 2 3" xfId="275" xr:uid="{00000000-0005-0000-0000-0000DB010000}"/>
    <cellStyle name="40% - Accent5 2 2 3 2" xfId="567" xr:uid="{00000000-0005-0000-0000-0000DC010000}"/>
    <cellStyle name="40% - Accent5 2 2 3 3" xfId="799" xr:uid="{00000000-0005-0000-0000-0000DD010000}"/>
    <cellStyle name="40% - Accent5 2 2 4" xfId="276" xr:uid="{00000000-0005-0000-0000-0000DE010000}"/>
    <cellStyle name="40% - Accent5 2 2 4 2" xfId="568" xr:uid="{00000000-0005-0000-0000-0000DF010000}"/>
    <cellStyle name="40% - Accent5 2 2 4 3" xfId="800" xr:uid="{00000000-0005-0000-0000-0000E0010000}"/>
    <cellStyle name="40% - Accent5 2 3" xfId="277" xr:uid="{00000000-0005-0000-0000-0000E1010000}"/>
    <cellStyle name="40% - Accent5 2 3 2" xfId="278" xr:uid="{00000000-0005-0000-0000-0000E2010000}"/>
    <cellStyle name="40% - Accent5 2 3 2 2" xfId="570" xr:uid="{00000000-0005-0000-0000-0000E3010000}"/>
    <cellStyle name="40% - Accent5 2 3 2 3" xfId="802" xr:uid="{00000000-0005-0000-0000-0000E4010000}"/>
    <cellStyle name="40% - Accent5 2 3 3" xfId="279" xr:uid="{00000000-0005-0000-0000-0000E5010000}"/>
    <cellStyle name="40% - Accent5 2 3 3 2" xfId="571" xr:uid="{00000000-0005-0000-0000-0000E6010000}"/>
    <cellStyle name="40% - Accent5 2 3 3 3" xfId="803" xr:uid="{00000000-0005-0000-0000-0000E7010000}"/>
    <cellStyle name="40% - Accent5 2 3 4" xfId="569" xr:uid="{00000000-0005-0000-0000-0000E8010000}"/>
    <cellStyle name="40% - Accent5 2 3 5" xfId="801" xr:uid="{00000000-0005-0000-0000-0000E9010000}"/>
    <cellStyle name="40% - Accent5 2 4" xfId="280" xr:uid="{00000000-0005-0000-0000-0000EA010000}"/>
    <cellStyle name="40% - Accent5 2 4 2" xfId="281" xr:uid="{00000000-0005-0000-0000-0000EB010000}"/>
    <cellStyle name="40% - Accent5 2 4 2 2" xfId="573" xr:uid="{00000000-0005-0000-0000-0000EC010000}"/>
    <cellStyle name="40% - Accent5 2 4 2 3" xfId="805" xr:uid="{00000000-0005-0000-0000-0000ED010000}"/>
    <cellStyle name="40% - Accent5 2 4 3" xfId="282" xr:uid="{00000000-0005-0000-0000-0000EE010000}"/>
    <cellStyle name="40% - Accent5 2 4 3 2" xfId="574" xr:uid="{00000000-0005-0000-0000-0000EF010000}"/>
    <cellStyle name="40% - Accent5 2 4 3 3" xfId="806" xr:uid="{00000000-0005-0000-0000-0000F0010000}"/>
    <cellStyle name="40% - Accent5 2 4 4" xfId="572" xr:uid="{00000000-0005-0000-0000-0000F1010000}"/>
    <cellStyle name="40% - Accent5 2 4 5" xfId="804" xr:uid="{00000000-0005-0000-0000-0000F2010000}"/>
    <cellStyle name="40% - Accent5 2 5" xfId="283" xr:uid="{00000000-0005-0000-0000-0000F3010000}"/>
    <cellStyle name="40% - Accent5 2 5 2" xfId="575" xr:uid="{00000000-0005-0000-0000-0000F4010000}"/>
    <cellStyle name="40% - Accent5 2 5 3" xfId="807" xr:uid="{00000000-0005-0000-0000-0000F5010000}"/>
    <cellStyle name="40% - Accent5 2 6" xfId="284" xr:uid="{00000000-0005-0000-0000-0000F6010000}"/>
    <cellStyle name="40% - Accent5 2 6 2" xfId="576" xr:uid="{00000000-0005-0000-0000-0000F7010000}"/>
    <cellStyle name="40% - Accent5 2 6 3" xfId="808" xr:uid="{00000000-0005-0000-0000-0000F8010000}"/>
    <cellStyle name="40% - Accent5 3" xfId="391" xr:uid="{00000000-0005-0000-0000-0000F9010000}"/>
    <cellStyle name="40% - Accent5 3 2" xfId="655" xr:uid="{00000000-0005-0000-0000-0000FA010000}"/>
    <cellStyle name="40% - Accent5 3 3" xfId="888" xr:uid="{00000000-0005-0000-0000-0000FB010000}"/>
    <cellStyle name="40% - Accent5 4" xfId="917" xr:uid="{00000000-0005-0000-0000-0000FC010000}"/>
    <cellStyle name="40% - Accent6 2" xfId="29" xr:uid="{00000000-0005-0000-0000-0000FD010000}"/>
    <cellStyle name="40% - Accent6 2 2" xfId="91" xr:uid="{00000000-0005-0000-0000-0000FE010000}"/>
    <cellStyle name="40% - Accent6 2 2 2" xfId="285" xr:uid="{00000000-0005-0000-0000-0000FF010000}"/>
    <cellStyle name="40% - Accent6 2 2 2 2" xfId="286" xr:uid="{00000000-0005-0000-0000-000000020000}"/>
    <cellStyle name="40% - Accent6 2 2 2 2 2" xfId="578" xr:uid="{00000000-0005-0000-0000-000001020000}"/>
    <cellStyle name="40% - Accent6 2 2 2 2 3" xfId="810" xr:uid="{00000000-0005-0000-0000-000002020000}"/>
    <cellStyle name="40% - Accent6 2 2 2 3" xfId="287" xr:uid="{00000000-0005-0000-0000-000003020000}"/>
    <cellStyle name="40% - Accent6 2 2 2 3 2" xfId="579" xr:uid="{00000000-0005-0000-0000-000004020000}"/>
    <cellStyle name="40% - Accent6 2 2 2 3 3" xfId="811" xr:uid="{00000000-0005-0000-0000-000005020000}"/>
    <cellStyle name="40% - Accent6 2 2 2 4" xfId="577" xr:uid="{00000000-0005-0000-0000-000006020000}"/>
    <cellStyle name="40% - Accent6 2 2 2 5" xfId="809" xr:uid="{00000000-0005-0000-0000-000007020000}"/>
    <cellStyle name="40% - Accent6 2 2 3" xfId="288" xr:uid="{00000000-0005-0000-0000-000008020000}"/>
    <cellStyle name="40% - Accent6 2 2 3 2" xfId="580" xr:uid="{00000000-0005-0000-0000-000009020000}"/>
    <cellStyle name="40% - Accent6 2 2 3 3" xfId="812" xr:uid="{00000000-0005-0000-0000-00000A020000}"/>
    <cellStyle name="40% - Accent6 2 2 4" xfId="289" xr:uid="{00000000-0005-0000-0000-00000B020000}"/>
    <cellStyle name="40% - Accent6 2 2 4 2" xfId="581" xr:uid="{00000000-0005-0000-0000-00000C020000}"/>
    <cellStyle name="40% - Accent6 2 2 4 3" xfId="813" xr:uid="{00000000-0005-0000-0000-00000D020000}"/>
    <cellStyle name="40% - Accent6 2 3" xfId="290" xr:uid="{00000000-0005-0000-0000-00000E020000}"/>
    <cellStyle name="40% - Accent6 2 3 2" xfId="291" xr:uid="{00000000-0005-0000-0000-00000F020000}"/>
    <cellStyle name="40% - Accent6 2 3 2 2" xfId="583" xr:uid="{00000000-0005-0000-0000-000010020000}"/>
    <cellStyle name="40% - Accent6 2 3 2 3" xfId="815" xr:uid="{00000000-0005-0000-0000-000011020000}"/>
    <cellStyle name="40% - Accent6 2 3 3" xfId="292" xr:uid="{00000000-0005-0000-0000-000012020000}"/>
    <cellStyle name="40% - Accent6 2 3 3 2" xfId="584" xr:uid="{00000000-0005-0000-0000-000013020000}"/>
    <cellStyle name="40% - Accent6 2 3 3 3" xfId="816" xr:uid="{00000000-0005-0000-0000-000014020000}"/>
    <cellStyle name="40% - Accent6 2 3 4" xfId="582" xr:uid="{00000000-0005-0000-0000-000015020000}"/>
    <cellStyle name="40% - Accent6 2 3 5" xfId="814" xr:uid="{00000000-0005-0000-0000-000016020000}"/>
    <cellStyle name="40% - Accent6 2 4" xfId="293" xr:uid="{00000000-0005-0000-0000-000017020000}"/>
    <cellStyle name="40% - Accent6 2 4 2" xfId="294" xr:uid="{00000000-0005-0000-0000-000018020000}"/>
    <cellStyle name="40% - Accent6 2 4 2 2" xfId="586" xr:uid="{00000000-0005-0000-0000-000019020000}"/>
    <cellStyle name="40% - Accent6 2 4 2 3" xfId="818" xr:uid="{00000000-0005-0000-0000-00001A020000}"/>
    <cellStyle name="40% - Accent6 2 4 3" xfId="295" xr:uid="{00000000-0005-0000-0000-00001B020000}"/>
    <cellStyle name="40% - Accent6 2 4 3 2" xfId="587" xr:uid="{00000000-0005-0000-0000-00001C020000}"/>
    <cellStyle name="40% - Accent6 2 4 3 3" xfId="819" xr:uid="{00000000-0005-0000-0000-00001D020000}"/>
    <cellStyle name="40% - Accent6 2 4 4" xfId="585" xr:uid="{00000000-0005-0000-0000-00001E020000}"/>
    <cellStyle name="40% - Accent6 2 4 5" xfId="817" xr:uid="{00000000-0005-0000-0000-00001F020000}"/>
    <cellStyle name="40% - Accent6 2 5" xfId="296" xr:uid="{00000000-0005-0000-0000-000020020000}"/>
    <cellStyle name="40% - Accent6 2 5 2" xfId="588" xr:uid="{00000000-0005-0000-0000-000021020000}"/>
    <cellStyle name="40% - Accent6 2 5 3" xfId="820" xr:uid="{00000000-0005-0000-0000-000022020000}"/>
    <cellStyle name="40% - Accent6 2 6" xfId="297" xr:uid="{00000000-0005-0000-0000-000023020000}"/>
    <cellStyle name="40% - Accent6 2 6 2" xfId="589" xr:uid="{00000000-0005-0000-0000-000024020000}"/>
    <cellStyle name="40% - Accent6 2 6 3" xfId="821" xr:uid="{00000000-0005-0000-0000-000025020000}"/>
    <cellStyle name="40% - Accent6 3" xfId="392" xr:uid="{00000000-0005-0000-0000-000026020000}"/>
    <cellStyle name="40% - Accent6 3 2" xfId="656" xr:uid="{00000000-0005-0000-0000-000027020000}"/>
    <cellStyle name="40% - Accent6 3 3" xfId="889" xr:uid="{00000000-0005-0000-0000-000028020000}"/>
    <cellStyle name="40% - Accent6 4" xfId="918" xr:uid="{00000000-0005-0000-0000-000029020000}"/>
    <cellStyle name="40% - Акцент1 2" xfId="919" xr:uid="{00000000-0005-0000-0000-00002A020000}"/>
    <cellStyle name="40% — акцент1 2" xfId="920" xr:uid="{00000000-0005-0000-0000-00002B020000}"/>
    <cellStyle name="40% - Акцент2 2" xfId="921" xr:uid="{00000000-0005-0000-0000-00002C020000}"/>
    <cellStyle name="40% — акцент2 2" xfId="922" xr:uid="{00000000-0005-0000-0000-00002D020000}"/>
    <cellStyle name="40% - Акцент3 2" xfId="923" xr:uid="{00000000-0005-0000-0000-00002E020000}"/>
    <cellStyle name="40% — акцент3 2" xfId="924" xr:uid="{00000000-0005-0000-0000-00002F020000}"/>
    <cellStyle name="40% - Акцент4 2" xfId="925" xr:uid="{00000000-0005-0000-0000-000030020000}"/>
    <cellStyle name="40% — акцент4 2" xfId="926" xr:uid="{00000000-0005-0000-0000-000031020000}"/>
    <cellStyle name="40% - Акцент5 2" xfId="927" xr:uid="{00000000-0005-0000-0000-000032020000}"/>
    <cellStyle name="40% — акцент5 2" xfId="928" xr:uid="{00000000-0005-0000-0000-000033020000}"/>
    <cellStyle name="40% - Акцент6 2" xfId="929" xr:uid="{00000000-0005-0000-0000-000034020000}"/>
    <cellStyle name="40% — акцент6 2" xfId="930" xr:uid="{00000000-0005-0000-0000-000035020000}"/>
    <cellStyle name="60% - Accent1 2" xfId="30" xr:uid="{00000000-0005-0000-0000-000036020000}"/>
    <cellStyle name="60% - Accent1 2 2" xfId="92" xr:uid="{00000000-0005-0000-0000-000037020000}"/>
    <cellStyle name="60% - Accent1 3" xfId="393" xr:uid="{00000000-0005-0000-0000-000038020000}"/>
    <cellStyle name="60% - Accent2 2" xfId="31" xr:uid="{00000000-0005-0000-0000-000039020000}"/>
    <cellStyle name="60% - Accent2 2 2" xfId="93" xr:uid="{00000000-0005-0000-0000-00003A020000}"/>
    <cellStyle name="60% - Accent2 3" xfId="394" xr:uid="{00000000-0005-0000-0000-00003B020000}"/>
    <cellStyle name="60% - Accent3 2" xfId="32" xr:uid="{00000000-0005-0000-0000-00003C020000}"/>
    <cellStyle name="60% - Accent3 2 2" xfId="94" xr:uid="{00000000-0005-0000-0000-00003D020000}"/>
    <cellStyle name="60% - Accent3 3" xfId="395" xr:uid="{00000000-0005-0000-0000-00003E020000}"/>
    <cellStyle name="60% - Accent4 2" xfId="33" xr:uid="{00000000-0005-0000-0000-00003F020000}"/>
    <cellStyle name="60% - Accent4 2 2" xfId="95" xr:uid="{00000000-0005-0000-0000-000040020000}"/>
    <cellStyle name="60% - Accent4 3" xfId="396" xr:uid="{00000000-0005-0000-0000-000041020000}"/>
    <cellStyle name="60% - Accent5 2" xfId="34" xr:uid="{00000000-0005-0000-0000-000042020000}"/>
    <cellStyle name="60% - Accent5 2 2" xfId="96" xr:uid="{00000000-0005-0000-0000-000043020000}"/>
    <cellStyle name="60% - Accent5 3" xfId="397" xr:uid="{00000000-0005-0000-0000-000044020000}"/>
    <cellStyle name="60% - Accent6 2" xfId="35" xr:uid="{00000000-0005-0000-0000-000045020000}"/>
    <cellStyle name="60% - Accent6 2 2" xfId="97" xr:uid="{00000000-0005-0000-0000-000046020000}"/>
    <cellStyle name="60% - Accent6 3" xfId="398" xr:uid="{00000000-0005-0000-0000-000047020000}"/>
    <cellStyle name="60% - Акцент1 2" xfId="931" xr:uid="{00000000-0005-0000-0000-000048020000}"/>
    <cellStyle name="60% — акцент1 2" xfId="932" xr:uid="{00000000-0005-0000-0000-000049020000}"/>
    <cellStyle name="60% - Акцент2 2" xfId="933" xr:uid="{00000000-0005-0000-0000-00004A020000}"/>
    <cellStyle name="60% — акцент2 2" xfId="934" xr:uid="{00000000-0005-0000-0000-00004B020000}"/>
    <cellStyle name="60% - Акцент3 2" xfId="935" xr:uid="{00000000-0005-0000-0000-00004C020000}"/>
    <cellStyle name="60% — акцент3 2" xfId="936" xr:uid="{00000000-0005-0000-0000-00004D020000}"/>
    <cellStyle name="60% - Акцент4 2" xfId="937" xr:uid="{00000000-0005-0000-0000-00004E020000}"/>
    <cellStyle name="60% — акцент4 2" xfId="938" xr:uid="{00000000-0005-0000-0000-00004F020000}"/>
    <cellStyle name="60% - Акцент5 2" xfId="939" xr:uid="{00000000-0005-0000-0000-000050020000}"/>
    <cellStyle name="60% — акцент5 2" xfId="940" xr:uid="{00000000-0005-0000-0000-000051020000}"/>
    <cellStyle name="60% - Акцент6 2" xfId="941" xr:uid="{00000000-0005-0000-0000-000052020000}"/>
    <cellStyle name="60% — акцент6 2" xfId="942" xr:uid="{00000000-0005-0000-0000-000053020000}"/>
    <cellStyle name="Accent1 2" xfId="36" xr:uid="{00000000-0005-0000-0000-000054020000}"/>
    <cellStyle name="Accent1 2 2" xfId="98" xr:uid="{00000000-0005-0000-0000-000055020000}"/>
    <cellStyle name="Accent1 3" xfId="399" xr:uid="{00000000-0005-0000-0000-000056020000}"/>
    <cellStyle name="Accent2 2" xfId="37" xr:uid="{00000000-0005-0000-0000-000057020000}"/>
    <cellStyle name="Accent2 2 2" xfId="99" xr:uid="{00000000-0005-0000-0000-000058020000}"/>
    <cellStyle name="Accent2 3" xfId="400" xr:uid="{00000000-0005-0000-0000-000059020000}"/>
    <cellStyle name="Accent3 2" xfId="38" xr:uid="{00000000-0005-0000-0000-00005A020000}"/>
    <cellStyle name="Accent3 2 2" xfId="100" xr:uid="{00000000-0005-0000-0000-00005B020000}"/>
    <cellStyle name="Accent3 3" xfId="401" xr:uid="{00000000-0005-0000-0000-00005C020000}"/>
    <cellStyle name="Accent4 2" xfId="39" xr:uid="{00000000-0005-0000-0000-00005D020000}"/>
    <cellStyle name="Accent4 2 2" xfId="101" xr:uid="{00000000-0005-0000-0000-00005E020000}"/>
    <cellStyle name="Accent4 3" xfId="402" xr:uid="{00000000-0005-0000-0000-00005F020000}"/>
    <cellStyle name="Accent5 2" xfId="40" xr:uid="{00000000-0005-0000-0000-000060020000}"/>
    <cellStyle name="Accent5 2 2" xfId="102" xr:uid="{00000000-0005-0000-0000-000061020000}"/>
    <cellStyle name="Accent5 3" xfId="403" xr:uid="{00000000-0005-0000-0000-000062020000}"/>
    <cellStyle name="Accent6 2" xfId="41" xr:uid="{00000000-0005-0000-0000-000063020000}"/>
    <cellStyle name="Accent6 2 2" xfId="103" xr:uid="{00000000-0005-0000-0000-000064020000}"/>
    <cellStyle name="Accent6 3" xfId="404" xr:uid="{00000000-0005-0000-0000-000065020000}"/>
    <cellStyle name="Bad 2" xfId="42" xr:uid="{00000000-0005-0000-0000-000066020000}"/>
    <cellStyle name="Bad 2 2" xfId="104" xr:uid="{00000000-0005-0000-0000-000067020000}"/>
    <cellStyle name="Bad 3" xfId="405" xr:uid="{00000000-0005-0000-0000-000068020000}"/>
    <cellStyle name="Calculation" xfId="1001" builtinId="22"/>
    <cellStyle name="Calculation 2" xfId="43" xr:uid="{00000000-0005-0000-0000-00006A020000}"/>
    <cellStyle name="Calculation 2 2" xfId="105" xr:uid="{00000000-0005-0000-0000-00006B020000}"/>
    <cellStyle name="Calculation 2 2 2" xfId="426" xr:uid="{00000000-0005-0000-0000-00006C020000}"/>
    <cellStyle name="Calculation 2 2 3" xfId="822" xr:uid="{00000000-0005-0000-0000-00006D020000}"/>
    <cellStyle name="Calculation 3" xfId="406" xr:uid="{00000000-0005-0000-0000-00006E020000}"/>
    <cellStyle name="Check Cell 2" xfId="44" xr:uid="{00000000-0005-0000-0000-00006F020000}"/>
    <cellStyle name="Check Cell 2 2" xfId="106" xr:uid="{00000000-0005-0000-0000-000070020000}"/>
    <cellStyle name="Check Cell 3" xfId="407" xr:uid="{00000000-0005-0000-0000-000071020000}"/>
    <cellStyle name="Comma" xfId="7" builtinId="3"/>
    <cellStyle name="Comma 10" xfId="421" xr:uid="{00000000-0005-0000-0000-000073020000}"/>
    <cellStyle name="Comma 11" xfId="1003" xr:uid="{00000000-0005-0000-0000-000074020000}"/>
    <cellStyle name="Comma 12" xfId="1006" xr:uid="{00000000-0005-0000-0000-000075020000}"/>
    <cellStyle name="Comma 15" xfId="999" xr:uid="{00000000-0005-0000-0000-000076020000}"/>
    <cellStyle name="Comma 2" xfId="10" xr:uid="{00000000-0005-0000-0000-000077020000}"/>
    <cellStyle name="Comma 2 2" xfId="72" xr:uid="{00000000-0005-0000-0000-000078020000}"/>
    <cellStyle name="Comma 2 2 2" xfId="107" xr:uid="{00000000-0005-0000-0000-000079020000}"/>
    <cellStyle name="Comma 2 2 2 2" xfId="298" xr:uid="{00000000-0005-0000-0000-00007A020000}"/>
    <cellStyle name="Comma 2 2 2 3" xfId="1000" xr:uid="{00000000-0005-0000-0000-00007B020000}"/>
    <cellStyle name="Comma 2 2 2 3 2" xfId="1007" xr:uid="{00000000-0005-0000-0000-00007C020000}"/>
    <cellStyle name="Comma 2 3" xfId="75" xr:uid="{00000000-0005-0000-0000-00007D020000}"/>
    <cellStyle name="Comma 2 3 2" xfId="299" xr:uid="{00000000-0005-0000-0000-00007E020000}"/>
    <cellStyle name="Comma 2 4" xfId="68" xr:uid="{00000000-0005-0000-0000-00007F020000}"/>
    <cellStyle name="Comma 2 5" xfId="17" xr:uid="{00000000-0005-0000-0000-000080020000}"/>
    <cellStyle name="Comma 3" xfId="12" xr:uid="{00000000-0005-0000-0000-000081020000}"/>
    <cellStyle name="Comma 3 2" xfId="108" xr:uid="{00000000-0005-0000-0000-000082020000}"/>
    <cellStyle name="Comma 3 2 2" xfId="300" xr:uid="{00000000-0005-0000-0000-000083020000}"/>
    <cellStyle name="Comma 3 2 2 2" xfId="301" xr:uid="{00000000-0005-0000-0000-000084020000}"/>
    <cellStyle name="Comma 3 2 3" xfId="427" xr:uid="{00000000-0005-0000-0000-000085020000}"/>
    <cellStyle name="Comma 3 2 4" xfId="663" xr:uid="{00000000-0005-0000-0000-000086020000}"/>
    <cellStyle name="Comma 3 3" xfId="71" xr:uid="{00000000-0005-0000-0000-000087020000}"/>
    <cellStyle name="Comma 4" xfId="74" xr:uid="{00000000-0005-0000-0000-000088020000}"/>
    <cellStyle name="Comma 4 2" xfId="302" xr:uid="{00000000-0005-0000-0000-000089020000}"/>
    <cellStyle name="Comma 4 2 2" xfId="303" xr:uid="{00000000-0005-0000-0000-00008A020000}"/>
    <cellStyle name="Comma 4 3" xfId="304" xr:uid="{00000000-0005-0000-0000-00008B020000}"/>
    <cellStyle name="Comma 4 3 2" xfId="305" xr:uid="{00000000-0005-0000-0000-00008C020000}"/>
    <cellStyle name="Comma 5" xfId="66" xr:uid="{00000000-0005-0000-0000-00008D020000}"/>
    <cellStyle name="Comma 5 2" xfId="306" xr:uid="{00000000-0005-0000-0000-00008E020000}"/>
    <cellStyle name="Comma 5 2 2" xfId="307" xr:uid="{00000000-0005-0000-0000-00008F020000}"/>
    <cellStyle name="Comma 5 3" xfId="425" xr:uid="{00000000-0005-0000-0000-000090020000}"/>
    <cellStyle name="Comma 5 4" xfId="660" xr:uid="{00000000-0005-0000-0000-000091020000}"/>
    <cellStyle name="Comma 6" xfId="15" xr:uid="{00000000-0005-0000-0000-000092020000}"/>
    <cellStyle name="Comma 6 10" xfId="658" xr:uid="{00000000-0005-0000-0000-000093020000}"/>
    <cellStyle name="Comma 6 2" xfId="308" xr:uid="{00000000-0005-0000-0000-000094020000}"/>
    <cellStyle name="Comma 6 3" xfId="309" xr:uid="{00000000-0005-0000-0000-000095020000}"/>
    <cellStyle name="Comma 6 3 2" xfId="310" xr:uid="{00000000-0005-0000-0000-000096020000}"/>
    <cellStyle name="Comma 6 3 2 2" xfId="311" xr:uid="{00000000-0005-0000-0000-000097020000}"/>
    <cellStyle name="Comma 6 3 2 2 2" xfId="592" xr:uid="{00000000-0005-0000-0000-000098020000}"/>
    <cellStyle name="Comma 6 3 2 2 3" xfId="825" xr:uid="{00000000-0005-0000-0000-000099020000}"/>
    <cellStyle name="Comma 6 3 2 3" xfId="312" xr:uid="{00000000-0005-0000-0000-00009A020000}"/>
    <cellStyle name="Comma 6 3 2 3 2" xfId="593" xr:uid="{00000000-0005-0000-0000-00009B020000}"/>
    <cellStyle name="Comma 6 3 2 3 3" xfId="826" xr:uid="{00000000-0005-0000-0000-00009C020000}"/>
    <cellStyle name="Comma 6 3 2 4" xfId="591" xr:uid="{00000000-0005-0000-0000-00009D020000}"/>
    <cellStyle name="Comma 6 3 2 5" xfId="824" xr:uid="{00000000-0005-0000-0000-00009E020000}"/>
    <cellStyle name="Comma 6 3 3" xfId="313" xr:uid="{00000000-0005-0000-0000-00009F020000}"/>
    <cellStyle name="Comma 6 3 3 2" xfId="594" xr:uid="{00000000-0005-0000-0000-0000A0020000}"/>
    <cellStyle name="Comma 6 3 3 3" xfId="827" xr:uid="{00000000-0005-0000-0000-0000A1020000}"/>
    <cellStyle name="Comma 6 3 4" xfId="314" xr:uid="{00000000-0005-0000-0000-0000A2020000}"/>
    <cellStyle name="Comma 6 3 4 2" xfId="595" xr:uid="{00000000-0005-0000-0000-0000A3020000}"/>
    <cellStyle name="Comma 6 3 4 3" xfId="828" xr:uid="{00000000-0005-0000-0000-0000A4020000}"/>
    <cellStyle name="Comma 6 3 5" xfId="590" xr:uid="{00000000-0005-0000-0000-0000A5020000}"/>
    <cellStyle name="Comma 6 3 6" xfId="823" xr:uid="{00000000-0005-0000-0000-0000A6020000}"/>
    <cellStyle name="Comma 6 4" xfId="315" xr:uid="{00000000-0005-0000-0000-0000A7020000}"/>
    <cellStyle name="Comma 6 4 2" xfId="316" xr:uid="{00000000-0005-0000-0000-0000A8020000}"/>
    <cellStyle name="Comma 6 4 2 2" xfId="317" xr:uid="{00000000-0005-0000-0000-0000A9020000}"/>
    <cellStyle name="Comma 6 4 2 2 2" xfId="598" xr:uid="{00000000-0005-0000-0000-0000AA020000}"/>
    <cellStyle name="Comma 6 4 2 2 3" xfId="831" xr:uid="{00000000-0005-0000-0000-0000AB020000}"/>
    <cellStyle name="Comma 6 4 2 3" xfId="318" xr:uid="{00000000-0005-0000-0000-0000AC020000}"/>
    <cellStyle name="Comma 6 4 2 3 2" xfId="599" xr:uid="{00000000-0005-0000-0000-0000AD020000}"/>
    <cellStyle name="Comma 6 4 2 3 3" xfId="832" xr:uid="{00000000-0005-0000-0000-0000AE020000}"/>
    <cellStyle name="Comma 6 4 2 4" xfId="597" xr:uid="{00000000-0005-0000-0000-0000AF020000}"/>
    <cellStyle name="Comma 6 4 2 5" xfId="830" xr:uid="{00000000-0005-0000-0000-0000B0020000}"/>
    <cellStyle name="Comma 6 4 3" xfId="319" xr:uid="{00000000-0005-0000-0000-0000B1020000}"/>
    <cellStyle name="Comma 6 4 3 2" xfId="600" xr:uid="{00000000-0005-0000-0000-0000B2020000}"/>
    <cellStyle name="Comma 6 4 3 3" xfId="833" xr:uid="{00000000-0005-0000-0000-0000B3020000}"/>
    <cellStyle name="Comma 6 4 4" xfId="320" xr:uid="{00000000-0005-0000-0000-0000B4020000}"/>
    <cellStyle name="Comma 6 4 4 2" xfId="601" xr:uid="{00000000-0005-0000-0000-0000B5020000}"/>
    <cellStyle name="Comma 6 4 4 3" xfId="834" xr:uid="{00000000-0005-0000-0000-0000B6020000}"/>
    <cellStyle name="Comma 6 4 5" xfId="596" xr:uid="{00000000-0005-0000-0000-0000B7020000}"/>
    <cellStyle name="Comma 6 4 6" xfId="829" xr:uid="{00000000-0005-0000-0000-0000B8020000}"/>
    <cellStyle name="Comma 6 5" xfId="321" xr:uid="{00000000-0005-0000-0000-0000B9020000}"/>
    <cellStyle name="Comma 6 5 2" xfId="322" xr:uid="{00000000-0005-0000-0000-0000BA020000}"/>
    <cellStyle name="Comma 6 5 2 2" xfId="603" xr:uid="{00000000-0005-0000-0000-0000BB020000}"/>
    <cellStyle name="Comma 6 5 2 3" xfId="836" xr:uid="{00000000-0005-0000-0000-0000BC020000}"/>
    <cellStyle name="Comma 6 5 3" xfId="323" xr:uid="{00000000-0005-0000-0000-0000BD020000}"/>
    <cellStyle name="Comma 6 5 3 2" xfId="604" xr:uid="{00000000-0005-0000-0000-0000BE020000}"/>
    <cellStyle name="Comma 6 5 3 3" xfId="837" xr:uid="{00000000-0005-0000-0000-0000BF020000}"/>
    <cellStyle name="Comma 6 5 4" xfId="602" xr:uid="{00000000-0005-0000-0000-0000C0020000}"/>
    <cellStyle name="Comma 6 5 5" xfId="835" xr:uid="{00000000-0005-0000-0000-0000C1020000}"/>
    <cellStyle name="Comma 6 6" xfId="324" xr:uid="{00000000-0005-0000-0000-0000C2020000}"/>
    <cellStyle name="Comma 6 6 2" xfId="325" xr:uid="{00000000-0005-0000-0000-0000C3020000}"/>
    <cellStyle name="Comma 6 6 2 2" xfId="606" xr:uid="{00000000-0005-0000-0000-0000C4020000}"/>
    <cellStyle name="Comma 6 6 2 3" xfId="839" xr:uid="{00000000-0005-0000-0000-0000C5020000}"/>
    <cellStyle name="Comma 6 6 3" xfId="326" xr:uid="{00000000-0005-0000-0000-0000C6020000}"/>
    <cellStyle name="Comma 6 6 3 2" xfId="607" xr:uid="{00000000-0005-0000-0000-0000C7020000}"/>
    <cellStyle name="Comma 6 6 3 3" xfId="840" xr:uid="{00000000-0005-0000-0000-0000C8020000}"/>
    <cellStyle name="Comma 6 6 4" xfId="605" xr:uid="{00000000-0005-0000-0000-0000C9020000}"/>
    <cellStyle name="Comma 6 6 5" xfId="838" xr:uid="{00000000-0005-0000-0000-0000CA020000}"/>
    <cellStyle name="Comma 6 7" xfId="327" xr:uid="{00000000-0005-0000-0000-0000CB020000}"/>
    <cellStyle name="Comma 6 7 2" xfId="608" xr:uid="{00000000-0005-0000-0000-0000CC020000}"/>
    <cellStyle name="Comma 6 7 3" xfId="841" xr:uid="{00000000-0005-0000-0000-0000CD020000}"/>
    <cellStyle name="Comma 6 8" xfId="328" xr:uid="{00000000-0005-0000-0000-0000CE020000}"/>
    <cellStyle name="Comma 6 8 2" xfId="609" xr:uid="{00000000-0005-0000-0000-0000CF020000}"/>
    <cellStyle name="Comma 6 8 3" xfId="842" xr:uid="{00000000-0005-0000-0000-0000D0020000}"/>
    <cellStyle name="Comma 6 9" xfId="423" xr:uid="{00000000-0005-0000-0000-0000D1020000}"/>
    <cellStyle name="Comma 7" xfId="329" xr:uid="{00000000-0005-0000-0000-0000D2020000}"/>
    <cellStyle name="Comma 8" xfId="330" xr:uid="{00000000-0005-0000-0000-0000D3020000}"/>
    <cellStyle name="Comma 8 2" xfId="331" xr:uid="{00000000-0005-0000-0000-0000D4020000}"/>
    <cellStyle name="Comma 9" xfId="332" xr:uid="{00000000-0005-0000-0000-0000D5020000}"/>
    <cellStyle name="Comma 9 2" xfId="333" xr:uid="{00000000-0005-0000-0000-0000D6020000}"/>
    <cellStyle name="Explanatory Text 2" xfId="45" xr:uid="{00000000-0005-0000-0000-0000D7020000}"/>
    <cellStyle name="Explanatory Text 2 2" xfId="109" xr:uid="{00000000-0005-0000-0000-0000D8020000}"/>
    <cellStyle name="Explanatory Text 3" xfId="408" xr:uid="{00000000-0005-0000-0000-0000D9020000}"/>
    <cellStyle name="Good 2" xfId="46" xr:uid="{00000000-0005-0000-0000-0000DA020000}"/>
    <cellStyle name="Good 2 2" xfId="110" xr:uid="{00000000-0005-0000-0000-0000DB020000}"/>
    <cellStyle name="Good 3" xfId="409" xr:uid="{00000000-0005-0000-0000-0000DC020000}"/>
    <cellStyle name="Heading 1 2" xfId="47" xr:uid="{00000000-0005-0000-0000-0000DD020000}"/>
    <cellStyle name="Heading 1 2 2" xfId="111" xr:uid="{00000000-0005-0000-0000-0000DE020000}"/>
    <cellStyle name="Heading 1 3" xfId="410" xr:uid="{00000000-0005-0000-0000-0000DF020000}"/>
    <cellStyle name="Heading 2 2" xfId="48" xr:uid="{00000000-0005-0000-0000-0000E0020000}"/>
    <cellStyle name="Heading 2 2 2" xfId="112" xr:uid="{00000000-0005-0000-0000-0000E1020000}"/>
    <cellStyle name="Heading 2 3" xfId="411" xr:uid="{00000000-0005-0000-0000-0000E2020000}"/>
    <cellStyle name="Heading 3 2" xfId="49" xr:uid="{00000000-0005-0000-0000-0000E3020000}"/>
    <cellStyle name="Heading 3 2 2" xfId="113" xr:uid="{00000000-0005-0000-0000-0000E4020000}"/>
    <cellStyle name="Heading 3 3" xfId="412" xr:uid="{00000000-0005-0000-0000-0000E5020000}"/>
    <cellStyle name="Heading 4 2" xfId="50" xr:uid="{00000000-0005-0000-0000-0000E6020000}"/>
    <cellStyle name="Heading 4 2 2" xfId="114" xr:uid="{00000000-0005-0000-0000-0000E7020000}"/>
    <cellStyle name="Heading 4 3" xfId="413" xr:uid="{00000000-0005-0000-0000-0000E8020000}"/>
    <cellStyle name="Input 2" xfId="51" xr:uid="{00000000-0005-0000-0000-0000E9020000}"/>
    <cellStyle name="Input 2 2" xfId="115" xr:uid="{00000000-0005-0000-0000-0000EA020000}"/>
    <cellStyle name="Input 2 2 2" xfId="428" xr:uid="{00000000-0005-0000-0000-0000EB020000}"/>
    <cellStyle name="Input 2 2 3" xfId="661" xr:uid="{00000000-0005-0000-0000-0000EC020000}"/>
    <cellStyle name="Input 3" xfId="414" xr:uid="{00000000-0005-0000-0000-0000ED020000}"/>
    <cellStyle name="Linked Cell 2" xfId="52" xr:uid="{00000000-0005-0000-0000-0000EE020000}"/>
    <cellStyle name="Linked Cell 2 2" xfId="116" xr:uid="{00000000-0005-0000-0000-0000EF020000}"/>
    <cellStyle name="Linked Cell 3" xfId="415" xr:uid="{00000000-0005-0000-0000-0000F0020000}"/>
    <cellStyle name="Neutral 2" xfId="53" xr:uid="{00000000-0005-0000-0000-0000F1020000}"/>
    <cellStyle name="Neutral 2 2" xfId="78" xr:uid="{00000000-0005-0000-0000-0000F2020000}"/>
    <cellStyle name="Neutral 2 3" xfId="334" xr:uid="{00000000-0005-0000-0000-0000F3020000}"/>
    <cellStyle name="Neutral 3" xfId="117" xr:uid="{00000000-0005-0000-0000-0000F4020000}"/>
    <cellStyle name="Neutral 4" xfId="335" xr:uid="{00000000-0005-0000-0000-0000F5020000}"/>
    <cellStyle name="Neutral 4 2" xfId="416" xr:uid="{00000000-0005-0000-0000-0000F6020000}"/>
    <cellStyle name="Normal" xfId="0" builtinId="0"/>
    <cellStyle name="Normal 10" xfId="4" xr:uid="{00000000-0005-0000-0000-0000F8020000}"/>
    <cellStyle name="Normal 10 2" xfId="336" xr:uid="{00000000-0005-0000-0000-0000F9020000}"/>
    <cellStyle name="Normal 10 2 2" xfId="337" xr:uid="{00000000-0005-0000-0000-0000FA020000}"/>
    <cellStyle name="Normal 10 2 2 2" xfId="338" xr:uid="{00000000-0005-0000-0000-0000FB020000}"/>
    <cellStyle name="Normal 10 2 2 2 2" xfId="612" xr:uid="{00000000-0005-0000-0000-0000FC020000}"/>
    <cellStyle name="Normal 10 2 2 2 3" xfId="845" xr:uid="{00000000-0005-0000-0000-0000FD020000}"/>
    <cellStyle name="Normal 10 2 2 3" xfId="339" xr:uid="{00000000-0005-0000-0000-0000FE020000}"/>
    <cellStyle name="Normal 10 2 2 3 2" xfId="613" xr:uid="{00000000-0005-0000-0000-0000FF020000}"/>
    <cellStyle name="Normal 10 2 2 3 3" xfId="846" xr:uid="{00000000-0005-0000-0000-000000030000}"/>
    <cellStyle name="Normal 10 2 2 4" xfId="611" xr:uid="{00000000-0005-0000-0000-000001030000}"/>
    <cellStyle name="Normal 10 2 2 5" xfId="844" xr:uid="{00000000-0005-0000-0000-000002030000}"/>
    <cellStyle name="Normal 10 2 3" xfId="340" xr:uid="{00000000-0005-0000-0000-000003030000}"/>
    <cellStyle name="Normal 10 2 3 2" xfId="614" xr:uid="{00000000-0005-0000-0000-000004030000}"/>
    <cellStyle name="Normal 10 2 3 3" xfId="847" xr:uid="{00000000-0005-0000-0000-000005030000}"/>
    <cellStyle name="Normal 10 2 4" xfId="341" xr:uid="{00000000-0005-0000-0000-000006030000}"/>
    <cellStyle name="Normal 10 2 4 2" xfId="615" xr:uid="{00000000-0005-0000-0000-000007030000}"/>
    <cellStyle name="Normal 10 2 4 3" xfId="848" xr:uid="{00000000-0005-0000-0000-000008030000}"/>
    <cellStyle name="Normal 10 2 5" xfId="610" xr:uid="{00000000-0005-0000-0000-000009030000}"/>
    <cellStyle name="Normal 10 2 6" xfId="843" xr:uid="{00000000-0005-0000-0000-00000A030000}"/>
    <cellStyle name="Normal 10 3" xfId="342" xr:uid="{00000000-0005-0000-0000-00000B030000}"/>
    <cellStyle name="Normal 10 3 2" xfId="343" xr:uid="{00000000-0005-0000-0000-00000C030000}"/>
    <cellStyle name="Normal 10 3 2 2" xfId="617" xr:uid="{00000000-0005-0000-0000-00000D030000}"/>
    <cellStyle name="Normal 10 3 2 3" xfId="850" xr:uid="{00000000-0005-0000-0000-00000E030000}"/>
    <cellStyle name="Normal 10 3 3" xfId="344" xr:uid="{00000000-0005-0000-0000-00000F030000}"/>
    <cellStyle name="Normal 10 3 3 2" xfId="618" xr:uid="{00000000-0005-0000-0000-000010030000}"/>
    <cellStyle name="Normal 10 3 3 3" xfId="851" xr:uid="{00000000-0005-0000-0000-000011030000}"/>
    <cellStyle name="Normal 10 3 4" xfId="616" xr:uid="{00000000-0005-0000-0000-000012030000}"/>
    <cellStyle name="Normal 10 3 5" xfId="849" xr:uid="{00000000-0005-0000-0000-000013030000}"/>
    <cellStyle name="Normal 10 4" xfId="345" xr:uid="{00000000-0005-0000-0000-000014030000}"/>
    <cellStyle name="Normal 10 4 2" xfId="346" xr:uid="{00000000-0005-0000-0000-000015030000}"/>
    <cellStyle name="Normal 10 4 2 2" xfId="620" xr:uid="{00000000-0005-0000-0000-000016030000}"/>
    <cellStyle name="Normal 10 4 2 3" xfId="853" xr:uid="{00000000-0005-0000-0000-000017030000}"/>
    <cellStyle name="Normal 10 4 3" xfId="347" xr:uid="{00000000-0005-0000-0000-000018030000}"/>
    <cellStyle name="Normal 10 4 3 2" xfId="621" xr:uid="{00000000-0005-0000-0000-000019030000}"/>
    <cellStyle name="Normal 10 4 3 3" xfId="854" xr:uid="{00000000-0005-0000-0000-00001A030000}"/>
    <cellStyle name="Normal 10 4 4" xfId="619" xr:uid="{00000000-0005-0000-0000-00001B030000}"/>
    <cellStyle name="Normal 10 4 5" xfId="852" xr:uid="{00000000-0005-0000-0000-00001C030000}"/>
    <cellStyle name="Normal 10 5" xfId="348" xr:uid="{00000000-0005-0000-0000-00001D030000}"/>
    <cellStyle name="Normal 10 5 2" xfId="622" xr:uid="{00000000-0005-0000-0000-00001E030000}"/>
    <cellStyle name="Normal 10 5 3" xfId="855" xr:uid="{00000000-0005-0000-0000-00001F030000}"/>
    <cellStyle name="Normal 10 6" xfId="349" xr:uid="{00000000-0005-0000-0000-000020030000}"/>
    <cellStyle name="Normal 10 6 2" xfId="623" xr:uid="{00000000-0005-0000-0000-000021030000}"/>
    <cellStyle name="Normal 10 6 3" xfId="856" xr:uid="{00000000-0005-0000-0000-000022030000}"/>
    <cellStyle name="Normal 11" xfId="350" xr:uid="{00000000-0005-0000-0000-000023030000}"/>
    <cellStyle name="Normal 11 2" xfId="351" xr:uid="{00000000-0005-0000-0000-000024030000}"/>
    <cellStyle name="Normal 11 3" xfId="943" xr:uid="{00000000-0005-0000-0000-000025030000}"/>
    <cellStyle name="Normal 12" xfId="352" xr:uid="{00000000-0005-0000-0000-000026030000}"/>
    <cellStyle name="Normal 12 2" xfId="353" xr:uid="{00000000-0005-0000-0000-000027030000}"/>
    <cellStyle name="Normal 12 3" xfId="893" xr:uid="{00000000-0005-0000-0000-000028030000}"/>
    <cellStyle name="Normal 2" xfId="1" xr:uid="{00000000-0005-0000-0000-000029030000}"/>
    <cellStyle name="Normal 2 2" xfId="54" xr:uid="{00000000-0005-0000-0000-00002A030000}"/>
    <cellStyle name="Normal 2 2 2" xfId="135" xr:uid="{00000000-0005-0000-0000-00002B030000}"/>
    <cellStyle name="Normal 2 2 3" xfId="118" xr:uid="{00000000-0005-0000-0000-00002C030000}"/>
    <cellStyle name="Normal 2 3" xfId="119" xr:uid="{00000000-0005-0000-0000-00002D030000}"/>
    <cellStyle name="Normal 2 4" xfId="67" xr:uid="{00000000-0005-0000-0000-00002E030000}"/>
    <cellStyle name="Normal 2 5" xfId="16" xr:uid="{00000000-0005-0000-0000-00002F030000}"/>
    <cellStyle name="Normal 2_3.Havelvacner_N1_12 23.01.2018" xfId="354" xr:uid="{00000000-0005-0000-0000-000030030000}"/>
    <cellStyle name="Normal 3" xfId="3" xr:uid="{00000000-0005-0000-0000-000031030000}"/>
    <cellStyle name="Normal 3 2" xfId="55" xr:uid="{00000000-0005-0000-0000-000032030000}"/>
    <cellStyle name="Normal 3 2 2" xfId="120" xr:uid="{00000000-0005-0000-0000-000033030000}"/>
    <cellStyle name="Normal 3 2 3" xfId="76" xr:uid="{00000000-0005-0000-0000-000034030000}"/>
    <cellStyle name="Normal 3 3" xfId="70" xr:uid="{00000000-0005-0000-0000-000035030000}"/>
    <cellStyle name="Normal 3_HavelvacN2axjusakN3" xfId="79" xr:uid="{00000000-0005-0000-0000-000036030000}"/>
    <cellStyle name="Normal 4" xfId="5" xr:uid="{00000000-0005-0000-0000-000037030000}"/>
    <cellStyle name="Normal 4 2" xfId="77" xr:uid="{00000000-0005-0000-0000-000038030000}"/>
    <cellStyle name="Normal 4 2 2" xfId="355" xr:uid="{00000000-0005-0000-0000-000039030000}"/>
    <cellStyle name="Normal 4 3" xfId="73" xr:uid="{00000000-0005-0000-0000-00003A030000}"/>
    <cellStyle name="Normal 5" xfId="9" xr:uid="{00000000-0005-0000-0000-00003B030000}"/>
    <cellStyle name="Normal 5 2" xfId="56" xr:uid="{00000000-0005-0000-0000-00003C030000}"/>
    <cellStyle name="Normal 5 2 2" xfId="121" xr:uid="{00000000-0005-0000-0000-00003D030000}"/>
    <cellStyle name="Normal 5 2 2 2" xfId="429" xr:uid="{00000000-0005-0000-0000-00003E030000}"/>
    <cellStyle name="Normal 5 2 2 3" xfId="664" xr:uid="{00000000-0005-0000-0000-00003F030000}"/>
    <cellStyle name="Normal 5 2 3" xfId="944" xr:uid="{00000000-0005-0000-0000-000040030000}"/>
    <cellStyle name="Normal 5 2 4" xfId="945" xr:uid="{00000000-0005-0000-0000-000041030000}"/>
    <cellStyle name="Normal 5 3" xfId="356" xr:uid="{00000000-0005-0000-0000-000042030000}"/>
    <cellStyle name="Normal 5 3 2" xfId="357" xr:uid="{00000000-0005-0000-0000-000043030000}"/>
    <cellStyle name="Normal 5 3 2 2" xfId="358" xr:uid="{00000000-0005-0000-0000-000044030000}"/>
    <cellStyle name="Normal 5 3 2 2 2" xfId="626" xr:uid="{00000000-0005-0000-0000-000045030000}"/>
    <cellStyle name="Normal 5 3 2 2 3" xfId="859" xr:uid="{00000000-0005-0000-0000-000046030000}"/>
    <cellStyle name="Normal 5 3 2 3" xfId="359" xr:uid="{00000000-0005-0000-0000-000047030000}"/>
    <cellStyle name="Normal 5 3 2 3 2" xfId="627" xr:uid="{00000000-0005-0000-0000-000048030000}"/>
    <cellStyle name="Normal 5 3 2 3 3" xfId="860" xr:uid="{00000000-0005-0000-0000-000049030000}"/>
    <cellStyle name="Normal 5 3 2 4" xfId="625" xr:uid="{00000000-0005-0000-0000-00004A030000}"/>
    <cellStyle name="Normal 5 3 2 5" xfId="858" xr:uid="{00000000-0005-0000-0000-00004B030000}"/>
    <cellStyle name="Normal 5 3 3" xfId="360" xr:uid="{00000000-0005-0000-0000-00004C030000}"/>
    <cellStyle name="Normal 5 3 3 2" xfId="628" xr:uid="{00000000-0005-0000-0000-00004D030000}"/>
    <cellStyle name="Normal 5 3 3 3" xfId="861" xr:uid="{00000000-0005-0000-0000-00004E030000}"/>
    <cellStyle name="Normal 5 3 4" xfId="361" xr:uid="{00000000-0005-0000-0000-00004F030000}"/>
    <cellStyle name="Normal 5 3 4 2" xfId="629" xr:uid="{00000000-0005-0000-0000-000050030000}"/>
    <cellStyle name="Normal 5 3 4 3" xfId="862" xr:uid="{00000000-0005-0000-0000-000051030000}"/>
    <cellStyle name="Normal 5 3 5" xfId="624" xr:uid="{00000000-0005-0000-0000-000052030000}"/>
    <cellStyle name="Normal 5 3 6" xfId="857" xr:uid="{00000000-0005-0000-0000-000053030000}"/>
    <cellStyle name="Normal 5 4" xfId="362" xr:uid="{00000000-0005-0000-0000-000054030000}"/>
    <cellStyle name="Normal 5 4 2" xfId="363" xr:uid="{00000000-0005-0000-0000-000055030000}"/>
    <cellStyle name="Normal 5 4 2 2" xfId="364" xr:uid="{00000000-0005-0000-0000-000056030000}"/>
    <cellStyle name="Normal 5 4 2 2 2" xfId="632" xr:uid="{00000000-0005-0000-0000-000057030000}"/>
    <cellStyle name="Normal 5 4 2 2 3" xfId="865" xr:uid="{00000000-0005-0000-0000-000058030000}"/>
    <cellStyle name="Normal 5 4 2 3" xfId="365" xr:uid="{00000000-0005-0000-0000-000059030000}"/>
    <cellStyle name="Normal 5 4 2 3 2" xfId="633" xr:uid="{00000000-0005-0000-0000-00005A030000}"/>
    <cellStyle name="Normal 5 4 2 3 3" xfId="866" xr:uid="{00000000-0005-0000-0000-00005B030000}"/>
    <cellStyle name="Normal 5 4 2 4" xfId="631" xr:uid="{00000000-0005-0000-0000-00005C030000}"/>
    <cellStyle name="Normal 5 4 2 5" xfId="864" xr:uid="{00000000-0005-0000-0000-00005D030000}"/>
    <cellStyle name="Normal 5 4 3" xfId="366" xr:uid="{00000000-0005-0000-0000-00005E030000}"/>
    <cellStyle name="Normal 5 4 3 2" xfId="634" xr:uid="{00000000-0005-0000-0000-00005F030000}"/>
    <cellStyle name="Normal 5 4 3 3" xfId="867" xr:uid="{00000000-0005-0000-0000-000060030000}"/>
    <cellStyle name="Normal 5 4 4" xfId="367" xr:uid="{00000000-0005-0000-0000-000061030000}"/>
    <cellStyle name="Normal 5 4 4 2" xfId="635" xr:uid="{00000000-0005-0000-0000-000062030000}"/>
    <cellStyle name="Normal 5 4 4 3" xfId="868" xr:uid="{00000000-0005-0000-0000-000063030000}"/>
    <cellStyle name="Normal 5 4 5" xfId="630" xr:uid="{00000000-0005-0000-0000-000064030000}"/>
    <cellStyle name="Normal 5 4 6" xfId="863" xr:uid="{00000000-0005-0000-0000-000065030000}"/>
    <cellStyle name="Normal 5 5" xfId="368" xr:uid="{00000000-0005-0000-0000-000066030000}"/>
    <cellStyle name="Normal 5 5 2" xfId="369" xr:uid="{00000000-0005-0000-0000-000067030000}"/>
    <cellStyle name="Normal 5 5 2 2" xfId="637" xr:uid="{00000000-0005-0000-0000-000068030000}"/>
    <cellStyle name="Normal 5 5 2 3" xfId="870" xr:uid="{00000000-0005-0000-0000-000069030000}"/>
    <cellStyle name="Normal 5 5 3" xfId="370" xr:uid="{00000000-0005-0000-0000-00006A030000}"/>
    <cellStyle name="Normal 5 5 3 2" xfId="638" xr:uid="{00000000-0005-0000-0000-00006B030000}"/>
    <cellStyle name="Normal 5 5 3 3" xfId="871" xr:uid="{00000000-0005-0000-0000-00006C030000}"/>
    <cellStyle name="Normal 5 5 4" xfId="636" xr:uid="{00000000-0005-0000-0000-00006D030000}"/>
    <cellStyle name="Normal 5 5 5" xfId="869" xr:uid="{00000000-0005-0000-0000-00006E030000}"/>
    <cellStyle name="Normal 5 6" xfId="371" xr:uid="{00000000-0005-0000-0000-00006F030000}"/>
    <cellStyle name="Normal 5 6 2" xfId="372" xr:uid="{00000000-0005-0000-0000-000070030000}"/>
    <cellStyle name="Normal 5 6 2 2" xfId="640" xr:uid="{00000000-0005-0000-0000-000071030000}"/>
    <cellStyle name="Normal 5 6 2 3" xfId="873" xr:uid="{00000000-0005-0000-0000-000072030000}"/>
    <cellStyle name="Normal 5 6 3" xfId="373" xr:uid="{00000000-0005-0000-0000-000073030000}"/>
    <cellStyle name="Normal 5 6 3 2" xfId="641" xr:uid="{00000000-0005-0000-0000-000074030000}"/>
    <cellStyle name="Normal 5 6 3 3" xfId="874" xr:uid="{00000000-0005-0000-0000-000075030000}"/>
    <cellStyle name="Normal 5 6 4" xfId="639" xr:uid="{00000000-0005-0000-0000-000076030000}"/>
    <cellStyle name="Normal 5 6 5" xfId="872" xr:uid="{00000000-0005-0000-0000-000077030000}"/>
    <cellStyle name="Normal 5 7" xfId="374" xr:uid="{00000000-0005-0000-0000-000078030000}"/>
    <cellStyle name="Normal 5 7 2" xfId="642" xr:uid="{00000000-0005-0000-0000-000079030000}"/>
    <cellStyle name="Normal 5 7 3" xfId="875" xr:uid="{00000000-0005-0000-0000-00007A030000}"/>
    <cellStyle name="Normal 5 8" xfId="375" xr:uid="{00000000-0005-0000-0000-00007B030000}"/>
    <cellStyle name="Normal 5 8 2" xfId="643" xr:uid="{00000000-0005-0000-0000-00007C030000}"/>
    <cellStyle name="Normal 5 8 3" xfId="876" xr:uid="{00000000-0005-0000-0000-00007D030000}"/>
    <cellStyle name="Normal 5 9" xfId="376" xr:uid="{00000000-0005-0000-0000-00007E030000}"/>
    <cellStyle name="Normal 5 9 2" xfId="644" xr:uid="{00000000-0005-0000-0000-00007F030000}"/>
    <cellStyle name="Normal 5 9 3" xfId="877" xr:uid="{00000000-0005-0000-0000-000080030000}"/>
    <cellStyle name="Normal 6" xfId="122" xr:uid="{00000000-0005-0000-0000-000081030000}"/>
    <cellStyle name="Normal 6 2" xfId="946" xr:uid="{00000000-0005-0000-0000-000082030000}"/>
    <cellStyle name="Normal 7" xfId="123" xr:uid="{00000000-0005-0000-0000-000083030000}"/>
    <cellStyle name="Normal 8" xfId="8" xr:uid="{00000000-0005-0000-0000-000084030000}"/>
    <cellStyle name="Normal 8 2" xfId="134" xr:uid="{00000000-0005-0000-0000-000085030000}"/>
    <cellStyle name="Normal 8 3" xfId="947" xr:uid="{00000000-0005-0000-0000-000086030000}"/>
    <cellStyle name="Normal 8 4" xfId="948" xr:uid="{00000000-0005-0000-0000-000087030000}"/>
    <cellStyle name="Normal 9" xfId="13" xr:uid="{00000000-0005-0000-0000-000088030000}"/>
    <cellStyle name="Normal 9 2" xfId="422" xr:uid="{00000000-0005-0000-0000-000089030000}"/>
    <cellStyle name="Normal 9 3" xfId="657" xr:uid="{00000000-0005-0000-0000-00008A030000}"/>
    <cellStyle name="Normal_Book2" xfId="1008" xr:uid="{00000000-0005-0000-0000-00008B030000}"/>
    <cellStyle name="Normal_General 17.02.04" xfId="1002" xr:uid="{00000000-0005-0000-0000-00008C030000}"/>
    <cellStyle name="Normal_Varabashxum-ynderk" xfId="1005" xr:uid="{00000000-0005-0000-0000-00008D030000}"/>
    <cellStyle name="Note 2" xfId="57" xr:uid="{00000000-0005-0000-0000-00008E030000}"/>
    <cellStyle name="Note 2 2" xfId="124" xr:uid="{00000000-0005-0000-0000-00008F030000}"/>
    <cellStyle name="Note 2 2 2" xfId="430" xr:uid="{00000000-0005-0000-0000-000090030000}"/>
    <cellStyle name="Note 2 2 3" xfId="891" xr:uid="{00000000-0005-0000-0000-000091030000}"/>
    <cellStyle name="Note 3" xfId="58" xr:uid="{00000000-0005-0000-0000-000092030000}"/>
    <cellStyle name="Note 3 2" xfId="424" xr:uid="{00000000-0005-0000-0000-000093030000}"/>
    <cellStyle name="Note 3 3" xfId="659" xr:uid="{00000000-0005-0000-0000-000094030000}"/>
    <cellStyle name="Note 4" xfId="949" xr:uid="{00000000-0005-0000-0000-000095030000}"/>
    <cellStyle name="Output 2" xfId="59" xr:uid="{00000000-0005-0000-0000-000096030000}"/>
    <cellStyle name="Output 2 2" xfId="125" xr:uid="{00000000-0005-0000-0000-000097030000}"/>
    <cellStyle name="Output 2 2 2" xfId="431" xr:uid="{00000000-0005-0000-0000-000098030000}"/>
    <cellStyle name="Output 2 2 3" xfId="662" xr:uid="{00000000-0005-0000-0000-000099030000}"/>
    <cellStyle name="Output 3" xfId="417" xr:uid="{00000000-0005-0000-0000-00009A030000}"/>
    <cellStyle name="Percent" xfId="1004" builtinId="5"/>
    <cellStyle name="Percent 2" xfId="2" xr:uid="{00000000-0005-0000-0000-00009C030000}"/>
    <cellStyle name="Percent 2 2" xfId="69" xr:uid="{00000000-0005-0000-0000-00009D030000}"/>
    <cellStyle name="Percent 2 2 2" xfId="377" xr:uid="{00000000-0005-0000-0000-00009E030000}"/>
    <cellStyle name="Percent 2 3" xfId="60" xr:uid="{00000000-0005-0000-0000-00009F030000}"/>
    <cellStyle name="Percent 3" xfId="11" xr:uid="{00000000-0005-0000-0000-0000A0030000}"/>
    <cellStyle name="Percent 3 2" xfId="378" xr:uid="{00000000-0005-0000-0000-0000A1030000}"/>
    <cellStyle name="RowLevel_1_N6+artabyuje" xfId="379" xr:uid="{00000000-0005-0000-0000-0000A2030000}"/>
    <cellStyle name="SN_241" xfId="6" xr:uid="{00000000-0005-0000-0000-0000A3030000}"/>
    <cellStyle name="SN_b" xfId="892" xr:uid="{00000000-0005-0000-0000-0000A4030000}"/>
    <cellStyle name="SN_it" xfId="997" xr:uid="{00000000-0005-0000-0000-0000A5030000}"/>
    <cellStyle name="Style 1" xfId="126" xr:uid="{00000000-0005-0000-0000-0000A6030000}"/>
    <cellStyle name="Style 1 2" xfId="127" xr:uid="{00000000-0005-0000-0000-0000A7030000}"/>
    <cellStyle name="Style 1 2 2" xfId="950" xr:uid="{00000000-0005-0000-0000-0000A8030000}"/>
    <cellStyle name="Style 1_verchnakan_ax21-25_2018" xfId="128" xr:uid="{00000000-0005-0000-0000-0000A9030000}"/>
    <cellStyle name="Title 2" xfId="61" xr:uid="{00000000-0005-0000-0000-0000AA030000}"/>
    <cellStyle name="Title 2 2" xfId="129" xr:uid="{00000000-0005-0000-0000-0000AB030000}"/>
    <cellStyle name="Title 3" xfId="418" xr:uid="{00000000-0005-0000-0000-0000AC030000}"/>
    <cellStyle name="Total 2" xfId="62" xr:uid="{00000000-0005-0000-0000-0000AD030000}"/>
    <cellStyle name="Total 2 2" xfId="130" xr:uid="{00000000-0005-0000-0000-0000AE030000}"/>
    <cellStyle name="Total 2 2 2" xfId="432" xr:uid="{00000000-0005-0000-0000-0000AF030000}"/>
    <cellStyle name="Total 2 2 3" xfId="890" xr:uid="{00000000-0005-0000-0000-0000B0030000}"/>
    <cellStyle name="Total 3" xfId="419" xr:uid="{00000000-0005-0000-0000-0000B1030000}"/>
    <cellStyle name="Warning Text 2" xfId="63" xr:uid="{00000000-0005-0000-0000-0000B2030000}"/>
    <cellStyle name="Warning Text 2 2" xfId="131" xr:uid="{00000000-0005-0000-0000-0000B3030000}"/>
    <cellStyle name="Warning Text 3" xfId="420" xr:uid="{00000000-0005-0000-0000-0000B4030000}"/>
    <cellStyle name="Акцент1 2" xfId="951" xr:uid="{00000000-0005-0000-0000-0000B5030000}"/>
    <cellStyle name="Акцент1 3" xfId="952" xr:uid="{00000000-0005-0000-0000-0000B6030000}"/>
    <cellStyle name="Акцент2 2" xfId="953" xr:uid="{00000000-0005-0000-0000-0000B7030000}"/>
    <cellStyle name="Акцент2 3" xfId="954" xr:uid="{00000000-0005-0000-0000-0000B8030000}"/>
    <cellStyle name="Акцент3 2" xfId="955" xr:uid="{00000000-0005-0000-0000-0000B9030000}"/>
    <cellStyle name="Акцент3 3" xfId="956" xr:uid="{00000000-0005-0000-0000-0000BA030000}"/>
    <cellStyle name="Акцент4 2" xfId="957" xr:uid="{00000000-0005-0000-0000-0000BB030000}"/>
    <cellStyle name="Акцент4 3" xfId="958" xr:uid="{00000000-0005-0000-0000-0000BC030000}"/>
    <cellStyle name="Акцент5 2" xfId="959" xr:uid="{00000000-0005-0000-0000-0000BD030000}"/>
    <cellStyle name="Акцент5 3" xfId="960" xr:uid="{00000000-0005-0000-0000-0000BE030000}"/>
    <cellStyle name="Акцент6 2" xfId="961" xr:uid="{00000000-0005-0000-0000-0000BF030000}"/>
    <cellStyle name="Акцент6 3" xfId="962" xr:uid="{00000000-0005-0000-0000-0000C0030000}"/>
    <cellStyle name="Ввод  2" xfId="963" xr:uid="{00000000-0005-0000-0000-0000C1030000}"/>
    <cellStyle name="Ввод  3" xfId="964" xr:uid="{00000000-0005-0000-0000-0000C2030000}"/>
    <cellStyle name="Вывод 2" xfId="965" xr:uid="{00000000-0005-0000-0000-0000C3030000}"/>
    <cellStyle name="Вывод 3" xfId="966" xr:uid="{00000000-0005-0000-0000-0000C4030000}"/>
    <cellStyle name="Вычисление 2" xfId="967" xr:uid="{00000000-0005-0000-0000-0000C5030000}"/>
    <cellStyle name="Вычисление 3" xfId="968" xr:uid="{00000000-0005-0000-0000-0000C6030000}"/>
    <cellStyle name="Заголовок 1 2" xfId="969" xr:uid="{00000000-0005-0000-0000-0000C7030000}"/>
    <cellStyle name="Заголовок 1 3" xfId="970" xr:uid="{00000000-0005-0000-0000-0000C8030000}"/>
    <cellStyle name="Заголовок 2 2" xfId="971" xr:uid="{00000000-0005-0000-0000-0000C9030000}"/>
    <cellStyle name="Заголовок 2 3" xfId="972" xr:uid="{00000000-0005-0000-0000-0000CA030000}"/>
    <cellStyle name="Заголовок 3 2" xfId="973" xr:uid="{00000000-0005-0000-0000-0000CB030000}"/>
    <cellStyle name="Заголовок 3 3" xfId="974" xr:uid="{00000000-0005-0000-0000-0000CC030000}"/>
    <cellStyle name="Заголовок 4 2" xfId="975" xr:uid="{00000000-0005-0000-0000-0000CD030000}"/>
    <cellStyle name="Заголовок 4 3" xfId="976" xr:uid="{00000000-0005-0000-0000-0000CE030000}"/>
    <cellStyle name="Итог 2" xfId="977" xr:uid="{00000000-0005-0000-0000-0000CF030000}"/>
    <cellStyle name="Итог 3" xfId="978" xr:uid="{00000000-0005-0000-0000-0000D0030000}"/>
    <cellStyle name="Контрольная ячейка 2" xfId="979" xr:uid="{00000000-0005-0000-0000-0000D1030000}"/>
    <cellStyle name="Контрольная ячейка 3" xfId="980" xr:uid="{00000000-0005-0000-0000-0000D2030000}"/>
    <cellStyle name="Название 2" xfId="380" xr:uid="{00000000-0005-0000-0000-0000D3030000}"/>
    <cellStyle name="Нейтральный 2" xfId="981" xr:uid="{00000000-0005-0000-0000-0000D4030000}"/>
    <cellStyle name="Нейтральный 3" xfId="982" xr:uid="{00000000-0005-0000-0000-0000D5030000}"/>
    <cellStyle name="Обычный 2" xfId="14" xr:uid="{00000000-0005-0000-0000-0000D6030000}"/>
    <cellStyle name="Обычный 2 2" xfId="133" xr:uid="{00000000-0005-0000-0000-0000D7030000}"/>
    <cellStyle name="Обычный 2 3" xfId="132" xr:uid="{00000000-0005-0000-0000-0000D8030000}"/>
    <cellStyle name="Обычный 3" xfId="136" xr:uid="{00000000-0005-0000-0000-0000D9030000}"/>
    <cellStyle name="Обычный 3 2" xfId="433" xr:uid="{00000000-0005-0000-0000-0000DA030000}"/>
    <cellStyle name="Обычный 3 3" xfId="665" xr:uid="{00000000-0005-0000-0000-0000DB030000}"/>
    <cellStyle name="Обычный 4" xfId="137" xr:uid="{00000000-0005-0000-0000-0000DC030000}"/>
    <cellStyle name="Обычный 5" xfId="138" xr:uid="{00000000-0005-0000-0000-0000DD030000}"/>
    <cellStyle name="Обычный 6" xfId="139" xr:uid="{00000000-0005-0000-0000-0000DE030000}"/>
    <cellStyle name="Обычный 7" xfId="983" xr:uid="{00000000-0005-0000-0000-0000DF030000}"/>
    <cellStyle name="Обычный 9 2" xfId="998" xr:uid="{00000000-0005-0000-0000-0000E0030000}"/>
    <cellStyle name="Плохой 2" xfId="984" xr:uid="{00000000-0005-0000-0000-0000E1030000}"/>
    <cellStyle name="Плохой 3" xfId="985" xr:uid="{00000000-0005-0000-0000-0000E2030000}"/>
    <cellStyle name="Пояснение 2" xfId="986" xr:uid="{00000000-0005-0000-0000-0000E3030000}"/>
    <cellStyle name="Пояснение 3" xfId="987" xr:uid="{00000000-0005-0000-0000-0000E4030000}"/>
    <cellStyle name="Примечание 2" xfId="988" xr:uid="{00000000-0005-0000-0000-0000E5030000}"/>
    <cellStyle name="Связанная ячейка 2" xfId="989" xr:uid="{00000000-0005-0000-0000-0000E6030000}"/>
    <cellStyle name="Связанная ячейка 3" xfId="990" xr:uid="{00000000-0005-0000-0000-0000E7030000}"/>
    <cellStyle name="Стиль 1" xfId="64" xr:uid="{00000000-0005-0000-0000-0000E8030000}"/>
    <cellStyle name="Текст предупреждения 2" xfId="991" xr:uid="{00000000-0005-0000-0000-0000E9030000}"/>
    <cellStyle name="Текст предупреждения 3" xfId="992" xr:uid="{00000000-0005-0000-0000-0000EA030000}"/>
    <cellStyle name="Финансовый 2" xfId="65" xr:uid="{00000000-0005-0000-0000-0000EB030000}"/>
    <cellStyle name="Финансовый 2 2" xfId="993" xr:uid="{00000000-0005-0000-0000-0000EC030000}"/>
    <cellStyle name="Финансовый 3" xfId="894" xr:uid="{00000000-0005-0000-0000-0000ED030000}"/>
    <cellStyle name="Финансовый 4" xfId="994" xr:uid="{00000000-0005-0000-0000-0000EE030000}"/>
    <cellStyle name="Хороший 2" xfId="995" xr:uid="{00000000-0005-0000-0000-0000EF030000}"/>
    <cellStyle name="Хороший 3" xfId="996" xr:uid="{00000000-0005-0000-0000-0000F0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tak%20Albertyan/Desktop/Nor%20krchatumner/Krchatumner_9amis%2019.09.22%20miasin%20-%20ansovo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tak%20Albertyan/Downloads/23.11.22%20&#1377;&#1396;&#1378;&#1400;&#1394;&#1403;&#1377;&#1391;&#1377;&#1398;%20&#1388;&#1408;&#1377;&#1396;&#1399;&#1377;&#1391;&#1406;&#1377;&#139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rtak%20Albertyan/Downloads/Havelvacner_&#1344;&#1359;&#1334;&#13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7."/>
      <sheetName val="8."/>
      <sheetName val="3-1"/>
      <sheetName val="9."/>
      <sheetName val="10."/>
      <sheetName val="11."/>
      <sheetName val="12."/>
      <sheetName val="13."/>
    </sheetNames>
    <sheetDataSet>
      <sheetData sheetId="0"/>
      <sheetData sheetId="1"/>
      <sheetData sheetId="2"/>
      <sheetData sheetId="3"/>
      <sheetData sheetId="4">
        <row r="16">
          <cell r="D16">
            <v>-50000</v>
          </cell>
        </row>
        <row r="26">
          <cell r="D26">
            <v>50000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3-1"/>
      <sheetName val="8."/>
      <sheetName val="9."/>
      <sheetName val="10."/>
      <sheetName val="11."/>
      <sheetName val="12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1">
          <cell r="E11">
            <v>-4554955</v>
          </cell>
          <cell r="F11">
            <v>-3186202.7</v>
          </cell>
          <cell r="G11">
            <v>-1368752.3</v>
          </cell>
        </row>
        <row r="12">
          <cell r="E12">
            <v>-220115.7</v>
          </cell>
          <cell r="F12">
            <v>-79885</v>
          </cell>
          <cell r="G12">
            <v>-140230.70000000001</v>
          </cell>
        </row>
        <row r="13">
          <cell r="E13">
            <v>-4334839.3000000007</v>
          </cell>
          <cell r="F13">
            <v>-3106317.7</v>
          </cell>
          <cell r="G13">
            <v>-1228521.6000000001</v>
          </cell>
        </row>
        <row r="14">
          <cell r="E14">
            <v>-4554955</v>
          </cell>
          <cell r="F14">
            <v>-3186202.7</v>
          </cell>
          <cell r="G14">
            <v>-1368752.3</v>
          </cell>
        </row>
        <row r="15">
          <cell r="E15">
            <v>19379.5</v>
          </cell>
          <cell r="F15">
            <v>355362.9</v>
          </cell>
          <cell r="G15">
            <v>-335983.4</v>
          </cell>
        </row>
        <row r="17">
          <cell r="E17">
            <v>-14150</v>
          </cell>
        </row>
        <row r="28">
          <cell r="E28">
            <v>65013</v>
          </cell>
        </row>
      </sheetData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.1"/>
      <sheetName val="5.2"/>
    </sheetNames>
    <sheetDataSet>
      <sheetData sheetId="0" refreshError="1"/>
      <sheetData sheetId="1" refreshError="1"/>
      <sheetData sheetId="2" refreshError="1"/>
      <sheetData sheetId="3" refreshError="1">
        <row r="16">
          <cell r="D16" t="str">
            <v xml:space="preserve"> Ոռոգման համակարգի առողջացում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zoomScaleNormal="100" workbookViewId="0">
      <selection activeCell="B10" sqref="B10"/>
    </sheetView>
  </sheetViews>
  <sheetFormatPr defaultRowHeight="17.25" x14ac:dyDescent="0.25"/>
  <cols>
    <col min="1" max="1" width="36.7109375" style="72" customWidth="1"/>
    <col min="2" max="2" width="55.42578125" style="72" customWidth="1"/>
    <col min="3" max="3" width="22.28515625" style="72" customWidth="1"/>
    <col min="4" max="4" width="23.140625" style="72" customWidth="1"/>
    <col min="5" max="5" width="18" style="72" customWidth="1"/>
    <col min="6" max="6" width="16.140625" style="72" customWidth="1"/>
    <col min="7" max="7" width="17.5703125" style="72" customWidth="1"/>
    <col min="8" max="8" width="15.42578125" style="72" customWidth="1"/>
    <col min="9" max="9" width="13.7109375" style="72" customWidth="1"/>
    <col min="10" max="11" width="12.140625" style="72" customWidth="1"/>
    <col min="12" max="255" width="9.140625" style="72"/>
    <col min="256" max="256" width="3" style="72" customWidth="1"/>
    <col min="257" max="257" width="36.7109375" style="72" customWidth="1"/>
    <col min="258" max="258" width="58.42578125" style="72" customWidth="1"/>
    <col min="259" max="259" width="21.85546875" style="72" customWidth="1"/>
    <col min="260" max="511" width="9.140625" style="72"/>
    <col min="512" max="512" width="3" style="72" customWidth="1"/>
    <col min="513" max="513" width="36.7109375" style="72" customWidth="1"/>
    <col min="514" max="514" width="58.42578125" style="72" customWidth="1"/>
    <col min="515" max="515" width="21.85546875" style="72" customWidth="1"/>
    <col min="516" max="767" width="9.140625" style="72"/>
    <col min="768" max="768" width="3" style="72" customWidth="1"/>
    <col min="769" max="769" width="36.7109375" style="72" customWidth="1"/>
    <col min="770" max="770" width="58.42578125" style="72" customWidth="1"/>
    <col min="771" max="771" width="21.85546875" style="72" customWidth="1"/>
    <col min="772" max="1023" width="9.140625" style="72"/>
    <col min="1024" max="1024" width="3" style="72" customWidth="1"/>
    <col min="1025" max="1025" width="36.7109375" style="72" customWidth="1"/>
    <col min="1026" max="1026" width="58.42578125" style="72" customWidth="1"/>
    <col min="1027" max="1027" width="21.85546875" style="72" customWidth="1"/>
    <col min="1028" max="1279" width="9.140625" style="72"/>
    <col min="1280" max="1280" width="3" style="72" customWidth="1"/>
    <col min="1281" max="1281" width="36.7109375" style="72" customWidth="1"/>
    <col min="1282" max="1282" width="58.42578125" style="72" customWidth="1"/>
    <col min="1283" max="1283" width="21.85546875" style="72" customWidth="1"/>
    <col min="1284" max="1535" width="9.140625" style="72"/>
    <col min="1536" max="1536" width="3" style="72" customWidth="1"/>
    <col min="1537" max="1537" width="36.7109375" style="72" customWidth="1"/>
    <col min="1538" max="1538" width="58.42578125" style="72" customWidth="1"/>
    <col min="1539" max="1539" width="21.85546875" style="72" customWidth="1"/>
    <col min="1540" max="1791" width="9.140625" style="72"/>
    <col min="1792" max="1792" width="3" style="72" customWidth="1"/>
    <col min="1793" max="1793" width="36.7109375" style="72" customWidth="1"/>
    <col min="1794" max="1794" width="58.42578125" style="72" customWidth="1"/>
    <col min="1795" max="1795" width="21.85546875" style="72" customWidth="1"/>
    <col min="1796" max="2047" width="9.140625" style="72"/>
    <col min="2048" max="2048" width="3" style="72" customWidth="1"/>
    <col min="2049" max="2049" width="36.7109375" style="72" customWidth="1"/>
    <col min="2050" max="2050" width="58.42578125" style="72" customWidth="1"/>
    <col min="2051" max="2051" width="21.85546875" style="72" customWidth="1"/>
    <col min="2052" max="2303" width="9.140625" style="72"/>
    <col min="2304" max="2304" width="3" style="72" customWidth="1"/>
    <col min="2305" max="2305" width="36.7109375" style="72" customWidth="1"/>
    <col min="2306" max="2306" width="58.42578125" style="72" customWidth="1"/>
    <col min="2307" max="2307" width="21.85546875" style="72" customWidth="1"/>
    <col min="2308" max="2559" width="9.140625" style="72"/>
    <col min="2560" max="2560" width="3" style="72" customWidth="1"/>
    <col min="2561" max="2561" width="36.7109375" style="72" customWidth="1"/>
    <col min="2562" max="2562" width="58.42578125" style="72" customWidth="1"/>
    <col min="2563" max="2563" width="21.85546875" style="72" customWidth="1"/>
    <col min="2564" max="2815" width="9.140625" style="72"/>
    <col min="2816" max="2816" width="3" style="72" customWidth="1"/>
    <col min="2817" max="2817" width="36.7109375" style="72" customWidth="1"/>
    <col min="2818" max="2818" width="58.42578125" style="72" customWidth="1"/>
    <col min="2819" max="2819" width="21.85546875" style="72" customWidth="1"/>
    <col min="2820" max="3071" width="9.140625" style="72"/>
    <col min="3072" max="3072" width="3" style="72" customWidth="1"/>
    <col min="3073" max="3073" width="36.7109375" style="72" customWidth="1"/>
    <col min="3074" max="3074" width="58.42578125" style="72" customWidth="1"/>
    <col min="3075" max="3075" width="21.85546875" style="72" customWidth="1"/>
    <col min="3076" max="3327" width="9.140625" style="72"/>
    <col min="3328" max="3328" width="3" style="72" customWidth="1"/>
    <col min="3329" max="3329" width="36.7109375" style="72" customWidth="1"/>
    <col min="3330" max="3330" width="58.42578125" style="72" customWidth="1"/>
    <col min="3331" max="3331" width="21.85546875" style="72" customWidth="1"/>
    <col min="3332" max="3583" width="9.140625" style="72"/>
    <col min="3584" max="3584" width="3" style="72" customWidth="1"/>
    <col min="3585" max="3585" width="36.7109375" style="72" customWidth="1"/>
    <col min="3586" max="3586" width="58.42578125" style="72" customWidth="1"/>
    <col min="3587" max="3587" width="21.85546875" style="72" customWidth="1"/>
    <col min="3588" max="3839" width="9.140625" style="72"/>
    <col min="3840" max="3840" width="3" style="72" customWidth="1"/>
    <col min="3841" max="3841" width="36.7109375" style="72" customWidth="1"/>
    <col min="3842" max="3842" width="58.42578125" style="72" customWidth="1"/>
    <col min="3843" max="3843" width="21.85546875" style="72" customWidth="1"/>
    <col min="3844" max="4095" width="9.140625" style="72"/>
    <col min="4096" max="4096" width="3" style="72" customWidth="1"/>
    <col min="4097" max="4097" width="36.7109375" style="72" customWidth="1"/>
    <col min="4098" max="4098" width="58.42578125" style="72" customWidth="1"/>
    <col min="4099" max="4099" width="21.85546875" style="72" customWidth="1"/>
    <col min="4100" max="4351" width="9.140625" style="72"/>
    <col min="4352" max="4352" width="3" style="72" customWidth="1"/>
    <col min="4353" max="4353" width="36.7109375" style="72" customWidth="1"/>
    <col min="4354" max="4354" width="58.42578125" style="72" customWidth="1"/>
    <col min="4355" max="4355" width="21.85546875" style="72" customWidth="1"/>
    <col min="4356" max="4607" width="9.140625" style="72"/>
    <col min="4608" max="4608" width="3" style="72" customWidth="1"/>
    <col min="4609" max="4609" width="36.7109375" style="72" customWidth="1"/>
    <col min="4610" max="4610" width="58.42578125" style="72" customWidth="1"/>
    <col min="4611" max="4611" width="21.85546875" style="72" customWidth="1"/>
    <col min="4612" max="4863" width="9.140625" style="72"/>
    <col min="4864" max="4864" width="3" style="72" customWidth="1"/>
    <col min="4865" max="4865" width="36.7109375" style="72" customWidth="1"/>
    <col min="4866" max="4866" width="58.42578125" style="72" customWidth="1"/>
    <col min="4867" max="4867" width="21.85546875" style="72" customWidth="1"/>
    <col min="4868" max="5119" width="9.140625" style="72"/>
    <col min="5120" max="5120" width="3" style="72" customWidth="1"/>
    <col min="5121" max="5121" width="36.7109375" style="72" customWidth="1"/>
    <col min="5122" max="5122" width="58.42578125" style="72" customWidth="1"/>
    <col min="5123" max="5123" width="21.85546875" style="72" customWidth="1"/>
    <col min="5124" max="5375" width="9.140625" style="72"/>
    <col min="5376" max="5376" width="3" style="72" customWidth="1"/>
    <col min="5377" max="5377" width="36.7109375" style="72" customWidth="1"/>
    <col min="5378" max="5378" width="58.42578125" style="72" customWidth="1"/>
    <col min="5379" max="5379" width="21.85546875" style="72" customWidth="1"/>
    <col min="5380" max="5631" width="9.140625" style="72"/>
    <col min="5632" max="5632" width="3" style="72" customWidth="1"/>
    <col min="5633" max="5633" width="36.7109375" style="72" customWidth="1"/>
    <col min="5634" max="5634" width="58.42578125" style="72" customWidth="1"/>
    <col min="5635" max="5635" width="21.85546875" style="72" customWidth="1"/>
    <col min="5636" max="5887" width="9.140625" style="72"/>
    <col min="5888" max="5888" width="3" style="72" customWidth="1"/>
    <col min="5889" max="5889" width="36.7109375" style="72" customWidth="1"/>
    <col min="5890" max="5890" width="58.42578125" style="72" customWidth="1"/>
    <col min="5891" max="5891" width="21.85546875" style="72" customWidth="1"/>
    <col min="5892" max="6143" width="9.140625" style="72"/>
    <col min="6144" max="6144" width="3" style="72" customWidth="1"/>
    <col min="6145" max="6145" width="36.7109375" style="72" customWidth="1"/>
    <col min="6146" max="6146" width="58.42578125" style="72" customWidth="1"/>
    <col min="6147" max="6147" width="21.85546875" style="72" customWidth="1"/>
    <col min="6148" max="6399" width="9.140625" style="72"/>
    <col min="6400" max="6400" width="3" style="72" customWidth="1"/>
    <col min="6401" max="6401" width="36.7109375" style="72" customWidth="1"/>
    <col min="6402" max="6402" width="58.42578125" style="72" customWidth="1"/>
    <col min="6403" max="6403" width="21.85546875" style="72" customWidth="1"/>
    <col min="6404" max="6655" width="9.140625" style="72"/>
    <col min="6656" max="6656" width="3" style="72" customWidth="1"/>
    <col min="6657" max="6657" width="36.7109375" style="72" customWidth="1"/>
    <col min="6658" max="6658" width="58.42578125" style="72" customWidth="1"/>
    <col min="6659" max="6659" width="21.85546875" style="72" customWidth="1"/>
    <col min="6660" max="6911" width="9.140625" style="72"/>
    <col min="6912" max="6912" width="3" style="72" customWidth="1"/>
    <col min="6913" max="6913" width="36.7109375" style="72" customWidth="1"/>
    <col min="6914" max="6914" width="58.42578125" style="72" customWidth="1"/>
    <col min="6915" max="6915" width="21.85546875" style="72" customWidth="1"/>
    <col min="6916" max="7167" width="9.140625" style="72"/>
    <col min="7168" max="7168" width="3" style="72" customWidth="1"/>
    <col min="7169" max="7169" width="36.7109375" style="72" customWidth="1"/>
    <col min="7170" max="7170" width="58.42578125" style="72" customWidth="1"/>
    <col min="7171" max="7171" width="21.85546875" style="72" customWidth="1"/>
    <col min="7172" max="7423" width="9.140625" style="72"/>
    <col min="7424" max="7424" width="3" style="72" customWidth="1"/>
    <col min="7425" max="7425" width="36.7109375" style="72" customWidth="1"/>
    <col min="7426" max="7426" width="58.42578125" style="72" customWidth="1"/>
    <col min="7427" max="7427" width="21.85546875" style="72" customWidth="1"/>
    <col min="7428" max="7679" width="9.140625" style="72"/>
    <col min="7680" max="7680" width="3" style="72" customWidth="1"/>
    <col min="7681" max="7681" width="36.7109375" style="72" customWidth="1"/>
    <col min="7682" max="7682" width="58.42578125" style="72" customWidth="1"/>
    <col min="7683" max="7683" width="21.85546875" style="72" customWidth="1"/>
    <col min="7684" max="7935" width="9.140625" style="72"/>
    <col min="7936" max="7936" width="3" style="72" customWidth="1"/>
    <col min="7937" max="7937" width="36.7109375" style="72" customWidth="1"/>
    <col min="7938" max="7938" width="58.42578125" style="72" customWidth="1"/>
    <col min="7939" max="7939" width="21.85546875" style="72" customWidth="1"/>
    <col min="7940" max="8191" width="9.140625" style="72"/>
    <col min="8192" max="8192" width="3" style="72" customWidth="1"/>
    <col min="8193" max="8193" width="36.7109375" style="72" customWidth="1"/>
    <col min="8194" max="8194" width="58.42578125" style="72" customWidth="1"/>
    <col min="8195" max="8195" width="21.85546875" style="72" customWidth="1"/>
    <col min="8196" max="8447" width="9.140625" style="72"/>
    <col min="8448" max="8448" width="3" style="72" customWidth="1"/>
    <col min="8449" max="8449" width="36.7109375" style="72" customWidth="1"/>
    <col min="8450" max="8450" width="58.42578125" style="72" customWidth="1"/>
    <col min="8451" max="8451" width="21.85546875" style="72" customWidth="1"/>
    <col min="8452" max="8703" width="9.140625" style="72"/>
    <col min="8704" max="8704" width="3" style="72" customWidth="1"/>
    <col min="8705" max="8705" width="36.7109375" style="72" customWidth="1"/>
    <col min="8706" max="8706" width="58.42578125" style="72" customWidth="1"/>
    <col min="8707" max="8707" width="21.85546875" style="72" customWidth="1"/>
    <col min="8708" max="8959" width="9.140625" style="72"/>
    <col min="8960" max="8960" width="3" style="72" customWidth="1"/>
    <col min="8961" max="8961" width="36.7109375" style="72" customWidth="1"/>
    <col min="8962" max="8962" width="58.42578125" style="72" customWidth="1"/>
    <col min="8963" max="8963" width="21.85546875" style="72" customWidth="1"/>
    <col min="8964" max="9215" width="9.140625" style="72"/>
    <col min="9216" max="9216" width="3" style="72" customWidth="1"/>
    <col min="9217" max="9217" width="36.7109375" style="72" customWidth="1"/>
    <col min="9218" max="9218" width="58.42578125" style="72" customWidth="1"/>
    <col min="9219" max="9219" width="21.85546875" style="72" customWidth="1"/>
    <col min="9220" max="9471" width="9.140625" style="72"/>
    <col min="9472" max="9472" width="3" style="72" customWidth="1"/>
    <col min="9473" max="9473" width="36.7109375" style="72" customWidth="1"/>
    <col min="9474" max="9474" width="58.42578125" style="72" customWidth="1"/>
    <col min="9475" max="9475" width="21.85546875" style="72" customWidth="1"/>
    <col min="9476" max="9727" width="9.140625" style="72"/>
    <col min="9728" max="9728" width="3" style="72" customWidth="1"/>
    <col min="9729" max="9729" width="36.7109375" style="72" customWidth="1"/>
    <col min="9730" max="9730" width="58.42578125" style="72" customWidth="1"/>
    <col min="9731" max="9731" width="21.85546875" style="72" customWidth="1"/>
    <col min="9732" max="9983" width="9.140625" style="72"/>
    <col min="9984" max="9984" width="3" style="72" customWidth="1"/>
    <col min="9985" max="9985" width="36.7109375" style="72" customWidth="1"/>
    <col min="9986" max="9986" width="58.42578125" style="72" customWidth="1"/>
    <col min="9987" max="9987" width="21.85546875" style="72" customWidth="1"/>
    <col min="9988" max="10239" width="9.140625" style="72"/>
    <col min="10240" max="10240" width="3" style="72" customWidth="1"/>
    <col min="10241" max="10241" width="36.7109375" style="72" customWidth="1"/>
    <col min="10242" max="10242" width="58.42578125" style="72" customWidth="1"/>
    <col min="10243" max="10243" width="21.85546875" style="72" customWidth="1"/>
    <col min="10244" max="10495" width="9.140625" style="72"/>
    <col min="10496" max="10496" width="3" style="72" customWidth="1"/>
    <col min="10497" max="10497" width="36.7109375" style="72" customWidth="1"/>
    <col min="10498" max="10498" width="58.42578125" style="72" customWidth="1"/>
    <col min="10499" max="10499" width="21.85546875" style="72" customWidth="1"/>
    <col min="10500" max="10751" width="9.140625" style="72"/>
    <col min="10752" max="10752" width="3" style="72" customWidth="1"/>
    <col min="10753" max="10753" width="36.7109375" style="72" customWidth="1"/>
    <col min="10754" max="10754" width="58.42578125" style="72" customWidth="1"/>
    <col min="10755" max="10755" width="21.85546875" style="72" customWidth="1"/>
    <col min="10756" max="11007" width="9.140625" style="72"/>
    <col min="11008" max="11008" width="3" style="72" customWidth="1"/>
    <col min="11009" max="11009" width="36.7109375" style="72" customWidth="1"/>
    <col min="11010" max="11010" width="58.42578125" style="72" customWidth="1"/>
    <col min="11011" max="11011" width="21.85546875" style="72" customWidth="1"/>
    <col min="11012" max="11263" width="9.140625" style="72"/>
    <col min="11264" max="11264" width="3" style="72" customWidth="1"/>
    <col min="11265" max="11265" width="36.7109375" style="72" customWidth="1"/>
    <col min="11266" max="11266" width="58.42578125" style="72" customWidth="1"/>
    <col min="11267" max="11267" width="21.85546875" style="72" customWidth="1"/>
    <col min="11268" max="11519" width="9.140625" style="72"/>
    <col min="11520" max="11520" width="3" style="72" customWidth="1"/>
    <col min="11521" max="11521" width="36.7109375" style="72" customWidth="1"/>
    <col min="11522" max="11522" width="58.42578125" style="72" customWidth="1"/>
    <col min="11523" max="11523" width="21.85546875" style="72" customWidth="1"/>
    <col min="11524" max="11775" width="9.140625" style="72"/>
    <col min="11776" max="11776" width="3" style="72" customWidth="1"/>
    <col min="11777" max="11777" width="36.7109375" style="72" customWidth="1"/>
    <col min="11778" max="11778" width="58.42578125" style="72" customWidth="1"/>
    <col min="11779" max="11779" width="21.85546875" style="72" customWidth="1"/>
    <col min="11780" max="12031" width="9.140625" style="72"/>
    <col min="12032" max="12032" width="3" style="72" customWidth="1"/>
    <col min="12033" max="12033" width="36.7109375" style="72" customWidth="1"/>
    <col min="12034" max="12034" width="58.42578125" style="72" customWidth="1"/>
    <col min="12035" max="12035" width="21.85546875" style="72" customWidth="1"/>
    <col min="12036" max="12287" width="9.140625" style="72"/>
    <col min="12288" max="12288" width="3" style="72" customWidth="1"/>
    <col min="12289" max="12289" width="36.7109375" style="72" customWidth="1"/>
    <col min="12290" max="12290" width="58.42578125" style="72" customWidth="1"/>
    <col min="12291" max="12291" width="21.85546875" style="72" customWidth="1"/>
    <col min="12292" max="12543" width="9.140625" style="72"/>
    <col min="12544" max="12544" width="3" style="72" customWidth="1"/>
    <col min="12545" max="12545" width="36.7109375" style="72" customWidth="1"/>
    <col min="12546" max="12546" width="58.42578125" style="72" customWidth="1"/>
    <col min="12547" max="12547" width="21.85546875" style="72" customWidth="1"/>
    <col min="12548" max="12799" width="9.140625" style="72"/>
    <col min="12800" max="12800" width="3" style="72" customWidth="1"/>
    <col min="12801" max="12801" width="36.7109375" style="72" customWidth="1"/>
    <col min="12802" max="12802" width="58.42578125" style="72" customWidth="1"/>
    <col min="12803" max="12803" width="21.85546875" style="72" customWidth="1"/>
    <col min="12804" max="13055" width="9.140625" style="72"/>
    <col min="13056" max="13056" width="3" style="72" customWidth="1"/>
    <col min="13057" max="13057" width="36.7109375" style="72" customWidth="1"/>
    <col min="13058" max="13058" width="58.42578125" style="72" customWidth="1"/>
    <col min="13059" max="13059" width="21.85546875" style="72" customWidth="1"/>
    <col min="13060" max="13311" width="9.140625" style="72"/>
    <col min="13312" max="13312" width="3" style="72" customWidth="1"/>
    <col min="13313" max="13313" width="36.7109375" style="72" customWidth="1"/>
    <col min="13314" max="13314" width="58.42578125" style="72" customWidth="1"/>
    <col min="13315" max="13315" width="21.85546875" style="72" customWidth="1"/>
    <col min="13316" max="13567" width="9.140625" style="72"/>
    <col min="13568" max="13568" width="3" style="72" customWidth="1"/>
    <col min="13569" max="13569" width="36.7109375" style="72" customWidth="1"/>
    <col min="13570" max="13570" width="58.42578125" style="72" customWidth="1"/>
    <col min="13571" max="13571" width="21.85546875" style="72" customWidth="1"/>
    <col min="13572" max="13823" width="9.140625" style="72"/>
    <col min="13824" max="13824" width="3" style="72" customWidth="1"/>
    <col min="13825" max="13825" width="36.7109375" style="72" customWidth="1"/>
    <col min="13826" max="13826" width="58.42578125" style="72" customWidth="1"/>
    <col min="13827" max="13827" width="21.85546875" style="72" customWidth="1"/>
    <col min="13828" max="14079" width="9.140625" style="72"/>
    <col min="14080" max="14080" width="3" style="72" customWidth="1"/>
    <col min="14081" max="14081" width="36.7109375" style="72" customWidth="1"/>
    <col min="14082" max="14082" width="58.42578125" style="72" customWidth="1"/>
    <col min="14083" max="14083" width="21.85546875" style="72" customWidth="1"/>
    <col min="14084" max="14335" width="9.140625" style="72"/>
    <col min="14336" max="14336" width="3" style="72" customWidth="1"/>
    <col min="14337" max="14337" width="36.7109375" style="72" customWidth="1"/>
    <col min="14338" max="14338" width="58.42578125" style="72" customWidth="1"/>
    <col min="14339" max="14339" width="21.85546875" style="72" customWidth="1"/>
    <col min="14340" max="14591" width="9.140625" style="72"/>
    <col min="14592" max="14592" width="3" style="72" customWidth="1"/>
    <col min="14593" max="14593" width="36.7109375" style="72" customWidth="1"/>
    <col min="14594" max="14594" width="58.42578125" style="72" customWidth="1"/>
    <col min="14595" max="14595" width="21.85546875" style="72" customWidth="1"/>
    <col min="14596" max="14847" width="9.140625" style="72"/>
    <col min="14848" max="14848" width="3" style="72" customWidth="1"/>
    <col min="14849" max="14849" width="36.7109375" style="72" customWidth="1"/>
    <col min="14850" max="14850" width="58.42578125" style="72" customWidth="1"/>
    <col min="14851" max="14851" width="21.85546875" style="72" customWidth="1"/>
    <col min="14852" max="15103" width="9.140625" style="72"/>
    <col min="15104" max="15104" width="3" style="72" customWidth="1"/>
    <col min="15105" max="15105" width="36.7109375" style="72" customWidth="1"/>
    <col min="15106" max="15106" width="58.42578125" style="72" customWidth="1"/>
    <col min="15107" max="15107" width="21.85546875" style="72" customWidth="1"/>
    <col min="15108" max="15359" width="9.140625" style="72"/>
    <col min="15360" max="15360" width="3" style="72" customWidth="1"/>
    <col min="15361" max="15361" width="36.7109375" style="72" customWidth="1"/>
    <col min="15362" max="15362" width="58.42578125" style="72" customWidth="1"/>
    <col min="15363" max="15363" width="21.85546875" style="72" customWidth="1"/>
    <col min="15364" max="15615" width="9.140625" style="72"/>
    <col min="15616" max="15616" width="3" style="72" customWidth="1"/>
    <col min="15617" max="15617" width="36.7109375" style="72" customWidth="1"/>
    <col min="15618" max="15618" width="58.42578125" style="72" customWidth="1"/>
    <col min="15619" max="15619" width="21.85546875" style="72" customWidth="1"/>
    <col min="15620" max="15871" width="9.140625" style="72"/>
    <col min="15872" max="15872" width="3" style="72" customWidth="1"/>
    <col min="15873" max="15873" width="36.7109375" style="72" customWidth="1"/>
    <col min="15874" max="15874" width="58.42578125" style="72" customWidth="1"/>
    <col min="15875" max="15875" width="21.85546875" style="72" customWidth="1"/>
    <col min="15876" max="16127" width="9.140625" style="72"/>
    <col min="16128" max="16128" width="3" style="72" customWidth="1"/>
    <col min="16129" max="16129" width="36.7109375" style="72" customWidth="1"/>
    <col min="16130" max="16130" width="58.42578125" style="72" customWidth="1"/>
    <col min="16131" max="16131" width="21.85546875" style="72" customWidth="1"/>
    <col min="16132" max="16384" width="9.140625" style="72"/>
  </cols>
  <sheetData>
    <row r="1" spans="1:10" s="63" customFormat="1" x14ac:dyDescent="0.3">
      <c r="A1" s="62"/>
      <c r="B1" s="66" t="s">
        <v>142</v>
      </c>
      <c r="E1" s="64"/>
    </row>
    <row r="2" spans="1:10" s="63" customFormat="1" x14ac:dyDescent="0.3">
      <c r="A2" s="65"/>
      <c r="B2" s="66" t="s">
        <v>27</v>
      </c>
      <c r="E2" s="64"/>
      <c r="F2" s="67"/>
      <c r="J2" s="71"/>
    </row>
    <row r="3" spans="1:10" s="63" customFormat="1" x14ac:dyDescent="0.3">
      <c r="A3" s="65"/>
      <c r="B3" s="66" t="s">
        <v>0</v>
      </c>
      <c r="E3" s="64"/>
      <c r="F3" s="67"/>
    </row>
    <row r="4" spans="1:10" s="63" customFormat="1" x14ac:dyDescent="0.3">
      <c r="A4" s="62"/>
      <c r="B4" s="62"/>
      <c r="E4" s="64"/>
    </row>
    <row r="5" spans="1:10" s="63" customFormat="1" ht="54.75" customHeight="1" x14ac:dyDescent="0.3">
      <c r="A5" s="341" t="s">
        <v>157</v>
      </c>
      <c r="B5" s="341"/>
      <c r="C5" s="68"/>
      <c r="D5" s="68"/>
      <c r="E5" s="68"/>
    </row>
    <row r="6" spans="1:10" s="63" customFormat="1" x14ac:dyDescent="0.3">
      <c r="A6" s="62"/>
      <c r="B6" s="62"/>
      <c r="E6" s="64"/>
    </row>
    <row r="7" spans="1:10" s="63" customFormat="1" x14ac:dyDescent="0.3">
      <c r="A7" s="62"/>
      <c r="B7" s="16" t="s">
        <v>137</v>
      </c>
      <c r="E7" s="64"/>
    </row>
    <row r="8" spans="1:10" s="63" customFormat="1" ht="69" x14ac:dyDescent="0.3">
      <c r="A8" s="73"/>
      <c r="B8" s="74" t="s">
        <v>159</v>
      </c>
      <c r="E8" s="64"/>
    </row>
    <row r="9" spans="1:10" s="63" customFormat="1" ht="24" customHeight="1" x14ac:dyDescent="0.3">
      <c r="A9" s="75" t="s">
        <v>143</v>
      </c>
      <c r="B9" s="76">
        <f>+'2.'!B12</f>
        <v>-1144910.2000000002</v>
      </c>
      <c r="C9" s="94"/>
      <c r="D9" s="94"/>
      <c r="E9" s="64"/>
    </row>
    <row r="10" spans="1:10" s="63" customFormat="1" ht="24" customHeight="1" x14ac:dyDescent="0.3">
      <c r="A10" s="75" t="s">
        <v>144</v>
      </c>
      <c r="B10" s="76">
        <f>+'7.'!E9</f>
        <v>-4331112.9000000004</v>
      </c>
      <c r="C10" s="94"/>
      <c r="D10" s="94"/>
      <c r="E10" s="64"/>
    </row>
    <row r="11" spans="1:10" s="63" customFormat="1" ht="24" customHeight="1" x14ac:dyDescent="0.3">
      <c r="A11" s="75" t="s">
        <v>145</v>
      </c>
      <c r="B11" s="76">
        <f>-B9+B10</f>
        <v>-3186202.7</v>
      </c>
      <c r="C11" s="99"/>
      <c r="D11" s="94"/>
      <c r="F11" s="64"/>
    </row>
    <row r="12" spans="1:10" s="63" customFormat="1" x14ac:dyDescent="0.3">
      <c r="C12" s="94"/>
      <c r="E12" s="64"/>
    </row>
    <row r="13" spans="1:10" s="63" customFormat="1" x14ac:dyDescent="0.3">
      <c r="B13" s="70"/>
      <c r="C13" s="98"/>
      <c r="E13" s="64"/>
    </row>
    <row r="14" spans="1:10" s="63" customFormat="1" x14ac:dyDescent="0.3">
      <c r="C14" s="98"/>
      <c r="E14" s="64"/>
    </row>
    <row r="15" spans="1:10" s="63" customFormat="1" x14ac:dyDescent="0.3">
      <c r="E15" s="64"/>
    </row>
    <row r="16" spans="1:10" s="63" customFormat="1" x14ac:dyDescent="0.3">
      <c r="E16" s="64"/>
    </row>
    <row r="17" spans="3:5" s="63" customFormat="1" x14ac:dyDescent="0.3">
      <c r="C17" s="70"/>
      <c r="E17" s="64"/>
    </row>
    <row r="18" spans="3:5" s="63" customFormat="1" x14ac:dyDescent="0.3">
      <c r="E18" s="64"/>
    </row>
    <row r="19" spans="3:5" s="63" customFormat="1" x14ac:dyDescent="0.3">
      <c r="E19" s="64"/>
    </row>
    <row r="20" spans="3:5" s="63" customFormat="1" x14ac:dyDescent="0.3">
      <c r="E20" s="64"/>
    </row>
    <row r="21" spans="3:5" s="63" customFormat="1" x14ac:dyDescent="0.3">
      <c r="E21" s="64"/>
    </row>
    <row r="22" spans="3:5" s="63" customFormat="1" x14ac:dyDescent="0.3">
      <c r="E22" s="64"/>
    </row>
    <row r="23" spans="3:5" s="63" customFormat="1" x14ac:dyDescent="0.3">
      <c r="E23" s="64"/>
    </row>
  </sheetData>
  <mergeCells count="1">
    <mergeCell ref="A5:B5"/>
  </mergeCells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zoomScaleNormal="100" workbookViewId="0">
      <selection activeCell="B14" sqref="B14"/>
    </sheetView>
  </sheetViews>
  <sheetFormatPr defaultRowHeight="15.75" x14ac:dyDescent="0.25"/>
  <cols>
    <col min="1" max="1" width="55.140625" style="79" customWidth="1"/>
    <col min="2" max="2" width="34.140625" style="79" customWidth="1"/>
    <col min="3" max="254" width="9.140625" style="79"/>
    <col min="255" max="255" width="51.85546875" style="79" customWidth="1"/>
    <col min="256" max="256" width="17.85546875" style="79" customWidth="1"/>
    <col min="257" max="257" width="19.42578125" style="79" customWidth="1"/>
    <col min="258" max="510" width="9.140625" style="79"/>
    <col min="511" max="511" width="51.85546875" style="79" customWidth="1"/>
    <col min="512" max="512" width="17.85546875" style="79" customWidth="1"/>
    <col min="513" max="513" width="19.42578125" style="79" customWidth="1"/>
    <col min="514" max="766" width="9.140625" style="79"/>
    <col min="767" max="767" width="51.85546875" style="79" customWidth="1"/>
    <col min="768" max="768" width="17.85546875" style="79" customWidth="1"/>
    <col min="769" max="769" width="19.42578125" style="79" customWidth="1"/>
    <col min="770" max="1022" width="9.140625" style="79"/>
    <col min="1023" max="1023" width="51.85546875" style="79" customWidth="1"/>
    <col min="1024" max="1024" width="17.85546875" style="79" customWidth="1"/>
    <col min="1025" max="1025" width="19.42578125" style="79" customWidth="1"/>
    <col min="1026" max="1278" width="9.140625" style="79"/>
    <col min="1279" max="1279" width="51.85546875" style="79" customWidth="1"/>
    <col min="1280" max="1280" width="17.85546875" style="79" customWidth="1"/>
    <col min="1281" max="1281" width="19.42578125" style="79" customWidth="1"/>
    <col min="1282" max="1534" width="9.140625" style="79"/>
    <col min="1535" max="1535" width="51.85546875" style="79" customWidth="1"/>
    <col min="1536" max="1536" width="17.85546875" style="79" customWidth="1"/>
    <col min="1537" max="1537" width="19.42578125" style="79" customWidth="1"/>
    <col min="1538" max="1790" width="9.140625" style="79"/>
    <col min="1791" max="1791" width="51.85546875" style="79" customWidth="1"/>
    <col min="1792" max="1792" width="17.85546875" style="79" customWidth="1"/>
    <col min="1793" max="1793" width="19.42578125" style="79" customWidth="1"/>
    <col min="1794" max="2046" width="9.140625" style="79"/>
    <col min="2047" max="2047" width="51.85546875" style="79" customWidth="1"/>
    <col min="2048" max="2048" width="17.85546875" style="79" customWidth="1"/>
    <col min="2049" max="2049" width="19.42578125" style="79" customWidth="1"/>
    <col min="2050" max="2302" width="9.140625" style="79"/>
    <col min="2303" max="2303" width="51.85546875" style="79" customWidth="1"/>
    <col min="2304" max="2304" width="17.85546875" style="79" customWidth="1"/>
    <col min="2305" max="2305" width="19.42578125" style="79" customWidth="1"/>
    <col min="2306" max="2558" width="9.140625" style="79"/>
    <col min="2559" max="2559" width="51.85546875" style="79" customWidth="1"/>
    <col min="2560" max="2560" width="17.85546875" style="79" customWidth="1"/>
    <col min="2561" max="2561" width="19.42578125" style="79" customWidth="1"/>
    <col min="2562" max="2814" width="9.140625" style="79"/>
    <col min="2815" max="2815" width="51.85546875" style="79" customWidth="1"/>
    <col min="2816" max="2816" width="17.85546875" style="79" customWidth="1"/>
    <col min="2817" max="2817" width="19.42578125" style="79" customWidth="1"/>
    <col min="2818" max="3070" width="9.140625" style="79"/>
    <col min="3071" max="3071" width="51.85546875" style="79" customWidth="1"/>
    <col min="3072" max="3072" width="17.85546875" style="79" customWidth="1"/>
    <col min="3073" max="3073" width="19.42578125" style="79" customWidth="1"/>
    <col min="3074" max="3326" width="9.140625" style="79"/>
    <col min="3327" max="3327" width="51.85546875" style="79" customWidth="1"/>
    <col min="3328" max="3328" width="17.85546875" style="79" customWidth="1"/>
    <col min="3329" max="3329" width="19.42578125" style="79" customWidth="1"/>
    <col min="3330" max="3582" width="9.140625" style="79"/>
    <col min="3583" max="3583" width="51.85546875" style="79" customWidth="1"/>
    <col min="3584" max="3584" width="17.85546875" style="79" customWidth="1"/>
    <col min="3585" max="3585" width="19.42578125" style="79" customWidth="1"/>
    <col min="3586" max="3838" width="9.140625" style="79"/>
    <col min="3839" max="3839" width="51.85546875" style="79" customWidth="1"/>
    <col min="3840" max="3840" width="17.85546875" style="79" customWidth="1"/>
    <col min="3841" max="3841" width="19.42578125" style="79" customWidth="1"/>
    <col min="3842" max="4094" width="9.140625" style="79"/>
    <col min="4095" max="4095" width="51.85546875" style="79" customWidth="1"/>
    <col min="4096" max="4096" width="17.85546875" style="79" customWidth="1"/>
    <col min="4097" max="4097" width="19.42578125" style="79" customWidth="1"/>
    <col min="4098" max="4350" width="9.140625" style="79"/>
    <col min="4351" max="4351" width="51.85546875" style="79" customWidth="1"/>
    <col min="4352" max="4352" width="17.85546875" style="79" customWidth="1"/>
    <col min="4353" max="4353" width="19.42578125" style="79" customWidth="1"/>
    <col min="4354" max="4606" width="9.140625" style="79"/>
    <col min="4607" max="4607" width="51.85546875" style="79" customWidth="1"/>
    <col min="4608" max="4608" width="17.85546875" style="79" customWidth="1"/>
    <col min="4609" max="4609" width="19.42578125" style="79" customWidth="1"/>
    <col min="4610" max="4862" width="9.140625" style="79"/>
    <col min="4863" max="4863" width="51.85546875" style="79" customWidth="1"/>
    <col min="4864" max="4864" width="17.85546875" style="79" customWidth="1"/>
    <col min="4865" max="4865" width="19.42578125" style="79" customWidth="1"/>
    <col min="4866" max="5118" width="9.140625" style="79"/>
    <col min="5119" max="5119" width="51.85546875" style="79" customWidth="1"/>
    <col min="5120" max="5120" width="17.85546875" style="79" customWidth="1"/>
    <col min="5121" max="5121" width="19.42578125" style="79" customWidth="1"/>
    <col min="5122" max="5374" width="9.140625" style="79"/>
    <col min="5375" max="5375" width="51.85546875" style="79" customWidth="1"/>
    <col min="5376" max="5376" width="17.85546875" style="79" customWidth="1"/>
    <col min="5377" max="5377" width="19.42578125" style="79" customWidth="1"/>
    <col min="5378" max="5630" width="9.140625" style="79"/>
    <col min="5631" max="5631" width="51.85546875" style="79" customWidth="1"/>
    <col min="5632" max="5632" width="17.85546875" style="79" customWidth="1"/>
    <col min="5633" max="5633" width="19.42578125" style="79" customWidth="1"/>
    <col min="5634" max="5886" width="9.140625" style="79"/>
    <col min="5887" max="5887" width="51.85546875" style="79" customWidth="1"/>
    <col min="5888" max="5888" width="17.85546875" style="79" customWidth="1"/>
    <col min="5889" max="5889" width="19.42578125" style="79" customWidth="1"/>
    <col min="5890" max="6142" width="9.140625" style="79"/>
    <col min="6143" max="6143" width="51.85546875" style="79" customWidth="1"/>
    <col min="6144" max="6144" width="17.85546875" style="79" customWidth="1"/>
    <col min="6145" max="6145" width="19.42578125" style="79" customWidth="1"/>
    <col min="6146" max="6398" width="9.140625" style="79"/>
    <col min="6399" max="6399" width="51.85546875" style="79" customWidth="1"/>
    <col min="6400" max="6400" width="17.85546875" style="79" customWidth="1"/>
    <col min="6401" max="6401" width="19.42578125" style="79" customWidth="1"/>
    <col min="6402" max="6654" width="9.140625" style="79"/>
    <col min="6655" max="6655" width="51.85546875" style="79" customWidth="1"/>
    <col min="6656" max="6656" width="17.85546875" style="79" customWidth="1"/>
    <col min="6657" max="6657" width="19.42578125" style="79" customWidth="1"/>
    <col min="6658" max="6910" width="9.140625" style="79"/>
    <col min="6911" max="6911" width="51.85546875" style="79" customWidth="1"/>
    <col min="6912" max="6912" width="17.85546875" style="79" customWidth="1"/>
    <col min="6913" max="6913" width="19.42578125" style="79" customWidth="1"/>
    <col min="6914" max="7166" width="9.140625" style="79"/>
    <col min="7167" max="7167" width="51.85546875" style="79" customWidth="1"/>
    <col min="7168" max="7168" width="17.85546875" style="79" customWidth="1"/>
    <col min="7169" max="7169" width="19.42578125" style="79" customWidth="1"/>
    <col min="7170" max="7422" width="9.140625" style="79"/>
    <col min="7423" max="7423" width="51.85546875" style="79" customWidth="1"/>
    <col min="7424" max="7424" width="17.85546875" style="79" customWidth="1"/>
    <col min="7425" max="7425" width="19.42578125" style="79" customWidth="1"/>
    <col min="7426" max="7678" width="9.140625" style="79"/>
    <col min="7679" max="7679" width="51.85546875" style="79" customWidth="1"/>
    <col min="7680" max="7680" width="17.85546875" style="79" customWidth="1"/>
    <col min="7681" max="7681" width="19.42578125" style="79" customWidth="1"/>
    <col min="7682" max="7934" width="9.140625" style="79"/>
    <col min="7935" max="7935" width="51.85546875" style="79" customWidth="1"/>
    <col min="7936" max="7936" width="17.85546875" style="79" customWidth="1"/>
    <col min="7937" max="7937" width="19.42578125" style="79" customWidth="1"/>
    <col min="7938" max="8190" width="9.140625" style="79"/>
    <col min="8191" max="8191" width="51.85546875" style="79" customWidth="1"/>
    <col min="8192" max="8192" width="17.85546875" style="79" customWidth="1"/>
    <col min="8193" max="8193" width="19.42578125" style="79" customWidth="1"/>
    <col min="8194" max="8446" width="9.140625" style="79"/>
    <col min="8447" max="8447" width="51.85546875" style="79" customWidth="1"/>
    <col min="8448" max="8448" width="17.85546875" style="79" customWidth="1"/>
    <col min="8449" max="8449" width="19.42578125" style="79" customWidth="1"/>
    <col min="8450" max="8702" width="9.140625" style="79"/>
    <col min="8703" max="8703" width="51.85546875" style="79" customWidth="1"/>
    <col min="8704" max="8704" width="17.85546875" style="79" customWidth="1"/>
    <col min="8705" max="8705" width="19.42578125" style="79" customWidth="1"/>
    <col min="8706" max="8958" width="9.140625" style="79"/>
    <col min="8959" max="8959" width="51.85546875" style="79" customWidth="1"/>
    <col min="8960" max="8960" width="17.85546875" style="79" customWidth="1"/>
    <col min="8961" max="8961" width="19.42578125" style="79" customWidth="1"/>
    <col min="8962" max="9214" width="9.140625" style="79"/>
    <col min="9215" max="9215" width="51.85546875" style="79" customWidth="1"/>
    <col min="9216" max="9216" width="17.85546875" style="79" customWidth="1"/>
    <col min="9217" max="9217" width="19.42578125" style="79" customWidth="1"/>
    <col min="9218" max="9470" width="9.140625" style="79"/>
    <col min="9471" max="9471" width="51.85546875" style="79" customWidth="1"/>
    <col min="9472" max="9472" width="17.85546875" style="79" customWidth="1"/>
    <col min="9473" max="9473" width="19.42578125" style="79" customWidth="1"/>
    <col min="9474" max="9726" width="9.140625" style="79"/>
    <col min="9727" max="9727" width="51.85546875" style="79" customWidth="1"/>
    <col min="9728" max="9728" width="17.85546875" style="79" customWidth="1"/>
    <col min="9729" max="9729" width="19.42578125" style="79" customWidth="1"/>
    <col min="9730" max="9982" width="9.140625" style="79"/>
    <col min="9983" max="9983" width="51.85546875" style="79" customWidth="1"/>
    <col min="9984" max="9984" width="17.85546875" style="79" customWidth="1"/>
    <col min="9985" max="9985" width="19.42578125" style="79" customWidth="1"/>
    <col min="9986" max="10238" width="9.140625" style="79"/>
    <col min="10239" max="10239" width="51.85546875" style="79" customWidth="1"/>
    <col min="10240" max="10240" width="17.85546875" style="79" customWidth="1"/>
    <col min="10241" max="10241" width="19.42578125" style="79" customWidth="1"/>
    <col min="10242" max="10494" width="9.140625" style="79"/>
    <col min="10495" max="10495" width="51.85546875" style="79" customWidth="1"/>
    <col min="10496" max="10496" width="17.85546875" style="79" customWidth="1"/>
    <col min="10497" max="10497" width="19.42578125" style="79" customWidth="1"/>
    <col min="10498" max="10750" width="9.140625" style="79"/>
    <col min="10751" max="10751" width="51.85546875" style="79" customWidth="1"/>
    <col min="10752" max="10752" width="17.85546875" style="79" customWidth="1"/>
    <col min="10753" max="10753" width="19.42578125" style="79" customWidth="1"/>
    <col min="10754" max="11006" width="9.140625" style="79"/>
    <col min="11007" max="11007" width="51.85546875" style="79" customWidth="1"/>
    <col min="11008" max="11008" width="17.85546875" style="79" customWidth="1"/>
    <col min="11009" max="11009" width="19.42578125" style="79" customWidth="1"/>
    <col min="11010" max="11262" width="9.140625" style="79"/>
    <col min="11263" max="11263" width="51.85546875" style="79" customWidth="1"/>
    <col min="11264" max="11264" width="17.85546875" style="79" customWidth="1"/>
    <col min="11265" max="11265" width="19.42578125" style="79" customWidth="1"/>
    <col min="11266" max="11518" width="9.140625" style="79"/>
    <col min="11519" max="11519" width="51.85546875" style="79" customWidth="1"/>
    <col min="11520" max="11520" width="17.85546875" style="79" customWidth="1"/>
    <col min="11521" max="11521" width="19.42578125" style="79" customWidth="1"/>
    <col min="11522" max="11774" width="9.140625" style="79"/>
    <col min="11775" max="11775" width="51.85546875" style="79" customWidth="1"/>
    <col min="11776" max="11776" width="17.85546875" style="79" customWidth="1"/>
    <col min="11777" max="11777" width="19.42578125" style="79" customWidth="1"/>
    <col min="11778" max="12030" width="9.140625" style="79"/>
    <col min="12031" max="12031" width="51.85546875" style="79" customWidth="1"/>
    <col min="12032" max="12032" width="17.85546875" style="79" customWidth="1"/>
    <col min="12033" max="12033" width="19.42578125" style="79" customWidth="1"/>
    <col min="12034" max="12286" width="9.140625" style="79"/>
    <col min="12287" max="12287" width="51.85546875" style="79" customWidth="1"/>
    <col min="12288" max="12288" width="17.85546875" style="79" customWidth="1"/>
    <col min="12289" max="12289" width="19.42578125" style="79" customWidth="1"/>
    <col min="12290" max="12542" width="9.140625" style="79"/>
    <col min="12543" max="12543" width="51.85546875" style="79" customWidth="1"/>
    <col min="12544" max="12544" width="17.85546875" style="79" customWidth="1"/>
    <col min="12545" max="12545" width="19.42578125" style="79" customWidth="1"/>
    <col min="12546" max="12798" width="9.140625" style="79"/>
    <col min="12799" max="12799" width="51.85546875" style="79" customWidth="1"/>
    <col min="12800" max="12800" width="17.85546875" style="79" customWidth="1"/>
    <col min="12801" max="12801" width="19.42578125" style="79" customWidth="1"/>
    <col min="12802" max="13054" width="9.140625" style="79"/>
    <col min="13055" max="13055" width="51.85546875" style="79" customWidth="1"/>
    <col min="13056" max="13056" width="17.85546875" style="79" customWidth="1"/>
    <col min="13057" max="13057" width="19.42578125" style="79" customWidth="1"/>
    <col min="13058" max="13310" width="9.140625" style="79"/>
    <col min="13311" max="13311" width="51.85546875" style="79" customWidth="1"/>
    <col min="13312" max="13312" width="17.85546875" style="79" customWidth="1"/>
    <col min="13313" max="13313" width="19.42578125" style="79" customWidth="1"/>
    <col min="13314" max="13566" width="9.140625" style="79"/>
    <col min="13567" max="13567" width="51.85546875" style="79" customWidth="1"/>
    <col min="13568" max="13568" width="17.85546875" style="79" customWidth="1"/>
    <col min="13569" max="13569" width="19.42578125" style="79" customWidth="1"/>
    <col min="13570" max="13822" width="9.140625" style="79"/>
    <col min="13823" max="13823" width="51.85546875" style="79" customWidth="1"/>
    <col min="13824" max="13824" width="17.85546875" style="79" customWidth="1"/>
    <col min="13825" max="13825" width="19.42578125" style="79" customWidth="1"/>
    <col min="13826" max="14078" width="9.140625" style="79"/>
    <col min="14079" max="14079" width="51.85546875" style="79" customWidth="1"/>
    <col min="14080" max="14080" width="17.85546875" style="79" customWidth="1"/>
    <col min="14081" max="14081" width="19.42578125" style="79" customWidth="1"/>
    <col min="14082" max="14334" width="9.140625" style="79"/>
    <col min="14335" max="14335" width="51.85546875" style="79" customWidth="1"/>
    <col min="14336" max="14336" width="17.85546875" style="79" customWidth="1"/>
    <col min="14337" max="14337" width="19.42578125" style="79" customWidth="1"/>
    <col min="14338" max="14590" width="9.140625" style="79"/>
    <col min="14591" max="14591" width="51.85546875" style="79" customWidth="1"/>
    <col min="14592" max="14592" width="17.85546875" style="79" customWidth="1"/>
    <col min="14593" max="14593" width="19.42578125" style="79" customWidth="1"/>
    <col min="14594" max="14846" width="9.140625" style="79"/>
    <col min="14847" max="14847" width="51.85546875" style="79" customWidth="1"/>
    <col min="14848" max="14848" width="17.85546875" style="79" customWidth="1"/>
    <col min="14849" max="14849" width="19.42578125" style="79" customWidth="1"/>
    <col min="14850" max="15102" width="9.140625" style="79"/>
    <col min="15103" max="15103" width="51.85546875" style="79" customWidth="1"/>
    <col min="15104" max="15104" width="17.85546875" style="79" customWidth="1"/>
    <col min="15105" max="15105" width="19.42578125" style="79" customWidth="1"/>
    <col min="15106" max="15358" width="9.140625" style="79"/>
    <col min="15359" max="15359" width="51.85546875" style="79" customWidth="1"/>
    <col min="15360" max="15360" width="17.85546875" style="79" customWidth="1"/>
    <col min="15361" max="15361" width="19.42578125" style="79" customWidth="1"/>
    <col min="15362" max="15614" width="9.140625" style="79"/>
    <col min="15615" max="15615" width="51.85546875" style="79" customWidth="1"/>
    <col min="15616" max="15616" width="17.85546875" style="79" customWidth="1"/>
    <col min="15617" max="15617" width="19.42578125" style="79" customWidth="1"/>
    <col min="15618" max="15870" width="9.140625" style="79"/>
    <col min="15871" max="15871" width="51.85546875" style="79" customWidth="1"/>
    <col min="15872" max="15872" width="17.85546875" style="79" customWidth="1"/>
    <col min="15873" max="15873" width="19.42578125" style="79" customWidth="1"/>
    <col min="15874" max="16126" width="9.140625" style="79"/>
    <col min="16127" max="16127" width="51.85546875" style="79" customWidth="1"/>
    <col min="16128" max="16128" width="17.85546875" style="79" customWidth="1"/>
    <col min="16129" max="16129" width="19.42578125" style="79" customWidth="1"/>
    <col min="16130" max="16384" width="9.140625" style="79"/>
  </cols>
  <sheetData>
    <row r="1" spans="1:7" s="63" customFormat="1" ht="17.25" x14ac:dyDescent="0.3">
      <c r="B1" s="66" t="s">
        <v>138</v>
      </c>
      <c r="C1" s="77"/>
    </row>
    <row r="2" spans="1:7" s="63" customFormat="1" ht="17.25" x14ac:dyDescent="0.3">
      <c r="B2" s="66" t="s">
        <v>27</v>
      </c>
    </row>
    <row r="3" spans="1:7" s="63" customFormat="1" ht="17.25" x14ac:dyDescent="0.3">
      <c r="A3" s="77"/>
      <c r="B3" s="66" t="s">
        <v>0</v>
      </c>
    </row>
    <row r="4" spans="1:7" s="63" customFormat="1" ht="17.25" x14ac:dyDescent="0.3"/>
    <row r="5" spans="1:7" s="63" customFormat="1" ht="90.75" customHeight="1" x14ac:dyDescent="0.3">
      <c r="A5" s="341" t="s">
        <v>158</v>
      </c>
      <c r="B5" s="341"/>
      <c r="F5" s="342"/>
      <c r="G5" s="342"/>
    </row>
    <row r="6" spans="1:7" s="63" customFormat="1" ht="17.25" x14ac:dyDescent="0.3"/>
    <row r="7" spans="1:7" s="63" customFormat="1" ht="17.25" x14ac:dyDescent="0.3"/>
    <row r="8" spans="1:7" ht="17.25" x14ac:dyDescent="0.25">
      <c r="A8" s="343"/>
      <c r="B8" s="343"/>
      <c r="C8" s="78"/>
    </row>
    <row r="9" spans="1:7" ht="17.25" x14ac:dyDescent="0.3">
      <c r="A9" s="80"/>
      <c r="B9" s="69" t="s">
        <v>137</v>
      </c>
      <c r="C9" s="81"/>
    </row>
    <row r="10" spans="1:7" ht="60.75" customHeight="1" x14ac:dyDescent="0.25">
      <c r="A10" s="344" t="s">
        <v>139</v>
      </c>
      <c r="B10" s="104" t="s">
        <v>34</v>
      </c>
      <c r="C10" s="81"/>
    </row>
    <row r="11" spans="1:7" ht="17.25" x14ac:dyDescent="0.25">
      <c r="A11" s="345"/>
      <c r="B11" s="82" t="s">
        <v>52</v>
      </c>
    </row>
    <row r="12" spans="1:7" ht="17.25" x14ac:dyDescent="0.25">
      <c r="A12" s="83" t="s">
        <v>140</v>
      </c>
      <c r="B12" s="105">
        <f>+B14</f>
        <v>-1144910.2000000002</v>
      </c>
    </row>
    <row r="13" spans="1:7" ht="17.25" x14ac:dyDescent="0.25">
      <c r="A13" s="84" t="s">
        <v>3</v>
      </c>
      <c r="B13" s="104"/>
    </row>
    <row r="14" spans="1:7" ht="17.25" x14ac:dyDescent="0.25">
      <c r="A14" s="85" t="s">
        <v>141</v>
      </c>
      <c r="B14" s="60">
        <f>+'10.'!F11</f>
        <v>-1144910.2000000002</v>
      </c>
    </row>
    <row r="15" spans="1:7" x14ac:dyDescent="0.25">
      <c r="B15" s="86"/>
    </row>
    <row r="17" spans="2:2" x14ac:dyDescent="0.25">
      <c r="B17" s="95"/>
    </row>
    <row r="19" spans="2:2" x14ac:dyDescent="0.25">
      <c r="B19" s="96"/>
    </row>
  </sheetData>
  <mergeCells count="4">
    <mergeCell ref="A5:B5"/>
    <mergeCell ref="F5:G5"/>
    <mergeCell ref="A8:B8"/>
    <mergeCell ref="A10:A11"/>
  </mergeCells>
  <pageMargins left="0.7" right="0.7" top="0.75" bottom="0.75" header="0.3" footer="0.3"/>
  <pageSetup paperSize="9" scale="98" orientation="portrait" r:id="rId1"/>
  <colBreaks count="1" manualBreakCount="1">
    <brk id="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Z20"/>
  <sheetViews>
    <sheetView zoomScale="85" zoomScaleNormal="85" workbookViewId="0">
      <selection activeCell="B21" sqref="B21"/>
    </sheetView>
  </sheetViews>
  <sheetFormatPr defaultRowHeight="17.25" x14ac:dyDescent="0.3"/>
  <cols>
    <col min="1" max="1" width="68.85546875" style="12" customWidth="1"/>
    <col min="2" max="2" width="38.42578125" style="12" customWidth="1"/>
    <col min="3" max="3" width="15.85546875" style="12" customWidth="1"/>
    <col min="4" max="4" width="18.28515625" style="12" customWidth="1"/>
    <col min="5" max="5" width="17.5703125" style="12" customWidth="1"/>
    <col min="6" max="7" width="15.85546875" style="12" customWidth="1"/>
    <col min="8" max="16384" width="9.140625" style="12"/>
  </cols>
  <sheetData>
    <row r="1" spans="1:52" x14ac:dyDescent="0.3">
      <c r="B1" s="5" t="s">
        <v>160</v>
      </c>
    </row>
    <row r="2" spans="1:52" x14ac:dyDescent="0.3">
      <c r="B2" s="5" t="s">
        <v>33</v>
      </c>
    </row>
    <row r="3" spans="1:52" x14ac:dyDescent="0.3">
      <c r="B3" s="5" t="s">
        <v>0</v>
      </c>
    </row>
    <row r="4" spans="1:52" x14ac:dyDescent="0.3">
      <c r="B4" s="4"/>
    </row>
    <row r="5" spans="1:52" ht="69" customHeight="1" x14ac:dyDescent="0.3">
      <c r="A5" s="346" t="s">
        <v>133</v>
      </c>
      <c r="B5" s="346"/>
    </row>
    <row r="7" spans="1:52" x14ac:dyDescent="0.3">
      <c r="A7" s="15"/>
      <c r="B7" s="16" t="s">
        <v>26</v>
      </c>
    </row>
    <row r="8" spans="1:52" ht="78.75" customHeight="1" x14ac:dyDescent="0.3">
      <c r="A8" s="347" t="s">
        <v>162</v>
      </c>
      <c r="B8" s="106" t="s">
        <v>34</v>
      </c>
    </row>
    <row r="9" spans="1:52" ht="24" customHeight="1" x14ac:dyDescent="0.3">
      <c r="A9" s="348"/>
      <c r="B9" s="18" t="s">
        <v>52</v>
      </c>
    </row>
    <row r="10" spans="1:52" x14ac:dyDescent="0.3">
      <c r="A10" s="87" t="s">
        <v>87</v>
      </c>
      <c r="B10" s="18">
        <f>+B12</f>
        <v>-3186202.7</v>
      </c>
      <c r="D10" s="93"/>
      <c r="E10" s="93"/>
    </row>
    <row r="11" spans="1:52" x14ac:dyDescent="0.3">
      <c r="A11" s="17" t="s">
        <v>6</v>
      </c>
      <c r="B11" s="18"/>
    </row>
    <row r="12" spans="1:52" s="90" customFormat="1" x14ac:dyDescent="0.3">
      <c r="A12" s="17" t="s">
        <v>146</v>
      </c>
      <c r="B12" s="19">
        <f>+B14</f>
        <v>-3186202.7</v>
      </c>
      <c r="C12" s="89"/>
      <c r="D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</row>
    <row r="13" spans="1:52" s="90" customFormat="1" ht="28.5" customHeight="1" x14ac:dyDescent="0.3">
      <c r="A13" s="17" t="s">
        <v>147</v>
      </c>
      <c r="B13" s="19"/>
    </row>
    <row r="14" spans="1:52" s="90" customFormat="1" ht="27" customHeight="1" x14ac:dyDescent="0.3">
      <c r="A14" s="17" t="s">
        <v>148</v>
      </c>
      <c r="B14" s="19">
        <f>+B16</f>
        <v>-3186202.7</v>
      </c>
    </row>
    <row r="15" spans="1:52" s="90" customFormat="1" ht="24" customHeight="1" x14ac:dyDescent="0.3">
      <c r="A15" s="17" t="s">
        <v>6</v>
      </c>
      <c r="B15" s="19"/>
    </row>
    <row r="16" spans="1:52" s="90" customFormat="1" ht="23.25" customHeight="1" x14ac:dyDescent="0.3">
      <c r="A16" s="17" t="s">
        <v>149</v>
      </c>
      <c r="B16" s="88">
        <f>+B18</f>
        <v>-3186202.7</v>
      </c>
    </row>
    <row r="17" spans="1:2" s="90" customFormat="1" ht="26.25" customHeight="1" x14ac:dyDescent="0.3">
      <c r="A17" s="17" t="s">
        <v>150</v>
      </c>
      <c r="B17" s="19"/>
    </row>
    <row r="18" spans="1:2" s="90" customFormat="1" ht="26.25" customHeight="1" x14ac:dyDescent="0.3">
      <c r="A18" s="17" t="s">
        <v>151</v>
      </c>
      <c r="B18" s="91">
        <f>+'9.'!F11</f>
        <v>-3186202.7</v>
      </c>
    </row>
    <row r="20" spans="1:2" x14ac:dyDescent="0.3">
      <c r="B20" s="92"/>
    </row>
  </sheetData>
  <mergeCells count="2">
    <mergeCell ref="A5:B5"/>
    <mergeCell ref="A8:A9"/>
  </mergeCells>
  <pageMargins left="0.7" right="0.7" top="0.75" bottom="0.75" header="0.3" footer="0.3"/>
  <pageSetup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26"/>
  <sheetViews>
    <sheetView topLeftCell="A7" workbookViewId="0">
      <selection activeCell="D11" sqref="D11"/>
    </sheetView>
  </sheetViews>
  <sheetFormatPr defaultRowHeight="17.25" x14ac:dyDescent="0.3"/>
  <cols>
    <col min="1" max="1" width="9.140625" style="145"/>
    <col min="2" max="3" width="15.85546875" style="145" customWidth="1"/>
    <col min="4" max="4" width="69.85546875" style="145" customWidth="1"/>
    <col min="5" max="5" width="35.28515625" style="145" customWidth="1"/>
    <col min="6" max="16384" width="9.140625" style="145"/>
  </cols>
  <sheetData>
    <row r="1" spans="2:7" s="109" customFormat="1" x14ac:dyDescent="0.25">
      <c r="B1" s="131"/>
      <c r="C1" s="131"/>
      <c r="D1" s="131"/>
      <c r="E1" s="132" t="s">
        <v>325</v>
      </c>
      <c r="F1" s="131"/>
      <c r="G1" s="131"/>
    </row>
    <row r="2" spans="2:7" s="109" customFormat="1" x14ac:dyDescent="0.25">
      <c r="B2" s="131"/>
      <c r="C2" s="131"/>
      <c r="D2" s="131"/>
      <c r="E2" s="132" t="s">
        <v>33</v>
      </c>
      <c r="F2" s="131"/>
      <c r="G2" s="131"/>
    </row>
    <row r="3" spans="2:7" s="109" customFormat="1" x14ac:dyDescent="0.25">
      <c r="B3" s="131"/>
      <c r="C3" s="131"/>
      <c r="D3" s="131"/>
      <c r="E3" s="132" t="s">
        <v>0</v>
      </c>
      <c r="F3" s="131"/>
      <c r="G3" s="131"/>
    </row>
    <row r="4" spans="2:7" s="109" customFormat="1" x14ac:dyDescent="0.25">
      <c r="B4" s="133"/>
      <c r="C4" s="133"/>
      <c r="D4" s="133"/>
      <c r="E4" s="133"/>
      <c r="F4" s="133"/>
      <c r="G4" s="133"/>
    </row>
    <row r="5" spans="2:7" s="109" customFormat="1" ht="55.35" customHeight="1" x14ac:dyDescent="0.25">
      <c r="B5" s="349" t="s">
        <v>326</v>
      </c>
      <c r="C5" s="349"/>
      <c r="D5" s="349"/>
      <c r="E5" s="349"/>
      <c r="F5" s="133"/>
      <c r="G5" s="133"/>
    </row>
    <row r="6" spans="2:7" s="109" customFormat="1" x14ac:dyDescent="0.25">
      <c r="B6" s="133"/>
      <c r="C6" s="133"/>
      <c r="D6" s="133"/>
      <c r="E6" s="133" t="s">
        <v>26</v>
      </c>
      <c r="F6" s="133"/>
      <c r="G6" s="133"/>
    </row>
    <row r="7" spans="2:7" s="135" customFormat="1" ht="66" customHeight="1" x14ac:dyDescent="0.3">
      <c r="B7" s="350" t="s">
        <v>327</v>
      </c>
      <c r="C7" s="350"/>
      <c r="D7" s="350" t="s">
        <v>328</v>
      </c>
      <c r="E7" s="134" t="s">
        <v>34</v>
      </c>
    </row>
    <row r="8" spans="2:7" s="135" customFormat="1" ht="25.5" customHeight="1" x14ac:dyDescent="0.3">
      <c r="B8" s="136" t="s">
        <v>18</v>
      </c>
      <c r="C8" s="136" t="s">
        <v>19</v>
      </c>
      <c r="D8" s="350"/>
      <c r="E8" s="137" t="s">
        <v>52</v>
      </c>
    </row>
    <row r="9" spans="2:7" s="135" customFormat="1" ht="38.25" customHeight="1" x14ac:dyDescent="0.3">
      <c r="B9" s="138"/>
      <c r="C9" s="138"/>
      <c r="D9" s="139" t="s">
        <v>329</v>
      </c>
      <c r="E9" s="140">
        <f>+E10</f>
        <v>0</v>
      </c>
      <c r="F9" s="141"/>
      <c r="G9" s="141"/>
    </row>
    <row r="10" spans="2:7" s="143" customFormat="1" ht="34.5" x14ac:dyDescent="0.3">
      <c r="B10" s="351"/>
      <c r="C10" s="351"/>
      <c r="D10" s="142" t="s">
        <v>45</v>
      </c>
      <c r="E10" s="142">
        <f>+E11+E19</f>
        <v>0</v>
      </c>
    </row>
    <row r="11" spans="2:7" s="143" customFormat="1" ht="34.5" x14ac:dyDescent="0.3">
      <c r="B11" s="352" t="s">
        <v>330</v>
      </c>
      <c r="C11" s="352"/>
      <c r="D11" s="144" t="s">
        <v>331</v>
      </c>
      <c r="E11" s="353">
        <f>E15</f>
        <v>-50000</v>
      </c>
    </row>
    <row r="12" spans="2:7" s="143" customFormat="1" ht="51.75" x14ac:dyDescent="0.3">
      <c r="B12" s="352"/>
      <c r="C12" s="352"/>
      <c r="D12" s="144" t="s">
        <v>332</v>
      </c>
      <c r="E12" s="354"/>
    </row>
    <row r="13" spans="2:7" s="143" customFormat="1" ht="34.5" x14ac:dyDescent="0.3">
      <c r="B13" s="352"/>
      <c r="C13" s="352"/>
      <c r="D13" s="144" t="s">
        <v>333</v>
      </c>
      <c r="E13" s="355"/>
    </row>
    <row r="14" spans="2:7" s="143" customFormat="1" x14ac:dyDescent="0.3">
      <c r="B14" s="356" t="s">
        <v>334</v>
      </c>
      <c r="C14" s="356"/>
      <c r="D14" s="356"/>
      <c r="E14" s="356"/>
    </row>
    <row r="15" spans="2:7" s="143" customFormat="1" ht="120.75" x14ac:dyDescent="0.3">
      <c r="B15" s="352"/>
      <c r="C15" s="352" t="s">
        <v>335</v>
      </c>
      <c r="D15" s="144" t="s">
        <v>336</v>
      </c>
      <c r="E15" s="353">
        <f>'[1]5.'!D16</f>
        <v>-50000</v>
      </c>
    </row>
    <row r="16" spans="2:7" s="143" customFormat="1" ht="51.75" x14ac:dyDescent="0.3">
      <c r="B16" s="352"/>
      <c r="C16" s="352"/>
      <c r="D16" s="144" t="s">
        <v>337</v>
      </c>
      <c r="E16" s="354"/>
    </row>
    <row r="17" spans="2:5" s="143" customFormat="1" x14ac:dyDescent="0.3">
      <c r="B17" s="352"/>
      <c r="C17" s="352"/>
      <c r="D17" s="144" t="s">
        <v>338</v>
      </c>
      <c r="E17" s="354"/>
    </row>
    <row r="18" spans="2:5" s="143" customFormat="1" x14ac:dyDescent="0.3">
      <c r="B18" s="352"/>
      <c r="C18" s="352"/>
      <c r="D18" s="144" t="s">
        <v>339</v>
      </c>
      <c r="E18" s="355"/>
    </row>
    <row r="19" spans="2:5" s="143" customFormat="1" ht="34.5" x14ac:dyDescent="0.3">
      <c r="B19" s="352" t="s">
        <v>340</v>
      </c>
      <c r="C19" s="352"/>
      <c r="D19" s="144" t="s">
        <v>341</v>
      </c>
      <c r="E19" s="353">
        <f>E23</f>
        <v>50000</v>
      </c>
    </row>
    <row r="20" spans="2:5" s="143" customFormat="1" ht="34.5" x14ac:dyDescent="0.3">
      <c r="B20" s="352"/>
      <c r="C20" s="352"/>
      <c r="D20" s="144" t="s">
        <v>342</v>
      </c>
      <c r="E20" s="354"/>
    </row>
    <row r="21" spans="2:5" s="143" customFormat="1" ht="51.75" x14ac:dyDescent="0.3">
      <c r="B21" s="352"/>
      <c r="C21" s="352"/>
      <c r="D21" s="144" t="s">
        <v>343</v>
      </c>
      <c r="E21" s="355"/>
    </row>
    <row r="22" spans="2:5" s="143" customFormat="1" x14ac:dyDescent="0.3">
      <c r="B22" s="356" t="s">
        <v>334</v>
      </c>
      <c r="C22" s="356"/>
      <c r="D22" s="356"/>
      <c r="E22" s="356"/>
    </row>
    <row r="23" spans="2:5" s="143" customFormat="1" ht="86.25" x14ac:dyDescent="0.3">
      <c r="B23" s="352"/>
      <c r="C23" s="352" t="s">
        <v>344</v>
      </c>
      <c r="D23" s="144" t="s">
        <v>345</v>
      </c>
      <c r="E23" s="353">
        <f>'[1]5.'!D26</f>
        <v>50000</v>
      </c>
    </row>
    <row r="24" spans="2:5" s="143" customFormat="1" ht="34.5" x14ac:dyDescent="0.3">
      <c r="B24" s="352"/>
      <c r="C24" s="352"/>
      <c r="D24" s="144" t="s">
        <v>346</v>
      </c>
      <c r="E24" s="354"/>
    </row>
    <row r="25" spans="2:5" s="143" customFormat="1" x14ac:dyDescent="0.3">
      <c r="B25" s="352"/>
      <c r="C25" s="352"/>
      <c r="D25" s="144" t="s">
        <v>338</v>
      </c>
      <c r="E25" s="354"/>
    </row>
    <row r="26" spans="2:5" s="143" customFormat="1" x14ac:dyDescent="0.3">
      <c r="B26" s="352"/>
      <c r="C26" s="352"/>
      <c r="D26" s="144" t="s">
        <v>339</v>
      </c>
      <c r="E26" s="355"/>
    </row>
  </sheetData>
  <mergeCells count="18">
    <mergeCell ref="B22:E22"/>
    <mergeCell ref="B23:B26"/>
    <mergeCell ref="C23:C26"/>
    <mergeCell ref="E23:E26"/>
    <mergeCell ref="B14:E14"/>
    <mergeCell ref="B15:B18"/>
    <mergeCell ref="C15:C18"/>
    <mergeCell ref="E15:E18"/>
    <mergeCell ref="B19:B21"/>
    <mergeCell ref="C19:C21"/>
    <mergeCell ref="E19:E21"/>
    <mergeCell ref="B5:E5"/>
    <mergeCell ref="B7:C7"/>
    <mergeCell ref="D7:D8"/>
    <mergeCell ref="B10:C10"/>
    <mergeCell ref="B11:B13"/>
    <mergeCell ref="C11:C13"/>
    <mergeCell ref="E11:E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3"/>
  <sheetViews>
    <sheetView workbookViewId="0">
      <selection activeCell="C16" sqref="C16"/>
    </sheetView>
  </sheetViews>
  <sheetFormatPr defaultRowHeight="17.25" x14ac:dyDescent="0.3"/>
  <cols>
    <col min="1" max="1" width="11" style="116" bestFit="1" customWidth="1"/>
    <col min="2" max="2" width="15.85546875" style="116" customWidth="1"/>
    <col min="3" max="3" width="62.5703125" style="116" customWidth="1"/>
    <col min="4" max="6" width="18.85546875" style="116" customWidth="1"/>
    <col min="7" max="7" width="18" style="116" bestFit="1" customWidth="1"/>
    <col min="8" max="16384" width="9.140625" style="116"/>
  </cols>
  <sheetData>
    <row r="1" spans="1:6" s="109" customFormat="1" x14ac:dyDescent="0.25">
      <c r="D1" s="131"/>
      <c r="E1" s="133"/>
      <c r="F1" s="34" t="s">
        <v>347</v>
      </c>
    </row>
    <row r="2" spans="1:6" s="109" customFormat="1" ht="24.6" customHeight="1" x14ac:dyDescent="0.25">
      <c r="D2" s="131"/>
      <c r="E2" s="133"/>
      <c r="F2" s="34" t="s">
        <v>33</v>
      </c>
    </row>
    <row r="3" spans="1:6" s="109" customFormat="1" x14ac:dyDescent="0.25">
      <c r="D3" s="131"/>
      <c r="E3" s="133"/>
      <c r="F3" s="34" t="s">
        <v>0</v>
      </c>
    </row>
    <row r="4" spans="1:6" s="109" customFormat="1" x14ac:dyDescent="0.25">
      <c r="D4" s="133"/>
      <c r="E4" s="133"/>
    </row>
    <row r="5" spans="1:6" s="109" customFormat="1" ht="55.35" customHeight="1" x14ac:dyDescent="0.25">
      <c r="A5" s="349" t="s">
        <v>348</v>
      </c>
      <c r="B5" s="349"/>
      <c r="C5" s="349"/>
      <c r="D5" s="349"/>
      <c r="E5" s="349"/>
      <c r="F5" s="349"/>
    </row>
    <row r="6" spans="1:6" s="109" customFormat="1" x14ac:dyDescent="0.25">
      <c r="B6" s="133"/>
      <c r="C6" s="133"/>
      <c r="F6" s="133" t="s">
        <v>26</v>
      </c>
    </row>
    <row r="7" spans="1:6" s="146" customFormat="1" ht="36.75" customHeight="1" x14ac:dyDescent="0.3">
      <c r="A7" s="357" t="s">
        <v>327</v>
      </c>
      <c r="B7" s="357"/>
      <c r="C7" s="358" t="s">
        <v>328</v>
      </c>
      <c r="D7" s="359" t="s">
        <v>34</v>
      </c>
      <c r="E7" s="359"/>
      <c r="F7" s="360"/>
    </row>
    <row r="8" spans="1:6" s="146" customFormat="1" ht="22.35" customHeight="1" x14ac:dyDescent="0.3">
      <c r="A8" s="357"/>
      <c r="B8" s="357"/>
      <c r="C8" s="358"/>
      <c r="D8" s="361" t="s">
        <v>52</v>
      </c>
      <c r="E8" s="361"/>
      <c r="F8" s="361"/>
    </row>
    <row r="9" spans="1:6" s="146" customFormat="1" ht="21.6" customHeight="1" x14ac:dyDescent="0.3">
      <c r="A9" s="357"/>
      <c r="B9" s="357"/>
      <c r="C9" s="358"/>
      <c r="D9" s="362" t="s">
        <v>349</v>
      </c>
      <c r="E9" s="362" t="s">
        <v>350</v>
      </c>
      <c r="F9" s="362"/>
    </row>
    <row r="10" spans="1:6" s="146" customFormat="1" ht="41.45" customHeight="1" x14ac:dyDescent="0.3">
      <c r="A10" s="147" t="s">
        <v>18</v>
      </c>
      <c r="B10" s="147" t="s">
        <v>19</v>
      </c>
      <c r="C10" s="358"/>
      <c r="D10" s="362"/>
      <c r="E10" s="148" t="s">
        <v>351</v>
      </c>
      <c r="F10" s="149" t="s">
        <v>352</v>
      </c>
    </row>
    <row r="11" spans="1:6" s="146" customFormat="1" x14ac:dyDescent="0.3">
      <c r="A11" s="150"/>
      <c r="B11" s="150"/>
      <c r="C11" s="151" t="s">
        <v>353</v>
      </c>
      <c r="D11" s="148">
        <f t="shared" ref="D11:F11" si="0">D13</f>
        <v>0</v>
      </c>
      <c r="E11" s="148">
        <f t="shared" si="0"/>
        <v>0</v>
      </c>
      <c r="F11" s="148">
        <f t="shared" si="0"/>
        <v>0</v>
      </c>
    </row>
    <row r="12" spans="1:6" s="154" customFormat="1" ht="20.25" customHeight="1" x14ac:dyDescent="0.3">
      <c r="A12" s="363"/>
      <c r="B12" s="363"/>
      <c r="C12" s="152" t="s">
        <v>6</v>
      </c>
      <c r="D12" s="153"/>
      <c r="E12" s="153"/>
      <c r="F12" s="153"/>
    </row>
    <row r="13" spans="1:6" s="146" customFormat="1" ht="34.5" x14ac:dyDescent="0.3">
      <c r="A13" s="155"/>
      <c r="B13" s="156"/>
      <c r="C13" s="157" t="s">
        <v>20</v>
      </c>
      <c r="D13" s="148">
        <f>E13+F13</f>
        <v>0</v>
      </c>
      <c r="E13" s="148">
        <f>E14+E24</f>
        <v>0</v>
      </c>
      <c r="F13" s="148">
        <f>F14+F24</f>
        <v>0</v>
      </c>
    </row>
    <row r="14" spans="1:6" s="146" customFormat="1" x14ac:dyDescent="0.3">
      <c r="A14" s="158" t="s">
        <v>330</v>
      </c>
      <c r="B14" s="159"/>
      <c r="C14" s="150" t="s">
        <v>354</v>
      </c>
      <c r="D14" s="148">
        <f t="shared" ref="D14:D22" si="1">E14+F14</f>
        <v>-50000</v>
      </c>
      <c r="E14" s="150">
        <f>E16</f>
        <v>0</v>
      </c>
      <c r="F14" s="150">
        <f>F16</f>
        <v>-50000</v>
      </c>
    </row>
    <row r="15" spans="1:6" s="146" customFormat="1" ht="21" customHeight="1" x14ac:dyDescent="0.3">
      <c r="A15" s="160"/>
      <c r="B15" s="161"/>
      <c r="C15" s="142" t="s">
        <v>355</v>
      </c>
      <c r="D15" s="156"/>
      <c r="E15" s="156"/>
      <c r="F15" s="156"/>
    </row>
    <row r="16" spans="1:6" s="146" customFormat="1" ht="103.5" x14ac:dyDescent="0.3">
      <c r="A16" s="162"/>
      <c r="B16" s="163" t="s">
        <v>335</v>
      </c>
      <c r="C16" s="144" t="s">
        <v>356</v>
      </c>
      <c r="D16" s="148">
        <f t="shared" si="1"/>
        <v>-50000</v>
      </c>
      <c r="E16" s="150">
        <f t="shared" ref="E16:F16" si="2">E18</f>
        <v>0</v>
      </c>
      <c r="F16" s="150">
        <f t="shared" si="2"/>
        <v>-50000</v>
      </c>
    </row>
    <row r="17" spans="1:6" s="146" customFormat="1" x14ac:dyDescent="0.3">
      <c r="A17" s="364"/>
      <c r="B17" s="364"/>
      <c r="C17" s="164" t="s">
        <v>357</v>
      </c>
      <c r="D17" s="148"/>
      <c r="E17" s="148"/>
      <c r="F17" s="148"/>
    </row>
    <row r="18" spans="1:6" s="146" customFormat="1" ht="34.5" x14ac:dyDescent="0.3">
      <c r="A18" s="365"/>
      <c r="B18" s="365"/>
      <c r="C18" s="152" t="s">
        <v>71</v>
      </c>
      <c r="D18" s="148">
        <f t="shared" si="1"/>
        <v>-50000</v>
      </c>
      <c r="E18" s="150">
        <f t="shared" ref="E18:F18" si="3">E20</f>
        <v>0</v>
      </c>
      <c r="F18" s="150">
        <f t="shared" si="3"/>
        <v>-50000</v>
      </c>
    </row>
    <row r="19" spans="1:6" s="146" customFormat="1" ht="34.5" x14ac:dyDescent="0.3">
      <c r="A19" s="365"/>
      <c r="B19" s="365"/>
      <c r="C19" s="152" t="s">
        <v>358</v>
      </c>
      <c r="D19" s="148"/>
      <c r="E19" s="148"/>
      <c r="F19" s="148"/>
    </row>
    <row r="20" spans="1:6" s="146" customFormat="1" ht="51.75" x14ac:dyDescent="0.3">
      <c r="A20" s="365"/>
      <c r="B20" s="365"/>
      <c r="C20" s="152" t="s">
        <v>359</v>
      </c>
      <c r="D20" s="148">
        <f t="shared" si="1"/>
        <v>-50000</v>
      </c>
      <c r="E20" s="150">
        <f t="shared" ref="E20:F22" si="4">E21</f>
        <v>0</v>
      </c>
      <c r="F20" s="150">
        <f t="shared" si="4"/>
        <v>-50000</v>
      </c>
    </row>
    <row r="21" spans="1:6" s="146" customFormat="1" ht="34.5" x14ac:dyDescent="0.3">
      <c r="A21" s="365"/>
      <c r="B21" s="365"/>
      <c r="C21" s="152" t="s">
        <v>360</v>
      </c>
      <c r="D21" s="148">
        <f t="shared" si="1"/>
        <v>-50000</v>
      </c>
      <c r="E21" s="150">
        <f t="shared" si="4"/>
        <v>0</v>
      </c>
      <c r="F21" s="150">
        <f t="shared" si="4"/>
        <v>-50000</v>
      </c>
    </row>
    <row r="22" spans="1:6" s="146" customFormat="1" ht="34.5" x14ac:dyDescent="0.3">
      <c r="A22" s="365"/>
      <c r="B22" s="365"/>
      <c r="C22" s="152" t="s">
        <v>361</v>
      </c>
      <c r="D22" s="148">
        <f t="shared" si="1"/>
        <v>-50000</v>
      </c>
      <c r="E22" s="150">
        <f t="shared" si="4"/>
        <v>0</v>
      </c>
      <c r="F22" s="150">
        <f t="shared" si="4"/>
        <v>-50000</v>
      </c>
    </row>
    <row r="23" spans="1:6" s="146" customFormat="1" ht="23.25" customHeight="1" x14ac:dyDescent="0.3">
      <c r="A23" s="366"/>
      <c r="B23" s="366"/>
      <c r="C23" s="152" t="s">
        <v>362</v>
      </c>
      <c r="D23" s="148">
        <f>E23+F23</f>
        <v>-50000</v>
      </c>
      <c r="E23" s="148">
        <v>0</v>
      </c>
      <c r="F23" s="148">
        <v>-50000</v>
      </c>
    </row>
    <row r="24" spans="1:6" s="146" customFormat="1" ht="19.5" customHeight="1" x14ac:dyDescent="0.3">
      <c r="A24" s="158" t="s">
        <v>340</v>
      </c>
      <c r="B24" s="159"/>
      <c r="C24" s="150" t="s">
        <v>96</v>
      </c>
      <c r="D24" s="148">
        <f t="shared" ref="D24:D32" si="5">E24+F24</f>
        <v>50000</v>
      </c>
      <c r="E24" s="150">
        <f>+E26</f>
        <v>0</v>
      </c>
      <c r="F24" s="150">
        <f>+F26</f>
        <v>50000</v>
      </c>
    </row>
    <row r="25" spans="1:6" s="146" customFormat="1" ht="21" customHeight="1" x14ac:dyDescent="0.3">
      <c r="A25" s="160"/>
      <c r="B25" s="161"/>
      <c r="C25" s="142" t="s">
        <v>355</v>
      </c>
      <c r="D25" s="156"/>
      <c r="E25" s="156"/>
      <c r="F25" s="156"/>
    </row>
    <row r="26" spans="1:6" s="146" customFormat="1" ht="92.25" customHeight="1" x14ac:dyDescent="0.3">
      <c r="A26" s="162"/>
      <c r="B26" s="163" t="s">
        <v>344</v>
      </c>
      <c r="C26" s="144" t="s">
        <v>363</v>
      </c>
      <c r="D26" s="148">
        <f t="shared" si="5"/>
        <v>50000</v>
      </c>
      <c r="E26" s="147">
        <f t="shared" ref="E26:F26" si="6">E28</f>
        <v>0</v>
      </c>
      <c r="F26" s="147">
        <f t="shared" si="6"/>
        <v>50000</v>
      </c>
    </row>
    <row r="27" spans="1:6" s="146" customFormat="1" x14ac:dyDescent="0.3">
      <c r="A27" s="364"/>
      <c r="B27" s="364"/>
      <c r="C27" s="164" t="s">
        <v>357</v>
      </c>
      <c r="D27" s="148"/>
      <c r="E27" s="148"/>
      <c r="F27" s="148"/>
    </row>
    <row r="28" spans="1:6" s="146" customFormat="1" ht="34.5" x14ac:dyDescent="0.3">
      <c r="A28" s="365"/>
      <c r="B28" s="365"/>
      <c r="C28" s="152" t="s">
        <v>71</v>
      </c>
      <c r="D28" s="148">
        <f t="shared" si="5"/>
        <v>50000</v>
      </c>
      <c r="E28" s="147">
        <f t="shared" ref="E28:F28" si="7">E30</f>
        <v>0</v>
      </c>
      <c r="F28" s="147">
        <f t="shared" si="7"/>
        <v>50000</v>
      </c>
    </row>
    <row r="29" spans="1:6" s="146" customFormat="1" ht="34.5" x14ac:dyDescent="0.3">
      <c r="A29" s="365"/>
      <c r="B29" s="365"/>
      <c r="C29" s="152" t="s">
        <v>358</v>
      </c>
      <c r="D29" s="148"/>
      <c r="E29" s="148"/>
      <c r="F29" s="148"/>
    </row>
    <row r="30" spans="1:6" s="146" customFormat="1" ht="51.75" x14ac:dyDescent="0.3">
      <c r="A30" s="365"/>
      <c r="B30" s="365"/>
      <c r="C30" s="152" t="s">
        <v>359</v>
      </c>
      <c r="D30" s="148">
        <f t="shared" si="5"/>
        <v>50000</v>
      </c>
      <c r="E30" s="147">
        <f t="shared" ref="E30:F32" si="8">E31</f>
        <v>0</v>
      </c>
      <c r="F30" s="147">
        <f t="shared" si="8"/>
        <v>50000</v>
      </c>
    </row>
    <row r="31" spans="1:6" s="146" customFormat="1" ht="33.75" customHeight="1" x14ac:dyDescent="0.3">
      <c r="A31" s="365"/>
      <c r="B31" s="365"/>
      <c r="C31" s="152" t="s">
        <v>360</v>
      </c>
      <c r="D31" s="148">
        <f t="shared" si="5"/>
        <v>50000</v>
      </c>
      <c r="E31" s="147">
        <f t="shared" si="8"/>
        <v>0</v>
      </c>
      <c r="F31" s="147">
        <f t="shared" si="8"/>
        <v>50000</v>
      </c>
    </row>
    <row r="32" spans="1:6" s="146" customFormat="1" ht="35.25" customHeight="1" x14ac:dyDescent="0.3">
      <c r="A32" s="365"/>
      <c r="B32" s="365"/>
      <c r="C32" s="152" t="s">
        <v>361</v>
      </c>
      <c r="D32" s="148">
        <f t="shared" si="5"/>
        <v>50000</v>
      </c>
      <c r="E32" s="147">
        <f t="shared" si="8"/>
        <v>0</v>
      </c>
      <c r="F32" s="147">
        <f t="shared" si="8"/>
        <v>50000</v>
      </c>
    </row>
    <row r="33" spans="1:6" s="146" customFormat="1" ht="25.5" customHeight="1" x14ac:dyDescent="0.3">
      <c r="A33" s="366"/>
      <c r="B33" s="366"/>
      <c r="C33" s="152" t="s">
        <v>362</v>
      </c>
      <c r="D33" s="148">
        <f>E33+F33</f>
        <v>50000</v>
      </c>
      <c r="E33" s="148">
        <v>0</v>
      </c>
      <c r="F33" s="148">
        <v>50000</v>
      </c>
    </row>
  </sheetData>
  <mergeCells count="12">
    <mergeCell ref="A12:B12"/>
    <mergeCell ref="A17:A23"/>
    <mergeCell ref="B17:B23"/>
    <mergeCell ref="A27:A33"/>
    <mergeCell ref="B27:B33"/>
    <mergeCell ref="A5:F5"/>
    <mergeCell ref="A7:B9"/>
    <mergeCell ref="C7:C10"/>
    <mergeCell ref="D7:F7"/>
    <mergeCell ref="D8:F8"/>
    <mergeCell ref="D9:D10"/>
    <mergeCell ref="E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2"/>
  <sheetViews>
    <sheetView topLeftCell="A13" workbookViewId="0">
      <selection activeCell="B13" sqref="B13"/>
    </sheetView>
  </sheetViews>
  <sheetFormatPr defaultRowHeight="17.25" x14ac:dyDescent="0.3"/>
  <cols>
    <col min="1" max="1" width="31.140625" style="116" customWidth="1"/>
    <col min="2" max="2" width="69.85546875" style="116" customWidth="1"/>
    <col min="3" max="3" width="36.28515625" style="116" customWidth="1"/>
    <col min="4" max="7" width="30.85546875" style="116" customWidth="1"/>
    <col min="8" max="8" width="40.5703125" style="116" customWidth="1"/>
    <col min="9" max="16384" width="9.140625" style="116"/>
  </cols>
  <sheetData>
    <row r="1" spans="1:8" s="109" customFormat="1" x14ac:dyDescent="0.25">
      <c r="C1" s="34" t="s">
        <v>385</v>
      </c>
      <c r="D1" s="131"/>
      <c r="E1" s="131"/>
      <c r="F1" s="131"/>
      <c r="G1" s="133"/>
    </row>
    <row r="2" spans="1:8" s="109" customFormat="1" x14ac:dyDescent="0.25">
      <c r="C2" s="34" t="s">
        <v>33</v>
      </c>
      <c r="D2" s="133"/>
      <c r="E2" s="133"/>
      <c r="F2" s="133"/>
      <c r="G2" s="133"/>
    </row>
    <row r="3" spans="1:8" s="109" customFormat="1" x14ac:dyDescent="0.25">
      <c r="C3" s="34" t="s">
        <v>0</v>
      </c>
      <c r="D3" s="133"/>
      <c r="E3" s="133"/>
      <c r="F3" s="133"/>
      <c r="G3" s="133"/>
    </row>
    <row r="4" spans="1:8" s="109" customFormat="1" ht="59.25" customHeight="1" x14ac:dyDescent="0.25">
      <c r="A4" s="349" t="s">
        <v>364</v>
      </c>
      <c r="B4" s="349"/>
      <c r="C4" s="349"/>
      <c r="D4" s="165"/>
      <c r="E4" s="165"/>
      <c r="F4" s="165"/>
      <c r="G4" s="165"/>
      <c r="H4" s="165"/>
    </row>
    <row r="5" spans="1:8" s="166" customFormat="1" x14ac:dyDescent="0.3"/>
    <row r="6" spans="1:8" s="145" customFormat="1" x14ac:dyDescent="0.3">
      <c r="A6" s="127" t="s">
        <v>365</v>
      </c>
      <c r="B6" s="127" t="s">
        <v>366</v>
      </c>
      <c r="C6" s="167"/>
    </row>
    <row r="7" spans="1:8" s="145" customFormat="1" x14ac:dyDescent="0.3">
      <c r="A7" s="127">
        <v>1040</v>
      </c>
      <c r="B7" s="127" t="s">
        <v>354</v>
      </c>
    </row>
    <row r="8" spans="1:8" s="145" customFormat="1" x14ac:dyDescent="0.3">
      <c r="A8" s="56" t="s">
        <v>367</v>
      </c>
      <c r="C8" s="168"/>
      <c r="E8" s="169"/>
    </row>
    <row r="9" spans="1:8" s="166" customFormat="1" x14ac:dyDescent="0.3">
      <c r="C9" s="168"/>
    </row>
    <row r="10" spans="1:8" s="145" customFormat="1" ht="56.25" customHeight="1" x14ac:dyDescent="0.3">
      <c r="A10" s="127" t="s">
        <v>368</v>
      </c>
      <c r="B10" s="122">
        <v>1040</v>
      </c>
      <c r="C10" s="170" t="s">
        <v>34</v>
      </c>
    </row>
    <row r="11" spans="1:8" s="145" customFormat="1" ht="16.5" customHeight="1" x14ac:dyDescent="0.3">
      <c r="A11" s="127" t="s">
        <v>369</v>
      </c>
      <c r="B11" s="122">
        <v>42001</v>
      </c>
      <c r="C11" s="120" t="s">
        <v>52</v>
      </c>
    </row>
    <row r="12" spans="1:8" s="145" customFormat="1" ht="51.75" x14ac:dyDescent="0.3">
      <c r="A12" s="171" t="s">
        <v>230</v>
      </c>
      <c r="B12" s="122" t="s">
        <v>370</v>
      </c>
      <c r="C12" s="123"/>
    </row>
    <row r="13" spans="1:8" s="145" customFormat="1" ht="51.75" x14ac:dyDescent="0.3">
      <c r="A13" s="171" t="s">
        <v>371</v>
      </c>
      <c r="B13" s="122" t="s">
        <v>372</v>
      </c>
      <c r="C13" s="123"/>
    </row>
    <row r="14" spans="1:8" s="145" customFormat="1" x14ac:dyDescent="0.3">
      <c r="A14" s="171" t="s">
        <v>373</v>
      </c>
      <c r="B14" s="122" t="s">
        <v>339</v>
      </c>
      <c r="C14" s="123"/>
    </row>
    <row r="15" spans="1:8" s="145" customFormat="1" ht="51.75" x14ac:dyDescent="0.3">
      <c r="A15" s="127" t="s">
        <v>374</v>
      </c>
      <c r="B15" s="122" t="s">
        <v>375</v>
      </c>
      <c r="C15" s="123"/>
    </row>
    <row r="16" spans="1:8" s="145" customFormat="1" x14ac:dyDescent="0.3">
      <c r="A16" s="172"/>
      <c r="B16" s="122" t="s">
        <v>376</v>
      </c>
      <c r="C16" s="121"/>
    </row>
    <row r="17" spans="1:4" s="145" customFormat="1" x14ac:dyDescent="0.3">
      <c r="A17" s="173" t="s">
        <v>377</v>
      </c>
      <c r="B17" s="173"/>
      <c r="C17" s="174">
        <f>'[1]5.'!D16</f>
        <v>-50000</v>
      </c>
    </row>
    <row r="18" spans="1:4" s="166" customFormat="1" x14ac:dyDescent="0.3"/>
    <row r="19" spans="1:4" s="166" customFormat="1" x14ac:dyDescent="0.3"/>
    <row r="20" spans="1:4" s="145" customFormat="1" ht="21.75" customHeight="1" x14ac:dyDescent="0.3">
      <c r="A20" s="127" t="s">
        <v>365</v>
      </c>
      <c r="B20" s="127" t="s">
        <v>366</v>
      </c>
    </row>
    <row r="21" spans="1:4" s="145" customFormat="1" ht="18" customHeight="1" x14ac:dyDescent="0.3">
      <c r="A21" s="127">
        <v>1157</v>
      </c>
      <c r="B21" s="127" t="s">
        <v>96</v>
      </c>
    </row>
    <row r="22" spans="1:4" s="145" customFormat="1" x14ac:dyDescent="0.3">
      <c r="A22" s="56" t="s">
        <v>367</v>
      </c>
      <c r="C22" s="168"/>
    </row>
    <row r="23" spans="1:4" s="145" customFormat="1" ht="15" customHeight="1" x14ac:dyDescent="0.3">
      <c r="B23" s="175"/>
      <c r="C23" s="176"/>
      <c r="D23" s="176"/>
    </row>
    <row r="24" spans="1:4" s="145" customFormat="1" ht="70.5" customHeight="1" x14ac:dyDescent="0.3">
      <c r="A24" s="127" t="s">
        <v>368</v>
      </c>
      <c r="B24" s="122">
        <v>1157</v>
      </c>
      <c r="C24" s="170" t="s">
        <v>378</v>
      </c>
    </row>
    <row r="25" spans="1:4" s="145" customFormat="1" ht="17.25" customHeight="1" x14ac:dyDescent="0.3">
      <c r="A25" s="127" t="s">
        <v>369</v>
      </c>
      <c r="B25" s="122">
        <v>42003</v>
      </c>
      <c r="C25" s="120" t="s">
        <v>52</v>
      </c>
    </row>
    <row r="26" spans="1:4" s="145" customFormat="1" ht="51.75" x14ac:dyDescent="0.3">
      <c r="A26" s="171" t="s">
        <v>230</v>
      </c>
      <c r="B26" s="122" t="s">
        <v>379</v>
      </c>
      <c r="C26" s="123"/>
    </row>
    <row r="27" spans="1:4" s="145" customFormat="1" x14ac:dyDescent="0.3">
      <c r="A27" s="171" t="s">
        <v>371</v>
      </c>
      <c r="B27" s="122" t="s">
        <v>175</v>
      </c>
      <c r="C27" s="123"/>
    </row>
    <row r="28" spans="1:4" s="145" customFormat="1" x14ac:dyDescent="0.3">
      <c r="A28" s="171" t="s">
        <v>373</v>
      </c>
      <c r="B28" s="122" t="s">
        <v>339</v>
      </c>
      <c r="C28" s="123"/>
    </row>
    <row r="29" spans="1:4" s="145" customFormat="1" ht="51.75" x14ac:dyDescent="0.3">
      <c r="A29" s="127" t="s">
        <v>374</v>
      </c>
      <c r="B29" s="122" t="s">
        <v>375</v>
      </c>
      <c r="C29" s="123"/>
    </row>
    <row r="30" spans="1:4" s="145" customFormat="1" x14ac:dyDescent="0.3">
      <c r="A30" s="172"/>
      <c r="B30" s="177" t="s">
        <v>376</v>
      </c>
      <c r="C30" s="121"/>
    </row>
    <row r="31" spans="1:4" s="145" customFormat="1" ht="22.5" customHeight="1" x14ac:dyDescent="0.3">
      <c r="A31" s="173" t="s">
        <v>377</v>
      </c>
      <c r="B31" s="173"/>
      <c r="C31" s="174">
        <f>'[1]5.'!D26</f>
        <v>50000</v>
      </c>
    </row>
    <row r="32" spans="1:4" s="145" customFormat="1" x14ac:dyDescent="0.3">
      <c r="A32" s="175"/>
      <c r="B32" s="175"/>
      <c r="C32" s="178"/>
    </row>
  </sheetData>
  <mergeCells count="1">
    <mergeCell ref="A4:C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-0.249977111117893"/>
  </sheetPr>
  <dimension ref="B1:K285"/>
  <sheetViews>
    <sheetView zoomScaleNormal="100" workbookViewId="0">
      <selection activeCell="E9" sqref="E9"/>
    </sheetView>
  </sheetViews>
  <sheetFormatPr defaultColWidth="9.140625" defaultRowHeight="17.25" x14ac:dyDescent="0.25"/>
  <cols>
    <col min="1" max="1" width="9.140625" style="20"/>
    <col min="2" max="2" width="10.140625" style="20" bestFit="1" customWidth="1"/>
    <col min="3" max="3" width="15.42578125" style="20" bestFit="1" customWidth="1"/>
    <col min="4" max="4" width="72.7109375" style="20" customWidth="1"/>
    <col min="5" max="5" width="33" style="20" customWidth="1"/>
    <col min="6" max="6" width="9.140625" style="20"/>
    <col min="7" max="7" width="11.42578125" style="20" customWidth="1"/>
    <col min="8" max="8" width="15.85546875" style="20" bestFit="1" customWidth="1"/>
    <col min="9" max="16384" width="9.140625" style="20"/>
  </cols>
  <sheetData>
    <row r="1" spans="2:8" x14ac:dyDescent="0.25">
      <c r="E1" s="21" t="s">
        <v>167</v>
      </c>
    </row>
    <row r="2" spans="2:8" x14ac:dyDescent="0.25">
      <c r="E2" s="21" t="s">
        <v>27</v>
      </c>
    </row>
    <row r="3" spans="2:8" x14ac:dyDescent="0.25">
      <c r="E3" s="21" t="s">
        <v>0</v>
      </c>
    </row>
    <row r="5" spans="2:8" ht="78.75" customHeight="1" x14ac:dyDescent="0.25">
      <c r="B5" s="368" t="s">
        <v>78</v>
      </c>
      <c r="C5" s="368"/>
      <c r="D5" s="368"/>
      <c r="E5" s="368"/>
    </row>
    <row r="6" spans="2:8" x14ac:dyDescent="0.25">
      <c r="E6" s="22" t="s">
        <v>26</v>
      </c>
    </row>
    <row r="7" spans="2:8" s="23" customFormat="1" ht="103.5" customHeight="1" x14ac:dyDescent="0.25">
      <c r="B7" s="371" t="s">
        <v>1</v>
      </c>
      <c r="C7" s="372"/>
      <c r="D7" s="369" t="s">
        <v>41</v>
      </c>
      <c r="E7" s="103" t="s">
        <v>21</v>
      </c>
    </row>
    <row r="8" spans="2:8" s="23" customFormat="1" x14ac:dyDescent="0.25">
      <c r="B8" s="24" t="s">
        <v>18</v>
      </c>
      <c r="C8" s="24" t="s">
        <v>42</v>
      </c>
      <c r="D8" s="370"/>
      <c r="E8" s="25" t="s">
        <v>2</v>
      </c>
      <c r="H8" s="97"/>
    </row>
    <row r="9" spans="2:8" s="23" customFormat="1" ht="17.25" customHeight="1" x14ac:dyDescent="0.25">
      <c r="B9" s="26" t="s">
        <v>43</v>
      </c>
      <c r="C9" s="26"/>
      <c r="D9" s="14" t="s">
        <v>44</v>
      </c>
      <c r="E9" s="27">
        <f>+E11+E272</f>
        <v>-4331112.9000000004</v>
      </c>
      <c r="F9" s="97"/>
      <c r="G9" s="97"/>
      <c r="H9" s="97"/>
    </row>
    <row r="10" spans="2:8" s="23" customFormat="1" x14ac:dyDescent="0.25">
      <c r="B10" s="26"/>
      <c r="C10" s="26"/>
      <c r="D10" s="14" t="s">
        <v>132</v>
      </c>
      <c r="E10" s="13"/>
    </row>
    <row r="11" spans="2:8" s="23" customFormat="1" ht="34.5" x14ac:dyDescent="0.25">
      <c r="B11" s="26"/>
      <c r="D11" s="28" t="s">
        <v>45</v>
      </c>
      <c r="E11" s="27">
        <f>E12+E61+E92+E147+E190+E215+E234+E253</f>
        <v>-5984679.0000000009</v>
      </c>
    </row>
    <row r="12" spans="2:8" s="107" customFormat="1" x14ac:dyDescent="0.25">
      <c r="B12" s="190" t="s">
        <v>98</v>
      </c>
      <c r="C12" s="122"/>
      <c r="D12" s="122" t="s">
        <v>57</v>
      </c>
      <c r="E12" s="27">
        <f>E31+E37+E43+E49+E55+E19+E25</f>
        <v>19379.5</v>
      </c>
    </row>
    <row r="13" spans="2:8" s="107" customFormat="1" x14ac:dyDescent="0.25">
      <c r="B13" s="190"/>
      <c r="C13" s="190"/>
      <c r="D13" s="122" t="s">
        <v>99</v>
      </c>
      <c r="E13" s="27"/>
    </row>
    <row r="14" spans="2:8" s="107" customFormat="1" x14ac:dyDescent="0.25">
      <c r="B14" s="190"/>
      <c r="C14" s="190"/>
      <c r="D14" s="122" t="s">
        <v>58</v>
      </c>
      <c r="E14" s="191"/>
    </row>
    <row r="15" spans="2:8" s="107" customFormat="1" ht="34.5" x14ac:dyDescent="0.25">
      <c r="B15" s="190"/>
      <c r="C15" s="190"/>
      <c r="D15" s="122" t="s">
        <v>100</v>
      </c>
      <c r="E15" s="192"/>
    </row>
    <row r="16" spans="2:8" s="107" customFormat="1" x14ac:dyDescent="0.25">
      <c r="B16" s="190"/>
      <c r="C16" s="190"/>
      <c r="D16" s="122" t="s">
        <v>59</v>
      </c>
      <c r="E16" s="191"/>
    </row>
    <row r="17" spans="2:7" s="107" customFormat="1" ht="34.5" x14ac:dyDescent="0.25">
      <c r="B17" s="190"/>
      <c r="C17" s="190"/>
      <c r="D17" s="122" t="s">
        <v>101</v>
      </c>
      <c r="E17" s="191"/>
    </row>
    <row r="18" spans="2:7" s="107" customFormat="1" x14ac:dyDescent="0.25">
      <c r="B18" s="190"/>
      <c r="C18" s="122"/>
      <c r="D18" s="193" t="s">
        <v>79</v>
      </c>
      <c r="E18" s="24"/>
    </row>
    <row r="19" spans="2:7" s="290" customFormat="1" x14ac:dyDescent="0.25">
      <c r="B19" s="190"/>
      <c r="C19" s="194">
        <v>11005</v>
      </c>
      <c r="D19" s="195" t="s">
        <v>60</v>
      </c>
      <c r="E19" s="27">
        <f>+'9.'!E17</f>
        <v>-14150</v>
      </c>
      <c r="F19" s="301">
        <v>0</v>
      </c>
      <c r="G19" s="302">
        <f t="shared" ref="G19:G30" si="0">+E19-F19</f>
        <v>-14150</v>
      </c>
    </row>
    <row r="20" spans="2:7" s="290" customFormat="1" ht="51.75" x14ac:dyDescent="0.25">
      <c r="B20" s="190"/>
      <c r="C20" s="194"/>
      <c r="D20" s="2" t="s">
        <v>409</v>
      </c>
      <c r="E20" s="196"/>
      <c r="F20" s="301"/>
      <c r="G20" s="302">
        <f t="shared" si="0"/>
        <v>0</v>
      </c>
    </row>
    <row r="21" spans="2:7" s="290" customFormat="1" x14ac:dyDescent="0.25">
      <c r="B21" s="190"/>
      <c r="C21" s="194"/>
      <c r="D21" s="195" t="s">
        <v>62</v>
      </c>
      <c r="E21" s="196"/>
      <c r="F21" s="301"/>
      <c r="G21" s="302">
        <f t="shared" si="0"/>
        <v>0</v>
      </c>
    </row>
    <row r="22" spans="2:7" s="290" customFormat="1" ht="51.75" x14ac:dyDescent="0.25">
      <c r="B22" s="190"/>
      <c r="C22" s="194"/>
      <c r="D22" s="303" t="s">
        <v>413</v>
      </c>
      <c r="E22" s="196"/>
      <c r="F22" s="301"/>
      <c r="G22" s="302">
        <f t="shared" si="0"/>
        <v>0</v>
      </c>
    </row>
    <row r="23" spans="2:7" s="290" customFormat="1" x14ac:dyDescent="0.25">
      <c r="B23" s="190"/>
      <c r="C23" s="194"/>
      <c r="D23" s="195" t="s">
        <v>63</v>
      </c>
      <c r="E23" s="196"/>
      <c r="F23" s="301"/>
      <c r="G23" s="302">
        <f t="shared" si="0"/>
        <v>0</v>
      </c>
    </row>
    <row r="24" spans="2:7" s="290" customFormat="1" x14ac:dyDescent="0.25">
      <c r="B24" s="190"/>
      <c r="C24" s="194"/>
      <c r="D24" s="2" t="s">
        <v>64</v>
      </c>
      <c r="E24" s="196"/>
      <c r="F24" s="301"/>
      <c r="G24" s="302">
        <f t="shared" si="0"/>
        <v>0</v>
      </c>
    </row>
    <row r="25" spans="2:7" s="290" customFormat="1" x14ac:dyDescent="0.25">
      <c r="B25" s="190"/>
      <c r="C25" s="194">
        <v>11006</v>
      </c>
      <c r="D25" s="195" t="s">
        <v>60</v>
      </c>
      <c r="E25" s="27">
        <f>+'9.'!E28</f>
        <v>65013</v>
      </c>
      <c r="F25" s="301">
        <v>0</v>
      </c>
      <c r="G25" s="302">
        <f t="shared" si="0"/>
        <v>65013</v>
      </c>
    </row>
    <row r="26" spans="2:7" s="290" customFormat="1" ht="51.75" x14ac:dyDescent="0.25">
      <c r="B26" s="190"/>
      <c r="C26" s="194"/>
      <c r="D26" s="2" t="s">
        <v>412</v>
      </c>
      <c r="E26" s="196"/>
      <c r="F26" s="301"/>
      <c r="G26" s="302">
        <f t="shared" si="0"/>
        <v>0</v>
      </c>
    </row>
    <row r="27" spans="2:7" s="290" customFormat="1" x14ac:dyDescent="0.25">
      <c r="B27" s="190"/>
      <c r="C27" s="194"/>
      <c r="D27" s="195" t="s">
        <v>62</v>
      </c>
      <c r="E27" s="196"/>
      <c r="F27" s="301"/>
      <c r="G27" s="302">
        <f t="shared" si="0"/>
        <v>0</v>
      </c>
    </row>
    <row r="28" spans="2:7" s="290" customFormat="1" ht="51.75" x14ac:dyDescent="0.25">
      <c r="B28" s="190"/>
      <c r="C28" s="194"/>
      <c r="D28" s="303" t="s">
        <v>414</v>
      </c>
      <c r="E28" s="196"/>
      <c r="F28" s="301"/>
      <c r="G28" s="302">
        <f t="shared" si="0"/>
        <v>0</v>
      </c>
    </row>
    <row r="29" spans="2:7" s="290" customFormat="1" x14ac:dyDescent="0.25">
      <c r="B29" s="190"/>
      <c r="C29" s="194"/>
      <c r="D29" s="195" t="s">
        <v>63</v>
      </c>
      <c r="E29" s="196"/>
      <c r="F29" s="301"/>
      <c r="G29" s="302">
        <f t="shared" si="0"/>
        <v>0</v>
      </c>
    </row>
    <row r="30" spans="2:7" s="290" customFormat="1" x14ac:dyDescent="0.25">
      <c r="B30" s="190"/>
      <c r="C30" s="194"/>
      <c r="D30" s="2" t="s">
        <v>64</v>
      </c>
      <c r="E30" s="196"/>
      <c r="F30" s="301"/>
      <c r="G30" s="302">
        <f t="shared" si="0"/>
        <v>0</v>
      </c>
    </row>
    <row r="31" spans="2:7" s="107" customFormat="1" x14ac:dyDescent="0.25">
      <c r="B31" s="190"/>
      <c r="C31" s="194">
        <v>1007</v>
      </c>
      <c r="D31" s="195" t="s">
        <v>60</v>
      </c>
      <c r="E31" s="27">
        <f>'9.'!E38</f>
        <v>-143045</v>
      </c>
    </row>
    <row r="32" spans="2:7" s="107" customFormat="1" ht="69" x14ac:dyDescent="0.25">
      <c r="B32" s="190"/>
      <c r="C32" s="194"/>
      <c r="D32" s="2" t="s">
        <v>198</v>
      </c>
      <c r="E32" s="196"/>
    </row>
    <row r="33" spans="2:11" s="107" customFormat="1" x14ac:dyDescent="0.25">
      <c r="B33" s="190"/>
      <c r="C33" s="194"/>
      <c r="D33" s="195" t="s">
        <v>62</v>
      </c>
      <c r="E33" s="196"/>
    </row>
    <row r="34" spans="2:11" s="107" customFormat="1" ht="69" x14ac:dyDescent="0.25">
      <c r="B34" s="190"/>
      <c r="C34" s="194"/>
      <c r="D34" s="2" t="s">
        <v>229</v>
      </c>
      <c r="E34" s="196"/>
    </row>
    <row r="35" spans="2:11" s="107" customFormat="1" x14ac:dyDescent="0.25">
      <c r="B35" s="190"/>
      <c r="C35" s="194"/>
      <c r="D35" s="195" t="s">
        <v>63</v>
      </c>
      <c r="E35" s="196"/>
    </row>
    <row r="36" spans="2:11" s="107" customFormat="1" x14ac:dyDescent="0.25">
      <c r="B36" s="190"/>
      <c r="C36" s="194"/>
      <c r="D36" s="2" t="s">
        <v>64</v>
      </c>
      <c r="E36" s="196"/>
    </row>
    <row r="37" spans="2:11" s="145" customFormat="1" x14ac:dyDescent="0.3">
      <c r="B37" s="197"/>
      <c r="C37" s="198">
        <v>11010</v>
      </c>
      <c r="D37" s="199" t="s">
        <v>230</v>
      </c>
      <c r="E37" s="27">
        <f>'9.'!E46</f>
        <v>-125933.7</v>
      </c>
      <c r="F37" s="107"/>
      <c r="G37" s="200"/>
      <c r="H37" s="200"/>
      <c r="I37" s="200"/>
      <c r="J37" s="200"/>
      <c r="K37" s="200"/>
    </row>
    <row r="38" spans="2:11" s="203" customFormat="1" ht="86.25" x14ac:dyDescent="0.3">
      <c r="B38" s="201"/>
      <c r="C38" s="122"/>
      <c r="D38" s="202" t="s">
        <v>231</v>
      </c>
      <c r="E38" s="189"/>
      <c r="F38" s="107"/>
    </row>
    <row r="39" spans="2:11" s="145" customFormat="1" x14ac:dyDescent="0.3">
      <c r="B39" s="204"/>
      <c r="C39" s="122"/>
      <c r="D39" s="199" t="s">
        <v>62</v>
      </c>
      <c r="E39" s="189"/>
      <c r="F39" s="107"/>
    </row>
    <row r="40" spans="2:11" s="145" customFormat="1" ht="86.25" x14ac:dyDescent="0.3">
      <c r="B40" s="204"/>
      <c r="C40" s="122"/>
      <c r="D40" s="14" t="s">
        <v>232</v>
      </c>
      <c r="E40" s="189"/>
      <c r="F40" s="107"/>
    </row>
    <row r="41" spans="2:11" s="145" customFormat="1" x14ac:dyDescent="0.3">
      <c r="B41" s="204"/>
      <c r="C41" s="122"/>
      <c r="D41" s="199" t="s">
        <v>233</v>
      </c>
      <c r="E41" s="189"/>
      <c r="F41" s="107"/>
    </row>
    <row r="42" spans="2:11" s="145" customFormat="1" x14ac:dyDescent="0.3">
      <c r="B42" s="204"/>
      <c r="C42" s="122"/>
      <c r="D42" s="14" t="s">
        <v>64</v>
      </c>
      <c r="E42" s="189"/>
      <c r="F42" s="107"/>
    </row>
    <row r="43" spans="2:11" s="145" customFormat="1" x14ac:dyDescent="0.3">
      <c r="B43" s="197"/>
      <c r="C43" s="198">
        <v>31001</v>
      </c>
      <c r="D43" s="199" t="s">
        <v>230</v>
      </c>
      <c r="E43" s="27">
        <f>'9.'!E57</f>
        <v>-174849</v>
      </c>
      <c r="F43" s="107"/>
      <c r="G43" s="200"/>
      <c r="H43" s="200"/>
      <c r="I43" s="200"/>
      <c r="J43" s="200"/>
      <c r="K43" s="200"/>
    </row>
    <row r="44" spans="2:11" s="203" customFormat="1" ht="34.5" x14ac:dyDescent="0.3">
      <c r="B44" s="201"/>
      <c r="C44" s="122"/>
      <c r="D44" s="202" t="s">
        <v>203</v>
      </c>
      <c r="E44" s="189"/>
      <c r="F44" s="107"/>
    </row>
    <row r="45" spans="2:11" s="145" customFormat="1" x14ac:dyDescent="0.3">
      <c r="B45" s="204"/>
      <c r="C45" s="122"/>
      <c r="D45" s="199" t="s">
        <v>62</v>
      </c>
      <c r="E45" s="189"/>
      <c r="F45" s="107"/>
    </row>
    <row r="46" spans="2:11" s="145" customFormat="1" ht="51.75" x14ac:dyDescent="0.3">
      <c r="B46" s="204"/>
      <c r="C46" s="122"/>
      <c r="D46" s="14" t="s">
        <v>234</v>
      </c>
      <c r="E46" s="189"/>
      <c r="F46" s="107"/>
    </row>
    <row r="47" spans="2:11" s="145" customFormat="1" x14ac:dyDescent="0.3">
      <c r="B47" s="204"/>
      <c r="C47" s="122"/>
      <c r="D47" s="199" t="s">
        <v>233</v>
      </c>
      <c r="E47" s="189"/>
      <c r="F47" s="107"/>
    </row>
    <row r="48" spans="2:11" s="145" customFormat="1" ht="34.5" x14ac:dyDescent="0.3">
      <c r="B48" s="204"/>
      <c r="C48" s="122"/>
      <c r="D48" s="14" t="s">
        <v>124</v>
      </c>
      <c r="E48" s="189"/>
      <c r="F48" s="107"/>
    </row>
    <row r="49" spans="2:11" s="107" customFormat="1" x14ac:dyDescent="0.25">
      <c r="B49" s="190"/>
      <c r="C49" s="205">
        <v>31004</v>
      </c>
      <c r="D49" s="2" t="s">
        <v>60</v>
      </c>
      <c r="E49" s="27">
        <f>'9.'!E69</f>
        <v>-0.8</v>
      </c>
    </row>
    <row r="50" spans="2:11" s="107" customFormat="1" ht="69" x14ac:dyDescent="0.25">
      <c r="B50" s="190"/>
      <c r="C50" s="194"/>
      <c r="D50" s="2" t="s">
        <v>207</v>
      </c>
      <c r="E50" s="196"/>
    </row>
    <row r="51" spans="2:11" s="107" customFormat="1" x14ac:dyDescent="0.25">
      <c r="B51" s="190"/>
      <c r="C51" s="194"/>
      <c r="D51" s="2" t="s">
        <v>62</v>
      </c>
      <c r="E51" s="196"/>
    </row>
    <row r="52" spans="2:11" s="107" customFormat="1" ht="51.75" x14ac:dyDescent="0.25">
      <c r="B52" s="190"/>
      <c r="C52" s="194"/>
      <c r="D52" s="2" t="s">
        <v>235</v>
      </c>
      <c r="E52" s="196"/>
    </row>
    <row r="53" spans="2:11" s="107" customFormat="1" x14ac:dyDescent="0.25">
      <c r="B53" s="190"/>
      <c r="C53" s="194"/>
      <c r="D53" s="2" t="s">
        <v>63</v>
      </c>
      <c r="E53" s="196"/>
    </row>
    <row r="54" spans="2:11" s="107" customFormat="1" ht="34.5" x14ac:dyDescent="0.25">
      <c r="B54" s="190"/>
      <c r="C54" s="194"/>
      <c r="D54" s="2" t="s">
        <v>107</v>
      </c>
      <c r="E54" s="196"/>
    </row>
    <row r="55" spans="2:11" s="145" customFormat="1" x14ac:dyDescent="0.3">
      <c r="B55" s="197"/>
      <c r="C55" s="198">
        <v>31005</v>
      </c>
      <c r="D55" s="199" t="s">
        <v>230</v>
      </c>
      <c r="E55" s="27">
        <f>'9.'!E78</f>
        <v>412345</v>
      </c>
      <c r="F55" s="107"/>
      <c r="G55" s="200"/>
      <c r="H55" s="200"/>
      <c r="I55" s="200"/>
      <c r="J55" s="200"/>
      <c r="K55" s="200"/>
    </row>
    <row r="56" spans="2:11" s="203" customFormat="1" ht="69" x14ac:dyDescent="0.3">
      <c r="B56" s="201"/>
      <c r="C56" s="122"/>
      <c r="D56" s="202" t="s">
        <v>208</v>
      </c>
      <c r="E56" s="189"/>
      <c r="F56" s="107"/>
    </row>
    <row r="57" spans="2:11" s="145" customFormat="1" x14ac:dyDescent="0.3">
      <c r="B57" s="204"/>
      <c r="C57" s="122"/>
      <c r="D57" s="199" t="s">
        <v>62</v>
      </c>
      <c r="E57" s="189"/>
      <c r="F57" s="107"/>
    </row>
    <row r="58" spans="2:11" s="145" customFormat="1" ht="34.5" x14ac:dyDescent="0.3">
      <c r="B58" s="204"/>
      <c r="C58" s="122"/>
      <c r="D58" s="14" t="s">
        <v>236</v>
      </c>
      <c r="E58" s="189"/>
      <c r="F58" s="107"/>
    </row>
    <row r="59" spans="2:11" s="145" customFormat="1" x14ac:dyDescent="0.3">
      <c r="B59" s="204"/>
      <c r="C59" s="122"/>
      <c r="D59" s="199" t="s">
        <v>233</v>
      </c>
      <c r="E59" s="189"/>
      <c r="F59" s="107"/>
    </row>
    <row r="60" spans="2:11" s="145" customFormat="1" ht="34.5" x14ac:dyDescent="0.3">
      <c r="B60" s="204"/>
      <c r="C60" s="122"/>
      <c r="D60" s="14" t="s">
        <v>124</v>
      </c>
      <c r="E60" s="189"/>
      <c r="F60" s="107"/>
    </row>
    <row r="61" spans="2:11" s="23" customFormat="1" x14ac:dyDescent="0.25">
      <c r="B61" s="190">
        <v>1019</v>
      </c>
      <c r="C61" s="28"/>
      <c r="D61" s="206" t="s">
        <v>57</v>
      </c>
      <c r="E61" s="207">
        <f>E68+E74+E80+E86</f>
        <v>-650394.60000000009</v>
      </c>
    </row>
    <row r="62" spans="2:11" s="23" customFormat="1" x14ac:dyDescent="0.25">
      <c r="B62" s="208"/>
      <c r="C62" s="26"/>
      <c r="D62" s="122" t="s">
        <v>189</v>
      </c>
      <c r="E62" s="27"/>
    </row>
    <row r="63" spans="2:11" s="23" customFormat="1" x14ac:dyDescent="0.25">
      <c r="B63" s="208"/>
      <c r="C63" s="26"/>
      <c r="D63" s="206" t="s">
        <v>58</v>
      </c>
      <c r="E63" s="209"/>
    </row>
    <row r="64" spans="2:11" s="23" customFormat="1" ht="34.5" x14ac:dyDescent="0.25">
      <c r="B64" s="208"/>
      <c r="C64" s="26"/>
      <c r="D64" s="122" t="s">
        <v>237</v>
      </c>
      <c r="E64" s="209"/>
    </row>
    <row r="65" spans="2:5" s="23" customFormat="1" x14ac:dyDescent="0.25">
      <c r="B65" s="208"/>
      <c r="C65" s="26"/>
      <c r="D65" s="206" t="s">
        <v>59</v>
      </c>
      <c r="E65" s="209"/>
    </row>
    <row r="66" spans="2:5" s="23" customFormat="1" ht="51.75" x14ac:dyDescent="0.25">
      <c r="B66" s="208"/>
      <c r="C66" s="26"/>
      <c r="D66" s="122" t="s">
        <v>238</v>
      </c>
      <c r="E66" s="210"/>
    </row>
    <row r="67" spans="2:5" s="23" customFormat="1" x14ac:dyDescent="0.25">
      <c r="B67" s="367" t="s">
        <v>79</v>
      </c>
      <c r="C67" s="367"/>
      <c r="D67" s="367"/>
      <c r="E67" s="367"/>
    </row>
    <row r="68" spans="2:5" s="23" customFormat="1" x14ac:dyDescent="0.25">
      <c r="B68" s="190"/>
      <c r="C68" s="28" t="s">
        <v>239</v>
      </c>
      <c r="D68" s="206" t="s">
        <v>60</v>
      </c>
      <c r="E68" s="207">
        <f>'10.'!E18</f>
        <v>-505.9</v>
      </c>
    </row>
    <row r="69" spans="2:5" s="23" customFormat="1" ht="51.75" x14ac:dyDescent="0.25">
      <c r="B69" s="208"/>
      <c r="C69" s="26"/>
      <c r="D69" s="122" t="s">
        <v>240</v>
      </c>
      <c r="E69" s="211"/>
    </row>
    <row r="70" spans="2:5" s="23" customFormat="1" x14ac:dyDescent="0.25">
      <c r="B70" s="208"/>
      <c r="C70" s="26"/>
      <c r="D70" s="206" t="s">
        <v>62</v>
      </c>
      <c r="E70" s="13"/>
    </row>
    <row r="71" spans="2:5" s="23" customFormat="1" ht="69" x14ac:dyDescent="0.25">
      <c r="B71" s="208"/>
      <c r="C71" s="26"/>
      <c r="D71" s="122" t="s">
        <v>241</v>
      </c>
      <c r="E71" s="13"/>
    </row>
    <row r="72" spans="2:5" s="23" customFormat="1" x14ac:dyDescent="0.25">
      <c r="B72" s="208"/>
      <c r="C72" s="26"/>
      <c r="D72" s="206" t="s">
        <v>63</v>
      </c>
      <c r="E72" s="13"/>
    </row>
    <row r="73" spans="2:5" s="23" customFormat="1" x14ac:dyDescent="0.25">
      <c r="B73" s="208"/>
      <c r="C73" s="26"/>
      <c r="D73" s="122" t="s">
        <v>64</v>
      </c>
      <c r="E73" s="13"/>
    </row>
    <row r="74" spans="2:5" s="23" customFormat="1" x14ac:dyDescent="0.25">
      <c r="B74" s="190"/>
      <c r="C74" s="28" t="s">
        <v>242</v>
      </c>
      <c r="D74" s="206" t="s">
        <v>60</v>
      </c>
      <c r="E74" s="207">
        <f>'9.'!E91</f>
        <v>-12700</v>
      </c>
    </row>
    <row r="75" spans="2:5" s="23" customFormat="1" ht="103.5" x14ac:dyDescent="0.25">
      <c r="B75" s="208"/>
      <c r="C75" s="26"/>
      <c r="D75" s="122" t="s">
        <v>212</v>
      </c>
      <c r="E75" s="211"/>
    </row>
    <row r="76" spans="2:5" s="23" customFormat="1" x14ac:dyDescent="0.25">
      <c r="B76" s="208"/>
      <c r="C76" s="26"/>
      <c r="D76" s="206" t="s">
        <v>62</v>
      </c>
      <c r="E76" s="13"/>
    </row>
    <row r="77" spans="2:5" s="23" customFormat="1" ht="103.5" x14ac:dyDescent="0.25">
      <c r="B77" s="208"/>
      <c r="C77" s="26"/>
      <c r="D77" s="122" t="s">
        <v>243</v>
      </c>
      <c r="E77" s="13"/>
    </row>
    <row r="78" spans="2:5" s="23" customFormat="1" x14ac:dyDescent="0.25">
      <c r="B78" s="208"/>
      <c r="C78" s="26"/>
      <c r="D78" s="206" t="s">
        <v>244</v>
      </c>
      <c r="E78" s="13"/>
    </row>
    <row r="79" spans="2:5" s="23" customFormat="1" x14ac:dyDescent="0.25">
      <c r="B79" s="208"/>
      <c r="C79" s="26"/>
      <c r="D79" s="122" t="s">
        <v>106</v>
      </c>
      <c r="E79" s="13"/>
    </row>
    <row r="80" spans="2:5" s="23" customFormat="1" x14ac:dyDescent="0.25">
      <c r="B80" s="190"/>
      <c r="C80" s="28">
        <v>12003</v>
      </c>
      <c r="D80" s="206" t="s">
        <v>60</v>
      </c>
      <c r="E80" s="207">
        <f>'10.'!E28</f>
        <v>215612.19999999998</v>
      </c>
    </row>
    <row r="81" spans="2:5" s="23" customFormat="1" ht="103.5" x14ac:dyDescent="0.25">
      <c r="B81" s="208"/>
      <c r="C81" s="26"/>
      <c r="D81" s="122" t="s">
        <v>220</v>
      </c>
      <c r="E81" s="211"/>
    </row>
    <row r="82" spans="2:5" s="23" customFormat="1" x14ac:dyDescent="0.25">
      <c r="B82" s="208"/>
      <c r="C82" s="26"/>
      <c r="D82" s="206" t="s">
        <v>62</v>
      </c>
      <c r="E82" s="13"/>
    </row>
    <row r="83" spans="2:5" s="23" customFormat="1" ht="69" x14ac:dyDescent="0.25">
      <c r="B83" s="208"/>
      <c r="C83" s="26"/>
      <c r="D83" s="122" t="s">
        <v>256</v>
      </c>
      <c r="E83" s="13"/>
    </row>
    <row r="84" spans="2:5" s="23" customFormat="1" x14ac:dyDescent="0.25">
      <c r="B84" s="208"/>
      <c r="C84" s="26"/>
      <c r="D84" s="206" t="s">
        <v>244</v>
      </c>
      <c r="E84" s="13"/>
    </row>
    <row r="85" spans="2:5" s="23" customFormat="1" x14ac:dyDescent="0.25">
      <c r="B85" s="208"/>
      <c r="C85" s="26"/>
      <c r="D85" s="122" t="s">
        <v>106</v>
      </c>
      <c r="E85" s="13"/>
    </row>
    <row r="86" spans="2:5" s="23" customFormat="1" x14ac:dyDescent="0.25">
      <c r="B86" s="190"/>
      <c r="C86" s="14">
        <v>12004</v>
      </c>
      <c r="D86" s="206" t="s">
        <v>60</v>
      </c>
      <c r="E86" s="207">
        <f>'9.'!E104</f>
        <v>-852800.9</v>
      </c>
    </row>
    <row r="87" spans="2:5" s="23" customFormat="1" ht="86.25" x14ac:dyDescent="0.25">
      <c r="B87" s="208"/>
      <c r="C87" s="26"/>
      <c r="D87" s="212" t="s">
        <v>215</v>
      </c>
      <c r="E87" s="211"/>
    </row>
    <row r="88" spans="2:5" s="23" customFormat="1" x14ac:dyDescent="0.25">
      <c r="B88" s="208"/>
      <c r="C88" s="26"/>
      <c r="D88" s="206" t="s">
        <v>62</v>
      </c>
      <c r="E88" s="13"/>
    </row>
    <row r="89" spans="2:5" s="23" customFormat="1" ht="86.25" x14ac:dyDescent="0.25">
      <c r="B89" s="208"/>
      <c r="C89" s="26"/>
      <c r="D89" s="122" t="s">
        <v>478</v>
      </c>
      <c r="E89" s="13"/>
    </row>
    <row r="90" spans="2:5" s="23" customFormat="1" x14ac:dyDescent="0.25">
      <c r="B90" s="208"/>
      <c r="C90" s="26"/>
      <c r="D90" s="206" t="s">
        <v>244</v>
      </c>
      <c r="E90" s="13"/>
    </row>
    <row r="91" spans="2:5" s="23" customFormat="1" x14ac:dyDescent="0.25">
      <c r="B91" s="208"/>
      <c r="C91" s="26"/>
      <c r="D91" s="122" t="s">
        <v>106</v>
      </c>
      <c r="E91" s="13"/>
    </row>
    <row r="92" spans="2:5" s="23" customFormat="1" x14ac:dyDescent="0.25">
      <c r="B92" s="190">
        <v>1049</v>
      </c>
      <c r="C92" s="28"/>
      <c r="D92" s="335" t="s">
        <v>57</v>
      </c>
      <c r="E92" s="27">
        <f>E99+E105+E111+E117+E123+E129+E135+E141</f>
        <v>-170700</v>
      </c>
    </row>
    <row r="93" spans="2:5" s="23" customFormat="1" x14ac:dyDescent="0.25">
      <c r="B93" s="208"/>
      <c r="C93" s="26"/>
      <c r="D93" s="335" t="s">
        <v>449</v>
      </c>
      <c r="E93" s="27"/>
    </row>
    <row r="94" spans="2:5" s="23" customFormat="1" x14ac:dyDescent="0.25">
      <c r="B94" s="208"/>
      <c r="C94" s="26"/>
      <c r="D94" s="335" t="s">
        <v>58</v>
      </c>
      <c r="E94" s="209"/>
    </row>
    <row r="95" spans="2:5" s="23" customFormat="1" ht="34.5" x14ac:dyDescent="0.25">
      <c r="B95" s="208"/>
      <c r="C95" s="26"/>
      <c r="D95" s="335" t="s">
        <v>450</v>
      </c>
      <c r="E95" s="209"/>
    </row>
    <row r="96" spans="2:5" s="23" customFormat="1" x14ac:dyDescent="0.25">
      <c r="B96" s="208"/>
      <c r="C96" s="26"/>
      <c r="D96" s="335" t="s">
        <v>59</v>
      </c>
      <c r="E96" s="209"/>
    </row>
    <row r="97" spans="2:5" s="23" customFormat="1" ht="51.75" x14ac:dyDescent="0.25">
      <c r="B97" s="208"/>
      <c r="C97" s="26"/>
      <c r="D97" s="335" t="s">
        <v>451</v>
      </c>
      <c r="E97" s="210"/>
    </row>
    <row r="98" spans="2:5" s="23" customFormat="1" x14ac:dyDescent="0.25">
      <c r="B98" s="367" t="s">
        <v>79</v>
      </c>
      <c r="C98" s="367"/>
      <c r="D98" s="367"/>
      <c r="E98" s="367"/>
    </row>
    <row r="99" spans="2:5" s="23" customFormat="1" x14ac:dyDescent="0.25">
      <c r="B99" s="333"/>
      <c r="C99" s="194">
        <v>11005</v>
      </c>
      <c r="D99" s="335" t="s">
        <v>60</v>
      </c>
      <c r="E99" s="27">
        <f>'9.'!E119</f>
        <v>125000</v>
      </c>
    </row>
    <row r="100" spans="2:5" s="23" customFormat="1" ht="58.5" customHeight="1" x14ac:dyDescent="0.25">
      <c r="B100" s="333"/>
      <c r="C100" s="194"/>
      <c r="D100" s="335" t="s">
        <v>437</v>
      </c>
      <c r="E100" s="216"/>
    </row>
    <row r="101" spans="2:5" s="23" customFormat="1" x14ac:dyDescent="0.25">
      <c r="B101" s="333"/>
      <c r="C101" s="194"/>
      <c r="D101" s="335" t="s">
        <v>62</v>
      </c>
      <c r="E101" s="216"/>
    </row>
    <row r="102" spans="2:5" s="23" customFormat="1" x14ac:dyDescent="0.25">
      <c r="B102" s="333"/>
      <c r="C102" s="194"/>
      <c r="D102" s="335" t="s">
        <v>452</v>
      </c>
      <c r="E102" s="216"/>
    </row>
    <row r="103" spans="2:5" s="23" customFormat="1" x14ac:dyDescent="0.25">
      <c r="B103" s="333"/>
      <c r="C103" s="194"/>
      <c r="D103" s="335" t="s">
        <v>63</v>
      </c>
      <c r="E103" s="216"/>
    </row>
    <row r="104" spans="2:5" s="23" customFormat="1" x14ac:dyDescent="0.25">
      <c r="B104" s="333"/>
      <c r="C104" s="194"/>
      <c r="D104" s="335" t="s">
        <v>64</v>
      </c>
      <c r="E104" s="216"/>
    </row>
    <row r="105" spans="2:5" s="337" customFormat="1" x14ac:dyDescent="0.25">
      <c r="B105" s="190"/>
      <c r="C105" s="194">
        <v>11009</v>
      </c>
      <c r="D105" s="335" t="s">
        <v>60</v>
      </c>
      <c r="E105" s="27">
        <f>'9.'!E127</f>
        <v>-108000</v>
      </c>
    </row>
    <row r="106" spans="2:5" s="337" customFormat="1" ht="51.75" x14ac:dyDescent="0.25">
      <c r="B106" s="190"/>
      <c r="C106" s="194"/>
      <c r="D106" s="335" t="s">
        <v>439</v>
      </c>
      <c r="E106" s="216"/>
    </row>
    <row r="107" spans="2:5" s="337" customFormat="1" x14ac:dyDescent="0.25">
      <c r="B107" s="190"/>
      <c r="C107" s="194"/>
      <c r="D107" s="335" t="s">
        <v>62</v>
      </c>
      <c r="E107" s="216"/>
    </row>
    <row r="108" spans="2:5" s="337" customFormat="1" x14ac:dyDescent="0.25">
      <c r="B108" s="190"/>
      <c r="C108" s="194"/>
      <c r="D108" s="335" t="s">
        <v>452</v>
      </c>
      <c r="E108" s="216"/>
    </row>
    <row r="109" spans="2:5" s="337" customFormat="1" x14ac:dyDescent="0.25">
      <c r="B109" s="190"/>
      <c r="C109" s="194"/>
      <c r="D109" s="335" t="s">
        <v>63</v>
      </c>
      <c r="E109" s="216"/>
    </row>
    <row r="110" spans="2:5" s="337" customFormat="1" x14ac:dyDescent="0.25">
      <c r="B110" s="190"/>
      <c r="C110" s="194"/>
      <c r="D110" s="335" t="s">
        <v>64</v>
      </c>
      <c r="E110" s="216"/>
    </row>
    <row r="111" spans="2:5" s="337" customFormat="1" x14ac:dyDescent="0.25">
      <c r="B111" s="190"/>
      <c r="C111" s="194">
        <v>11011</v>
      </c>
      <c r="D111" s="335" t="s">
        <v>60</v>
      </c>
      <c r="E111" s="27">
        <f>'9.'!E136</f>
        <v>-50000</v>
      </c>
    </row>
    <row r="112" spans="2:5" s="337" customFormat="1" ht="51.75" x14ac:dyDescent="0.25">
      <c r="B112" s="190"/>
      <c r="C112" s="194"/>
      <c r="D112" s="335" t="s">
        <v>439</v>
      </c>
      <c r="E112" s="216"/>
    </row>
    <row r="113" spans="2:5" s="337" customFormat="1" x14ac:dyDescent="0.25">
      <c r="B113" s="190"/>
      <c r="C113" s="194"/>
      <c r="D113" s="335" t="s">
        <v>62</v>
      </c>
      <c r="E113" s="216"/>
    </row>
    <row r="114" spans="2:5" s="337" customFormat="1" x14ac:dyDescent="0.25">
      <c r="B114" s="190"/>
      <c r="C114" s="194"/>
      <c r="D114" s="335" t="s">
        <v>452</v>
      </c>
      <c r="E114" s="216"/>
    </row>
    <row r="115" spans="2:5" s="337" customFormat="1" x14ac:dyDescent="0.25">
      <c r="B115" s="190"/>
      <c r="C115" s="194"/>
      <c r="D115" s="335" t="s">
        <v>63</v>
      </c>
      <c r="E115" s="216"/>
    </row>
    <row r="116" spans="2:5" s="337" customFormat="1" x14ac:dyDescent="0.25">
      <c r="B116" s="190"/>
      <c r="C116" s="194"/>
      <c r="D116" s="335" t="s">
        <v>64</v>
      </c>
      <c r="E116" s="216"/>
    </row>
    <row r="117" spans="2:5" s="337" customFormat="1" x14ac:dyDescent="0.25">
      <c r="B117" s="190"/>
      <c r="C117" s="194">
        <v>11012</v>
      </c>
      <c r="D117" s="335" t="s">
        <v>60</v>
      </c>
      <c r="E117" s="27">
        <f>'9.'!E144</f>
        <v>-126300</v>
      </c>
    </row>
    <row r="118" spans="2:5" s="337" customFormat="1" ht="51.75" x14ac:dyDescent="0.25">
      <c r="B118" s="190"/>
      <c r="C118" s="194"/>
      <c r="D118" s="335" t="s">
        <v>441</v>
      </c>
      <c r="E118" s="216"/>
    </row>
    <row r="119" spans="2:5" s="337" customFormat="1" x14ac:dyDescent="0.25">
      <c r="B119" s="190"/>
      <c r="C119" s="194"/>
      <c r="D119" s="335" t="s">
        <v>62</v>
      </c>
      <c r="E119" s="216"/>
    </row>
    <row r="120" spans="2:5" s="337" customFormat="1" x14ac:dyDescent="0.25">
      <c r="B120" s="190"/>
      <c r="C120" s="194"/>
      <c r="D120" s="335" t="s">
        <v>452</v>
      </c>
      <c r="E120" s="216"/>
    </row>
    <row r="121" spans="2:5" s="337" customFormat="1" x14ac:dyDescent="0.25">
      <c r="B121" s="190"/>
      <c r="C121" s="194"/>
      <c r="D121" s="335" t="s">
        <v>63</v>
      </c>
      <c r="E121" s="216"/>
    </row>
    <row r="122" spans="2:5" s="337" customFormat="1" x14ac:dyDescent="0.25">
      <c r="B122" s="190"/>
      <c r="C122" s="194"/>
      <c r="D122" s="335" t="s">
        <v>64</v>
      </c>
      <c r="E122" s="216"/>
    </row>
    <row r="123" spans="2:5" s="337" customFormat="1" x14ac:dyDescent="0.25">
      <c r="B123" s="190"/>
      <c r="C123" s="194">
        <v>11014</v>
      </c>
      <c r="D123" s="335" t="s">
        <v>60</v>
      </c>
      <c r="E123" s="27">
        <f>'9.'!E152</f>
        <v>-125000</v>
      </c>
    </row>
    <row r="124" spans="2:5" s="337" customFormat="1" ht="59.25" customHeight="1" x14ac:dyDescent="0.25">
      <c r="B124" s="190"/>
      <c r="C124" s="194"/>
      <c r="D124" s="190" t="s">
        <v>442</v>
      </c>
      <c r="E124" s="216"/>
    </row>
    <row r="125" spans="2:5" s="337" customFormat="1" x14ac:dyDescent="0.25">
      <c r="B125" s="190"/>
      <c r="C125" s="194"/>
      <c r="D125" s="335" t="s">
        <v>62</v>
      </c>
      <c r="E125" s="216"/>
    </row>
    <row r="126" spans="2:5" s="337" customFormat="1" x14ac:dyDescent="0.25">
      <c r="B126" s="190"/>
      <c r="C126" s="194"/>
      <c r="D126" s="335" t="s">
        <v>452</v>
      </c>
      <c r="E126" s="216"/>
    </row>
    <row r="127" spans="2:5" s="337" customFormat="1" x14ac:dyDescent="0.25">
      <c r="B127" s="190"/>
      <c r="C127" s="194"/>
      <c r="D127" s="335" t="s">
        <v>63</v>
      </c>
      <c r="E127" s="216"/>
    </row>
    <row r="128" spans="2:5" s="337" customFormat="1" x14ac:dyDescent="0.25">
      <c r="B128" s="190"/>
      <c r="C128" s="194"/>
      <c r="D128" s="335" t="s">
        <v>64</v>
      </c>
      <c r="E128" s="216"/>
    </row>
    <row r="129" spans="2:5" s="23" customFormat="1" x14ac:dyDescent="0.25">
      <c r="B129" s="190"/>
      <c r="C129" s="336">
        <v>21004</v>
      </c>
      <c r="D129" s="2" t="s">
        <v>60</v>
      </c>
      <c r="E129" s="27">
        <f>'9.'!E160</f>
        <v>-132000</v>
      </c>
    </row>
    <row r="130" spans="2:5" s="23" customFormat="1" ht="69" x14ac:dyDescent="0.25">
      <c r="B130" s="208"/>
      <c r="C130" s="26"/>
      <c r="D130" s="2" t="s">
        <v>444</v>
      </c>
      <c r="E130" s="211"/>
    </row>
    <row r="131" spans="2:5" s="23" customFormat="1" x14ac:dyDescent="0.25">
      <c r="B131" s="208"/>
      <c r="C131" s="26"/>
      <c r="D131" s="2" t="s">
        <v>62</v>
      </c>
      <c r="E131" s="13"/>
    </row>
    <row r="132" spans="2:5" s="23" customFormat="1" x14ac:dyDescent="0.25">
      <c r="B132" s="208"/>
      <c r="C132" s="26"/>
      <c r="D132" s="2" t="s">
        <v>453</v>
      </c>
      <c r="E132" s="13"/>
    </row>
    <row r="133" spans="2:5" s="23" customFormat="1" x14ac:dyDescent="0.25">
      <c r="B133" s="208"/>
      <c r="C133" s="26"/>
      <c r="D133" s="2" t="s">
        <v>63</v>
      </c>
      <c r="E133" s="13"/>
    </row>
    <row r="134" spans="2:5" s="23" customFormat="1" ht="34.5" x14ac:dyDescent="0.25">
      <c r="B134" s="208"/>
      <c r="C134" s="26"/>
      <c r="D134" s="2" t="s">
        <v>454</v>
      </c>
      <c r="E134" s="13"/>
    </row>
    <row r="135" spans="2:5" s="23" customFormat="1" x14ac:dyDescent="0.25">
      <c r="B135" s="190"/>
      <c r="C135" s="336">
        <v>21006</v>
      </c>
      <c r="D135" s="2" t="s">
        <v>60</v>
      </c>
      <c r="E135" s="27">
        <f>'9.'!E169</f>
        <v>185600</v>
      </c>
    </row>
    <row r="136" spans="2:5" s="23" customFormat="1" ht="51.75" x14ac:dyDescent="0.25">
      <c r="B136" s="208"/>
      <c r="C136" s="26"/>
      <c r="D136" s="2" t="s">
        <v>446</v>
      </c>
      <c r="E136" s="211"/>
    </row>
    <row r="137" spans="2:5" s="23" customFormat="1" x14ac:dyDescent="0.25">
      <c r="B137" s="208"/>
      <c r="C137" s="26"/>
      <c r="D137" s="2" t="s">
        <v>62</v>
      </c>
      <c r="E137" s="13"/>
    </row>
    <row r="138" spans="2:5" s="23" customFormat="1" x14ac:dyDescent="0.25">
      <c r="B138" s="208"/>
      <c r="C138" s="26"/>
      <c r="D138" s="2" t="s">
        <v>455</v>
      </c>
      <c r="E138" s="13"/>
    </row>
    <row r="139" spans="2:5" s="23" customFormat="1" x14ac:dyDescent="0.25">
      <c r="B139" s="208"/>
      <c r="C139" s="26"/>
      <c r="D139" s="2" t="s">
        <v>63</v>
      </c>
      <c r="E139" s="13"/>
    </row>
    <row r="140" spans="2:5" s="23" customFormat="1" ht="34.5" x14ac:dyDescent="0.25">
      <c r="B140" s="208"/>
      <c r="C140" s="26"/>
      <c r="D140" s="2" t="s">
        <v>454</v>
      </c>
      <c r="E140" s="13"/>
    </row>
    <row r="141" spans="2:5" s="23" customFormat="1" x14ac:dyDescent="0.25">
      <c r="B141" s="190"/>
      <c r="C141" s="336">
        <v>21013</v>
      </c>
      <c r="D141" s="335" t="s">
        <v>60</v>
      </c>
      <c r="E141" s="27">
        <f>'9.'!E178</f>
        <v>60000</v>
      </c>
    </row>
    <row r="142" spans="2:5" s="23" customFormat="1" ht="70.5" customHeight="1" x14ac:dyDescent="0.25">
      <c r="B142" s="208"/>
      <c r="C142" s="26"/>
      <c r="D142" s="2" t="s">
        <v>448</v>
      </c>
      <c r="E142" s="211"/>
    </row>
    <row r="143" spans="2:5" s="23" customFormat="1" x14ac:dyDescent="0.25">
      <c r="B143" s="208"/>
      <c r="C143" s="26"/>
      <c r="D143" s="2" t="s">
        <v>62</v>
      </c>
      <c r="E143" s="13"/>
    </row>
    <row r="144" spans="2:5" s="23" customFormat="1" x14ac:dyDescent="0.25">
      <c r="B144" s="208"/>
      <c r="C144" s="26"/>
      <c r="D144" s="2" t="s">
        <v>456</v>
      </c>
      <c r="E144" s="13"/>
    </row>
    <row r="145" spans="2:11" s="23" customFormat="1" x14ac:dyDescent="0.25">
      <c r="B145" s="208"/>
      <c r="C145" s="26"/>
      <c r="D145" s="2" t="s">
        <v>63</v>
      </c>
      <c r="E145" s="13"/>
    </row>
    <row r="146" spans="2:11" s="23" customFormat="1" ht="34.5" x14ac:dyDescent="0.25">
      <c r="B146" s="208"/>
      <c r="C146" s="26"/>
      <c r="D146" s="2" t="s">
        <v>454</v>
      </c>
      <c r="E146" s="13"/>
    </row>
    <row r="147" spans="2:11" s="107" customFormat="1" x14ac:dyDescent="0.25">
      <c r="B147" s="190" t="s">
        <v>102</v>
      </c>
      <c r="C147" s="122"/>
      <c r="D147" s="122" t="s">
        <v>57</v>
      </c>
      <c r="E147" s="27">
        <f>E154+E160+E166+E172+E178+E184</f>
        <v>-2850262</v>
      </c>
      <c r="F147" s="111"/>
      <c r="G147" s="112"/>
    </row>
    <row r="148" spans="2:11" s="107" customFormat="1" x14ac:dyDescent="0.25">
      <c r="B148" s="190"/>
      <c r="C148" s="190"/>
      <c r="D148" s="122" t="s">
        <v>103</v>
      </c>
      <c r="E148" s="27"/>
    </row>
    <row r="149" spans="2:11" s="107" customFormat="1" x14ac:dyDescent="0.25">
      <c r="B149" s="190"/>
      <c r="C149" s="190"/>
      <c r="D149" s="122" t="s">
        <v>58</v>
      </c>
      <c r="E149" s="191"/>
    </row>
    <row r="150" spans="2:11" s="107" customFormat="1" ht="34.5" x14ac:dyDescent="0.25">
      <c r="B150" s="190"/>
      <c r="C150" s="190"/>
      <c r="D150" s="122" t="s">
        <v>104</v>
      </c>
      <c r="E150" s="191"/>
    </row>
    <row r="151" spans="2:11" s="107" customFormat="1" x14ac:dyDescent="0.25">
      <c r="B151" s="190"/>
      <c r="C151" s="190"/>
      <c r="D151" s="122" t="s">
        <v>59</v>
      </c>
      <c r="E151" s="191"/>
    </row>
    <row r="152" spans="2:11" s="107" customFormat="1" ht="34.5" x14ac:dyDescent="0.25">
      <c r="B152" s="190"/>
      <c r="C152" s="190"/>
      <c r="D152" s="122" t="s">
        <v>105</v>
      </c>
      <c r="E152" s="191"/>
    </row>
    <row r="153" spans="2:11" s="107" customFormat="1" x14ac:dyDescent="0.25">
      <c r="B153" s="190"/>
      <c r="C153" s="122"/>
      <c r="D153" s="193" t="s">
        <v>79</v>
      </c>
      <c r="E153" s="24"/>
    </row>
    <row r="154" spans="2:11" s="107" customFormat="1" x14ac:dyDescent="0.25">
      <c r="B154" s="190"/>
      <c r="C154" s="194" t="s">
        <v>242</v>
      </c>
      <c r="D154" s="2" t="s">
        <v>60</v>
      </c>
      <c r="E154" s="27">
        <f>'10.'!E41</f>
        <v>-83560</v>
      </c>
    </row>
    <row r="155" spans="2:11" s="107" customFormat="1" ht="69" x14ac:dyDescent="0.25">
      <c r="B155" s="190"/>
      <c r="C155" s="194"/>
      <c r="D155" s="2" t="s">
        <v>246</v>
      </c>
      <c r="E155" s="196"/>
    </row>
    <row r="156" spans="2:11" s="107" customFormat="1" x14ac:dyDescent="0.25">
      <c r="B156" s="190"/>
      <c r="C156" s="194"/>
      <c r="D156" s="2" t="s">
        <v>62</v>
      </c>
      <c r="E156" s="196"/>
    </row>
    <row r="157" spans="2:11" s="107" customFormat="1" ht="86.25" x14ac:dyDescent="0.25">
      <c r="B157" s="190"/>
      <c r="C157" s="194"/>
      <c r="D157" s="2" t="s">
        <v>247</v>
      </c>
      <c r="E157" s="196"/>
    </row>
    <row r="158" spans="2:11" s="107" customFormat="1" x14ac:dyDescent="0.25">
      <c r="B158" s="190"/>
      <c r="C158" s="194"/>
      <c r="D158" s="2" t="s">
        <v>63</v>
      </c>
      <c r="E158" s="196"/>
    </row>
    <row r="159" spans="2:11" s="107" customFormat="1" x14ac:dyDescent="0.25">
      <c r="B159" s="190"/>
      <c r="C159" s="194"/>
      <c r="D159" s="2" t="s">
        <v>106</v>
      </c>
      <c r="E159" s="196"/>
    </row>
    <row r="160" spans="2:11" s="107" customFormat="1" x14ac:dyDescent="0.25">
      <c r="B160" s="197"/>
      <c r="C160" s="198">
        <v>31001</v>
      </c>
      <c r="D160" s="199" t="s">
        <v>230</v>
      </c>
      <c r="E160" s="27">
        <f>'9.'!E189</f>
        <v>-1662490</v>
      </c>
      <c r="G160" s="200"/>
      <c r="H160" s="200"/>
      <c r="I160" s="200"/>
      <c r="J160" s="200"/>
      <c r="K160" s="200"/>
    </row>
    <row r="161" spans="2:11" s="107" customFormat="1" ht="86.25" x14ac:dyDescent="0.3">
      <c r="B161" s="213"/>
      <c r="C161" s="122"/>
      <c r="D161" s="202" t="s">
        <v>248</v>
      </c>
      <c r="E161" s="214"/>
      <c r="G161" s="203"/>
      <c r="H161" s="203"/>
      <c r="I161" s="203"/>
      <c r="J161" s="203"/>
      <c r="K161" s="203"/>
    </row>
    <row r="162" spans="2:11" s="107" customFormat="1" x14ac:dyDescent="0.3">
      <c r="B162" s="204"/>
      <c r="C162" s="122"/>
      <c r="D162" s="199" t="s">
        <v>62</v>
      </c>
      <c r="E162" s="189"/>
      <c r="G162" s="145"/>
      <c r="H162" s="145"/>
      <c r="I162" s="145"/>
      <c r="J162" s="145"/>
      <c r="K162" s="145"/>
    </row>
    <row r="163" spans="2:11" s="107" customFormat="1" ht="69" x14ac:dyDescent="0.3">
      <c r="B163" s="204"/>
      <c r="C163" s="122"/>
      <c r="D163" s="202" t="s">
        <v>249</v>
      </c>
      <c r="E163" s="189"/>
      <c r="G163" s="145"/>
      <c r="H163" s="145"/>
      <c r="I163" s="145"/>
      <c r="J163" s="145"/>
      <c r="K163" s="145"/>
    </row>
    <row r="164" spans="2:11" s="107" customFormat="1" x14ac:dyDescent="0.3">
      <c r="B164" s="204"/>
      <c r="C164" s="122"/>
      <c r="D164" s="199" t="s">
        <v>233</v>
      </c>
      <c r="E164" s="189"/>
      <c r="G164" s="145"/>
      <c r="H164" s="145"/>
      <c r="I164" s="145"/>
      <c r="J164" s="145"/>
      <c r="K164" s="145"/>
    </row>
    <row r="165" spans="2:11" s="107" customFormat="1" ht="34.5" x14ac:dyDescent="0.3">
      <c r="B165" s="204"/>
      <c r="C165" s="122"/>
      <c r="D165" s="14" t="s">
        <v>107</v>
      </c>
      <c r="E165" s="189"/>
      <c r="G165" s="145"/>
      <c r="H165" s="145"/>
      <c r="I165" s="145"/>
      <c r="J165" s="145"/>
      <c r="K165" s="145"/>
    </row>
    <row r="166" spans="2:11" s="145" customFormat="1" x14ac:dyDescent="0.3">
      <c r="B166" s="197"/>
      <c r="C166" s="198">
        <v>31002</v>
      </c>
      <c r="D166" s="199" t="s">
        <v>230</v>
      </c>
      <c r="E166" s="27">
        <f>'9.'!E198</f>
        <v>-138762</v>
      </c>
      <c r="F166" s="107"/>
      <c r="G166" s="200"/>
      <c r="H166" s="200"/>
      <c r="I166" s="200"/>
      <c r="J166" s="200"/>
      <c r="K166" s="200"/>
    </row>
    <row r="167" spans="2:11" s="203" customFormat="1" ht="86.25" x14ac:dyDescent="0.3">
      <c r="B167" s="213"/>
      <c r="C167" s="122"/>
      <c r="D167" s="202" t="s">
        <v>250</v>
      </c>
      <c r="E167" s="214"/>
      <c r="F167" s="107"/>
    </row>
    <row r="168" spans="2:11" s="145" customFormat="1" x14ac:dyDescent="0.3">
      <c r="B168" s="204"/>
      <c r="C168" s="122"/>
      <c r="D168" s="199" t="s">
        <v>62</v>
      </c>
      <c r="E168" s="189"/>
      <c r="F168" s="107"/>
    </row>
    <row r="169" spans="2:11" s="145" customFormat="1" ht="67.5" customHeight="1" x14ac:dyDescent="0.3">
      <c r="B169" s="204"/>
      <c r="C169" s="122"/>
      <c r="D169" s="202" t="s">
        <v>249</v>
      </c>
      <c r="E169" s="189"/>
      <c r="F169" s="107"/>
    </row>
    <row r="170" spans="2:11" s="145" customFormat="1" x14ac:dyDescent="0.3">
      <c r="B170" s="204"/>
      <c r="C170" s="122"/>
      <c r="D170" s="199" t="s">
        <v>233</v>
      </c>
      <c r="E170" s="189"/>
      <c r="F170" s="107"/>
    </row>
    <row r="171" spans="2:11" s="145" customFormat="1" ht="38.25" customHeight="1" x14ac:dyDescent="0.3">
      <c r="B171" s="204"/>
      <c r="C171" s="122"/>
      <c r="D171" s="14" t="s">
        <v>107</v>
      </c>
      <c r="E171" s="189"/>
      <c r="F171" s="107"/>
    </row>
    <row r="172" spans="2:11" s="145" customFormat="1" x14ac:dyDescent="0.3">
      <c r="B172" s="197"/>
      <c r="C172" s="198">
        <v>31003</v>
      </c>
      <c r="D172" s="199" t="s">
        <v>230</v>
      </c>
      <c r="E172" s="27">
        <f>'9.'!E209</f>
        <v>-443301.6</v>
      </c>
      <c r="F172" s="107"/>
      <c r="G172" s="200"/>
      <c r="H172" s="200"/>
      <c r="I172" s="200"/>
      <c r="J172" s="200"/>
      <c r="K172" s="200"/>
    </row>
    <row r="173" spans="2:11" s="203" customFormat="1" ht="69" x14ac:dyDescent="0.3">
      <c r="B173" s="213"/>
      <c r="C173" s="122"/>
      <c r="D173" s="202" t="s">
        <v>251</v>
      </c>
      <c r="E173" s="214"/>
      <c r="F173" s="107"/>
    </row>
    <row r="174" spans="2:11" s="145" customFormat="1" ht="23.25" customHeight="1" x14ac:dyDescent="0.3">
      <c r="B174" s="204"/>
      <c r="C174" s="122"/>
      <c r="D174" s="199" t="s">
        <v>62</v>
      </c>
      <c r="E174" s="189"/>
      <c r="F174" s="107"/>
    </row>
    <row r="175" spans="2:11" s="145" customFormat="1" ht="34.5" x14ac:dyDescent="0.3">
      <c r="B175" s="204"/>
      <c r="C175" s="122"/>
      <c r="D175" s="202" t="s">
        <v>252</v>
      </c>
      <c r="E175" s="189"/>
      <c r="F175" s="107"/>
    </row>
    <row r="176" spans="2:11" s="145" customFormat="1" ht="20.25" customHeight="1" x14ac:dyDescent="0.3">
      <c r="B176" s="204"/>
      <c r="C176" s="122"/>
      <c r="D176" s="199" t="s">
        <v>233</v>
      </c>
      <c r="E176" s="189"/>
      <c r="F176" s="107"/>
    </row>
    <row r="177" spans="2:11" s="145" customFormat="1" ht="34.5" x14ac:dyDescent="0.3">
      <c r="B177" s="204"/>
      <c r="C177" s="122"/>
      <c r="D177" s="14" t="s">
        <v>107</v>
      </c>
      <c r="E177" s="189"/>
      <c r="F177" s="107"/>
    </row>
    <row r="178" spans="2:11" s="145" customFormat="1" x14ac:dyDescent="0.3">
      <c r="B178" s="190"/>
      <c r="C178" s="194" t="s">
        <v>206</v>
      </c>
      <c r="D178" s="2" t="s">
        <v>60</v>
      </c>
      <c r="E178" s="27">
        <f>'10.'!E50</f>
        <v>-463648.4</v>
      </c>
      <c r="F178" s="107"/>
      <c r="G178" s="107"/>
      <c r="H178" s="107"/>
      <c r="I178" s="107"/>
      <c r="J178" s="107"/>
      <c r="K178" s="107"/>
    </row>
    <row r="179" spans="2:11" s="203" customFormat="1" ht="86.25" x14ac:dyDescent="0.3">
      <c r="B179" s="190"/>
      <c r="C179" s="194"/>
      <c r="D179" s="2" t="s">
        <v>253</v>
      </c>
      <c r="E179" s="196"/>
      <c r="F179" s="107"/>
      <c r="G179" s="107"/>
      <c r="H179" s="107"/>
      <c r="I179" s="107"/>
      <c r="J179" s="107"/>
      <c r="K179" s="107"/>
    </row>
    <row r="180" spans="2:11" s="145" customFormat="1" x14ac:dyDescent="0.3">
      <c r="B180" s="190"/>
      <c r="C180" s="194"/>
      <c r="D180" s="2" t="s">
        <v>62</v>
      </c>
      <c r="E180" s="196"/>
      <c r="F180" s="107"/>
      <c r="G180" s="107"/>
      <c r="H180" s="107"/>
      <c r="I180" s="107"/>
      <c r="J180" s="107"/>
      <c r="K180" s="107"/>
    </row>
    <row r="181" spans="2:11" s="145" customFormat="1" ht="35.25" customHeight="1" x14ac:dyDescent="0.3">
      <c r="B181" s="190"/>
      <c r="C181" s="194"/>
      <c r="D181" s="2" t="s">
        <v>254</v>
      </c>
      <c r="E181" s="196"/>
      <c r="F181" s="107"/>
      <c r="G181" s="107"/>
      <c r="H181" s="107"/>
      <c r="I181" s="107"/>
      <c r="J181" s="107"/>
      <c r="K181" s="107"/>
    </row>
    <row r="182" spans="2:11" s="145" customFormat="1" x14ac:dyDescent="0.3">
      <c r="B182" s="190"/>
      <c r="C182" s="194"/>
      <c r="D182" s="2" t="s">
        <v>63</v>
      </c>
      <c r="E182" s="196"/>
      <c r="F182" s="107"/>
      <c r="G182" s="107"/>
      <c r="H182" s="107"/>
      <c r="I182" s="107"/>
      <c r="J182" s="107"/>
      <c r="K182" s="107"/>
    </row>
    <row r="183" spans="2:11" s="145" customFormat="1" ht="34.5" x14ac:dyDescent="0.3">
      <c r="B183" s="190"/>
      <c r="C183" s="194"/>
      <c r="D183" s="2" t="s">
        <v>107</v>
      </c>
      <c r="E183" s="196"/>
      <c r="F183" s="107"/>
      <c r="G183" s="107"/>
      <c r="H183" s="107"/>
      <c r="I183" s="107"/>
      <c r="J183" s="107"/>
      <c r="K183" s="107"/>
    </row>
    <row r="184" spans="2:11" s="107" customFormat="1" x14ac:dyDescent="0.25">
      <c r="B184" s="197"/>
      <c r="C184" s="198">
        <v>31005</v>
      </c>
      <c r="D184" s="199" t="s">
        <v>230</v>
      </c>
      <c r="E184" s="27">
        <f>'9.'!E218</f>
        <v>-58500</v>
      </c>
      <c r="G184" s="200"/>
      <c r="H184" s="200"/>
      <c r="I184" s="200"/>
      <c r="J184" s="200"/>
      <c r="K184" s="200"/>
    </row>
    <row r="185" spans="2:11" s="107" customFormat="1" ht="69" x14ac:dyDescent="0.3">
      <c r="B185" s="213"/>
      <c r="C185" s="122"/>
      <c r="D185" s="202" t="s">
        <v>219</v>
      </c>
      <c r="E185" s="214"/>
      <c r="G185" s="203"/>
      <c r="H185" s="203"/>
      <c r="I185" s="203"/>
      <c r="J185" s="203"/>
      <c r="K185" s="203"/>
    </row>
    <row r="186" spans="2:11" s="107" customFormat="1" x14ac:dyDescent="0.3">
      <c r="B186" s="204"/>
      <c r="C186" s="122"/>
      <c r="D186" s="199" t="s">
        <v>62</v>
      </c>
      <c r="E186" s="189"/>
      <c r="G186" s="145"/>
      <c r="H186" s="145"/>
      <c r="I186" s="145"/>
      <c r="J186" s="145"/>
      <c r="K186" s="145"/>
    </row>
    <row r="187" spans="2:11" s="107" customFormat="1" ht="34.5" x14ac:dyDescent="0.3">
      <c r="B187" s="204"/>
      <c r="C187" s="122"/>
      <c r="D187" s="202" t="s">
        <v>255</v>
      </c>
      <c r="E187" s="189"/>
      <c r="G187" s="145"/>
      <c r="H187" s="145"/>
      <c r="I187" s="145"/>
      <c r="J187" s="145"/>
      <c r="K187" s="145"/>
    </row>
    <row r="188" spans="2:11" s="107" customFormat="1" x14ac:dyDescent="0.3">
      <c r="B188" s="204"/>
      <c r="C188" s="122"/>
      <c r="D188" s="14" t="s">
        <v>233</v>
      </c>
      <c r="E188" s="189"/>
      <c r="G188" s="145"/>
      <c r="H188" s="145"/>
      <c r="I188" s="145"/>
      <c r="J188" s="145"/>
      <c r="K188" s="145"/>
    </row>
    <row r="189" spans="2:11" s="107" customFormat="1" ht="38.25" customHeight="1" x14ac:dyDescent="0.3">
      <c r="B189" s="204"/>
      <c r="C189" s="122"/>
      <c r="D189" s="14" t="s">
        <v>107</v>
      </c>
      <c r="E189" s="189"/>
      <c r="G189" s="145"/>
      <c r="H189" s="145"/>
      <c r="I189" s="145"/>
      <c r="J189" s="145"/>
      <c r="K189" s="145"/>
    </row>
    <row r="190" spans="2:11" s="107" customFormat="1" x14ac:dyDescent="0.25">
      <c r="B190" s="190">
        <v>1157</v>
      </c>
      <c r="C190" s="122"/>
      <c r="D190" s="122" t="s">
        <v>57</v>
      </c>
      <c r="E190" s="27">
        <f>E197+E203+E209</f>
        <v>-2120669.2000000002</v>
      </c>
    </row>
    <row r="191" spans="2:11" s="107" customFormat="1" x14ac:dyDescent="0.25">
      <c r="B191" s="190"/>
      <c r="C191" s="190"/>
      <c r="D191" s="122" t="s">
        <v>91</v>
      </c>
      <c r="E191" s="27"/>
    </row>
    <row r="192" spans="2:11" s="107" customFormat="1" x14ac:dyDescent="0.25">
      <c r="B192" s="190"/>
      <c r="C192" s="190"/>
      <c r="D192" s="122" t="s">
        <v>58</v>
      </c>
      <c r="E192" s="209"/>
    </row>
    <row r="193" spans="2:5" s="107" customFormat="1" x14ac:dyDescent="0.25">
      <c r="B193" s="190"/>
      <c r="C193" s="190"/>
      <c r="D193" s="122" t="s">
        <v>92</v>
      </c>
      <c r="E193" s="209"/>
    </row>
    <row r="194" spans="2:5" s="107" customFormat="1" x14ac:dyDescent="0.25">
      <c r="B194" s="190"/>
      <c r="C194" s="190"/>
      <c r="D194" s="122" t="s">
        <v>59</v>
      </c>
      <c r="E194" s="209"/>
    </row>
    <row r="195" spans="2:5" s="107" customFormat="1" ht="34.5" x14ac:dyDescent="0.25">
      <c r="B195" s="190"/>
      <c r="C195" s="190"/>
      <c r="D195" s="122" t="s">
        <v>93</v>
      </c>
      <c r="E195" s="209"/>
    </row>
    <row r="196" spans="2:5" s="107" customFormat="1" x14ac:dyDescent="0.25">
      <c r="B196" s="190"/>
      <c r="C196" s="122"/>
      <c r="D196" s="179" t="s">
        <v>79</v>
      </c>
      <c r="E196" s="13"/>
    </row>
    <row r="197" spans="2:5" x14ac:dyDescent="0.25">
      <c r="B197" s="190"/>
      <c r="C197" s="122">
        <v>12014</v>
      </c>
      <c r="D197" s="122" t="s">
        <v>60</v>
      </c>
      <c r="E197" s="61">
        <f>'10.'!E61</f>
        <v>-508079.80000000005</v>
      </c>
    </row>
    <row r="198" spans="2:5" ht="51.75" x14ac:dyDescent="0.25">
      <c r="B198" s="190"/>
      <c r="C198" s="190"/>
      <c r="D198" s="215" t="str">
        <f>'10.'!D61</f>
        <v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v>
      </c>
      <c r="E198" s="211"/>
    </row>
    <row r="199" spans="2:5" x14ac:dyDescent="0.25">
      <c r="B199" s="190"/>
      <c r="C199" s="190"/>
      <c r="D199" s="122" t="s">
        <v>62</v>
      </c>
      <c r="E199" s="13"/>
    </row>
    <row r="200" spans="2:5" x14ac:dyDescent="0.25">
      <c r="B200" s="190"/>
      <c r="C200" s="190"/>
      <c r="D200" s="122" t="s">
        <v>175</v>
      </c>
      <c r="E200" s="13"/>
    </row>
    <row r="201" spans="2:5" x14ac:dyDescent="0.25">
      <c r="B201" s="190"/>
      <c r="C201" s="190"/>
      <c r="D201" s="122" t="s">
        <v>63</v>
      </c>
      <c r="E201" s="13"/>
    </row>
    <row r="202" spans="2:5" x14ac:dyDescent="0.25">
      <c r="B202" s="190"/>
      <c r="C202" s="190"/>
      <c r="D202" s="122" t="s">
        <v>106</v>
      </c>
      <c r="E202" s="13"/>
    </row>
    <row r="203" spans="2:5" s="107" customFormat="1" x14ac:dyDescent="0.25">
      <c r="B203" s="190"/>
      <c r="C203" s="194">
        <v>12016</v>
      </c>
      <c r="D203" s="2" t="s">
        <v>60</v>
      </c>
      <c r="E203" s="61">
        <f>'10.'!E70</f>
        <v>-12589.400000000001</v>
      </c>
    </row>
    <row r="204" spans="2:5" s="107" customFormat="1" ht="69" x14ac:dyDescent="0.25">
      <c r="B204" s="190"/>
      <c r="C204" s="194"/>
      <c r="D204" s="2" t="s">
        <v>180</v>
      </c>
      <c r="E204" s="216"/>
    </row>
    <row r="205" spans="2:5" s="107" customFormat="1" x14ac:dyDescent="0.25">
      <c r="B205" s="190"/>
      <c r="C205" s="194"/>
      <c r="D205" s="2" t="s">
        <v>62</v>
      </c>
      <c r="E205" s="216"/>
    </row>
    <row r="206" spans="2:5" s="107" customFormat="1" ht="57.75" customHeight="1" x14ac:dyDescent="0.25">
      <c r="B206" s="190"/>
      <c r="C206" s="194"/>
      <c r="D206" s="2" t="s">
        <v>408</v>
      </c>
      <c r="E206" s="216"/>
    </row>
    <row r="207" spans="2:5" s="107" customFormat="1" x14ac:dyDescent="0.25">
      <c r="B207" s="190"/>
      <c r="C207" s="194"/>
      <c r="D207" s="2" t="s">
        <v>63</v>
      </c>
      <c r="E207" s="216"/>
    </row>
    <row r="208" spans="2:5" s="107" customFormat="1" x14ac:dyDescent="0.25">
      <c r="B208" s="190"/>
      <c r="C208" s="194"/>
      <c r="D208" s="2" t="s">
        <v>106</v>
      </c>
      <c r="E208" s="216"/>
    </row>
    <row r="209" spans="2:6" x14ac:dyDescent="0.25">
      <c r="B209" s="190"/>
      <c r="C209" s="122">
        <v>12021</v>
      </c>
      <c r="D209" s="122" t="s">
        <v>60</v>
      </c>
      <c r="E209" s="61">
        <f>'9.'!E229</f>
        <v>-1600000</v>
      </c>
    </row>
    <row r="210" spans="2:6" ht="69" x14ac:dyDescent="0.25">
      <c r="B210" s="190"/>
      <c r="C210" s="190"/>
      <c r="D210" s="215" t="str">
        <f>'9.'!D229</f>
        <v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v>
      </c>
      <c r="E210" s="211"/>
    </row>
    <row r="211" spans="2:6" x14ac:dyDescent="0.25">
      <c r="B211" s="190"/>
      <c r="C211" s="190"/>
      <c r="D211" s="122" t="s">
        <v>62</v>
      </c>
      <c r="E211" s="13"/>
    </row>
    <row r="212" spans="2:6" ht="34.5" x14ac:dyDescent="0.25">
      <c r="B212" s="190"/>
      <c r="C212" s="190"/>
      <c r="D212" s="122" t="s">
        <v>172</v>
      </c>
      <c r="E212" s="13"/>
    </row>
    <row r="213" spans="2:6" x14ac:dyDescent="0.25">
      <c r="B213" s="190"/>
      <c r="C213" s="190"/>
      <c r="D213" s="122" t="s">
        <v>63</v>
      </c>
      <c r="E213" s="13"/>
    </row>
    <row r="214" spans="2:6" x14ac:dyDescent="0.25">
      <c r="B214" s="190"/>
      <c r="C214" s="190"/>
      <c r="D214" s="122" t="s">
        <v>106</v>
      </c>
      <c r="E214" s="13"/>
    </row>
    <row r="215" spans="2:6" x14ac:dyDescent="0.25">
      <c r="B215" s="190">
        <v>1167</v>
      </c>
      <c r="C215" s="190"/>
      <c r="D215" s="190" t="s">
        <v>57</v>
      </c>
      <c r="E215" s="27">
        <f>E228+E222</f>
        <v>-259148.7</v>
      </c>
      <c r="F215" s="107"/>
    </row>
    <row r="216" spans="2:6" x14ac:dyDescent="0.25">
      <c r="B216" s="190"/>
      <c r="C216" s="190"/>
      <c r="D216" s="190" t="s">
        <v>227</v>
      </c>
      <c r="E216" s="184"/>
      <c r="F216" s="107"/>
    </row>
    <row r="217" spans="2:6" x14ac:dyDescent="0.25">
      <c r="B217" s="190"/>
      <c r="C217" s="190"/>
      <c r="D217" s="190" t="s">
        <v>58</v>
      </c>
      <c r="E217" s="184"/>
      <c r="F217" s="107"/>
    </row>
    <row r="218" spans="2:6" ht="51.75" x14ac:dyDescent="0.25">
      <c r="B218" s="190"/>
      <c r="C218" s="190"/>
      <c r="D218" s="190" t="s">
        <v>264</v>
      </c>
      <c r="E218" s="184"/>
      <c r="F218" s="107"/>
    </row>
    <row r="219" spans="2:6" x14ac:dyDescent="0.25">
      <c r="B219" s="190"/>
      <c r="C219" s="190"/>
      <c r="D219" s="190" t="s">
        <v>59</v>
      </c>
      <c r="E219" s="184"/>
      <c r="F219" s="107"/>
    </row>
    <row r="220" spans="2:6" x14ac:dyDescent="0.25">
      <c r="B220" s="190"/>
      <c r="C220" s="190"/>
      <c r="D220" s="190" t="s">
        <v>265</v>
      </c>
      <c r="E220" s="184"/>
      <c r="F220" s="107"/>
    </row>
    <row r="221" spans="2:6" ht="17.25" customHeight="1" x14ac:dyDescent="0.25">
      <c r="B221" s="190"/>
      <c r="C221" s="190"/>
      <c r="D221" s="193" t="s">
        <v>258</v>
      </c>
      <c r="E221" s="184"/>
      <c r="F221" s="107"/>
    </row>
    <row r="222" spans="2:6" x14ac:dyDescent="0.25">
      <c r="B222" s="190"/>
      <c r="C222" s="190">
        <v>11006</v>
      </c>
      <c r="D222" s="190" t="s">
        <v>60</v>
      </c>
      <c r="E222" s="27">
        <f>'10.'!E80</f>
        <v>-11169.2</v>
      </c>
      <c r="F222" s="107"/>
    </row>
    <row r="223" spans="2:6" ht="69" x14ac:dyDescent="0.3">
      <c r="B223" s="190"/>
      <c r="C223" s="190"/>
      <c r="D223" s="190" t="s">
        <v>61</v>
      </c>
      <c r="E223" s="214"/>
      <c r="F223" s="107"/>
    </row>
    <row r="224" spans="2:6" x14ac:dyDescent="0.3">
      <c r="B224" s="190"/>
      <c r="C224" s="190"/>
      <c r="D224" s="190" t="s">
        <v>62</v>
      </c>
      <c r="E224" s="189"/>
      <c r="F224" s="107"/>
    </row>
    <row r="225" spans="2:6" ht="51.75" x14ac:dyDescent="0.3">
      <c r="B225" s="190"/>
      <c r="C225" s="190"/>
      <c r="D225" s="190" t="s">
        <v>266</v>
      </c>
      <c r="E225" s="189"/>
      <c r="F225" s="107"/>
    </row>
    <row r="226" spans="2:6" x14ac:dyDescent="0.3">
      <c r="B226" s="190"/>
      <c r="C226" s="190"/>
      <c r="D226" s="190" t="s">
        <v>63</v>
      </c>
      <c r="E226" s="189"/>
      <c r="F226" s="107"/>
    </row>
    <row r="227" spans="2:6" x14ac:dyDescent="0.3">
      <c r="B227" s="190"/>
      <c r="C227" s="190"/>
      <c r="D227" s="190" t="s">
        <v>64</v>
      </c>
      <c r="E227" s="189"/>
      <c r="F227" s="107"/>
    </row>
    <row r="228" spans="2:6" x14ac:dyDescent="0.25">
      <c r="B228" s="190"/>
      <c r="C228" s="190">
        <v>32006</v>
      </c>
      <c r="D228" s="190" t="s">
        <v>230</v>
      </c>
      <c r="E228" s="27">
        <f>'10.'!E88</f>
        <v>-247979.5</v>
      </c>
      <c r="F228" s="107"/>
    </row>
    <row r="229" spans="2:6" ht="86.25" x14ac:dyDescent="0.3">
      <c r="B229" s="190"/>
      <c r="C229" s="190"/>
      <c r="D229" s="190" t="s">
        <v>65</v>
      </c>
      <c r="E229" s="214"/>
      <c r="F229" s="107"/>
    </row>
    <row r="230" spans="2:6" x14ac:dyDescent="0.3">
      <c r="B230" s="190"/>
      <c r="C230" s="190"/>
      <c r="D230" s="190" t="s">
        <v>62</v>
      </c>
      <c r="E230" s="217"/>
      <c r="F230" s="107"/>
    </row>
    <row r="231" spans="2:6" ht="34.5" x14ac:dyDescent="0.3">
      <c r="B231" s="190"/>
      <c r="C231" s="190"/>
      <c r="D231" s="190" t="s">
        <v>267</v>
      </c>
      <c r="E231" s="217"/>
      <c r="F231" s="107"/>
    </row>
    <row r="232" spans="2:6" x14ac:dyDescent="0.3">
      <c r="B232" s="190"/>
      <c r="C232" s="190"/>
      <c r="D232" s="190" t="s">
        <v>233</v>
      </c>
      <c r="E232" s="217"/>
      <c r="F232" s="107"/>
    </row>
    <row r="233" spans="2:6" ht="34.5" x14ac:dyDescent="0.3">
      <c r="B233" s="190"/>
      <c r="C233" s="190"/>
      <c r="D233" s="190" t="s">
        <v>268</v>
      </c>
      <c r="E233" s="217"/>
      <c r="F233" s="107"/>
    </row>
    <row r="234" spans="2:6" x14ac:dyDescent="0.25">
      <c r="B234" s="190">
        <v>1189</v>
      </c>
      <c r="C234" s="190"/>
      <c r="D234" s="190" t="s">
        <v>57</v>
      </c>
      <c r="E234" s="27">
        <f>E247+E241</f>
        <v>194220</v>
      </c>
      <c r="F234" s="107"/>
    </row>
    <row r="235" spans="2:6" ht="34.5" x14ac:dyDescent="0.25">
      <c r="B235" s="190"/>
      <c r="C235" s="190"/>
      <c r="D235" s="190" t="s">
        <v>222</v>
      </c>
      <c r="E235" s="184"/>
      <c r="F235" s="107"/>
    </row>
    <row r="236" spans="2:6" x14ac:dyDescent="0.25">
      <c r="B236" s="190"/>
      <c r="C236" s="190"/>
      <c r="D236" s="190" t="s">
        <v>58</v>
      </c>
      <c r="E236" s="184"/>
      <c r="F236" s="107"/>
    </row>
    <row r="237" spans="2:6" ht="51.75" x14ac:dyDescent="0.25">
      <c r="B237" s="190"/>
      <c r="C237" s="190"/>
      <c r="D237" s="190" t="s">
        <v>263</v>
      </c>
      <c r="E237" s="184"/>
      <c r="F237" s="107"/>
    </row>
    <row r="238" spans="2:6" x14ac:dyDescent="0.25">
      <c r="B238" s="190"/>
      <c r="C238" s="190"/>
      <c r="D238" s="190" t="s">
        <v>59</v>
      </c>
      <c r="E238" s="184"/>
      <c r="F238" s="107"/>
    </row>
    <row r="239" spans="2:6" ht="34.5" x14ac:dyDescent="0.25">
      <c r="B239" s="190"/>
      <c r="C239" s="190"/>
      <c r="D239" s="190" t="s">
        <v>257</v>
      </c>
      <c r="E239" s="184"/>
      <c r="F239" s="107"/>
    </row>
    <row r="240" spans="2:6" ht="17.25" customHeight="1" x14ac:dyDescent="0.25">
      <c r="B240" s="190"/>
      <c r="C240" s="190"/>
      <c r="D240" s="193" t="s">
        <v>258</v>
      </c>
      <c r="E240" s="184"/>
      <c r="F240" s="107"/>
    </row>
    <row r="241" spans="2:6" x14ac:dyDescent="0.25">
      <c r="B241" s="190"/>
      <c r="C241" s="190" t="s">
        <v>169</v>
      </c>
      <c r="D241" s="190" t="s">
        <v>60</v>
      </c>
      <c r="E241" s="27">
        <f>'9.'!E240</f>
        <v>-2000</v>
      </c>
      <c r="F241" s="107"/>
    </row>
    <row r="242" spans="2:6" ht="34.5" x14ac:dyDescent="0.3">
      <c r="B242" s="190"/>
      <c r="C242" s="190"/>
      <c r="D242" s="190" t="s">
        <v>259</v>
      </c>
      <c r="E242" s="214"/>
      <c r="F242" s="107"/>
    </row>
    <row r="243" spans="2:6" x14ac:dyDescent="0.3">
      <c r="B243" s="190"/>
      <c r="C243" s="190"/>
      <c r="D243" s="190" t="s">
        <v>62</v>
      </c>
      <c r="E243" s="189"/>
      <c r="F243" s="107"/>
    </row>
    <row r="244" spans="2:6" ht="34.5" x14ac:dyDescent="0.3">
      <c r="B244" s="190"/>
      <c r="C244" s="190"/>
      <c r="D244" s="190" t="s">
        <v>260</v>
      </c>
      <c r="E244" s="189"/>
      <c r="F244" s="107"/>
    </row>
    <row r="245" spans="2:6" x14ac:dyDescent="0.3">
      <c r="B245" s="190"/>
      <c r="C245" s="190"/>
      <c r="D245" s="190" t="s">
        <v>63</v>
      </c>
      <c r="E245" s="189"/>
      <c r="F245" s="107"/>
    </row>
    <row r="246" spans="2:6" x14ac:dyDescent="0.3">
      <c r="B246" s="190"/>
      <c r="C246" s="190"/>
      <c r="D246" s="190" t="s">
        <v>64</v>
      </c>
      <c r="E246" s="189"/>
      <c r="F246" s="107"/>
    </row>
    <row r="247" spans="2:6" x14ac:dyDescent="0.25">
      <c r="B247" s="190"/>
      <c r="C247" s="190">
        <v>12001</v>
      </c>
      <c r="D247" s="190" t="s">
        <v>230</v>
      </c>
      <c r="E247" s="27">
        <f>'9.'!E248</f>
        <v>196220</v>
      </c>
      <c r="F247" s="107"/>
    </row>
    <row r="248" spans="2:6" ht="69" x14ac:dyDescent="0.3">
      <c r="B248" s="190"/>
      <c r="C248" s="190"/>
      <c r="D248" s="190" t="s">
        <v>225</v>
      </c>
      <c r="E248" s="214"/>
      <c r="F248" s="107"/>
    </row>
    <row r="249" spans="2:6" x14ac:dyDescent="0.3">
      <c r="B249" s="190"/>
      <c r="C249" s="190"/>
      <c r="D249" s="190" t="s">
        <v>62</v>
      </c>
      <c r="E249" s="217"/>
      <c r="F249" s="107"/>
    </row>
    <row r="250" spans="2:6" ht="86.25" x14ac:dyDescent="0.3">
      <c r="B250" s="190"/>
      <c r="C250" s="190"/>
      <c r="D250" s="190" t="s">
        <v>262</v>
      </c>
      <c r="E250" s="217"/>
      <c r="F250" s="107"/>
    </row>
    <row r="251" spans="2:6" x14ac:dyDescent="0.3">
      <c r="B251" s="190"/>
      <c r="C251" s="190"/>
      <c r="D251" s="190" t="s">
        <v>233</v>
      </c>
      <c r="E251" s="217"/>
      <c r="F251" s="107"/>
    </row>
    <row r="252" spans="2:6" x14ac:dyDescent="0.3">
      <c r="B252" s="190"/>
      <c r="C252" s="190"/>
      <c r="D252" s="190" t="s">
        <v>261</v>
      </c>
      <c r="E252" s="217"/>
      <c r="F252" s="107"/>
    </row>
    <row r="253" spans="2:6" x14ac:dyDescent="0.25">
      <c r="B253" s="190">
        <v>1232</v>
      </c>
      <c r="C253" s="190"/>
      <c r="D253" s="190" t="s">
        <v>57</v>
      </c>
      <c r="E253" s="27">
        <f>E266+E260</f>
        <v>-147104</v>
      </c>
      <c r="F253" s="332"/>
    </row>
    <row r="254" spans="2:6" x14ac:dyDescent="0.25">
      <c r="B254" s="190"/>
      <c r="C254" s="190"/>
      <c r="D254" s="190" t="s">
        <v>416</v>
      </c>
      <c r="E254" s="326"/>
      <c r="F254" s="332"/>
    </row>
    <row r="255" spans="2:6" x14ac:dyDescent="0.25">
      <c r="B255" s="190"/>
      <c r="C255" s="190"/>
      <c r="D255" s="190" t="s">
        <v>58</v>
      </c>
      <c r="E255" s="326"/>
      <c r="F255" s="332"/>
    </row>
    <row r="256" spans="2:6" ht="34.5" x14ac:dyDescent="0.25">
      <c r="B256" s="190"/>
      <c r="C256" s="190"/>
      <c r="D256" s="190" t="s">
        <v>422</v>
      </c>
      <c r="E256" s="326"/>
      <c r="F256" s="332"/>
    </row>
    <row r="257" spans="2:6" x14ac:dyDescent="0.25">
      <c r="B257" s="190"/>
      <c r="C257" s="190"/>
      <c r="D257" s="190" t="s">
        <v>59</v>
      </c>
      <c r="E257" s="326"/>
      <c r="F257" s="332"/>
    </row>
    <row r="258" spans="2:6" ht="51.75" x14ac:dyDescent="0.25">
      <c r="B258" s="190"/>
      <c r="C258" s="190"/>
      <c r="D258" s="190" t="s">
        <v>423</v>
      </c>
      <c r="E258" s="326"/>
      <c r="F258" s="332"/>
    </row>
    <row r="259" spans="2:6" ht="17.25" customHeight="1" x14ac:dyDescent="0.25">
      <c r="B259" s="190"/>
      <c r="C259" s="190"/>
      <c r="D259" s="325" t="s">
        <v>258</v>
      </c>
      <c r="E259" s="326"/>
      <c r="F259" s="332"/>
    </row>
    <row r="260" spans="2:6" x14ac:dyDescent="0.25">
      <c r="B260" s="190"/>
      <c r="C260" s="190" t="s">
        <v>169</v>
      </c>
      <c r="D260" s="190" t="s">
        <v>60</v>
      </c>
      <c r="E260" s="27">
        <f>'10.'!E101</f>
        <v>-40746</v>
      </c>
      <c r="F260" s="332"/>
    </row>
    <row r="261" spans="2:6" ht="51.75" x14ac:dyDescent="0.3">
      <c r="B261" s="190"/>
      <c r="C261" s="190"/>
      <c r="D261" s="190" t="s">
        <v>417</v>
      </c>
      <c r="E261" s="214"/>
      <c r="F261" s="332"/>
    </row>
    <row r="262" spans="2:6" x14ac:dyDescent="0.3">
      <c r="B262" s="190"/>
      <c r="C262" s="190"/>
      <c r="D262" s="190" t="s">
        <v>62</v>
      </c>
      <c r="E262" s="324"/>
      <c r="F262" s="332"/>
    </row>
    <row r="263" spans="2:6" ht="51.75" x14ac:dyDescent="0.3">
      <c r="B263" s="190"/>
      <c r="C263" s="190"/>
      <c r="D263" s="190" t="s">
        <v>424</v>
      </c>
      <c r="E263" s="324"/>
      <c r="F263" s="332"/>
    </row>
    <row r="264" spans="2:6" x14ac:dyDescent="0.3">
      <c r="B264" s="190"/>
      <c r="C264" s="190"/>
      <c r="D264" s="190" t="s">
        <v>63</v>
      </c>
      <c r="E264" s="324"/>
      <c r="F264" s="332"/>
    </row>
    <row r="265" spans="2:6" x14ac:dyDescent="0.3">
      <c r="B265" s="190"/>
      <c r="C265" s="190"/>
      <c r="D265" s="190" t="s">
        <v>64</v>
      </c>
      <c r="E265" s="324"/>
      <c r="F265" s="332"/>
    </row>
    <row r="266" spans="2:6" x14ac:dyDescent="0.25">
      <c r="B266" s="190"/>
      <c r="C266" s="190">
        <v>32001</v>
      </c>
      <c r="D266" s="190" t="s">
        <v>230</v>
      </c>
      <c r="E266" s="27">
        <f>'10.'!E115</f>
        <v>-106358</v>
      </c>
      <c r="F266" s="332"/>
    </row>
    <row r="267" spans="2:6" ht="69" x14ac:dyDescent="0.3">
      <c r="B267" s="190"/>
      <c r="C267" s="190"/>
      <c r="D267" s="190" t="s">
        <v>421</v>
      </c>
      <c r="E267" s="214"/>
      <c r="F267" s="332"/>
    </row>
    <row r="268" spans="2:6" x14ac:dyDescent="0.3">
      <c r="B268" s="190"/>
      <c r="C268" s="190"/>
      <c r="D268" s="190" t="s">
        <v>62</v>
      </c>
      <c r="E268" s="217"/>
      <c r="F268" s="332"/>
    </row>
    <row r="269" spans="2:6" ht="34.5" x14ac:dyDescent="0.3">
      <c r="B269" s="190"/>
      <c r="C269" s="190"/>
      <c r="D269" s="190" t="s">
        <v>425</v>
      </c>
      <c r="E269" s="217"/>
      <c r="F269" s="332"/>
    </row>
    <row r="270" spans="2:6" x14ac:dyDescent="0.3">
      <c r="B270" s="190"/>
      <c r="C270" s="190"/>
      <c r="D270" s="190" t="s">
        <v>233</v>
      </c>
      <c r="E270" s="217"/>
      <c r="F270" s="332"/>
    </row>
    <row r="271" spans="2:6" ht="34.5" x14ac:dyDescent="0.3">
      <c r="B271" s="190"/>
      <c r="C271" s="190"/>
      <c r="D271" s="190" t="s">
        <v>268</v>
      </c>
      <c r="E271" s="217"/>
      <c r="F271" s="332"/>
    </row>
    <row r="272" spans="2:6" x14ac:dyDescent="0.25">
      <c r="B272" s="190"/>
      <c r="C272" s="190"/>
      <c r="D272" s="284" t="s">
        <v>388</v>
      </c>
      <c r="E272" s="61">
        <f>E273</f>
        <v>1653566.1</v>
      </c>
    </row>
    <row r="273" spans="2:5" x14ac:dyDescent="0.25">
      <c r="B273" s="190">
        <v>1169</v>
      </c>
      <c r="C273" s="190"/>
      <c r="D273" s="284" t="s">
        <v>57</v>
      </c>
      <c r="E273" s="61">
        <f>E280</f>
        <v>1653566.1</v>
      </c>
    </row>
    <row r="274" spans="2:5" x14ac:dyDescent="0.25">
      <c r="B274" s="190"/>
      <c r="C274" s="190"/>
      <c r="D274" s="285" t="s">
        <v>389</v>
      </c>
      <c r="E274" s="61"/>
    </row>
    <row r="275" spans="2:5" x14ac:dyDescent="0.25">
      <c r="B275" s="190"/>
      <c r="C275" s="190"/>
      <c r="D275" s="284" t="s">
        <v>58</v>
      </c>
      <c r="E275" s="61"/>
    </row>
    <row r="276" spans="2:5" ht="51.75" x14ac:dyDescent="0.25">
      <c r="B276" s="190"/>
      <c r="C276" s="190"/>
      <c r="D276" s="285" t="s">
        <v>390</v>
      </c>
      <c r="E276" s="61"/>
    </row>
    <row r="277" spans="2:5" x14ac:dyDescent="0.25">
      <c r="B277" s="190"/>
      <c r="C277" s="190"/>
      <c r="D277" s="284" t="s">
        <v>59</v>
      </c>
      <c r="E277" s="61"/>
    </row>
    <row r="278" spans="2:5" ht="34.5" x14ac:dyDescent="0.25">
      <c r="B278" s="190"/>
      <c r="C278" s="190"/>
      <c r="D278" s="285" t="s">
        <v>391</v>
      </c>
      <c r="E278" s="190"/>
    </row>
    <row r="279" spans="2:5" x14ac:dyDescent="0.25">
      <c r="B279" s="367" t="s">
        <v>79</v>
      </c>
      <c r="C279" s="367"/>
      <c r="D279" s="367"/>
      <c r="E279" s="367"/>
    </row>
    <row r="280" spans="2:5" x14ac:dyDescent="0.25">
      <c r="B280" s="190"/>
      <c r="C280" s="190" t="s">
        <v>169</v>
      </c>
      <c r="D280" s="206" t="s">
        <v>60</v>
      </c>
      <c r="E280" s="61">
        <f>-'9.'!G11-'10.'!G11</f>
        <v>1653566.1</v>
      </c>
    </row>
    <row r="281" spans="2:5" x14ac:dyDescent="0.25">
      <c r="B281" s="190"/>
      <c r="C281" s="190"/>
      <c r="D281" s="190" t="s">
        <v>392</v>
      </c>
      <c r="E281" s="190"/>
    </row>
    <row r="282" spans="2:5" x14ac:dyDescent="0.25">
      <c r="B282" s="190"/>
      <c r="C282" s="190"/>
      <c r="D282" s="206" t="s">
        <v>62</v>
      </c>
      <c r="E282" s="190"/>
    </row>
    <row r="283" spans="2:5" x14ac:dyDescent="0.25">
      <c r="B283" s="190"/>
      <c r="C283" s="190"/>
      <c r="D283" s="190" t="s">
        <v>393</v>
      </c>
      <c r="E283" s="190"/>
    </row>
    <row r="284" spans="2:5" x14ac:dyDescent="0.25">
      <c r="B284" s="190"/>
      <c r="C284" s="190"/>
      <c r="D284" s="206" t="s">
        <v>63</v>
      </c>
      <c r="E284" s="190"/>
    </row>
    <row r="285" spans="2:5" x14ac:dyDescent="0.25">
      <c r="B285" s="190"/>
      <c r="C285" s="190"/>
      <c r="D285" s="190" t="s">
        <v>64</v>
      </c>
      <c r="E285" s="190"/>
    </row>
  </sheetData>
  <mergeCells count="6">
    <mergeCell ref="B279:E279"/>
    <mergeCell ref="B5:E5"/>
    <mergeCell ref="D7:D8"/>
    <mergeCell ref="B7:C7"/>
    <mergeCell ref="B67:E67"/>
    <mergeCell ref="B98:E98"/>
  </mergeCells>
  <pageMargins left="0.25" right="0.25" top="0.196850393700787" bottom="0.196850393700787" header="0.31496062992126" footer="0.31496062992126"/>
  <pageSetup paperSize="9" scale="90" orientation="landscape" r:id="rId1"/>
  <ignoredErrors>
    <ignoredError sqref="B12:C1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J13"/>
  <sheetViews>
    <sheetView zoomScaleNormal="100" workbookViewId="0">
      <selection activeCell="H12" sqref="H12"/>
    </sheetView>
  </sheetViews>
  <sheetFormatPr defaultRowHeight="17.25" x14ac:dyDescent="0.25"/>
  <cols>
    <col min="1" max="1" width="8.85546875" style="1"/>
    <col min="2" max="3" width="8.5703125" style="9" customWidth="1"/>
    <col min="4" max="4" width="6.5703125" style="9" customWidth="1"/>
    <col min="5" max="5" width="11.85546875" style="9" bestFit="1" customWidth="1"/>
    <col min="6" max="6" width="15.42578125" style="9" customWidth="1"/>
    <col min="7" max="7" width="76.140625" style="1" customWidth="1"/>
    <col min="8" max="8" width="19.42578125" style="1" customWidth="1"/>
    <col min="9" max="9" width="20.85546875" style="1" customWidth="1"/>
    <col min="10" max="10" width="18.140625" style="1" bestFit="1" customWidth="1"/>
    <col min="11" max="12" width="16.42578125" style="1" bestFit="1" customWidth="1"/>
    <col min="13" max="255" width="8.8554687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5703125" style="1" bestFit="1" customWidth="1"/>
    <col min="260" max="260" width="8.42578125" style="1" bestFit="1" customWidth="1"/>
    <col min="261" max="261" width="76.140625" style="1" customWidth="1"/>
    <col min="262" max="264" width="16.5703125" style="1" customWidth="1"/>
    <col min="265" max="265" width="18.5703125" style="1" customWidth="1"/>
    <col min="266" max="511" width="8.8554687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5703125" style="1" bestFit="1" customWidth="1"/>
    <col min="516" max="516" width="8.42578125" style="1" bestFit="1" customWidth="1"/>
    <col min="517" max="517" width="76.140625" style="1" customWidth="1"/>
    <col min="518" max="520" width="16.5703125" style="1" customWidth="1"/>
    <col min="521" max="521" width="18.5703125" style="1" customWidth="1"/>
    <col min="522" max="767" width="8.8554687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5703125" style="1" bestFit="1" customWidth="1"/>
    <col min="772" max="772" width="8.42578125" style="1" bestFit="1" customWidth="1"/>
    <col min="773" max="773" width="76.140625" style="1" customWidth="1"/>
    <col min="774" max="776" width="16.5703125" style="1" customWidth="1"/>
    <col min="777" max="777" width="18.5703125" style="1" customWidth="1"/>
    <col min="778" max="1023" width="8.8554687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5703125" style="1" bestFit="1" customWidth="1"/>
    <col min="1028" max="1028" width="8.42578125" style="1" bestFit="1" customWidth="1"/>
    <col min="1029" max="1029" width="76.140625" style="1" customWidth="1"/>
    <col min="1030" max="1032" width="16.5703125" style="1" customWidth="1"/>
    <col min="1033" max="1033" width="18.5703125" style="1" customWidth="1"/>
    <col min="1034" max="1279" width="8.8554687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5703125" style="1" bestFit="1" customWidth="1"/>
    <col min="1284" max="1284" width="8.42578125" style="1" bestFit="1" customWidth="1"/>
    <col min="1285" max="1285" width="76.140625" style="1" customWidth="1"/>
    <col min="1286" max="1288" width="16.5703125" style="1" customWidth="1"/>
    <col min="1289" max="1289" width="18.5703125" style="1" customWidth="1"/>
    <col min="1290" max="1535" width="8.8554687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5703125" style="1" bestFit="1" customWidth="1"/>
    <col min="1540" max="1540" width="8.42578125" style="1" bestFit="1" customWidth="1"/>
    <col min="1541" max="1541" width="76.140625" style="1" customWidth="1"/>
    <col min="1542" max="1544" width="16.5703125" style="1" customWidth="1"/>
    <col min="1545" max="1545" width="18.5703125" style="1" customWidth="1"/>
    <col min="1546" max="1791" width="8.8554687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5703125" style="1" bestFit="1" customWidth="1"/>
    <col min="1796" max="1796" width="8.42578125" style="1" bestFit="1" customWidth="1"/>
    <col min="1797" max="1797" width="76.140625" style="1" customWidth="1"/>
    <col min="1798" max="1800" width="16.5703125" style="1" customWidth="1"/>
    <col min="1801" max="1801" width="18.5703125" style="1" customWidth="1"/>
    <col min="1802" max="2047" width="8.8554687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5703125" style="1" bestFit="1" customWidth="1"/>
    <col min="2052" max="2052" width="8.42578125" style="1" bestFit="1" customWidth="1"/>
    <col min="2053" max="2053" width="76.140625" style="1" customWidth="1"/>
    <col min="2054" max="2056" width="16.5703125" style="1" customWidth="1"/>
    <col min="2057" max="2057" width="18.5703125" style="1" customWidth="1"/>
    <col min="2058" max="2303" width="8.8554687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5703125" style="1" bestFit="1" customWidth="1"/>
    <col min="2308" max="2308" width="8.42578125" style="1" bestFit="1" customWidth="1"/>
    <col min="2309" max="2309" width="76.140625" style="1" customWidth="1"/>
    <col min="2310" max="2312" width="16.5703125" style="1" customWidth="1"/>
    <col min="2313" max="2313" width="18.5703125" style="1" customWidth="1"/>
    <col min="2314" max="2559" width="8.8554687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5703125" style="1" bestFit="1" customWidth="1"/>
    <col min="2564" max="2564" width="8.42578125" style="1" bestFit="1" customWidth="1"/>
    <col min="2565" max="2565" width="76.140625" style="1" customWidth="1"/>
    <col min="2566" max="2568" width="16.5703125" style="1" customWidth="1"/>
    <col min="2569" max="2569" width="18.5703125" style="1" customWidth="1"/>
    <col min="2570" max="2815" width="8.8554687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5703125" style="1" bestFit="1" customWidth="1"/>
    <col min="2820" max="2820" width="8.42578125" style="1" bestFit="1" customWidth="1"/>
    <col min="2821" max="2821" width="76.140625" style="1" customWidth="1"/>
    <col min="2822" max="2824" width="16.5703125" style="1" customWidth="1"/>
    <col min="2825" max="2825" width="18.5703125" style="1" customWidth="1"/>
    <col min="2826" max="3071" width="8.8554687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5703125" style="1" bestFit="1" customWidth="1"/>
    <col min="3076" max="3076" width="8.42578125" style="1" bestFit="1" customWidth="1"/>
    <col min="3077" max="3077" width="76.140625" style="1" customWidth="1"/>
    <col min="3078" max="3080" width="16.5703125" style="1" customWidth="1"/>
    <col min="3081" max="3081" width="18.5703125" style="1" customWidth="1"/>
    <col min="3082" max="3327" width="8.8554687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5703125" style="1" bestFit="1" customWidth="1"/>
    <col min="3332" max="3332" width="8.42578125" style="1" bestFit="1" customWidth="1"/>
    <col min="3333" max="3333" width="76.140625" style="1" customWidth="1"/>
    <col min="3334" max="3336" width="16.5703125" style="1" customWidth="1"/>
    <col min="3337" max="3337" width="18.5703125" style="1" customWidth="1"/>
    <col min="3338" max="3583" width="8.8554687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5703125" style="1" bestFit="1" customWidth="1"/>
    <col min="3588" max="3588" width="8.42578125" style="1" bestFit="1" customWidth="1"/>
    <col min="3589" max="3589" width="76.140625" style="1" customWidth="1"/>
    <col min="3590" max="3592" width="16.5703125" style="1" customWidth="1"/>
    <col min="3593" max="3593" width="18.5703125" style="1" customWidth="1"/>
    <col min="3594" max="3839" width="8.8554687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5703125" style="1" bestFit="1" customWidth="1"/>
    <col min="3844" max="3844" width="8.42578125" style="1" bestFit="1" customWidth="1"/>
    <col min="3845" max="3845" width="76.140625" style="1" customWidth="1"/>
    <col min="3846" max="3848" width="16.5703125" style="1" customWidth="1"/>
    <col min="3849" max="3849" width="18.5703125" style="1" customWidth="1"/>
    <col min="3850" max="4095" width="8.8554687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5703125" style="1" bestFit="1" customWidth="1"/>
    <col min="4100" max="4100" width="8.42578125" style="1" bestFit="1" customWidth="1"/>
    <col min="4101" max="4101" width="76.140625" style="1" customWidth="1"/>
    <col min="4102" max="4104" width="16.5703125" style="1" customWidth="1"/>
    <col min="4105" max="4105" width="18.5703125" style="1" customWidth="1"/>
    <col min="4106" max="4351" width="8.8554687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5703125" style="1" bestFit="1" customWidth="1"/>
    <col min="4356" max="4356" width="8.42578125" style="1" bestFit="1" customWidth="1"/>
    <col min="4357" max="4357" width="76.140625" style="1" customWidth="1"/>
    <col min="4358" max="4360" width="16.5703125" style="1" customWidth="1"/>
    <col min="4361" max="4361" width="18.5703125" style="1" customWidth="1"/>
    <col min="4362" max="4607" width="8.8554687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5703125" style="1" bestFit="1" customWidth="1"/>
    <col min="4612" max="4612" width="8.42578125" style="1" bestFit="1" customWidth="1"/>
    <col min="4613" max="4613" width="76.140625" style="1" customWidth="1"/>
    <col min="4614" max="4616" width="16.5703125" style="1" customWidth="1"/>
    <col min="4617" max="4617" width="18.5703125" style="1" customWidth="1"/>
    <col min="4618" max="4863" width="8.8554687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5703125" style="1" bestFit="1" customWidth="1"/>
    <col min="4868" max="4868" width="8.42578125" style="1" bestFit="1" customWidth="1"/>
    <col min="4869" max="4869" width="76.140625" style="1" customWidth="1"/>
    <col min="4870" max="4872" width="16.5703125" style="1" customWidth="1"/>
    <col min="4873" max="4873" width="18.5703125" style="1" customWidth="1"/>
    <col min="4874" max="5119" width="8.8554687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5703125" style="1" bestFit="1" customWidth="1"/>
    <col min="5124" max="5124" width="8.42578125" style="1" bestFit="1" customWidth="1"/>
    <col min="5125" max="5125" width="76.140625" style="1" customWidth="1"/>
    <col min="5126" max="5128" width="16.5703125" style="1" customWidth="1"/>
    <col min="5129" max="5129" width="18.5703125" style="1" customWidth="1"/>
    <col min="5130" max="5375" width="8.8554687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5703125" style="1" bestFit="1" customWidth="1"/>
    <col min="5380" max="5380" width="8.42578125" style="1" bestFit="1" customWidth="1"/>
    <col min="5381" max="5381" width="76.140625" style="1" customWidth="1"/>
    <col min="5382" max="5384" width="16.5703125" style="1" customWidth="1"/>
    <col min="5385" max="5385" width="18.5703125" style="1" customWidth="1"/>
    <col min="5386" max="5631" width="8.8554687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5703125" style="1" bestFit="1" customWidth="1"/>
    <col min="5636" max="5636" width="8.42578125" style="1" bestFit="1" customWidth="1"/>
    <col min="5637" max="5637" width="76.140625" style="1" customWidth="1"/>
    <col min="5638" max="5640" width="16.5703125" style="1" customWidth="1"/>
    <col min="5641" max="5641" width="18.5703125" style="1" customWidth="1"/>
    <col min="5642" max="5887" width="8.8554687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5703125" style="1" bestFit="1" customWidth="1"/>
    <col min="5892" max="5892" width="8.42578125" style="1" bestFit="1" customWidth="1"/>
    <col min="5893" max="5893" width="76.140625" style="1" customWidth="1"/>
    <col min="5894" max="5896" width="16.5703125" style="1" customWidth="1"/>
    <col min="5897" max="5897" width="18.5703125" style="1" customWidth="1"/>
    <col min="5898" max="6143" width="8.8554687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5703125" style="1" bestFit="1" customWidth="1"/>
    <col min="6148" max="6148" width="8.42578125" style="1" bestFit="1" customWidth="1"/>
    <col min="6149" max="6149" width="76.140625" style="1" customWidth="1"/>
    <col min="6150" max="6152" width="16.5703125" style="1" customWidth="1"/>
    <col min="6153" max="6153" width="18.5703125" style="1" customWidth="1"/>
    <col min="6154" max="6399" width="8.8554687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5703125" style="1" bestFit="1" customWidth="1"/>
    <col min="6404" max="6404" width="8.42578125" style="1" bestFit="1" customWidth="1"/>
    <col min="6405" max="6405" width="76.140625" style="1" customWidth="1"/>
    <col min="6406" max="6408" width="16.5703125" style="1" customWidth="1"/>
    <col min="6409" max="6409" width="18.5703125" style="1" customWidth="1"/>
    <col min="6410" max="6655" width="8.8554687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5703125" style="1" bestFit="1" customWidth="1"/>
    <col min="6660" max="6660" width="8.42578125" style="1" bestFit="1" customWidth="1"/>
    <col min="6661" max="6661" width="76.140625" style="1" customWidth="1"/>
    <col min="6662" max="6664" width="16.5703125" style="1" customWidth="1"/>
    <col min="6665" max="6665" width="18.5703125" style="1" customWidth="1"/>
    <col min="6666" max="6911" width="8.8554687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5703125" style="1" bestFit="1" customWidth="1"/>
    <col min="6916" max="6916" width="8.42578125" style="1" bestFit="1" customWidth="1"/>
    <col min="6917" max="6917" width="76.140625" style="1" customWidth="1"/>
    <col min="6918" max="6920" width="16.5703125" style="1" customWidth="1"/>
    <col min="6921" max="6921" width="18.5703125" style="1" customWidth="1"/>
    <col min="6922" max="7167" width="8.8554687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5703125" style="1" bestFit="1" customWidth="1"/>
    <col min="7172" max="7172" width="8.42578125" style="1" bestFit="1" customWidth="1"/>
    <col min="7173" max="7173" width="76.140625" style="1" customWidth="1"/>
    <col min="7174" max="7176" width="16.5703125" style="1" customWidth="1"/>
    <col min="7177" max="7177" width="18.5703125" style="1" customWidth="1"/>
    <col min="7178" max="7423" width="8.8554687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5703125" style="1" bestFit="1" customWidth="1"/>
    <col min="7428" max="7428" width="8.42578125" style="1" bestFit="1" customWidth="1"/>
    <col min="7429" max="7429" width="76.140625" style="1" customWidth="1"/>
    <col min="7430" max="7432" width="16.5703125" style="1" customWidth="1"/>
    <col min="7433" max="7433" width="18.5703125" style="1" customWidth="1"/>
    <col min="7434" max="7679" width="8.8554687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5703125" style="1" bestFit="1" customWidth="1"/>
    <col min="7684" max="7684" width="8.42578125" style="1" bestFit="1" customWidth="1"/>
    <col min="7685" max="7685" width="76.140625" style="1" customWidth="1"/>
    <col min="7686" max="7688" width="16.5703125" style="1" customWidth="1"/>
    <col min="7689" max="7689" width="18.5703125" style="1" customWidth="1"/>
    <col min="7690" max="7935" width="8.8554687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5703125" style="1" bestFit="1" customWidth="1"/>
    <col min="7940" max="7940" width="8.42578125" style="1" bestFit="1" customWidth="1"/>
    <col min="7941" max="7941" width="76.140625" style="1" customWidth="1"/>
    <col min="7942" max="7944" width="16.5703125" style="1" customWidth="1"/>
    <col min="7945" max="7945" width="18.5703125" style="1" customWidth="1"/>
    <col min="7946" max="8191" width="8.8554687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5703125" style="1" bestFit="1" customWidth="1"/>
    <col min="8196" max="8196" width="8.42578125" style="1" bestFit="1" customWidth="1"/>
    <col min="8197" max="8197" width="76.140625" style="1" customWidth="1"/>
    <col min="8198" max="8200" width="16.5703125" style="1" customWidth="1"/>
    <col min="8201" max="8201" width="18.5703125" style="1" customWidth="1"/>
    <col min="8202" max="8447" width="8.8554687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5703125" style="1" bestFit="1" customWidth="1"/>
    <col min="8452" max="8452" width="8.42578125" style="1" bestFit="1" customWidth="1"/>
    <col min="8453" max="8453" width="76.140625" style="1" customWidth="1"/>
    <col min="8454" max="8456" width="16.5703125" style="1" customWidth="1"/>
    <col min="8457" max="8457" width="18.5703125" style="1" customWidth="1"/>
    <col min="8458" max="8703" width="8.8554687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5703125" style="1" bestFit="1" customWidth="1"/>
    <col min="8708" max="8708" width="8.42578125" style="1" bestFit="1" customWidth="1"/>
    <col min="8709" max="8709" width="76.140625" style="1" customWidth="1"/>
    <col min="8710" max="8712" width="16.5703125" style="1" customWidth="1"/>
    <col min="8713" max="8713" width="18.5703125" style="1" customWidth="1"/>
    <col min="8714" max="8959" width="8.8554687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5703125" style="1" bestFit="1" customWidth="1"/>
    <col min="8964" max="8964" width="8.42578125" style="1" bestFit="1" customWidth="1"/>
    <col min="8965" max="8965" width="76.140625" style="1" customWidth="1"/>
    <col min="8966" max="8968" width="16.5703125" style="1" customWidth="1"/>
    <col min="8969" max="8969" width="18.5703125" style="1" customWidth="1"/>
    <col min="8970" max="9215" width="8.8554687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5703125" style="1" bestFit="1" customWidth="1"/>
    <col min="9220" max="9220" width="8.42578125" style="1" bestFit="1" customWidth="1"/>
    <col min="9221" max="9221" width="76.140625" style="1" customWidth="1"/>
    <col min="9222" max="9224" width="16.5703125" style="1" customWidth="1"/>
    <col min="9225" max="9225" width="18.5703125" style="1" customWidth="1"/>
    <col min="9226" max="9471" width="8.8554687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5703125" style="1" bestFit="1" customWidth="1"/>
    <col min="9476" max="9476" width="8.42578125" style="1" bestFit="1" customWidth="1"/>
    <col min="9477" max="9477" width="76.140625" style="1" customWidth="1"/>
    <col min="9478" max="9480" width="16.5703125" style="1" customWidth="1"/>
    <col min="9481" max="9481" width="18.5703125" style="1" customWidth="1"/>
    <col min="9482" max="9727" width="8.8554687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5703125" style="1" bestFit="1" customWidth="1"/>
    <col min="9732" max="9732" width="8.42578125" style="1" bestFit="1" customWidth="1"/>
    <col min="9733" max="9733" width="76.140625" style="1" customWidth="1"/>
    <col min="9734" max="9736" width="16.5703125" style="1" customWidth="1"/>
    <col min="9737" max="9737" width="18.5703125" style="1" customWidth="1"/>
    <col min="9738" max="9983" width="8.8554687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5703125" style="1" bestFit="1" customWidth="1"/>
    <col min="9988" max="9988" width="8.42578125" style="1" bestFit="1" customWidth="1"/>
    <col min="9989" max="9989" width="76.140625" style="1" customWidth="1"/>
    <col min="9990" max="9992" width="16.5703125" style="1" customWidth="1"/>
    <col min="9993" max="9993" width="18.5703125" style="1" customWidth="1"/>
    <col min="9994" max="10239" width="8.8554687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5703125" style="1" bestFit="1" customWidth="1"/>
    <col min="10244" max="10244" width="8.42578125" style="1" bestFit="1" customWidth="1"/>
    <col min="10245" max="10245" width="76.140625" style="1" customWidth="1"/>
    <col min="10246" max="10248" width="16.5703125" style="1" customWidth="1"/>
    <col min="10249" max="10249" width="18.5703125" style="1" customWidth="1"/>
    <col min="10250" max="10495" width="8.8554687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5703125" style="1" bestFit="1" customWidth="1"/>
    <col min="10500" max="10500" width="8.42578125" style="1" bestFit="1" customWidth="1"/>
    <col min="10501" max="10501" width="76.140625" style="1" customWidth="1"/>
    <col min="10502" max="10504" width="16.5703125" style="1" customWidth="1"/>
    <col min="10505" max="10505" width="18.5703125" style="1" customWidth="1"/>
    <col min="10506" max="10751" width="8.8554687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5703125" style="1" bestFit="1" customWidth="1"/>
    <col min="10756" max="10756" width="8.42578125" style="1" bestFit="1" customWidth="1"/>
    <col min="10757" max="10757" width="76.140625" style="1" customWidth="1"/>
    <col min="10758" max="10760" width="16.5703125" style="1" customWidth="1"/>
    <col min="10761" max="10761" width="18.5703125" style="1" customWidth="1"/>
    <col min="10762" max="11007" width="8.8554687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5703125" style="1" bestFit="1" customWidth="1"/>
    <col min="11012" max="11012" width="8.42578125" style="1" bestFit="1" customWidth="1"/>
    <col min="11013" max="11013" width="76.140625" style="1" customWidth="1"/>
    <col min="11014" max="11016" width="16.5703125" style="1" customWidth="1"/>
    <col min="11017" max="11017" width="18.5703125" style="1" customWidth="1"/>
    <col min="11018" max="11263" width="8.8554687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5703125" style="1" bestFit="1" customWidth="1"/>
    <col min="11268" max="11268" width="8.42578125" style="1" bestFit="1" customWidth="1"/>
    <col min="11269" max="11269" width="76.140625" style="1" customWidth="1"/>
    <col min="11270" max="11272" width="16.5703125" style="1" customWidth="1"/>
    <col min="11273" max="11273" width="18.5703125" style="1" customWidth="1"/>
    <col min="11274" max="11519" width="8.8554687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5703125" style="1" bestFit="1" customWidth="1"/>
    <col min="11524" max="11524" width="8.42578125" style="1" bestFit="1" customWidth="1"/>
    <col min="11525" max="11525" width="76.140625" style="1" customWidth="1"/>
    <col min="11526" max="11528" width="16.5703125" style="1" customWidth="1"/>
    <col min="11529" max="11529" width="18.5703125" style="1" customWidth="1"/>
    <col min="11530" max="11775" width="8.8554687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5703125" style="1" bestFit="1" customWidth="1"/>
    <col min="11780" max="11780" width="8.42578125" style="1" bestFit="1" customWidth="1"/>
    <col min="11781" max="11781" width="76.140625" style="1" customWidth="1"/>
    <col min="11782" max="11784" width="16.5703125" style="1" customWidth="1"/>
    <col min="11785" max="11785" width="18.5703125" style="1" customWidth="1"/>
    <col min="11786" max="12031" width="8.8554687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5703125" style="1" bestFit="1" customWidth="1"/>
    <col min="12036" max="12036" width="8.42578125" style="1" bestFit="1" customWidth="1"/>
    <col min="12037" max="12037" width="76.140625" style="1" customWidth="1"/>
    <col min="12038" max="12040" width="16.5703125" style="1" customWidth="1"/>
    <col min="12041" max="12041" width="18.5703125" style="1" customWidth="1"/>
    <col min="12042" max="12287" width="8.8554687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5703125" style="1" bestFit="1" customWidth="1"/>
    <col min="12292" max="12292" width="8.42578125" style="1" bestFit="1" customWidth="1"/>
    <col min="12293" max="12293" width="76.140625" style="1" customWidth="1"/>
    <col min="12294" max="12296" width="16.5703125" style="1" customWidth="1"/>
    <col min="12297" max="12297" width="18.5703125" style="1" customWidth="1"/>
    <col min="12298" max="12543" width="8.8554687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5703125" style="1" bestFit="1" customWidth="1"/>
    <col min="12548" max="12548" width="8.42578125" style="1" bestFit="1" customWidth="1"/>
    <col min="12549" max="12549" width="76.140625" style="1" customWidth="1"/>
    <col min="12550" max="12552" width="16.5703125" style="1" customWidth="1"/>
    <col min="12553" max="12553" width="18.5703125" style="1" customWidth="1"/>
    <col min="12554" max="12799" width="8.8554687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5703125" style="1" bestFit="1" customWidth="1"/>
    <col min="12804" max="12804" width="8.42578125" style="1" bestFit="1" customWidth="1"/>
    <col min="12805" max="12805" width="76.140625" style="1" customWidth="1"/>
    <col min="12806" max="12808" width="16.5703125" style="1" customWidth="1"/>
    <col min="12809" max="12809" width="18.5703125" style="1" customWidth="1"/>
    <col min="12810" max="13055" width="8.8554687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5703125" style="1" bestFit="1" customWidth="1"/>
    <col min="13060" max="13060" width="8.42578125" style="1" bestFit="1" customWidth="1"/>
    <col min="13061" max="13061" width="76.140625" style="1" customWidth="1"/>
    <col min="13062" max="13064" width="16.5703125" style="1" customWidth="1"/>
    <col min="13065" max="13065" width="18.5703125" style="1" customWidth="1"/>
    <col min="13066" max="13311" width="8.8554687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5703125" style="1" bestFit="1" customWidth="1"/>
    <col min="13316" max="13316" width="8.42578125" style="1" bestFit="1" customWidth="1"/>
    <col min="13317" max="13317" width="76.140625" style="1" customWidth="1"/>
    <col min="13318" max="13320" width="16.5703125" style="1" customWidth="1"/>
    <col min="13321" max="13321" width="18.5703125" style="1" customWidth="1"/>
    <col min="13322" max="13567" width="8.8554687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5703125" style="1" bestFit="1" customWidth="1"/>
    <col min="13572" max="13572" width="8.42578125" style="1" bestFit="1" customWidth="1"/>
    <col min="13573" max="13573" width="76.140625" style="1" customWidth="1"/>
    <col min="13574" max="13576" width="16.5703125" style="1" customWidth="1"/>
    <col min="13577" max="13577" width="18.5703125" style="1" customWidth="1"/>
    <col min="13578" max="13823" width="8.8554687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5703125" style="1" bestFit="1" customWidth="1"/>
    <col min="13828" max="13828" width="8.42578125" style="1" bestFit="1" customWidth="1"/>
    <col min="13829" max="13829" width="76.140625" style="1" customWidth="1"/>
    <col min="13830" max="13832" width="16.5703125" style="1" customWidth="1"/>
    <col min="13833" max="13833" width="18.5703125" style="1" customWidth="1"/>
    <col min="13834" max="14079" width="8.8554687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5703125" style="1" bestFit="1" customWidth="1"/>
    <col min="14084" max="14084" width="8.42578125" style="1" bestFit="1" customWidth="1"/>
    <col min="14085" max="14085" width="76.140625" style="1" customWidth="1"/>
    <col min="14086" max="14088" width="16.5703125" style="1" customWidth="1"/>
    <col min="14089" max="14089" width="18.5703125" style="1" customWidth="1"/>
    <col min="14090" max="14335" width="8.8554687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5703125" style="1" bestFit="1" customWidth="1"/>
    <col min="14340" max="14340" width="8.42578125" style="1" bestFit="1" customWidth="1"/>
    <col min="14341" max="14341" width="76.140625" style="1" customWidth="1"/>
    <col min="14342" max="14344" width="16.5703125" style="1" customWidth="1"/>
    <col min="14345" max="14345" width="18.5703125" style="1" customWidth="1"/>
    <col min="14346" max="14591" width="8.8554687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5703125" style="1" bestFit="1" customWidth="1"/>
    <col min="14596" max="14596" width="8.42578125" style="1" bestFit="1" customWidth="1"/>
    <col min="14597" max="14597" width="76.140625" style="1" customWidth="1"/>
    <col min="14598" max="14600" width="16.5703125" style="1" customWidth="1"/>
    <col min="14601" max="14601" width="18.5703125" style="1" customWidth="1"/>
    <col min="14602" max="14847" width="8.8554687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5703125" style="1" bestFit="1" customWidth="1"/>
    <col min="14852" max="14852" width="8.42578125" style="1" bestFit="1" customWidth="1"/>
    <col min="14853" max="14853" width="76.140625" style="1" customWidth="1"/>
    <col min="14854" max="14856" width="16.5703125" style="1" customWidth="1"/>
    <col min="14857" max="14857" width="18.5703125" style="1" customWidth="1"/>
    <col min="14858" max="15103" width="8.8554687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5703125" style="1" bestFit="1" customWidth="1"/>
    <col min="15108" max="15108" width="8.42578125" style="1" bestFit="1" customWidth="1"/>
    <col min="15109" max="15109" width="76.140625" style="1" customWidth="1"/>
    <col min="15110" max="15112" width="16.5703125" style="1" customWidth="1"/>
    <col min="15113" max="15113" width="18.5703125" style="1" customWidth="1"/>
    <col min="15114" max="15359" width="8.8554687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5703125" style="1" bestFit="1" customWidth="1"/>
    <col min="15364" max="15364" width="8.42578125" style="1" bestFit="1" customWidth="1"/>
    <col min="15365" max="15365" width="76.140625" style="1" customWidth="1"/>
    <col min="15366" max="15368" width="16.5703125" style="1" customWidth="1"/>
    <col min="15369" max="15369" width="18.5703125" style="1" customWidth="1"/>
    <col min="15370" max="15615" width="8.8554687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5703125" style="1" bestFit="1" customWidth="1"/>
    <col min="15620" max="15620" width="8.42578125" style="1" bestFit="1" customWidth="1"/>
    <col min="15621" max="15621" width="76.140625" style="1" customWidth="1"/>
    <col min="15622" max="15624" width="16.5703125" style="1" customWidth="1"/>
    <col min="15625" max="15625" width="18.5703125" style="1" customWidth="1"/>
    <col min="15626" max="15871" width="8.8554687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5703125" style="1" bestFit="1" customWidth="1"/>
    <col min="15876" max="15876" width="8.42578125" style="1" bestFit="1" customWidth="1"/>
    <col min="15877" max="15877" width="76.140625" style="1" customWidth="1"/>
    <col min="15878" max="15880" width="16.5703125" style="1" customWidth="1"/>
    <col min="15881" max="15881" width="18.5703125" style="1" customWidth="1"/>
    <col min="15882" max="16127" width="8.8554687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5703125" style="1" bestFit="1" customWidth="1"/>
    <col min="16132" max="16132" width="8.42578125" style="1" bestFit="1" customWidth="1"/>
    <col min="16133" max="16133" width="76.140625" style="1" customWidth="1"/>
    <col min="16134" max="16136" width="16.5703125" style="1" customWidth="1"/>
    <col min="16137" max="16137" width="18.5703125" style="1" customWidth="1"/>
    <col min="16138" max="16384" width="8.85546875" style="1"/>
  </cols>
  <sheetData>
    <row r="1" spans="2:10" ht="14.25" customHeight="1" x14ac:dyDescent="0.25">
      <c r="B1" s="374" t="s">
        <v>23</v>
      </c>
      <c r="C1" s="374"/>
      <c r="D1" s="374"/>
      <c r="E1" s="374"/>
      <c r="F1" s="374"/>
      <c r="G1" s="374"/>
      <c r="H1" s="374"/>
      <c r="I1" s="374"/>
    </row>
    <row r="2" spans="2:10" ht="15" customHeight="1" x14ac:dyDescent="0.25">
      <c r="B2" s="374" t="s">
        <v>27</v>
      </c>
      <c r="C2" s="374"/>
      <c r="D2" s="374"/>
      <c r="E2" s="374"/>
      <c r="F2" s="374"/>
      <c r="G2" s="374"/>
      <c r="H2" s="374"/>
      <c r="I2" s="374"/>
    </row>
    <row r="3" spans="2:10" x14ac:dyDescent="0.25">
      <c r="B3" s="374" t="s">
        <v>0</v>
      </c>
      <c r="C3" s="374"/>
      <c r="D3" s="374"/>
      <c r="E3" s="374"/>
      <c r="F3" s="374"/>
      <c r="G3" s="374"/>
      <c r="H3" s="374"/>
      <c r="I3" s="374"/>
    </row>
    <row r="4" spans="2:10" x14ac:dyDescent="0.25">
      <c r="B4" s="374"/>
      <c r="C4" s="374"/>
      <c r="D4" s="374"/>
      <c r="E4" s="374"/>
      <c r="F4" s="374"/>
      <c r="G4" s="374"/>
      <c r="H4" s="374"/>
      <c r="I4" s="374"/>
    </row>
    <row r="5" spans="2:10" ht="46.5" customHeight="1" x14ac:dyDescent="0.25">
      <c r="B5" s="375" t="s">
        <v>28</v>
      </c>
      <c r="C5" s="375"/>
      <c r="D5" s="375"/>
      <c r="E5" s="375"/>
      <c r="F5" s="375"/>
      <c r="G5" s="375"/>
      <c r="H5" s="375"/>
      <c r="I5" s="375"/>
    </row>
    <row r="6" spans="2:10" x14ac:dyDescent="0.25">
      <c r="G6" s="9"/>
      <c r="H6" s="9"/>
      <c r="I6" s="9"/>
    </row>
    <row r="7" spans="2:10" x14ac:dyDescent="0.3">
      <c r="H7" s="376" t="s">
        <v>26</v>
      </c>
      <c r="I7" s="376"/>
    </row>
    <row r="8" spans="2:10" ht="68.25" customHeight="1" x14ac:dyDescent="0.25">
      <c r="B8" s="373" t="s">
        <v>5</v>
      </c>
      <c r="C8" s="373"/>
      <c r="D8" s="373"/>
      <c r="E8" s="373" t="s">
        <v>1</v>
      </c>
      <c r="F8" s="373"/>
      <c r="G8" s="373" t="s">
        <v>17</v>
      </c>
      <c r="H8" s="373" t="s">
        <v>21</v>
      </c>
      <c r="I8" s="373"/>
    </row>
    <row r="9" spans="2:10" x14ac:dyDescent="0.25">
      <c r="B9" s="8" t="s">
        <v>30</v>
      </c>
      <c r="C9" s="8" t="s">
        <v>31</v>
      </c>
      <c r="D9" s="8" t="s">
        <v>32</v>
      </c>
      <c r="E9" s="8" t="s">
        <v>18</v>
      </c>
      <c r="F9" s="8" t="s">
        <v>19</v>
      </c>
      <c r="G9" s="373"/>
      <c r="H9" s="8" t="s">
        <v>25</v>
      </c>
      <c r="I9" s="8" t="s">
        <v>2</v>
      </c>
    </row>
    <row r="10" spans="2:10" x14ac:dyDescent="0.25">
      <c r="B10" s="8"/>
      <c r="C10" s="8"/>
      <c r="D10" s="8"/>
      <c r="E10" s="8"/>
      <c r="F10" s="8"/>
      <c r="G10" s="2" t="s">
        <v>4</v>
      </c>
      <c r="H10" s="11">
        <f>+H12+H13</f>
        <v>14976.426700000004</v>
      </c>
      <c r="I10" s="11">
        <f>+I12+I13</f>
        <v>-363431.87</v>
      </c>
    </row>
    <row r="11" spans="2:10" ht="18" customHeight="1" x14ac:dyDescent="0.25">
      <c r="B11" s="8"/>
      <c r="C11" s="8"/>
      <c r="D11" s="8"/>
      <c r="E11" s="8"/>
      <c r="F11" s="8"/>
      <c r="G11" s="3" t="s">
        <v>3</v>
      </c>
      <c r="H11" s="10"/>
      <c r="I11" s="10"/>
    </row>
    <row r="12" spans="2:10" ht="69" x14ac:dyDescent="0.25">
      <c r="B12" s="6" t="s">
        <v>66</v>
      </c>
      <c r="C12" s="6" t="s">
        <v>67</v>
      </c>
      <c r="D12" s="6" t="s">
        <v>68</v>
      </c>
      <c r="E12" s="8">
        <v>1167</v>
      </c>
      <c r="F12" s="8">
        <v>11006</v>
      </c>
      <c r="G12" s="2" t="s">
        <v>61</v>
      </c>
      <c r="H12" s="11">
        <v>14976.426700000004</v>
      </c>
      <c r="I12" s="11">
        <v>-25089.770000000004</v>
      </c>
      <c r="J12" s="7"/>
    </row>
    <row r="13" spans="2:10" ht="69" x14ac:dyDescent="0.25">
      <c r="B13" s="6" t="s">
        <v>66</v>
      </c>
      <c r="C13" s="6" t="s">
        <v>67</v>
      </c>
      <c r="D13" s="6" t="s">
        <v>68</v>
      </c>
      <c r="E13" s="8">
        <v>1167</v>
      </c>
      <c r="F13" s="8">
        <v>32006</v>
      </c>
      <c r="G13" s="2" t="s">
        <v>65</v>
      </c>
      <c r="H13" s="11">
        <v>0</v>
      </c>
      <c r="I13" s="11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-0.249977111117893"/>
    <pageSetUpPr fitToPage="1"/>
  </sheetPr>
  <dimension ref="A1:L423"/>
  <sheetViews>
    <sheetView zoomScaleNormal="100" workbookViewId="0">
      <selection activeCell="G137" sqref="G137"/>
    </sheetView>
  </sheetViews>
  <sheetFormatPr defaultColWidth="5.5703125" defaultRowHeight="17.25" x14ac:dyDescent="0.25"/>
  <cols>
    <col min="1" max="1" width="9.140625" style="1" customWidth="1"/>
    <col min="2" max="3" width="8.5703125" style="181" customWidth="1"/>
    <col min="4" max="4" width="6.5703125" style="181" customWidth="1"/>
    <col min="5" max="5" width="11.85546875" style="181" bestFit="1" customWidth="1"/>
    <col min="6" max="6" width="15.42578125" style="181" customWidth="1"/>
    <col min="7" max="7" width="75" style="1" customWidth="1"/>
    <col min="8" max="8" width="35" style="1" customWidth="1"/>
    <col min="9" max="9" width="18.28515625" style="1" customWidth="1"/>
    <col min="10" max="251" width="9.140625" style="1" customWidth="1"/>
    <col min="252" max="252" width="7.5703125" style="1" bestFit="1" customWidth="1"/>
    <col min="253" max="253" width="7" style="1" bestFit="1" customWidth="1"/>
    <col min="254" max="254" width="5.5703125" style="1"/>
    <col min="255" max="255" width="9.140625" style="1" customWidth="1"/>
    <col min="256" max="257" width="8.5703125" style="1" customWidth="1"/>
    <col min="258" max="258" width="6.5703125" style="1" customWidth="1"/>
    <col min="259" max="259" width="11.85546875" style="1" bestFit="1" customWidth="1"/>
    <col min="260" max="260" width="15.42578125" style="1" customWidth="1"/>
    <col min="261" max="261" width="76.140625" style="1" customWidth="1"/>
    <col min="262" max="262" width="19.42578125" style="1" customWidth="1"/>
    <col min="263" max="263" width="20.85546875" style="1" customWidth="1"/>
    <col min="264" max="264" width="16.42578125" style="1" bestFit="1" customWidth="1"/>
    <col min="265" max="507" width="9.140625" style="1" customWidth="1"/>
    <col min="508" max="508" width="7.5703125" style="1" bestFit="1" customWidth="1"/>
    <col min="509" max="509" width="7" style="1" bestFit="1" customWidth="1"/>
    <col min="510" max="510" width="5.5703125" style="1"/>
    <col min="511" max="511" width="9.140625" style="1" customWidth="1"/>
    <col min="512" max="513" width="8.5703125" style="1" customWidth="1"/>
    <col min="514" max="514" width="6.5703125" style="1" customWidth="1"/>
    <col min="515" max="515" width="11.85546875" style="1" bestFit="1" customWidth="1"/>
    <col min="516" max="516" width="15.42578125" style="1" customWidth="1"/>
    <col min="517" max="517" width="76.140625" style="1" customWidth="1"/>
    <col min="518" max="518" width="19.42578125" style="1" customWidth="1"/>
    <col min="519" max="519" width="20.85546875" style="1" customWidth="1"/>
    <col min="520" max="520" width="16.42578125" style="1" bestFit="1" customWidth="1"/>
    <col min="521" max="763" width="9.140625" style="1" customWidth="1"/>
    <col min="764" max="764" width="7.5703125" style="1" bestFit="1" customWidth="1"/>
    <col min="765" max="765" width="7" style="1" bestFit="1" customWidth="1"/>
    <col min="766" max="766" width="5.5703125" style="1"/>
    <col min="767" max="767" width="9.140625" style="1" customWidth="1"/>
    <col min="768" max="769" width="8.5703125" style="1" customWidth="1"/>
    <col min="770" max="770" width="6.5703125" style="1" customWidth="1"/>
    <col min="771" max="771" width="11.85546875" style="1" bestFit="1" customWidth="1"/>
    <col min="772" max="772" width="15.42578125" style="1" customWidth="1"/>
    <col min="773" max="773" width="76.140625" style="1" customWidth="1"/>
    <col min="774" max="774" width="19.42578125" style="1" customWidth="1"/>
    <col min="775" max="775" width="20.85546875" style="1" customWidth="1"/>
    <col min="776" max="776" width="16.42578125" style="1" bestFit="1" customWidth="1"/>
    <col min="777" max="1019" width="9.140625" style="1" customWidth="1"/>
    <col min="1020" max="1020" width="7.5703125" style="1" bestFit="1" customWidth="1"/>
    <col min="1021" max="1021" width="7" style="1" bestFit="1" customWidth="1"/>
    <col min="1022" max="1022" width="5.5703125" style="1"/>
    <col min="1023" max="1023" width="9.140625" style="1" customWidth="1"/>
    <col min="1024" max="1025" width="8.5703125" style="1" customWidth="1"/>
    <col min="1026" max="1026" width="6.5703125" style="1" customWidth="1"/>
    <col min="1027" max="1027" width="11.85546875" style="1" bestFit="1" customWidth="1"/>
    <col min="1028" max="1028" width="15.42578125" style="1" customWidth="1"/>
    <col min="1029" max="1029" width="76.140625" style="1" customWidth="1"/>
    <col min="1030" max="1030" width="19.42578125" style="1" customWidth="1"/>
    <col min="1031" max="1031" width="20.85546875" style="1" customWidth="1"/>
    <col min="1032" max="1032" width="16.42578125" style="1" bestFit="1" customWidth="1"/>
    <col min="1033" max="1275" width="9.140625" style="1" customWidth="1"/>
    <col min="1276" max="1276" width="7.5703125" style="1" bestFit="1" customWidth="1"/>
    <col min="1277" max="1277" width="7" style="1" bestFit="1" customWidth="1"/>
    <col min="1278" max="1278" width="5.5703125" style="1"/>
    <col min="1279" max="1279" width="9.140625" style="1" customWidth="1"/>
    <col min="1280" max="1281" width="8.5703125" style="1" customWidth="1"/>
    <col min="1282" max="1282" width="6.5703125" style="1" customWidth="1"/>
    <col min="1283" max="1283" width="11.85546875" style="1" bestFit="1" customWidth="1"/>
    <col min="1284" max="1284" width="15.42578125" style="1" customWidth="1"/>
    <col min="1285" max="1285" width="76.140625" style="1" customWidth="1"/>
    <col min="1286" max="1286" width="19.42578125" style="1" customWidth="1"/>
    <col min="1287" max="1287" width="20.85546875" style="1" customWidth="1"/>
    <col min="1288" max="1288" width="16.42578125" style="1" bestFit="1" customWidth="1"/>
    <col min="1289" max="1531" width="9.140625" style="1" customWidth="1"/>
    <col min="1532" max="1532" width="7.5703125" style="1" bestFit="1" customWidth="1"/>
    <col min="1533" max="1533" width="7" style="1" bestFit="1" customWidth="1"/>
    <col min="1534" max="1534" width="5.5703125" style="1"/>
    <col min="1535" max="1535" width="9.140625" style="1" customWidth="1"/>
    <col min="1536" max="1537" width="8.5703125" style="1" customWidth="1"/>
    <col min="1538" max="1538" width="6.5703125" style="1" customWidth="1"/>
    <col min="1539" max="1539" width="11.85546875" style="1" bestFit="1" customWidth="1"/>
    <col min="1540" max="1540" width="15.42578125" style="1" customWidth="1"/>
    <col min="1541" max="1541" width="76.140625" style="1" customWidth="1"/>
    <col min="1542" max="1542" width="19.42578125" style="1" customWidth="1"/>
    <col min="1543" max="1543" width="20.85546875" style="1" customWidth="1"/>
    <col min="1544" max="1544" width="16.42578125" style="1" bestFit="1" customWidth="1"/>
    <col min="1545" max="1787" width="9.140625" style="1" customWidth="1"/>
    <col min="1788" max="1788" width="7.5703125" style="1" bestFit="1" customWidth="1"/>
    <col min="1789" max="1789" width="7" style="1" bestFit="1" customWidth="1"/>
    <col min="1790" max="1790" width="5.5703125" style="1"/>
    <col min="1791" max="1791" width="9.140625" style="1" customWidth="1"/>
    <col min="1792" max="1793" width="8.5703125" style="1" customWidth="1"/>
    <col min="1794" max="1794" width="6.5703125" style="1" customWidth="1"/>
    <col min="1795" max="1795" width="11.85546875" style="1" bestFit="1" customWidth="1"/>
    <col min="1796" max="1796" width="15.42578125" style="1" customWidth="1"/>
    <col min="1797" max="1797" width="76.140625" style="1" customWidth="1"/>
    <col min="1798" max="1798" width="19.42578125" style="1" customWidth="1"/>
    <col min="1799" max="1799" width="20.85546875" style="1" customWidth="1"/>
    <col min="1800" max="1800" width="16.42578125" style="1" bestFit="1" customWidth="1"/>
    <col min="1801" max="2043" width="9.140625" style="1" customWidth="1"/>
    <col min="2044" max="2044" width="7.5703125" style="1" bestFit="1" customWidth="1"/>
    <col min="2045" max="2045" width="7" style="1" bestFit="1" customWidth="1"/>
    <col min="2046" max="2046" width="5.5703125" style="1"/>
    <col min="2047" max="2047" width="9.140625" style="1" customWidth="1"/>
    <col min="2048" max="2049" width="8.5703125" style="1" customWidth="1"/>
    <col min="2050" max="2050" width="6.5703125" style="1" customWidth="1"/>
    <col min="2051" max="2051" width="11.85546875" style="1" bestFit="1" customWidth="1"/>
    <col min="2052" max="2052" width="15.42578125" style="1" customWidth="1"/>
    <col min="2053" max="2053" width="76.140625" style="1" customWidth="1"/>
    <col min="2054" max="2054" width="19.42578125" style="1" customWidth="1"/>
    <col min="2055" max="2055" width="20.85546875" style="1" customWidth="1"/>
    <col min="2056" max="2056" width="16.42578125" style="1" bestFit="1" customWidth="1"/>
    <col min="2057" max="2299" width="9.140625" style="1" customWidth="1"/>
    <col min="2300" max="2300" width="7.5703125" style="1" bestFit="1" customWidth="1"/>
    <col min="2301" max="2301" width="7" style="1" bestFit="1" customWidth="1"/>
    <col min="2302" max="2302" width="5.5703125" style="1"/>
    <col min="2303" max="2303" width="9.140625" style="1" customWidth="1"/>
    <col min="2304" max="2305" width="8.5703125" style="1" customWidth="1"/>
    <col min="2306" max="2306" width="6.5703125" style="1" customWidth="1"/>
    <col min="2307" max="2307" width="11.85546875" style="1" bestFit="1" customWidth="1"/>
    <col min="2308" max="2308" width="15.42578125" style="1" customWidth="1"/>
    <col min="2309" max="2309" width="76.140625" style="1" customWidth="1"/>
    <col min="2310" max="2310" width="19.42578125" style="1" customWidth="1"/>
    <col min="2311" max="2311" width="20.85546875" style="1" customWidth="1"/>
    <col min="2312" max="2312" width="16.42578125" style="1" bestFit="1" customWidth="1"/>
    <col min="2313" max="2555" width="9.140625" style="1" customWidth="1"/>
    <col min="2556" max="2556" width="7.5703125" style="1" bestFit="1" customWidth="1"/>
    <col min="2557" max="2557" width="7" style="1" bestFit="1" customWidth="1"/>
    <col min="2558" max="2558" width="5.5703125" style="1"/>
    <col min="2559" max="2559" width="9.140625" style="1" customWidth="1"/>
    <col min="2560" max="2561" width="8.5703125" style="1" customWidth="1"/>
    <col min="2562" max="2562" width="6.5703125" style="1" customWidth="1"/>
    <col min="2563" max="2563" width="11.85546875" style="1" bestFit="1" customWidth="1"/>
    <col min="2564" max="2564" width="15.42578125" style="1" customWidth="1"/>
    <col min="2565" max="2565" width="76.140625" style="1" customWidth="1"/>
    <col min="2566" max="2566" width="19.42578125" style="1" customWidth="1"/>
    <col min="2567" max="2567" width="20.85546875" style="1" customWidth="1"/>
    <col min="2568" max="2568" width="16.42578125" style="1" bestFit="1" customWidth="1"/>
    <col min="2569" max="2811" width="9.140625" style="1" customWidth="1"/>
    <col min="2812" max="2812" width="7.5703125" style="1" bestFit="1" customWidth="1"/>
    <col min="2813" max="2813" width="7" style="1" bestFit="1" customWidth="1"/>
    <col min="2814" max="2814" width="5.5703125" style="1"/>
    <col min="2815" max="2815" width="9.140625" style="1" customWidth="1"/>
    <col min="2816" max="2817" width="8.5703125" style="1" customWidth="1"/>
    <col min="2818" max="2818" width="6.5703125" style="1" customWidth="1"/>
    <col min="2819" max="2819" width="11.85546875" style="1" bestFit="1" customWidth="1"/>
    <col min="2820" max="2820" width="15.42578125" style="1" customWidth="1"/>
    <col min="2821" max="2821" width="76.140625" style="1" customWidth="1"/>
    <col min="2822" max="2822" width="19.42578125" style="1" customWidth="1"/>
    <col min="2823" max="2823" width="20.85546875" style="1" customWidth="1"/>
    <col min="2824" max="2824" width="16.42578125" style="1" bestFit="1" customWidth="1"/>
    <col min="2825" max="3067" width="9.140625" style="1" customWidth="1"/>
    <col min="3068" max="3068" width="7.5703125" style="1" bestFit="1" customWidth="1"/>
    <col min="3069" max="3069" width="7" style="1" bestFit="1" customWidth="1"/>
    <col min="3070" max="3070" width="5.5703125" style="1"/>
    <col min="3071" max="3071" width="9.140625" style="1" customWidth="1"/>
    <col min="3072" max="3073" width="8.5703125" style="1" customWidth="1"/>
    <col min="3074" max="3074" width="6.5703125" style="1" customWidth="1"/>
    <col min="3075" max="3075" width="11.85546875" style="1" bestFit="1" customWidth="1"/>
    <col min="3076" max="3076" width="15.42578125" style="1" customWidth="1"/>
    <col min="3077" max="3077" width="76.140625" style="1" customWidth="1"/>
    <col min="3078" max="3078" width="19.42578125" style="1" customWidth="1"/>
    <col min="3079" max="3079" width="20.85546875" style="1" customWidth="1"/>
    <col min="3080" max="3080" width="16.42578125" style="1" bestFit="1" customWidth="1"/>
    <col min="3081" max="3323" width="9.140625" style="1" customWidth="1"/>
    <col min="3324" max="3324" width="7.5703125" style="1" bestFit="1" customWidth="1"/>
    <col min="3325" max="3325" width="7" style="1" bestFit="1" customWidth="1"/>
    <col min="3326" max="3326" width="5.5703125" style="1"/>
    <col min="3327" max="3327" width="9.140625" style="1" customWidth="1"/>
    <col min="3328" max="3329" width="8.5703125" style="1" customWidth="1"/>
    <col min="3330" max="3330" width="6.5703125" style="1" customWidth="1"/>
    <col min="3331" max="3331" width="11.85546875" style="1" bestFit="1" customWidth="1"/>
    <col min="3332" max="3332" width="15.42578125" style="1" customWidth="1"/>
    <col min="3333" max="3333" width="76.140625" style="1" customWidth="1"/>
    <col min="3334" max="3334" width="19.42578125" style="1" customWidth="1"/>
    <col min="3335" max="3335" width="20.85546875" style="1" customWidth="1"/>
    <col min="3336" max="3336" width="16.42578125" style="1" bestFit="1" customWidth="1"/>
    <col min="3337" max="3579" width="9.140625" style="1" customWidth="1"/>
    <col min="3580" max="3580" width="7.5703125" style="1" bestFit="1" customWidth="1"/>
    <col min="3581" max="3581" width="7" style="1" bestFit="1" customWidth="1"/>
    <col min="3582" max="3582" width="5.5703125" style="1"/>
    <col min="3583" max="3583" width="9.140625" style="1" customWidth="1"/>
    <col min="3584" max="3585" width="8.5703125" style="1" customWidth="1"/>
    <col min="3586" max="3586" width="6.5703125" style="1" customWidth="1"/>
    <col min="3587" max="3587" width="11.85546875" style="1" bestFit="1" customWidth="1"/>
    <col min="3588" max="3588" width="15.42578125" style="1" customWidth="1"/>
    <col min="3589" max="3589" width="76.140625" style="1" customWidth="1"/>
    <col min="3590" max="3590" width="19.42578125" style="1" customWidth="1"/>
    <col min="3591" max="3591" width="20.85546875" style="1" customWidth="1"/>
    <col min="3592" max="3592" width="16.42578125" style="1" bestFit="1" customWidth="1"/>
    <col min="3593" max="3835" width="9.140625" style="1" customWidth="1"/>
    <col min="3836" max="3836" width="7.5703125" style="1" bestFit="1" customWidth="1"/>
    <col min="3837" max="3837" width="7" style="1" bestFit="1" customWidth="1"/>
    <col min="3838" max="3838" width="5.5703125" style="1"/>
    <col min="3839" max="3839" width="9.140625" style="1" customWidth="1"/>
    <col min="3840" max="3841" width="8.5703125" style="1" customWidth="1"/>
    <col min="3842" max="3842" width="6.5703125" style="1" customWidth="1"/>
    <col min="3843" max="3843" width="11.85546875" style="1" bestFit="1" customWidth="1"/>
    <col min="3844" max="3844" width="15.42578125" style="1" customWidth="1"/>
    <col min="3845" max="3845" width="76.140625" style="1" customWidth="1"/>
    <col min="3846" max="3846" width="19.42578125" style="1" customWidth="1"/>
    <col min="3847" max="3847" width="20.85546875" style="1" customWidth="1"/>
    <col min="3848" max="3848" width="16.42578125" style="1" bestFit="1" customWidth="1"/>
    <col min="3849" max="4091" width="9.140625" style="1" customWidth="1"/>
    <col min="4092" max="4092" width="7.5703125" style="1" bestFit="1" customWidth="1"/>
    <col min="4093" max="4093" width="7" style="1" bestFit="1" customWidth="1"/>
    <col min="4094" max="4094" width="5.5703125" style="1"/>
    <col min="4095" max="4095" width="9.140625" style="1" customWidth="1"/>
    <col min="4096" max="4097" width="8.5703125" style="1" customWidth="1"/>
    <col min="4098" max="4098" width="6.5703125" style="1" customWidth="1"/>
    <col min="4099" max="4099" width="11.85546875" style="1" bestFit="1" customWidth="1"/>
    <col min="4100" max="4100" width="15.42578125" style="1" customWidth="1"/>
    <col min="4101" max="4101" width="76.140625" style="1" customWidth="1"/>
    <col min="4102" max="4102" width="19.42578125" style="1" customWidth="1"/>
    <col min="4103" max="4103" width="20.85546875" style="1" customWidth="1"/>
    <col min="4104" max="4104" width="16.42578125" style="1" bestFit="1" customWidth="1"/>
    <col min="4105" max="4347" width="9.140625" style="1" customWidth="1"/>
    <col min="4348" max="4348" width="7.5703125" style="1" bestFit="1" customWidth="1"/>
    <col min="4349" max="4349" width="7" style="1" bestFit="1" customWidth="1"/>
    <col min="4350" max="4350" width="5.5703125" style="1"/>
    <col min="4351" max="4351" width="9.140625" style="1" customWidth="1"/>
    <col min="4352" max="4353" width="8.5703125" style="1" customWidth="1"/>
    <col min="4354" max="4354" width="6.5703125" style="1" customWidth="1"/>
    <col min="4355" max="4355" width="11.85546875" style="1" bestFit="1" customWidth="1"/>
    <col min="4356" max="4356" width="15.42578125" style="1" customWidth="1"/>
    <col min="4357" max="4357" width="76.140625" style="1" customWidth="1"/>
    <col min="4358" max="4358" width="19.42578125" style="1" customWidth="1"/>
    <col min="4359" max="4359" width="20.85546875" style="1" customWidth="1"/>
    <col min="4360" max="4360" width="16.42578125" style="1" bestFit="1" customWidth="1"/>
    <col min="4361" max="4603" width="9.140625" style="1" customWidth="1"/>
    <col min="4604" max="4604" width="7.5703125" style="1" bestFit="1" customWidth="1"/>
    <col min="4605" max="4605" width="7" style="1" bestFit="1" customWidth="1"/>
    <col min="4606" max="4606" width="5.5703125" style="1"/>
    <col min="4607" max="4607" width="9.140625" style="1" customWidth="1"/>
    <col min="4608" max="4609" width="8.5703125" style="1" customWidth="1"/>
    <col min="4610" max="4610" width="6.5703125" style="1" customWidth="1"/>
    <col min="4611" max="4611" width="11.85546875" style="1" bestFit="1" customWidth="1"/>
    <col min="4612" max="4612" width="15.42578125" style="1" customWidth="1"/>
    <col min="4613" max="4613" width="76.140625" style="1" customWidth="1"/>
    <col min="4614" max="4614" width="19.42578125" style="1" customWidth="1"/>
    <col min="4615" max="4615" width="20.85546875" style="1" customWidth="1"/>
    <col min="4616" max="4616" width="16.42578125" style="1" bestFit="1" customWidth="1"/>
    <col min="4617" max="4859" width="9.140625" style="1" customWidth="1"/>
    <col min="4860" max="4860" width="7.5703125" style="1" bestFit="1" customWidth="1"/>
    <col min="4861" max="4861" width="7" style="1" bestFit="1" customWidth="1"/>
    <col min="4862" max="4862" width="5.5703125" style="1"/>
    <col min="4863" max="4863" width="9.140625" style="1" customWidth="1"/>
    <col min="4864" max="4865" width="8.5703125" style="1" customWidth="1"/>
    <col min="4866" max="4866" width="6.5703125" style="1" customWidth="1"/>
    <col min="4867" max="4867" width="11.85546875" style="1" bestFit="1" customWidth="1"/>
    <col min="4868" max="4868" width="15.42578125" style="1" customWidth="1"/>
    <col min="4869" max="4869" width="76.140625" style="1" customWidth="1"/>
    <col min="4870" max="4870" width="19.42578125" style="1" customWidth="1"/>
    <col min="4871" max="4871" width="20.85546875" style="1" customWidth="1"/>
    <col min="4872" max="4872" width="16.42578125" style="1" bestFit="1" customWidth="1"/>
    <col min="4873" max="5115" width="9.140625" style="1" customWidth="1"/>
    <col min="5116" max="5116" width="7.5703125" style="1" bestFit="1" customWidth="1"/>
    <col min="5117" max="5117" width="7" style="1" bestFit="1" customWidth="1"/>
    <col min="5118" max="5118" width="5.5703125" style="1"/>
    <col min="5119" max="5119" width="9.140625" style="1" customWidth="1"/>
    <col min="5120" max="5121" width="8.5703125" style="1" customWidth="1"/>
    <col min="5122" max="5122" width="6.5703125" style="1" customWidth="1"/>
    <col min="5123" max="5123" width="11.85546875" style="1" bestFit="1" customWidth="1"/>
    <col min="5124" max="5124" width="15.42578125" style="1" customWidth="1"/>
    <col min="5125" max="5125" width="76.140625" style="1" customWidth="1"/>
    <col min="5126" max="5126" width="19.42578125" style="1" customWidth="1"/>
    <col min="5127" max="5127" width="20.85546875" style="1" customWidth="1"/>
    <col min="5128" max="5128" width="16.42578125" style="1" bestFit="1" customWidth="1"/>
    <col min="5129" max="5371" width="9.140625" style="1" customWidth="1"/>
    <col min="5372" max="5372" width="7.5703125" style="1" bestFit="1" customWidth="1"/>
    <col min="5373" max="5373" width="7" style="1" bestFit="1" customWidth="1"/>
    <col min="5374" max="5374" width="5.5703125" style="1"/>
    <col min="5375" max="5375" width="9.140625" style="1" customWidth="1"/>
    <col min="5376" max="5377" width="8.5703125" style="1" customWidth="1"/>
    <col min="5378" max="5378" width="6.5703125" style="1" customWidth="1"/>
    <col min="5379" max="5379" width="11.85546875" style="1" bestFit="1" customWidth="1"/>
    <col min="5380" max="5380" width="15.42578125" style="1" customWidth="1"/>
    <col min="5381" max="5381" width="76.140625" style="1" customWidth="1"/>
    <col min="5382" max="5382" width="19.42578125" style="1" customWidth="1"/>
    <col min="5383" max="5383" width="20.85546875" style="1" customWidth="1"/>
    <col min="5384" max="5384" width="16.42578125" style="1" bestFit="1" customWidth="1"/>
    <col min="5385" max="5627" width="9.140625" style="1" customWidth="1"/>
    <col min="5628" max="5628" width="7.5703125" style="1" bestFit="1" customWidth="1"/>
    <col min="5629" max="5629" width="7" style="1" bestFit="1" customWidth="1"/>
    <col min="5630" max="5630" width="5.5703125" style="1"/>
    <col min="5631" max="5631" width="9.140625" style="1" customWidth="1"/>
    <col min="5632" max="5633" width="8.5703125" style="1" customWidth="1"/>
    <col min="5634" max="5634" width="6.5703125" style="1" customWidth="1"/>
    <col min="5635" max="5635" width="11.85546875" style="1" bestFit="1" customWidth="1"/>
    <col min="5636" max="5636" width="15.42578125" style="1" customWidth="1"/>
    <col min="5637" max="5637" width="76.140625" style="1" customWidth="1"/>
    <col min="5638" max="5638" width="19.42578125" style="1" customWidth="1"/>
    <col min="5639" max="5639" width="20.85546875" style="1" customWidth="1"/>
    <col min="5640" max="5640" width="16.42578125" style="1" bestFit="1" customWidth="1"/>
    <col min="5641" max="5883" width="9.140625" style="1" customWidth="1"/>
    <col min="5884" max="5884" width="7.5703125" style="1" bestFit="1" customWidth="1"/>
    <col min="5885" max="5885" width="7" style="1" bestFit="1" customWidth="1"/>
    <col min="5886" max="5886" width="5.5703125" style="1"/>
    <col min="5887" max="5887" width="9.140625" style="1" customWidth="1"/>
    <col min="5888" max="5889" width="8.5703125" style="1" customWidth="1"/>
    <col min="5890" max="5890" width="6.5703125" style="1" customWidth="1"/>
    <col min="5891" max="5891" width="11.85546875" style="1" bestFit="1" customWidth="1"/>
    <col min="5892" max="5892" width="15.42578125" style="1" customWidth="1"/>
    <col min="5893" max="5893" width="76.140625" style="1" customWidth="1"/>
    <col min="5894" max="5894" width="19.42578125" style="1" customWidth="1"/>
    <col min="5895" max="5895" width="20.85546875" style="1" customWidth="1"/>
    <col min="5896" max="5896" width="16.42578125" style="1" bestFit="1" customWidth="1"/>
    <col min="5897" max="6139" width="9.140625" style="1" customWidth="1"/>
    <col min="6140" max="6140" width="7.5703125" style="1" bestFit="1" customWidth="1"/>
    <col min="6141" max="6141" width="7" style="1" bestFit="1" customWidth="1"/>
    <col min="6142" max="6142" width="5.5703125" style="1"/>
    <col min="6143" max="6143" width="9.140625" style="1" customWidth="1"/>
    <col min="6144" max="6145" width="8.5703125" style="1" customWidth="1"/>
    <col min="6146" max="6146" width="6.5703125" style="1" customWidth="1"/>
    <col min="6147" max="6147" width="11.85546875" style="1" bestFit="1" customWidth="1"/>
    <col min="6148" max="6148" width="15.42578125" style="1" customWidth="1"/>
    <col min="6149" max="6149" width="76.140625" style="1" customWidth="1"/>
    <col min="6150" max="6150" width="19.42578125" style="1" customWidth="1"/>
    <col min="6151" max="6151" width="20.85546875" style="1" customWidth="1"/>
    <col min="6152" max="6152" width="16.42578125" style="1" bestFit="1" customWidth="1"/>
    <col min="6153" max="6395" width="9.140625" style="1" customWidth="1"/>
    <col min="6396" max="6396" width="7.5703125" style="1" bestFit="1" customWidth="1"/>
    <col min="6397" max="6397" width="7" style="1" bestFit="1" customWidth="1"/>
    <col min="6398" max="6398" width="5.5703125" style="1"/>
    <col min="6399" max="6399" width="9.140625" style="1" customWidth="1"/>
    <col min="6400" max="6401" width="8.5703125" style="1" customWidth="1"/>
    <col min="6402" max="6402" width="6.5703125" style="1" customWidth="1"/>
    <col min="6403" max="6403" width="11.85546875" style="1" bestFit="1" customWidth="1"/>
    <col min="6404" max="6404" width="15.42578125" style="1" customWidth="1"/>
    <col min="6405" max="6405" width="76.140625" style="1" customWidth="1"/>
    <col min="6406" max="6406" width="19.42578125" style="1" customWidth="1"/>
    <col min="6407" max="6407" width="20.85546875" style="1" customWidth="1"/>
    <col min="6408" max="6408" width="16.42578125" style="1" bestFit="1" customWidth="1"/>
    <col min="6409" max="6651" width="9.140625" style="1" customWidth="1"/>
    <col min="6652" max="6652" width="7.5703125" style="1" bestFit="1" customWidth="1"/>
    <col min="6653" max="6653" width="7" style="1" bestFit="1" customWidth="1"/>
    <col min="6654" max="6654" width="5.5703125" style="1"/>
    <col min="6655" max="6655" width="9.140625" style="1" customWidth="1"/>
    <col min="6656" max="6657" width="8.5703125" style="1" customWidth="1"/>
    <col min="6658" max="6658" width="6.5703125" style="1" customWidth="1"/>
    <col min="6659" max="6659" width="11.85546875" style="1" bestFit="1" customWidth="1"/>
    <col min="6660" max="6660" width="15.42578125" style="1" customWidth="1"/>
    <col min="6661" max="6661" width="76.140625" style="1" customWidth="1"/>
    <col min="6662" max="6662" width="19.42578125" style="1" customWidth="1"/>
    <col min="6663" max="6663" width="20.85546875" style="1" customWidth="1"/>
    <col min="6664" max="6664" width="16.42578125" style="1" bestFit="1" customWidth="1"/>
    <col min="6665" max="6907" width="9.140625" style="1" customWidth="1"/>
    <col min="6908" max="6908" width="7.5703125" style="1" bestFit="1" customWidth="1"/>
    <col min="6909" max="6909" width="7" style="1" bestFit="1" customWidth="1"/>
    <col min="6910" max="6910" width="5.5703125" style="1"/>
    <col min="6911" max="6911" width="9.140625" style="1" customWidth="1"/>
    <col min="6912" max="6913" width="8.5703125" style="1" customWidth="1"/>
    <col min="6914" max="6914" width="6.5703125" style="1" customWidth="1"/>
    <col min="6915" max="6915" width="11.85546875" style="1" bestFit="1" customWidth="1"/>
    <col min="6916" max="6916" width="15.42578125" style="1" customWidth="1"/>
    <col min="6917" max="6917" width="76.140625" style="1" customWidth="1"/>
    <col min="6918" max="6918" width="19.42578125" style="1" customWidth="1"/>
    <col min="6919" max="6919" width="20.85546875" style="1" customWidth="1"/>
    <col min="6920" max="6920" width="16.42578125" style="1" bestFit="1" customWidth="1"/>
    <col min="6921" max="7163" width="9.140625" style="1" customWidth="1"/>
    <col min="7164" max="7164" width="7.5703125" style="1" bestFit="1" customWidth="1"/>
    <col min="7165" max="7165" width="7" style="1" bestFit="1" customWidth="1"/>
    <col min="7166" max="7166" width="5.5703125" style="1"/>
    <col min="7167" max="7167" width="9.140625" style="1" customWidth="1"/>
    <col min="7168" max="7169" width="8.5703125" style="1" customWidth="1"/>
    <col min="7170" max="7170" width="6.5703125" style="1" customWidth="1"/>
    <col min="7171" max="7171" width="11.85546875" style="1" bestFit="1" customWidth="1"/>
    <col min="7172" max="7172" width="15.42578125" style="1" customWidth="1"/>
    <col min="7173" max="7173" width="76.140625" style="1" customWidth="1"/>
    <col min="7174" max="7174" width="19.42578125" style="1" customWidth="1"/>
    <col min="7175" max="7175" width="20.85546875" style="1" customWidth="1"/>
    <col min="7176" max="7176" width="16.42578125" style="1" bestFit="1" customWidth="1"/>
    <col min="7177" max="7419" width="9.140625" style="1" customWidth="1"/>
    <col min="7420" max="7420" width="7.5703125" style="1" bestFit="1" customWidth="1"/>
    <col min="7421" max="7421" width="7" style="1" bestFit="1" customWidth="1"/>
    <col min="7422" max="7422" width="5.5703125" style="1"/>
    <col min="7423" max="7423" width="9.140625" style="1" customWidth="1"/>
    <col min="7424" max="7425" width="8.5703125" style="1" customWidth="1"/>
    <col min="7426" max="7426" width="6.5703125" style="1" customWidth="1"/>
    <col min="7427" max="7427" width="11.85546875" style="1" bestFit="1" customWidth="1"/>
    <col min="7428" max="7428" width="15.42578125" style="1" customWidth="1"/>
    <col min="7429" max="7429" width="76.140625" style="1" customWidth="1"/>
    <col min="7430" max="7430" width="19.42578125" style="1" customWidth="1"/>
    <col min="7431" max="7431" width="20.85546875" style="1" customWidth="1"/>
    <col min="7432" max="7432" width="16.42578125" style="1" bestFit="1" customWidth="1"/>
    <col min="7433" max="7675" width="9.140625" style="1" customWidth="1"/>
    <col min="7676" max="7676" width="7.5703125" style="1" bestFit="1" customWidth="1"/>
    <col min="7677" max="7677" width="7" style="1" bestFit="1" customWidth="1"/>
    <col min="7678" max="7678" width="5.5703125" style="1"/>
    <col min="7679" max="7679" width="9.140625" style="1" customWidth="1"/>
    <col min="7680" max="7681" width="8.5703125" style="1" customWidth="1"/>
    <col min="7682" max="7682" width="6.5703125" style="1" customWidth="1"/>
    <col min="7683" max="7683" width="11.85546875" style="1" bestFit="1" customWidth="1"/>
    <col min="7684" max="7684" width="15.42578125" style="1" customWidth="1"/>
    <col min="7685" max="7685" width="76.140625" style="1" customWidth="1"/>
    <col min="7686" max="7686" width="19.42578125" style="1" customWidth="1"/>
    <col min="7687" max="7687" width="20.85546875" style="1" customWidth="1"/>
    <col min="7688" max="7688" width="16.42578125" style="1" bestFit="1" customWidth="1"/>
    <col min="7689" max="7931" width="9.140625" style="1" customWidth="1"/>
    <col min="7932" max="7932" width="7.5703125" style="1" bestFit="1" customWidth="1"/>
    <col min="7933" max="7933" width="7" style="1" bestFit="1" customWidth="1"/>
    <col min="7934" max="7934" width="5.5703125" style="1"/>
    <col min="7935" max="7935" width="9.140625" style="1" customWidth="1"/>
    <col min="7936" max="7937" width="8.5703125" style="1" customWidth="1"/>
    <col min="7938" max="7938" width="6.5703125" style="1" customWidth="1"/>
    <col min="7939" max="7939" width="11.85546875" style="1" bestFit="1" customWidth="1"/>
    <col min="7940" max="7940" width="15.42578125" style="1" customWidth="1"/>
    <col min="7941" max="7941" width="76.140625" style="1" customWidth="1"/>
    <col min="7942" max="7942" width="19.42578125" style="1" customWidth="1"/>
    <col min="7943" max="7943" width="20.85546875" style="1" customWidth="1"/>
    <col min="7944" max="7944" width="16.42578125" style="1" bestFit="1" customWidth="1"/>
    <col min="7945" max="8187" width="9.140625" style="1" customWidth="1"/>
    <col min="8188" max="8188" width="7.5703125" style="1" bestFit="1" customWidth="1"/>
    <col min="8189" max="8189" width="7" style="1" bestFit="1" customWidth="1"/>
    <col min="8190" max="8190" width="5.5703125" style="1"/>
    <col min="8191" max="8191" width="9.140625" style="1" customWidth="1"/>
    <col min="8192" max="8193" width="8.5703125" style="1" customWidth="1"/>
    <col min="8194" max="8194" width="6.5703125" style="1" customWidth="1"/>
    <col min="8195" max="8195" width="11.85546875" style="1" bestFit="1" customWidth="1"/>
    <col min="8196" max="8196" width="15.42578125" style="1" customWidth="1"/>
    <col min="8197" max="8197" width="76.140625" style="1" customWidth="1"/>
    <col min="8198" max="8198" width="19.42578125" style="1" customWidth="1"/>
    <col min="8199" max="8199" width="20.85546875" style="1" customWidth="1"/>
    <col min="8200" max="8200" width="16.42578125" style="1" bestFit="1" customWidth="1"/>
    <col min="8201" max="8443" width="9.140625" style="1" customWidth="1"/>
    <col min="8444" max="8444" width="7.5703125" style="1" bestFit="1" customWidth="1"/>
    <col min="8445" max="8445" width="7" style="1" bestFit="1" customWidth="1"/>
    <col min="8446" max="8446" width="5.5703125" style="1"/>
    <col min="8447" max="8447" width="9.140625" style="1" customWidth="1"/>
    <col min="8448" max="8449" width="8.5703125" style="1" customWidth="1"/>
    <col min="8450" max="8450" width="6.5703125" style="1" customWidth="1"/>
    <col min="8451" max="8451" width="11.85546875" style="1" bestFit="1" customWidth="1"/>
    <col min="8452" max="8452" width="15.42578125" style="1" customWidth="1"/>
    <col min="8453" max="8453" width="76.140625" style="1" customWidth="1"/>
    <col min="8454" max="8454" width="19.42578125" style="1" customWidth="1"/>
    <col min="8455" max="8455" width="20.85546875" style="1" customWidth="1"/>
    <col min="8456" max="8456" width="16.42578125" style="1" bestFit="1" customWidth="1"/>
    <col min="8457" max="8699" width="9.140625" style="1" customWidth="1"/>
    <col min="8700" max="8700" width="7.5703125" style="1" bestFit="1" customWidth="1"/>
    <col min="8701" max="8701" width="7" style="1" bestFit="1" customWidth="1"/>
    <col min="8702" max="8702" width="5.5703125" style="1"/>
    <col min="8703" max="8703" width="9.140625" style="1" customWidth="1"/>
    <col min="8704" max="8705" width="8.5703125" style="1" customWidth="1"/>
    <col min="8706" max="8706" width="6.5703125" style="1" customWidth="1"/>
    <col min="8707" max="8707" width="11.85546875" style="1" bestFit="1" customWidth="1"/>
    <col min="8708" max="8708" width="15.42578125" style="1" customWidth="1"/>
    <col min="8709" max="8709" width="76.140625" style="1" customWidth="1"/>
    <col min="8710" max="8710" width="19.42578125" style="1" customWidth="1"/>
    <col min="8711" max="8711" width="20.85546875" style="1" customWidth="1"/>
    <col min="8712" max="8712" width="16.42578125" style="1" bestFit="1" customWidth="1"/>
    <col min="8713" max="8955" width="9.140625" style="1" customWidth="1"/>
    <col min="8956" max="8956" width="7.5703125" style="1" bestFit="1" customWidth="1"/>
    <col min="8957" max="8957" width="7" style="1" bestFit="1" customWidth="1"/>
    <col min="8958" max="8958" width="5.5703125" style="1"/>
    <col min="8959" max="8959" width="9.140625" style="1" customWidth="1"/>
    <col min="8960" max="8961" width="8.5703125" style="1" customWidth="1"/>
    <col min="8962" max="8962" width="6.5703125" style="1" customWidth="1"/>
    <col min="8963" max="8963" width="11.85546875" style="1" bestFit="1" customWidth="1"/>
    <col min="8964" max="8964" width="15.42578125" style="1" customWidth="1"/>
    <col min="8965" max="8965" width="76.140625" style="1" customWidth="1"/>
    <col min="8966" max="8966" width="19.42578125" style="1" customWidth="1"/>
    <col min="8967" max="8967" width="20.85546875" style="1" customWidth="1"/>
    <col min="8968" max="8968" width="16.42578125" style="1" bestFit="1" customWidth="1"/>
    <col min="8969" max="9211" width="9.140625" style="1" customWidth="1"/>
    <col min="9212" max="9212" width="7.5703125" style="1" bestFit="1" customWidth="1"/>
    <col min="9213" max="9213" width="7" style="1" bestFit="1" customWidth="1"/>
    <col min="9214" max="9214" width="5.5703125" style="1"/>
    <col min="9215" max="9215" width="9.140625" style="1" customWidth="1"/>
    <col min="9216" max="9217" width="8.5703125" style="1" customWidth="1"/>
    <col min="9218" max="9218" width="6.5703125" style="1" customWidth="1"/>
    <col min="9219" max="9219" width="11.85546875" style="1" bestFit="1" customWidth="1"/>
    <col min="9220" max="9220" width="15.42578125" style="1" customWidth="1"/>
    <col min="9221" max="9221" width="76.140625" style="1" customWidth="1"/>
    <col min="9222" max="9222" width="19.42578125" style="1" customWidth="1"/>
    <col min="9223" max="9223" width="20.85546875" style="1" customWidth="1"/>
    <col min="9224" max="9224" width="16.42578125" style="1" bestFit="1" customWidth="1"/>
    <col min="9225" max="9467" width="9.140625" style="1" customWidth="1"/>
    <col min="9468" max="9468" width="7.5703125" style="1" bestFit="1" customWidth="1"/>
    <col min="9469" max="9469" width="7" style="1" bestFit="1" customWidth="1"/>
    <col min="9470" max="9470" width="5.5703125" style="1"/>
    <col min="9471" max="9471" width="9.140625" style="1" customWidth="1"/>
    <col min="9472" max="9473" width="8.5703125" style="1" customWidth="1"/>
    <col min="9474" max="9474" width="6.5703125" style="1" customWidth="1"/>
    <col min="9475" max="9475" width="11.85546875" style="1" bestFit="1" customWidth="1"/>
    <col min="9476" max="9476" width="15.42578125" style="1" customWidth="1"/>
    <col min="9477" max="9477" width="76.140625" style="1" customWidth="1"/>
    <col min="9478" max="9478" width="19.42578125" style="1" customWidth="1"/>
    <col min="9479" max="9479" width="20.85546875" style="1" customWidth="1"/>
    <col min="9480" max="9480" width="16.42578125" style="1" bestFit="1" customWidth="1"/>
    <col min="9481" max="9723" width="9.140625" style="1" customWidth="1"/>
    <col min="9724" max="9724" width="7.5703125" style="1" bestFit="1" customWidth="1"/>
    <col min="9725" max="9725" width="7" style="1" bestFit="1" customWidth="1"/>
    <col min="9726" max="9726" width="5.5703125" style="1"/>
    <col min="9727" max="9727" width="9.140625" style="1" customWidth="1"/>
    <col min="9728" max="9729" width="8.5703125" style="1" customWidth="1"/>
    <col min="9730" max="9730" width="6.5703125" style="1" customWidth="1"/>
    <col min="9731" max="9731" width="11.85546875" style="1" bestFit="1" customWidth="1"/>
    <col min="9732" max="9732" width="15.42578125" style="1" customWidth="1"/>
    <col min="9733" max="9733" width="76.140625" style="1" customWidth="1"/>
    <col min="9734" max="9734" width="19.42578125" style="1" customWidth="1"/>
    <col min="9735" max="9735" width="20.85546875" style="1" customWidth="1"/>
    <col min="9736" max="9736" width="16.42578125" style="1" bestFit="1" customWidth="1"/>
    <col min="9737" max="9979" width="9.140625" style="1" customWidth="1"/>
    <col min="9980" max="9980" width="7.5703125" style="1" bestFit="1" customWidth="1"/>
    <col min="9981" max="9981" width="7" style="1" bestFit="1" customWidth="1"/>
    <col min="9982" max="9982" width="5.5703125" style="1"/>
    <col min="9983" max="9983" width="9.140625" style="1" customWidth="1"/>
    <col min="9984" max="9985" width="8.5703125" style="1" customWidth="1"/>
    <col min="9986" max="9986" width="6.5703125" style="1" customWidth="1"/>
    <col min="9987" max="9987" width="11.85546875" style="1" bestFit="1" customWidth="1"/>
    <col min="9988" max="9988" width="15.42578125" style="1" customWidth="1"/>
    <col min="9989" max="9989" width="76.140625" style="1" customWidth="1"/>
    <col min="9990" max="9990" width="19.42578125" style="1" customWidth="1"/>
    <col min="9991" max="9991" width="20.85546875" style="1" customWidth="1"/>
    <col min="9992" max="9992" width="16.42578125" style="1" bestFit="1" customWidth="1"/>
    <col min="9993" max="10235" width="9.140625" style="1" customWidth="1"/>
    <col min="10236" max="10236" width="7.5703125" style="1" bestFit="1" customWidth="1"/>
    <col min="10237" max="10237" width="7" style="1" bestFit="1" customWidth="1"/>
    <col min="10238" max="10238" width="5.5703125" style="1"/>
    <col min="10239" max="10239" width="9.140625" style="1" customWidth="1"/>
    <col min="10240" max="10241" width="8.5703125" style="1" customWidth="1"/>
    <col min="10242" max="10242" width="6.5703125" style="1" customWidth="1"/>
    <col min="10243" max="10243" width="11.85546875" style="1" bestFit="1" customWidth="1"/>
    <col min="10244" max="10244" width="15.42578125" style="1" customWidth="1"/>
    <col min="10245" max="10245" width="76.140625" style="1" customWidth="1"/>
    <col min="10246" max="10246" width="19.42578125" style="1" customWidth="1"/>
    <col min="10247" max="10247" width="20.85546875" style="1" customWidth="1"/>
    <col min="10248" max="10248" width="16.42578125" style="1" bestFit="1" customWidth="1"/>
    <col min="10249" max="10491" width="9.140625" style="1" customWidth="1"/>
    <col min="10492" max="10492" width="7.5703125" style="1" bestFit="1" customWidth="1"/>
    <col min="10493" max="10493" width="7" style="1" bestFit="1" customWidth="1"/>
    <col min="10494" max="10494" width="5.5703125" style="1"/>
    <col min="10495" max="10495" width="9.140625" style="1" customWidth="1"/>
    <col min="10496" max="10497" width="8.5703125" style="1" customWidth="1"/>
    <col min="10498" max="10498" width="6.5703125" style="1" customWidth="1"/>
    <col min="10499" max="10499" width="11.85546875" style="1" bestFit="1" customWidth="1"/>
    <col min="10500" max="10500" width="15.42578125" style="1" customWidth="1"/>
    <col min="10501" max="10501" width="76.140625" style="1" customWidth="1"/>
    <col min="10502" max="10502" width="19.42578125" style="1" customWidth="1"/>
    <col min="10503" max="10503" width="20.85546875" style="1" customWidth="1"/>
    <col min="10504" max="10504" width="16.42578125" style="1" bestFit="1" customWidth="1"/>
    <col min="10505" max="10747" width="9.140625" style="1" customWidth="1"/>
    <col min="10748" max="10748" width="7.5703125" style="1" bestFit="1" customWidth="1"/>
    <col min="10749" max="10749" width="7" style="1" bestFit="1" customWidth="1"/>
    <col min="10750" max="10750" width="5.5703125" style="1"/>
    <col min="10751" max="10751" width="9.140625" style="1" customWidth="1"/>
    <col min="10752" max="10753" width="8.5703125" style="1" customWidth="1"/>
    <col min="10754" max="10754" width="6.5703125" style="1" customWidth="1"/>
    <col min="10755" max="10755" width="11.85546875" style="1" bestFit="1" customWidth="1"/>
    <col min="10756" max="10756" width="15.42578125" style="1" customWidth="1"/>
    <col min="10757" max="10757" width="76.140625" style="1" customWidth="1"/>
    <col min="10758" max="10758" width="19.42578125" style="1" customWidth="1"/>
    <col min="10759" max="10759" width="20.85546875" style="1" customWidth="1"/>
    <col min="10760" max="10760" width="16.42578125" style="1" bestFit="1" customWidth="1"/>
    <col min="10761" max="11003" width="9.140625" style="1" customWidth="1"/>
    <col min="11004" max="11004" width="7.5703125" style="1" bestFit="1" customWidth="1"/>
    <col min="11005" max="11005" width="7" style="1" bestFit="1" customWidth="1"/>
    <col min="11006" max="11006" width="5.5703125" style="1"/>
    <col min="11007" max="11007" width="9.140625" style="1" customWidth="1"/>
    <col min="11008" max="11009" width="8.5703125" style="1" customWidth="1"/>
    <col min="11010" max="11010" width="6.5703125" style="1" customWidth="1"/>
    <col min="11011" max="11011" width="11.85546875" style="1" bestFit="1" customWidth="1"/>
    <col min="11012" max="11012" width="15.42578125" style="1" customWidth="1"/>
    <col min="11013" max="11013" width="76.140625" style="1" customWidth="1"/>
    <col min="11014" max="11014" width="19.42578125" style="1" customWidth="1"/>
    <col min="11015" max="11015" width="20.85546875" style="1" customWidth="1"/>
    <col min="11016" max="11016" width="16.42578125" style="1" bestFit="1" customWidth="1"/>
    <col min="11017" max="11259" width="9.140625" style="1" customWidth="1"/>
    <col min="11260" max="11260" width="7.5703125" style="1" bestFit="1" customWidth="1"/>
    <col min="11261" max="11261" width="7" style="1" bestFit="1" customWidth="1"/>
    <col min="11262" max="11262" width="5.5703125" style="1"/>
    <col min="11263" max="11263" width="9.140625" style="1" customWidth="1"/>
    <col min="11264" max="11265" width="8.5703125" style="1" customWidth="1"/>
    <col min="11266" max="11266" width="6.5703125" style="1" customWidth="1"/>
    <col min="11267" max="11267" width="11.85546875" style="1" bestFit="1" customWidth="1"/>
    <col min="11268" max="11268" width="15.42578125" style="1" customWidth="1"/>
    <col min="11269" max="11269" width="76.140625" style="1" customWidth="1"/>
    <col min="11270" max="11270" width="19.42578125" style="1" customWidth="1"/>
    <col min="11271" max="11271" width="20.85546875" style="1" customWidth="1"/>
    <col min="11272" max="11272" width="16.42578125" style="1" bestFit="1" customWidth="1"/>
    <col min="11273" max="11515" width="9.140625" style="1" customWidth="1"/>
    <col min="11516" max="11516" width="7.5703125" style="1" bestFit="1" customWidth="1"/>
    <col min="11517" max="11517" width="7" style="1" bestFit="1" customWidth="1"/>
    <col min="11518" max="11518" width="5.5703125" style="1"/>
    <col min="11519" max="11519" width="9.140625" style="1" customWidth="1"/>
    <col min="11520" max="11521" width="8.5703125" style="1" customWidth="1"/>
    <col min="11522" max="11522" width="6.5703125" style="1" customWidth="1"/>
    <col min="11523" max="11523" width="11.85546875" style="1" bestFit="1" customWidth="1"/>
    <col min="11524" max="11524" width="15.42578125" style="1" customWidth="1"/>
    <col min="11525" max="11525" width="76.140625" style="1" customWidth="1"/>
    <col min="11526" max="11526" width="19.42578125" style="1" customWidth="1"/>
    <col min="11527" max="11527" width="20.85546875" style="1" customWidth="1"/>
    <col min="11528" max="11528" width="16.42578125" style="1" bestFit="1" customWidth="1"/>
    <col min="11529" max="11771" width="9.140625" style="1" customWidth="1"/>
    <col min="11772" max="11772" width="7.5703125" style="1" bestFit="1" customWidth="1"/>
    <col min="11773" max="11773" width="7" style="1" bestFit="1" customWidth="1"/>
    <col min="11774" max="11774" width="5.5703125" style="1"/>
    <col min="11775" max="11775" width="9.140625" style="1" customWidth="1"/>
    <col min="11776" max="11777" width="8.5703125" style="1" customWidth="1"/>
    <col min="11778" max="11778" width="6.5703125" style="1" customWidth="1"/>
    <col min="11779" max="11779" width="11.85546875" style="1" bestFit="1" customWidth="1"/>
    <col min="11780" max="11780" width="15.42578125" style="1" customWidth="1"/>
    <col min="11781" max="11781" width="76.140625" style="1" customWidth="1"/>
    <col min="11782" max="11782" width="19.42578125" style="1" customWidth="1"/>
    <col min="11783" max="11783" width="20.85546875" style="1" customWidth="1"/>
    <col min="11784" max="11784" width="16.42578125" style="1" bestFit="1" customWidth="1"/>
    <col min="11785" max="12027" width="9.140625" style="1" customWidth="1"/>
    <col min="12028" max="12028" width="7.5703125" style="1" bestFit="1" customWidth="1"/>
    <col min="12029" max="12029" width="7" style="1" bestFit="1" customWidth="1"/>
    <col min="12030" max="12030" width="5.5703125" style="1"/>
    <col min="12031" max="12031" width="9.140625" style="1" customWidth="1"/>
    <col min="12032" max="12033" width="8.5703125" style="1" customWidth="1"/>
    <col min="12034" max="12034" width="6.5703125" style="1" customWidth="1"/>
    <col min="12035" max="12035" width="11.85546875" style="1" bestFit="1" customWidth="1"/>
    <col min="12036" max="12036" width="15.42578125" style="1" customWidth="1"/>
    <col min="12037" max="12037" width="76.140625" style="1" customWidth="1"/>
    <col min="12038" max="12038" width="19.42578125" style="1" customWidth="1"/>
    <col min="12039" max="12039" width="20.85546875" style="1" customWidth="1"/>
    <col min="12040" max="12040" width="16.42578125" style="1" bestFit="1" customWidth="1"/>
    <col min="12041" max="12283" width="9.140625" style="1" customWidth="1"/>
    <col min="12284" max="12284" width="7.5703125" style="1" bestFit="1" customWidth="1"/>
    <col min="12285" max="12285" width="7" style="1" bestFit="1" customWidth="1"/>
    <col min="12286" max="12286" width="5.5703125" style="1"/>
    <col min="12287" max="12287" width="9.140625" style="1" customWidth="1"/>
    <col min="12288" max="12289" width="8.5703125" style="1" customWidth="1"/>
    <col min="12290" max="12290" width="6.5703125" style="1" customWidth="1"/>
    <col min="12291" max="12291" width="11.85546875" style="1" bestFit="1" customWidth="1"/>
    <col min="12292" max="12292" width="15.42578125" style="1" customWidth="1"/>
    <col min="12293" max="12293" width="76.140625" style="1" customWidth="1"/>
    <col min="12294" max="12294" width="19.42578125" style="1" customWidth="1"/>
    <col min="12295" max="12295" width="20.85546875" style="1" customWidth="1"/>
    <col min="12296" max="12296" width="16.42578125" style="1" bestFit="1" customWidth="1"/>
    <col min="12297" max="12539" width="9.140625" style="1" customWidth="1"/>
    <col min="12540" max="12540" width="7.5703125" style="1" bestFit="1" customWidth="1"/>
    <col min="12541" max="12541" width="7" style="1" bestFit="1" customWidth="1"/>
    <col min="12542" max="12542" width="5.5703125" style="1"/>
    <col min="12543" max="12543" width="9.140625" style="1" customWidth="1"/>
    <col min="12544" max="12545" width="8.5703125" style="1" customWidth="1"/>
    <col min="12546" max="12546" width="6.5703125" style="1" customWidth="1"/>
    <col min="12547" max="12547" width="11.85546875" style="1" bestFit="1" customWidth="1"/>
    <col min="12548" max="12548" width="15.42578125" style="1" customWidth="1"/>
    <col min="12549" max="12549" width="76.140625" style="1" customWidth="1"/>
    <col min="12550" max="12550" width="19.42578125" style="1" customWidth="1"/>
    <col min="12551" max="12551" width="20.85546875" style="1" customWidth="1"/>
    <col min="12552" max="12552" width="16.42578125" style="1" bestFit="1" customWidth="1"/>
    <col min="12553" max="12795" width="9.140625" style="1" customWidth="1"/>
    <col min="12796" max="12796" width="7.5703125" style="1" bestFit="1" customWidth="1"/>
    <col min="12797" max="12797" width="7" style="1" bestFit="1" customWidth="1"/>
    <col min="12798" max="12798" width="5.5703125" style="1"/>
    <col min="12799" max="12799" width="9.140625" style="1" customWidth="1"/>
    <col min="12800" max="12801" width="8.5703125" style="1" customWidth="1"/>
    <col min="12802" max="12802" width="6.5703125" style="1" customWidth="1"/>
    <col min="12803" max="12803" width="11.85546875" style="1" bestFit="1" customWidth="1"/>
    <col min="12804" max="12804" width="15.42578125" style="1" customWidth="1"/>
    <col min="12805" max="12805" width="76.140625" style="1" customWidth="1"/>
    <col min="12806" max="12806" width="19.42578125" style="1" customWidth="1"/>
    <col min="12807" max="12807" width="20.85546875" style="1" customWidth="1"/>
    <col min="12808" max="12808" width="16.42578125" style="1" bestFit="1" customWidth="1"/>
    <col min="12809" max="13051" width="9.140625" style="1" customWidth="1"/>
    <col min="13052" max="13052" width="7.5703125" style="1" bestFit="1" customWidth="1"/>
    <col min="13053" max="13053" width="7" style="1" bestFit="1" customWidth="1"/>
    <col min="13054" max="13054" width="5.5703125" style="1"/>
    <col min="13055" max="13055" width="9.140625" style="1" customWidth="1"/>
    <col min="13056" max="13057" width="8.5703125" style="1" customWidth="1"/>
    <col min="13058" max="13058" width="6.5703125" style="1" customWidth="1"/>
    <col min="13059" max="13059" width="11.85546875" style="1" bestFit="1" customWidth="1"/>
    <col min="13060" max="13060" width="15.42578125" style="1" customWidth="1"/>
    <col min="13061" max="13061" width="76.140625" style="1" customWidth="1"/>
    <col min="13062" max="13062" width="19.42578125" style="1" customWidth="1"/>
    <col min="13063" max="13063" width="20.85546875" style="1" customWidth="1"/>
    <col min="13064" max="13064" width="16.42578125" style="1" bestFit="1" customWidth="1"/>
    <col min="13065" max="13307" width="9.140625" style="1" customWidth="1"/>
    <col min="13308" max="13308" width="7.5703125" style="1" bestFit="1" customWidth="1"/>
    <col min="13309" max="13309" width="7" style="1" bestFit="1" customWidth="1"/>
    <col min="13310" max="13310" width="5.5703125" style="1"/>
    <col min="13311" max="13311" width="9.140625" style="1" customWidth="1"/>
    <col min="13312" max="13313" width="8.5703125" style="1" customWidth="1"/>
    <col min="13314" max="13314" width="6.5703125" style="1" customWidth="1"/>
    <col min="13315" max="13315" width="11.85546875" style="1" bestFit="1" customWidth="1"/>
    <col min="13316" max="13316" width="15.42578125" style="1" customWidth="1"/>
    <col min="13317" max="13317" width="76.140625" style="1" customWidth="1"/>
    <col min="13318" max="13318" width="19.42578125" style="1" customWidth="1"/>
    <col min="13319" max="13319" width="20.85546875" style="1" customWidth="1"/>
    <col min="13320" max="13320" width="16.42578125" style="1" bestFit="1" customWidth="1"/>
    <col min="13321" max="13563" width="9.140625" style="1" customWidth="1"/>
    <col min="13564" max="13564" width="7.5703125" style="1" bestFit="1" customWidth="1"/>
    <col min="13565" max="13565" width="7" style="1" bestFit="1" customWidth="1"/>
    <col min="13566" max="13566" width="5.5703125" style="1"/>
    <col min="13567" max="13567" width="9.140625" style="1" customWidth="1"/>
    <col min="13568" max="13569" width="8.5703125" style="1" customWidth="1"/>
    <col min="13570" max="13570" width="6.5703125" style="1" customWidth="1"/>
    <col min="13571" max="13571" width="11.85546875" style="1" bestFit="1" customWidth="1"/>
    <col min="13572" max="13572" width="15.42578125" style="1" customWidth="1"/>
    <col min="13573" max="13573" width="76.140625" style="1" customWidth="1"/>
    <col min="13574" max="13574" width="19.42578125" style="1" customWidth="1"/>
    <col min="13575" max="13575" width="20.85546875" style="1" customWidth="1"/>
    <col min="13576" max="13576" width="16.42578125" style="1" bestFit="1" customWidth="1"/>
    <col min="13577" max="13819" width="9.140625" style="1" customWidth="1"/>
    <col min="13820" max="13820" width="7.5703125" style="1" bestFit="1" customWidth="1"/>
    <col min="13821" max="13821" width="7" style="1" bestFit="1" customWidth="1"/>
    <col min="13822" max="13822" width="5.5703125" style="1"/>
    <col min="13823" max="13823" width="9.140625" style="1" customWidth="1"/>
    <col min="13824" max="13825" width="8.5703125" style="1" customWidth="1"/>
    <col min="13826" max="13826" width="6.5703125" style="1" customWidth="1"/>
    <col min="13827" max="13827" width="11.85546875" style="1" bestFit="1" customWidth="1"/>
    <col min="13828" max="13828" width="15.42578125" style="1" customWidth="1"/>
    <col min="13829" max="13829" width="76.140625" style="1" customWidth="1"/>
    <col min="13830" max="13830" width="19.42578125" style="1" customWidth="1"/>
    <col min="13831" max="13831" width="20.85546875" style="1" customWidth="1"/>
    <col min="13832" max="13832" width="16.42578125" style="1" bestFit="1" customWidth="1"/>
    <col min="13833" max="14075" width="9.140625" style="1" customWidth="1"/>
    <col min="14076" max="14076" width="7.5703125" style="1" bestFit="1" customWidth="1"/>
    <col min="14077" max="14077" width="7" style="1" bestFit="1" customWidth="1"/>
    <col min="14078" max="14078" width="5.5703125" style="1"/>
    <col min="14079" max="14079" width="9.140625" style="1" customWidth="1"/>
    <col min="14080" max="14081" width="8.5703125" style="1" customWidth="1"/>
    <col min="14082" max="14082" width="6.5703125" style="1" customWidth="1"/>
    <col min="14083" max="14083" width="11.85546875" style="1" bestFit="1" customWidth="1"/>
    <col min="14084" max="14084" width="15.42578125" style="1" customWidth="1"/>
    <col min="14085" max="14085" width="76.140625" style="1" customWidth="1"/>
    <col min="14086" max="14086" width="19.42578125" style="1" customWidth="1"/>
    <col min="14087" max="14087" width="20.85546875" style="1" customWidth="1"/>
    <col min="14088" max="14088" width="16.42578125" style="1" bestFit="1" customWidth="1"/>
    <col min="14089" max="14331" width="9.140625" style="1" customWidth="1"/>
    <col min="14332" max="14332" width="7.5703125" style="1" bestFit="1" customWidth="1"/>
    <col min="14333" max="14333" width="7" style="1" bestFit="1" customWidth="1"/>
    <col min="14334" max="14334" width="5.5703125" style="1"/>
    <col min="14335" max="14335" width="9.140625" style="1" customWidth="1"/>
    <col min="14336" max="14337" width="8.5703125" style="1" customWidth="1"/>
    <col min="14338" max="14338" width="6.5703125" style="1" customWidth="1"/>
    <col min="14339" max="14339" width="11.85546875" style="1" bestFit="1" customWidth="1"/>
    <col min="14340" max="14340" width="15.42578125" style="1" customWidth="1"/>
    <col min="14341" max="14341" width="76.140625" style="1" customWidth="1"/>
    <col min="14342" max="14342" width="19.42578125" style="1" customWidth="1"/>
    <col min="14343" max="14343" width="20.85546875" style="1" customWidth="1"/>
    <col min="14344" max="14344" width="16.42578125" style="1" bestFit="1" customWidth="1"/>
    <col min="14345" max="14587" width="9.140625" style="1" customWidth="1"/>
    <col min="14588" max="14588" width="7.5703125" style="1" bestFit="1" customWidth="1"/>
    <col min="14589" max="14589" width="7" style="1" bestFit="1" customWidth="1"/>
    <col min="14590" max="14590" width="5.5703125" style="1"/>
    <col min="14591" max="14591" width="9.140625" style="1" customWidth="1"/>
    <col min="14592" max="14593" width="8.5703125" style="1" customWidth="1"/>
    <col min="14594" max="14594" width="6.5703125" style="1" customWidth="1"/>
    <col min="14595" max="14595" width="11.85546875" style="1" bestFit="1" customWidth="1"/>
    <col min="14596" max="14596" width="15.42578125" style="1" customWidth="1"/>
    <col min="14597" max="14597" width="76.140625" style="1" customWidth="1"/>
    <col min="14598" max="14598" width="19.42578125" style="1" customWidth="1"/>
    <col min="14599" max="14599" width="20.85546875" style="1" customWidth="1"/>
    <col min="14600" max="14600" width="16.42578125" style="1" bestFit="1" customWidth="1"/>
    <col min="14601" max="14843" width="9.140625" style="1" customWidth="1"/>
    <col min="14844" max="14844" width="7.5703125" style="1" bestFit="1" customWidth="1"/>
    <col min="14845" max="14845" width="7" style="1" bestFit="1" customWidth="1"/>
    <col min="14846" max="14846" width="5.5703125" style="1"/>
    <col min="14847" max="14847" width="9.140625" style="1" customWidth="1"/>
    <col min="14848" max="14849" width="8.5703125" style="1" customWidth="1"/>
    <col min="14850" max="14850" width="6.5703125" style="1" customWidth="1"/>
    <col min="14851" max="14851" width="11.85546875" style="1" bestFit="1" customWidth="1"/>
    <col min="14852" max="14852" width="15.42578125" style="1" customWidth="1"/>
    <col min="14853" max="14853" width="76.140625" style="1" customWidth="1"/>
    <col min="14854" max="14854" width="19.42578125" style="1" customWidth="1"/>
    <col min="14855" max="14855" width="20.85546875" style="1" customWidth="1"/>
    <col min="14856" max="14856" width="16.42578125" style="1" bestFit="1" customWidth="1"/>
    <col min="14857" max="15099" width="9.140625" style="1" customWidth="1"/>
    <col min="15100" max="15100" width="7.5703125" style="1" bestFit="1" customWidth="1"/>
    <col min="15101" max="15101" width="7" style="1" bestFit="1" customWidth="1"/>
    <col min="15102" max="15102" width="5.5703125" style="1"/>
    <col min="15103" max="15103" width="9.140625" style="1" customWidth="1"/>
    <col min="15104" max="15105" width="8.5703125" style="1" customWidth="1"/>
    <col min="15106" max="15106" width="6.5703125" style="1" customWidth="1"/>
    <col min="15107" max="15107" width="11.85546875" style="1" bestFit="1" customWidth="1"/>
    <col min="15108" max="15108" width="15.42578125" style="1" customWidth="1"/>
    <col min="15109" max="15109" width="76.140625" style="1" customWidth="1"/>
    <col min="15110" max="15110" width="19.42578125" style="1" customWidth="1"/>
    <col min="15111" max="15111" width="20.85546875" style="1" customWidth="1"/>
    <col min="15112" max="15112" width="16.42578125" style="1" bestFit="1" customWidth="1"/>
    <col min="15113" max="15355" width="9.140625" style="1" customWidth="1"/>
    <col min="15356" max="15356" width="7.5703125" style="1" bestFit="1" customWidth="1"/>
    <col min="15357" max="15357" width="7" style="1" bestFit="1" customWidth="1"/>
    <col min="15358" max="15358" width="5.5703125" style="1"/>
    <col min="15359" max="15359" width="9.140625" style="1" customWidth="1"/>
    <col min="15360" max="15361" width="8.5703125" style="1" customWidth="1"/>
    <col min="15362" max="15362" width="6.5703125" style="1" customWidth="1"/>
    <col min="15363" max="15363" width="11.85546875" style="1" bestFit="1" customWidth="1"/>
    <col min="15364" max="15364" width="15.42578125" style="1" customWidth="1"/>
    <col min="15365" max="15365" width="76.140625" style="1" customWidth="1"/>
    <col min="15366" max="15366" width="19.42578125" style="1" customWidth="1"/>
    <col min="15367" max="15367" width="20.85546875" style="1" customWidth="1"/>
    <col min="15368" max="15368" width="16.42578125" style="1" bestFit="1" customWidth="1"/>
    <col min="15369" max="15611" width="9.140625" style="1" customWidth="1"/>
    <col min="15612" max="15612" width="7.5703125" style="1" bestFit="1" customWidth="1"/>
    <col min="15613" max="15613" width="7" style="1" bestFit="1" customWidth="1"/>
    <col min="15614" max="15614" width="5.5703125" style="1"/>
    <col min="15615" max="15615" width="9.140625" style="1" customWidth="1"/>
    <col min="15616" max="15617" width="8.5703125" style="1" customWidth="1"/>
    <col min="15618" max="15618" width="6.5703125" style="1" customWidth="1"/>
    <col min="15619" max="15619" width="11.85546875" style="1" bestFit="1" customWidth="1"/>
    <col min="15620" max="15620" width="15.42578125" style="1" customWidth="1"/>
    <col min="15621" max="15621" width="76.140625" style="1" customWidth="1"/>
    <col min="15622" max="15622" width="19.42578125" style="1" customWidth="1"/>
    <col min="15623" max="15623" width="20.85546875" style="1" customWidth="1"/>
    <col min="15624" max="15624" width="16.42578125" style="1" bestFit="1" customWidth="1"/>
    <col min="15625" max="15867" width="9.140625" style="1" customWidth="1"/>
    <col min="15868" max="15868" width="7.5703125" style="1" bestFit="1" customWidth="1"/>
    <col min="15869" max="15869" width="7" style="1" bestFit="1" customWidth="1"/>
    <col min="15870" max="15870" width="5.5703125" style="1"/>
    <col min="15871" max="15871" width="9.140625" style="1" customWidth="1"/>
    <col min="15872" max="15873" width="8.5703125" style="1" customWidth="1"/>
    <col min="15874" max="15874" width="6.5703125" style="1" customWidth="1"/>
    <col min="15875" max="15875" width="11.85546875" style="1" bestFit="1" customWidth="1"/>
    <col min="15876" max="15876" width="15.42578125" style="1" customWidth="1"/>
    <col min="15877" max="15877" width="76.140625" style="1" customWidth="1"/>
    <col min="15878" max="15878" width="19.42578125" style="1" customWidth="1"/>
    <col min="15879" max="15879" width="20.85546875" style="1" customWidth="1"/>
    <col min="15880" max="15880" width="16.42578125" style="1" bestFit="1" customWidth="1"/>
    <col min="15881" max="16123" width="9.140625" style="1" customWidth="1"/>
    <col min="16124" max="16124" width="7.5703125" style="1" bestFit="1" customWidth="1"/>
    <col min="16125" max="16125" width="7" style="1" bestFit="1" customWidth="1"/>
    <col min="16126" max="16126" width="5.5703125" style="1"/>
    <col min="16127" max="16127" width="9.140625" style="1" customWidth="1"/>
    <col min="16128" max="16129" width="8.5703125" style="1" customWidth="1"/>
    <col min="16130" max="16130" width="6.5703125" style="1" customWidth="1"/>
    <col min="16131" max="16131" width="11.85546875" style="1" bestFit="1" customWidth="1"/>
    <col min="16132" max="16132" width="15.42578125" style="1" customWidth="1"/>
    <col min="16133" max="16133" width="76.140625" style="1" customWidth="1"/>
    <col min="16134" max="16134" width="19.42578125" style="1" customWidth="1"/>
    <col min="16135" max="16135" width="20.85546875" style="1" customWidth="1"/>
    <col min="16136" max="16136" width="16.42578125" style="1" bestFit="1" customWidth="1"/>
    <col min="16137" max="16379" width="9.140625" style="1" customWidth="1"/>
    <col min="16380" max="16380" width="7.5703125" style="1" bestFit="1" customWidth="1"/>
    <col min="16381" max="16381" width="7" style="1" bestFit="1" customWidth="1"/>
    <col min="16382" max="16384" width="5.5703125" style="1"/>
  </cols>
  <sheetData>
    <row r="1" spans="2:9" ht="14.25" customHeight="1" x14ac:dyDescent="0.25">
      <c r="B1" s="374" t="s">
        <v>384</v>
      </c>
      <c r="C1" s="374"/>
      <c r="D1" s="374"/>
      <c r="E1" s="374"/>
      <c r="F1" s="374"/>
      <c r="G1" s="374"/>
      <c r="H1" s="374"/>
    </row>
    <row r="2" spans="2:9" ht="15" customHeight="1" x14ac:dyDescent="0.25">
      <c r="B2" s="374" t="s">
        <v>27</v>
      </c>
      <c r="C2" s="374"/>
      <c r="D2" s="374"/>
      <c r="E2" s="374"/>
      <c r="F2" s="374"/>
      <c r="G2" s="374"/>
      <c r="H2" s="374"/>
    </row>
    <row r="3" spans="2:9" x14ac:dyDescent="0.25">
      <c r="B3" s="374" t="s">
        <v>0</v>
      </c>
      <c r="C3" s="374"/>
      <c r="D3" s="374"/>
      <c r="E3" s="374"/>
      <c r="F3" s="374"/>
      <c r="G3" s="374"/>
      <c r="H3" s="374"/>
    </row>
    <row r="4" spans="2:9" x14ac:dyDescent="0.25">
      <c r="B4" s="374"/>
      <c r="C4" s="374"/>
      <c r="D4" s="374"/>
      <c r="E4" s="374"/>
      <c r="F4" s="374"/>
      <c r="G4" s="374"/>
      <c r="H4" s="374"/>
    </row>
    <row r="5" spans="2:9" ht="46.5" customHeight="1" x14ac:dyDescent="0.25">
      <c r="B5" s="375" t="s">
        <v>28</v>
      </c>
      <c r="C5" s="375"/>
      <c r="D5" s="375"/>
      <c r="E5" s="375"/>
      <c r="F5" s="375"/>
      <c r="G5" s="375"/>
      <c r="H5" s="375"/>
    </row>
    <row r="6" spans="2:9" x14ac:dyDescent="0.25">
      <c r="G6" s="181"/>
      <c r="H6" s="181"/>
    </row>
    <row r="7" spans="2:9" x14ac:dyDescent="0.3">
      <c r="H7" s="182"/>
    </row>
    <row r="8" spans="2:9" ht="87.75" customHeight="1" x14ac:dyDescent="0.25">
      <c r="B8" s="373" t="s">
        <v>5</v>
      </c>
      <c r="C8" s="373"/>
      <c r="D8" s="373"/>
      <c r="E8" s="373" t="s">
        <v>1</v>
      </c>
      <c r="F8" s="373"/>
      <c r="G8" s="373" t="s">
        <v>17</v>
      </c>
      <c r="H8" s="179" t="s">
        <v>21</v>
      </c>
    </row>
    <row r="9" spans="2:9" x14ac:dyDescent="0.25">
      <c r="B9" s="179" t="s">
        <v>30</v>
      </c>
      <c r="C9" s="179" t="s">
        <v>31</v>
      </c>
      <c r="D9" s="179" t="s">
        <v>32</v>
      </c>
      <c r="E9" s="179" t="s">
        <v>18</v>
      </c>
      <c r="F9" s="179" t="s">
        <v>19</v>
      </c>
      <c r="G9" s="373"/>
      <c r="H9" s="179" t="s">
        <v>2</v>
      </c>
      <c r="I9" s="7"/>
    </row>
    <row r="10" spans="2:9" x14ac:dyDescent="0.25">
      <c r="B10" s="29"/>
      <c r="C10" s="29"/>
      <c r="D10" s="29"/>
      <c r="E10" s="2"/>
      <c r="F10" s="2"/>
      <c r="G10" s="2" t="s">
        <v>4</v>
      </c>
      <c r="H10" s="100">
        <f>+H12+H408</f>
        <v>-4331112.9000000004</v>
      </c>
      <c r="I10" s="287"/>
    </row>
    <row r="11" spans="2:9" ht="18" customHeight="1" x14ac:dyDescent="0.25">
      <c r="B11" s="29"/>
      <c r="C11" s="29"/>
      <c r="D11" s="29"/>
      <c r="E11" s="2"/>
      <c r="F11" s="2"/>
      <c r="G11" s="3" t="s">
        <v>3</v>
      </c>
      <c r="H11" s="100"/>
    </row>
    <row r="12" spans="2:9" ht="42.75" customHeight="1" x14ac:dyDescent="0.25">
      <c r="B12" s="2"/>
      <c r="C12" s="2"/>
      <c r="D12" s="2"/>
      <c r="E12" s="2"/>
      <c r="F12" s="2"/>
      <c r="G12" s="2" t="s">
        <v>20</v>
      </c>
      <c r="H12" s="100">
        <f>+H14+H315+H381</f>
        <v>-5984679</v>
      </c>
      <c r="I12" s="300"/>
    </row>
    <row r="13" spans="2:9" x14ac:dyDescent="0.25">
      <c r="B13" s="2"/>
      <c r="C13" s="2"/>
      <c r="D13" s="2"/>
      <c r="E13" s="2"/>
      <c r="F13" s="2"/>
      <c r="G13" s="3" t="s">
        <v>3</v>
      </c>
      <c r="H13" s="100"/>
    </row>
    <row r="14" spans="2:9" ht="18" customHeight="1" x14ac:dyDescent="0.25">
      <c r="B14" s="29" t="s">
        <v>80</v>
      </c>
      <c r="C14" s="29"/>
      <c r="D14" s="29"/>
      <c r="E14" s="2"/>
      <c r="F14" s="2"/>
      <c r="G14" s="3" t="s">
        <v>81</v>
      </c>
      <c r="H14" s="100">
        <f>+H96+H150+H16+H260</f>
        <v>-3328637.0000000005</v>
      </c>
    </row>
    <row r="15" spans="2:9" ht="18" customHeight="1" x14ac:dyDescent="0.25">
      <c r="B15" s="29"/>
      <c r="C15" s="29"/>
      <c r="D15" s="29"/>
      <c r="E15" s="2"/>
      <c r="F15" s="2"/>
      <c r="G15" s="3" t="s">
        <v>3</v>
      </c>
      <c r="H15" s="100"/>
    </row>
    <row r="16" spans="2:9" s="107" customFormat="1" ht="34.5" x14ac:dyDescent="0.25">
      <c r="B16" s="2"/>
      <c r="C16" s="2" t="s">
        <v>108</v>
      </c>
      <c r="D16" s="2"/>
      <c r="E16" s="2"/>
      <c r="F16" s="2"/>
      <c r="G16" s="2" t="s">
        <v>109</v>
      </c>
      <c r="H16" s="100">
        <f>+H18</f>
        <v>19379.5</v>
      </c>
    </row>
    <row r="17" spans="2:9" s="107" customFormat="1" x14ac:dyDescent="0.25">
      <c r="B17" s="2"/>
      <c r="C17" s="2"/>
      <c r="D17" s="2"/>
      <c r="E17" s="2"/>
      <c r="F17" s="2"/>
      <c r="G17" s="3" t="s">
        <v>3</v>
      </c>
      <c r="H17" s="100"/>
    </row>
    <row r="18" spans="2:9" s="107" customFormat="1" x14ac:dyDescent="0.25">
      <c r="B18" s="2"/>
      <c r="C18" s="2"/>
      <c r="D18" s="218" t="s">
        <v>80</v>
      </c>
      <c r="E18" s="2"/>
      <c r="F18" s="2"/>
      <c r="G18" s="2" t="s">
        <v>110</v>
      </c>
      <c r="H18" s="100">
        <f>+H22</f>
        <v>19379.5</v>
      </c>
    </row>
    <row r="19" spans="2:9" s="107" customFormat="1" x14ac:dyDescent="0.25">
      <c r="B19" s="2"/>
      <c r="C19" s="2"/>
      <c r="D19" s="2"/>
      <c r="E19" s="2"/>
      <c r="F19" s="2"/>
      <c r="G19" s="3" t="s">
        <v>3</v>
      </c>
      <c r="H19" s="100"/>
    </row>
    <row r="20" spans="2:9" ht="42.75" customHeight="1" x14ac:dyDescent="0.25">
      <c r="B20" s="219"/>
      <c r="C20" s="219"/>
      <c r="D20" s="219"/>
      <c r="E20" s="219"/>
      <c r="F20" s="219"/>
      <c r="G20" s="2" t="s">
        <v>20</v>
      </c>
      <c r="H20" s="100">
        <f>+H22</f>
        <v>19379.5</v>
      </c>
    </row>
    <row r="21" spans="2:9" x14ac:dyDescent="0.25">
      <c r="B21" s="2"/>
      <c r="C21" s="2"/>
      <c r="D21" s="2"/>
      <c r="E21" s="2"/>
      <c r="F21" s="2"/>
      <c r="G21" s="3" t="s">
        <v>3</v>
      </c>
      <c r="H21" s="100"/>
    </row>
    <row r="22" spans="2:9" x14ac:dyDescent="0.25">
      <c r="B22" s="2"/>
      <c r="C22" s="2"/>
      <c r="D22" s="2"/>
      <c r="E22" s="2">
        <v>1004</v>
      </c>
      <c r="F22" s="2"/>
      <c r="G22" s="2" t="s">
        <v>99</v>
      </c>
      <c r="H22" s="100">
        <f>H45+H53+H64+H76+H85+H24+H35</f>
        <v>19379.5</v>
      </c>
    </row>
    <row r="23" spans="2:9" x14ac:dyDescent="0.25">
      <c r="B23" s="2"/>
      <c r="C23" s="2"/>
      <c r="D23" s="2"/>
      <c r="E23" s="2"/>
      <c r="F23" s="2"/>
      <c r="G23" s="3" t="s">
        <v>3</v>
      </c>
      <c r="H23" s="100"/>
    </row>
    <row r="24" spans="2:9" s="290" customFormat="1" ht="63.75" customHeight="1" x14ac:dyDescent="0.25">
      <c r="B24" s="13"/>
      <c r="C24" s="13"/>
      <c r="D24" s="13"/>
      <c r="E24" s="13"/>
      <c r="F24" s="13">
        <v>11005</v>
      </c>
      <c r="G24" s="13" t="s">
        <v>409</v>
      </c>
      <c r="H24" s="211">
        <f>+H26</f>
        <v>-14150</v>
      </c>
      <c r="I24" s="113"/>
    </row>
    <row r="25" spans="2:9" s="290" customFormat="1" x14ac:dyDescent="0.25">
      <c r="B25" s="13"/>
      <c r="C25" s="13"/>
      <c r="D25" s="13"/>
      <c r="E25" s="13"/>
      <c r="F25" s="13"/>
      <c r="G25" s="190" t="s">
        <v>53</v>
      </c>
      <c r="H25" s="211"/>
      <c r="I25" s="114"/>
    </row>
    <row r="26" spans="2:9" s="290" customFormat="1" ht="34.5" x14ac:dyDescent="0.25">
      <c r="B26" s="13"/>
      <c r="C26" s="13"/>
      <c r="D26" s="13"/>
      <c r="E26" s="13"/>
      <c r="F26" s="13"/>
      <c r="G26" s="289" t="s">
        <v>111</v>
      </c>
      <c r="H26" s="211">
        <f>+H28</f>
        <v>-14150</v>
      </c>
      <c r="I26" s="114"/>
    </row>
    <row r="27" spans="2:9" s="290" customFormat="1" ht="34.5" x14ac:dyDescent="0.25">
      <c r="B27" s="13"/>
      <c r="C27" s="13"/>
      <c r="D27" s="13"/>
      <c r="E27" s="13"/>
      <c r="F27" s="13"/>
      <c r="G27" s="190" t="s">
        <v>54</v>
      </c>
      <c r="H27" s="211"/>
      <c r="I27" s="114"/>
    </row>
    <row r="28" spans="2:9" s="290" customFormat="1" x14ac:dyDescent="0.25">
      <c r="B28" s="13"/>
      <c r="C28" s="13"/>
      <c r="D28" s="13"/>
      <c r="E28" s="13"/>
      <c r="F28" s="13"/>
      <c r="G28" s="190" t="s">
        <v>4</v>
      </c>
      <c r="H28" s="211">
        <f>+H29</f>
        <v>-14150</v>
      </c>
    </row>
    <row r="29" spans="2:9" s="290" customFormat="1" x14ac:dyDescent="0.25">
      <c r="B29" s="13"/>
      <c r="C29" s="13"/>
      <c r="D29" s="13"/>
      <c r="E29" s="13"/>
      <c r="F29" s="13"/>
      <c r="G29" s="190" t="s">
        <v>55</v>
      </c>
      <c r="H29" s="211">
        <f>+H30+H32</f>
        <v>-14150</v>
      </c>
    </row>
    <row r="30" spans="2:9" s="290" customFormat="1" x14ac:dyDescent="0.25">
      <c r="B30" s="13"/>
      <c r="C30" s="13"/>
      <c r="D30" s="13"/>
      <c r="E30" s="13"/>
      <c r="F30" s="13"/>
      <c r="G30" s="190" t="s">
        <v>191</v>
      </c>
      <c r="H30" s="211">
        <f>+H31</f>
        <v>150</v>
      </c>
    </row>
    <row r="31" spans="2:9" s="290" customFormat="1" x14ac:dyDescent="0.25">
      <c r="B31" s="13"/>
      <c r="C31" s="13"/>
      <c r="D31" s="13"/>
      <c r="E31" s="13"/>
      <c r="F31" s="13"/>
      <c r="G31" s="190" t="s">
        <v>415</v>
      </c>
      <c r="H31" s="211">
        <f>+'9.'!E24</f>
        <v>150</v>
      </c>
    </row>
    <row r="32" spans="2:9" s="290" customFormat="1" x14ac:dyDescent="0.25">
      <c r="B32" s="13"/>
      <c r="C32" s="13"/>
      <c r="D32" s="13"/>
      <c r="E32" s="13"/>
      <c r="F32" s="13"/>
      <c r="G32" s="190" t="s">
        <v>226</v>
      </c>
      <c r="H32" s="211">
        <f>+H33+H34</f>
        <v>-14300</v>
      </c>
    </row>
    <row r="33" spans="2:9" s="290" customFormat="1" ht="34.5" customHeight="1" x14ac:dyDescent="0.25">
      <c r="B33" s="13"/>
      <c r="C33" s="13"/>
      <c r="D33" s="13"/>
      <c r="E33" s="13"/>
      <c r="F33" s="13"/>
      <c r="G33" s="190" t="s">
        <v>411</v>
      </c>
      <c r="H33" s="211">
        <f>+'9.'!E26</f>
        <v>500</v>
      </c>
    </row>
    <row r="34" spans="2:9" s="290" customFormat="1" x14ac:dyDescent="0.25">
      <c r="B34" s="13"/>
      <c r="C34" s="13"/>
      <c r="D34" s="13"/>
      <c r="E34" s="13"/>
      <c r="F34" s="13"/>
      <c r="G34" s="190" t="s">
        <v>70</v>
      </c>
      <c r="H34" s="211">
        <f>+'9.'!E27</f>
        <v>-14800</v>
      </c>
    </row>
    <row r="35" spans="2:9" s="290" customFormat="1" ht="63.75" customHeight="1" x14ac:dyDescent="0.25">
      <c r="B35" s="13"/>
      <c r="C35" s="13"/>
      <c r="D35" s="13"/>
      <c r="E35" s="13"/>
      <c r="F35" s="13">
        <v>11006</v>
      </c>
      <c r="G35" s="13" t="s">
        <v>412</v>
      </c>
      <c r="H35" s="211">
        <f>+H37</f>
        <v>65013</v>
      </c>
      <c r="I35" s="113"/>
    </row>
    <row r="36" spans="2:9" s="290" customFormat="1" x14ac:dyDescent="0.25">
      <c r="B36" s="13"/>
      <c r="C36" s="13"/>
      <c r="D36" s="13"/>
      <c r="E36" s="13"/>
      <c r="F36" s="13"/>
      <c r="G36" s="190" t="s">
        <v>53</v>
      </c>
      <c r="H36" s="211"/>
      <c r="I36" s="114"/>
    </row>
    <row r="37" spans="2:9" s="290" customFormat="1" ht="34.5" x14ac:dyDescent="0.25">
      <c r="B37" s="13"/>
      <c r="C37" s="13"/>
      <c r="D37" s="13"/>
      <c r="E37" s="13"/>
      <c r="F37" s="13"/>
      <c r="G37" s="289" t="s">
        <v>111</v>
      </c>
      <c r="H37" s="211">
        <f>+H39</f>
        <v>65013</v>
      </c>
      <c r="I37" s="114"/>
    </row>
    <row r="38" spans="2:9" s="290" customFormat="1" ht="34.5" x14ac:dyDescent="0.25">
      <c r="B38" s="13"/>
      <c r="C38" s="13"/>
      <c r="D38" s="13"/>
      <c r="E38" s="13"/>
      <c r="F38" s="13"/>
      <c r="G38" s="190" t="s">
        <v>54</v>
      </c>
      <c r="H38" s="211"/>
      <c r="I38" s="114"/>
    </row>
    <row r="39" spans="2:9" s="290" customFormat="1" x14ac:dyDescent="0.25">
      <c r="B39" s="13"/>
      <c r="C39" s="13"/>
      <c r="D39" s="13"/>
      <c r="E39" s="13"/>
      <c r="F39" s="13"/>
      <c r="G39" s="190" t="s">
        <v>4</v>
      </c>
      <c r="H39" s="211">
        <f>+H40</f>
        <v>65013</v>
      </c>
    </row>
    <row r="40" spans="2:9" s="290" customFormat="1" x14ac:dyDescent="0.25">
      <c r="B40" s="13"/>
      <c r="C40" s="13"/>
      <c r="D40" s="13"/>
      <c r="E40" s="13"/>
      <c r="F40" s="13"/>
      <c r="G40" s="190" t="s">
        <v>55</v>
      </c>
      <c r="H40" s="211">
        <f>+H41+H43</f>
        <v>65013</v>
      </c>
    </row>
    <row r="41" spans="2:9" s="290" customFormat="1" x14ac:dyDescent="0.25">
      <c r="B41" s="13"/>
      <c r="C41" s="13"/>
      <c r="D41" s="13"/>
      <c r="E41" s="13"/>
      <c r="F41" s="13"/>
      <c r="G41" s="190" t="s">
        <v>191</v>
      </c>
      <c r="H41" s="211">
        <f>+H42</f>
        <v>100</v>
      </c>
    </row>
    <row r="42" spans="2:9" s="290" customFormat="1" x14ac:dyDescent="0.25">
      <c r="B42" s="13"/>
      <c r="C42" s="13"/>
      <c r="D42" s="13"/>
      <c r="E42" s="13"/>
      <c r="F42" s="13"/>
      <c r="G42" s="190" t="s">
        <v>415</v>
      </c>
      <c r="H42" s="211">
        <f>+'9.'!E35</f>
        <v>100</v>
      </c>
    </row>
    <row r="43" spans="2:9" s="290" customFormat="1" x14ac:dyDescent="0.25">
      <c r="B43" s="13"/>
      <c r="C43" s="13"/>
      <c r="D43" s="13"/>
      <c r="E43" s="13"/>
      <c r="F43" s="13"/>
      <c r="G43" s="190" t="s">
        <v>226</v>
      </c>
      <c r="H43" s="211">
        <f t="shared" ref="H43" si="0">+H44</f>
        <v>64913</v>
      </c>
    </row>
    <row r="44" spans="2:9" s="290" customFormat="1" x14ac:dyDescent="0.25">
      <c r="B44" s="13"/>
      <c r="C44" s="13"/>
      <c r="D44" s="13"/>
      <c r="E44" s="13"/>
      <c r="F44" s="13"/>
      <c r="G44" s="190" t="s">
        <v>70</v>
      </c>
      <c r="H44" s="211">
        <f>+'9.'!E37</f>
        <v>64913</v>
      </c>
    </row>
    <row r="45" spans="2:9" s="107" customFormat="1" ht="63.75" customHeight="1" x14ac:dyDescent="0.25">
      <c r="B45" s="13"/>
      <c r="C45" s="13"/>
      <c r="D45" s="13"/>
      <c r="E45" s="13"/>
      <c r="F45" s="13">
        <v>11007</v>
      </c>
      <c r="G45" s="13" t="s">
        <v>198</v>
      </c>
      <c r="H45" s="211">
        <f>+H47</f>
        <v>-143045</v>
      </c>
      <c r="I45" s="113"/>
    </row>
    <row r="46" spans="2:9" s="107" customFormat="1" x14ac:dyDescent="0.25">
      <c r="B46" s="13"/>
      <c r="C46" s="13"/>
      <c r="D46" s="13"/>
      <c r="E46" s="13"/>
      <c r="F46" s="13"/>
      <c r="G46" s="190" t="s">
        <v>53</v>
      </c>
      <c r="H46" s="211"/>
      <c r="I46" s="114"/>
    </row>
    <row r="47" spans="2:9" s="107" customFormat="1" ht="34.5" x14ac:dyDescent="0.25">
      <c r="B47" s="13"/>
      <c r="C47" s="13"/>
      <c r="D47" s="13"/>
      <c r="E47" s="13"/>
      <c r="F47" s="13"/>
      <c r="G47" s="122" t="s">
        <v>111</v>
      </c>
      <c r="H47" s="211">
        <f>+H49</f>
        <v>-143045</v>
      </c>
      <c r="I47" s="114"/>
    </row>
    <row r="48" spans="2:9" s="107" customFormat="1" ht="34.5" x14ac:dyDescent="0.25">
      <c r="B48" s="13"/>
      <c r="C48" s="13"/>
      <c r="D48" s="13"/>
      <c r="E48" s="13"/>
      <c r="F48" s="13"/>
      <c r="G48" s="190" t="s">
        <v>54</v>
      </c>
      <c r="H48" s="211"/>
      <c r="I48" s="114"/>
    </row>
    <row r="49" spans="2:9" s="107" customFormat="1" x14ac:dyDescent="0.25">
      <c r="B49" s="13"/>
      <c r="C49" s="13"/>
      <c r="D49" s="13"/>
      <c r="E49" s="13"/>
      <c r="F49" s="13"/>
      <c r="G49" s="190" t="s">
        <v>4</v>
      </c>
      <c r="H49" s="211">
        <f t="shared" ref="H49:H51" si="1">+H50</f>
        <v>-143045</v>
      </c>
    </row>
    <row r="50" spans="2:9" s="107" customFormat="1" x14ac:dyDescent="0.25">
      <c r="B50" s="13"/>
      <c r="C50" s="13"/>
      <c r="D50" s="13"/>
      <c r="E50" s="13"/>
      <c r="F50" s="13"/>
      <c r="G50" s="190" t="s">
        <v>55</v>
      </c>
      <c r="H50" s="211">
        <f t="shared" si="1"/>
        <v>-143045</v>
      </c>
    </row>
    <row r="51" spans="2:9" s="107" customFormat="1" x14ac:dyDescent="0.25">
      <c r="B51" s="13"/>
      <c r="C51" s="13"/>
      <c r="D51" s="13"/>
      <c r="E51" s="13"/>
      <c r="F51" s="13"/>
      <c r="G51" s="190" t="s">
        <v>226</v>
      </c>
      <c r="H51" s="211">
        <f t="shared" si="1"/>
        <v>-143045</v>
      </c>
    </row>
    <row r="52" spans="2:9" s="107" customFormat="1" x14ac:dyDescent="0.25">
      <c r="B52" s="13"/>
      <c r="C52" s="13"/>
      <c r="D52" s="13"/>
      <c r="E52" s="13"/>
      <c r="F52" s="13"/>
      <c r="G52" s="190" t="s">
        <v>70</v>
      </c>
      <c r="H52" s="211">
        <f>'9.'!E45</f>
        <v>-143045</v>
      </c>
    </row>
    <row r="53" spans="2:9" s="107" customFormat="1" ht="72.75" customHeight="1" x14ac:dyDescent="0.25">
      <c r="B53" s="122"/>
      <c r="C53" s="122"/>
      <c r="D53" s="122"/>
      <c r="E53" s="122"/>
      <c r="F53" s="220">
        <v>11010</v>
      </c>
      <c r="G53" s="202" t="s">
        <v>202</v>
      </c>
      <c r="H53" s="211">
        <f>H55</f>
        <v>-125933.7</v>
      </c>
    </row>
    <row r="54" spans="2:9" s="107" customFormat="1" ht="21.75" customHeight="1" x14ac:dyDescent="0.25">
      <c r="B54" s="122"/>
      <c r="C54" s="122"/>
      <c r="D54" s="122"/>
      <c r="E54" s="122"/>
      <c r="F54" s="122"/>
      <c r="G54" s="122" t="s">
        <v>53</v>
      </c>
      <c r="H54" s="221"/>
    </row>
    <row r="55" spans="2:9" s="107" customFormat="1" ht="40.5" customHeight="1" x14ac:dyDescent="0.25">
      <c r="B55" s="122"/>
      <c r="C55" s="122"/>
      <c r="D55" s="122"/>
      <c r="E55" s="122"/>
      <c r="F55" s="122"/>
      <c r="G55" s="14" t="s">
        <v>269</v>
      </c>
      <c r="H55" s="211">
        <f>+H58</f>
        <v>-125933.7</v>
      </c>
      <c r="I55" s="222"/>
    </row>
    <row r="56" spans="2:9" s="107" customFormat="1" ht="36" customHeight="1" x14ac:dyDescent="0.25">
      <c r="B56" s="122"/>
      <c r="C56" s="122"/>
      <c r="D56" s="122"/>
      <c r="E56" s="122"/>
      <c r="F56" s="122"/>
      <c r="G56" s="14" t="s">
        <v>54</v>
      </c>
      <c r="H56" s="211"/>
    </row>
    <row r="57" spans="2:9" s="107" customFormat="1" ht="18.75" customHeight="1" x14ac:dyDescent="0.25">
      <c r="B57" s="122"/>
      <c r="C57" s="122"/>
      <c r="D57" s="122"/>
      <c r="E57" s="122"/>
      <c r="F57" s="122"/>
      <c r="G57" s="14" t="s">
        <v>181</v>
      </c>
      <c r="H57" s="211"/>
    </row>
    <row r="58" spans="2:9" s="107" customFormat="1" ht="18.75" customHeight="1" x14ac:dyDescent="0.25">
      <c r="B58" s="122"/>
      <c r="C58" s="122"/>
      <c r="D58" s="122"/>
      <c r="E58" s="122"/>
      <c r="F58" s="122"/>
      <c r="G58" s="14" t="s">
        <v>55</v>
      </c>
      <c r="H58" s="211">
        <f>+H59+H61</f>
        <v>-125933.7</v>
      </c>
    </row>
    <row r="59" spans="2:9" s="107" customFormat="1" ht="18.75" customHeight="1" x14ac:dyDescent="0.25">
      <c r="B59" s="122"/>
      <c r="C59" s="122"/>
      <c r="D59" s="122"/>
      <c r="E59" s="122"/>
      <c r="F59" s="122"/>
      <c r="G59" s="14" t="s">
        <v>164</v>
      </c>
      <c r="H59" s="211">
        <f>+H60</f>
        <v>-27976.7</v>
      </c>
    </row>
    <row r="60" spans="2:9" s="107" customFormat="1" ht="18.75" customHeight="1" x14ac:dyDescent="0.25">
      <c r="B60" s="122"/>
      <c r="C60" s="122"/>
      <c r="D60" s="122"/>
      <c r="E60" s="122"/>
      <c r="F60" s="122"/>
      <c r="G60" s="223" t="s">
        <v>165</v>
      </c>
      <c r="H60" s="211">
        <f>'9.'!E53</f>
        <v>-27976.7</v>
      </c>
      <c r="I60" s="222"/>
    </row>
    <row r="61" spans="2:9" s="107" customFormat="1" ht="18.75" customHeight="1" x14ac:dyDescent="0.25">
      <c r="B61" s="122"/>
      <c r="C61" s="122"/>
      <c r="D61" s="122"/>
      <c r="E61" s="122"/>
      <c r="F61" s="122"/>
      <c r="G61" s="14" t="s">
        <v>69</v>
      </c>
      <c r="H61" s="211">
        <f>+H62+H63</f>
        <v>-97957</v>
      </c>
    </row>
    <row r="62" spans="2:9" s="107" customFormat="1" ht="56.25" customHeight="1" x14ac:dyDescent="0.25">
      <c r="B62" s="122"/>
      <c r="C62" s="122"/>
      <c r="D62" s="122"/>
      <c r="E62" s="122"/>
      <c r="F62" s="122"/>
      <c r="G62" s="14" t="s">
        <v>411</v>
      </c>
      <c r="H62" s="211">
        <f>+'9.'!G55</f>
        <v>-8423</v>
      </c>
    </row>
    <row r="63" spans="2:9" s="107" customFormat="1" ht="18.75" customHeight="1" x14ac:dyDescent="0.25">
      <c r="B63" s="122"/>
      <c r="C63" s="122"/>
      <c r="D63" s="122"/>
      <c r="E63" s="122"/>
      <c r="F63" s="122"/>
      <c r="G63" s="14" t="s">
        <v>270</v>
      </c>
      <c r="H63" s="211">
        <f>'9.'!E56</f>
        <v>-89534</v>
      </c>
      <c r="I63" s="222"/>
    </row>
    <row r="64" spans="2:9" s="107" customFormat="1" ht="57.75" customHeight="1" x14ac:dyDescent="0.25">
      <c r="B64" s="122"/>
      <c r="C64" s="122"/>
      <c r="D64" s="122"/>
      <c r="E64" s="122"/>
      <c r="F64" s="220">
        <v>31001</v>
      </c>
      <c r="G64" s="202" t="s">
        <v>203</v>
      </c>
      <c r="H64" s="211">
        <f>H66</f>
        <v>-174849</v>
      </c>
    </row>
    <row r="65" spans="2:9" s="107" customFormat="1" ht="22.5" customHeight="1" x14ac:dyDescent="0.25">
      <c r="B65" s="122"/>
      <c r="C65" s="122"/>
      <c r="D65" s="122"/>
      <c r="E65" s="122"/>
      <c r="F65" s="122"/>
      <c r="G65" s="122" t="s">
        <v>53</v>
      </c>
      <c r="H65" s="211"/>
    </row>
    <row r="66" spans="2:9" s="107" customFormat="1" ht="39.75" customHeight="1" x14ac:dyDescent="0.25">
      <c r="B66" s="122"/>
      <c r="C66" s="122"/>
      <c r="D66" s="122"/>
      <c r="E66" s="122"/>
      <c r="F66" s="122"/>
      <c r="G66" s="14" t="s">
        <v>269</v>
      </c>
      <c r="H66" s="211">
        <f>+H68</f>
        <v>-174849</v>
      </c>
      <c r="I66" s="222"/>
    </row>
    <row r="67" spans="2:9" s="107" customFormat="1" ht="37.5" customHeight="1" x14ac:dyDescent="0.25">
      <c r="B67" s="122"/>
      <c r="C67" s="122"/>
      <c r="D67" s="122"/>
      <c r="E67" s="122"/>
      <c r="F67" s="122"/>
      <c r="G67" s="14" t="s">
        <v>54</v>
      </c>
      <c r="H67" s="211"/>
    </row>
    <row r="68" spans="2:9" s="107" customFormat="1" ht="18" customHeight="1" x14ac:dyDescent="0.25">
      <c r="B68" s="122"/>
      <c r="C68" s="122"/>
      <c r="D68" s="122"/>
      <c r="E68" s="122"/>
      <c r="F68" s="122"/>
      <c r="G68" s="14" t="s">
        <v>181</v>
      </c>
      <c r="H68" s="211">
        <f t="shared" ref="H68:H69" si="2">+H69</f>
        <v>-174849</v>
      </c>
    </row>
    <row r="69" spans="2:9" s="107" customFormat="1" ht="18" customHeight="1" x14ac:dyDescent="0.25">
      <c r="B69" s="122"/>
      <c r="C69" s="122"/>
      <c r="D69" s="122"/>
      <c r="E69" s="122"/>
      <c r="F69" s="122"/>
      <c r="G69" s="14" t="s">
        <v>24</v>
      </c>
      <c r="H69" s="211">
        <f t="shared" si="2"/>
        <v>-174849</v>
      </c>
    </row>
    <row r="70" spans="2:9" s="107" customFormat="1" ht="18" customHeight="1" x14ac:dyDescent="0.25">
      <c r="B70" s="122"/>
      <c r="C70" s="122"/>
      <c r="D70" s="122"/>
      <c r="E70" s="122"/>
      <c r="F70" s="122"/>
      <c r="G70" s="14" t="s">
        <v>72</v>
      </c>
      <c r="H70" s="211">
        <f>+H71+H73</f>
        <v>-174849</v>
      </c>
    </row>
    <row r="71" spans="2:9" s="107" customFormat="1" ht="18" customHeight="1" x14ac:dyDescent="0.25">
      <c r="B71" s="122"/>
      <c r="C71" s="122"/>
      <c r="D71" s="122"/>
      <c r="E71" s="122"/>
      <c r="F71" s="122"/>
      <c r="G71" s="14" t="s">
        <v>73</v>
      </c>
      <c r="H71" s="211">
        <f>H72</f>
        <v>-160454</v>
      </c>
    </row>
    <row r="72" spans="2:9" s="107" customFormat="1" ht="20.25" customHeight="1" x14ac:dyDescent="0.25">
      <c r="B72" s="122"/>
      <c r="C72" s="122"/>
      <c r="D72" s="122"/>
      <c r="E72" s="122"/>
      <c r="F72" s="122"/>
      <c r="G72" s="122" t="s">
        <v>97</v>
      </c>
      <c r="H72" s="211">
        <f>'9.'!E65</f>
        <v>-160454</v>
      </c>
      <c r="I72" s="222"/>
    </row>
    <row r="73" spans="2:9" s="107" customFormat="1" ht="20.25" customHeight="1" x14ac:dyDescent="0.25">
      <c r="B73" s="122"/>
      <c r="C73" s="122"/>
      <c r="D73" s="122"/>
      <c r="E73" s="122"/>
      <c r="F73" s="122"/>
      <c r="G73" s="202" t="s">
        <v>75</v>
      </c>
      <c r="H73" s="211">
        <f>+H74+H75</f>
        <v>-14395</v>
      </c>
      <c r="I73" s="222"/>
    </row>
    <row r="74" spans="2:9" s="107" customFormat="1" ht="20.25" customHeight="1" x14ac:dyDescent="0.25">
      <c r="B74" s="122"/>
      <c r="C74" s="122"/>
      <c r="D74" s="122"/>
      <c r="E74" s="122"/>
      <c r="F74" s="122"/>
      <c r="G74" s="223" t="s">
        <v>204</v>
      </c>
      <c r="H74" s="211">
        <f>'9.'!E67</f>
        <v>-1395</v>
      </c>
      <c r="I74" s="222"/>
    </row>
    <row r="75" spans="2:9" s="107" customFormat="1" ht="20.25" customHeight="1" x14ac:dyDescent="0.25">
      <c r="B75" s="122"/>
      <c r="C75" s="122"/>
      <c r="D75" s="122"/>
      <c r="E75" s="122"/>
      <c r="F75" s="122"/>
      <c r="G75" s="202" t="s">
        <v>205</v>
      </c>
      <c r="H75" s="211">
        <f>'9.'!E68</f>
        <v>-13000</v>
      </c>
      <c r="I75" s="222"/>
    </row>
    <row r="76" spans="2:9" s="107" customFormat="1" ht="69" x14ac:dyDescent="0.25">
      <c r="B76" s="2"/>
      <c r="C76" s="2"/>
      <c r="D76" s="2"/>
      <c r="E76" s="2"/>
      <c r="F76" s="2">
        <v>31004</v>
      </c>
      <c r="G76" s="190" t="s">
        <v>207</v>
      </c>
      <c r="H76" s="211">
        <f>+H78</f>
        <v>-0.8</v>
      </c>
    </row>
    <row r="77" spans="2:9" s="109" customFormat="1" x14ac:dyDescent="0.25">
      <c r="B77" s="2"/>
      <c r="C77" s="2"/>
      <c r="D77" s="2"/>
      <c r="E77" s="2"/>
      <c r="F77" s="2"/>
      <c r="G77" s="3" t="s">
        <v>53</v>
      </c>
      <c r="H77" s="211"/>
    </row>
    <row r="78" spans="2:9" ht="34.5" x14ac:dyDescent="0.25">
      <c r="B78" s="2"/>
      <c r="C78" s="2"/>
      <c r="D78" s="2"/>
      <c r="E78" s="2"/>
      <c r="F78" s="2"/>
      <c r="G78" s="122" t="s">
        <v>111</v>
      </c>
      <c r="H78" s="211">
        <f>+H80</f>
        <v>-0.8</v>
      </c>
    </row>
    <row r="79" spans="2:9" ht="34.5" x14ac:dyDescent="0.25">
      <c r="B79" s="224"/>
      <c r="C79" s="14"/>
      <c r="D79" s="202"/>
      <c r="E79" s="202"/>
      <c r="F79" s="202"/>
      <c r="G79" s="3" t="s">
        <v>54</v>
      </c>
      <c r="H79" s="211"/>
    </row>
    <row r="80" spans="2:9" x14ac:dyDescent="0.25">
      <c r="B80" s="224"/>
      <c r="C80" s="14"/>
      <c r="D80" s="202"/>
      <c r="E80" s="202"/>
      <c r="F80" s="202"/>
      <c r="G80" s="3" t="s">
        <v>4</v>
      </c>
      <c r="H80" s="211">
        <f t="shared" ref="H80:H83" si="3">+H81</f>
        <v>-0.8</v>
      </c>
    </row>
    <row r="81" spans="2:9" x14ac:dyDescent="0.25">
      <c r="B81" s="224"/>
      <c r="C81" s="14"/>
      <c r="D81" s="202"/>
      <c r="E81" s="202"/>
      <c r="F81" s="202"/>
      <c r="G81" s="3" t="s">
        <v>24</v>
      </c>
      <c r="H81" s="211">
        <f t="shared" si="3"/>
        <v>-0.8</v>
      </c>
    </row>
    <row r="82" spans="2:9" x14ac:dyDescent="0.25">
      <c r="B82" s="224"/>
      <c r="C82" s="14"/>
      <c r="D82" s="202"/>
      <c r="E82" s="202"/>
      <c r="F82" s="202"/>
      <c r="G82" s="3" t="s">
        <v>72</v>
      </c>
      <c r="H82" s="211">
        <f t="shared" si="3"/>
        <v>-0.8</v>
      </c>
    </row>
    <row r="83" spans="2:9" x14ac:dyDescent="0.25">
      <c r="B83" s="224"/>
      <c r="C83" s="14"/>
      <c r="D83" s="202"/>
      <c r="E83" s="202"/>
      <c r="F83" s="202"/>
      <c r="G83" s="190" t="s">
        <v>73</v>
      </c>
      <c r="H83" s="211">
        <f t="shared" si="3"/>
        <v>-0.8</v>
      </c>
    </row>
    <row r="84" spans="2:9" x14ac:dyDescent="0.25">
      <c r="B84" s="224"/>
      <c r="C84" s="14"/>
      <c r="D84" s="202"/>
      <c r="E84" s="224"/>
      <c r="F84" s="14"/>
      <c r="G84" s="190" t="s">
        <v>97</v>
      </c>
      <c r="H84" s="211">
        <f>'9.'!E77</f>
        <v>-0.8</v>
      </c>
    </row>
    <row r="85" spans="2:9" s="107" customFormat="1" ht="72.75" customHeight="1" x14ac:dyDescent="0.25">
      <c r="B85" s="122"/>
      <c r="C85" s="122"/>
      <c r="D85" s="122"/>
      <c r="E85" s="122"/>
      <c r="F85" s="220">
        <v>31005</v>
      </c>
      <c r="G85" s="43" t="s">
        <v>208</v>
      </c>
      <c r="H85" s="211">
        <f>H87</f>
        <v>412345</v>
      </c>
    </row>
    <row r="86" spans="2:9" s="107" customFormat="1" x14ac:dyDescent="0.25">
      <c r="B86" s="122"/>
      <c r="C86" s="122"/>
      <c r="D86" s="122"/>
      <c r="E86" s="122"/>
      <c r="F86" s="122"/>
      <c r="G86" s="122" t="s">
        <v>53</v>
      </c>
      <c r="H86" s="211"/>
    </row>
    <row r="87" spans="2:9" s="107" customFormat="1" ht="38.25" customHeight="1" x14ac:dyDescent="0.25">
      <c r="B87" s="122"/>
      <c r="C87" s="122"/>
      <c r="D87" s="122"/>
      <c r="E87" s="122"/>
      <c r="F87" s="122"/>
      <c r="G87" s="122" t="s">
        <v>269</v>
      </c>
      <c r="H87" s="211">
        <f>+H90</f>
        <v>412345</v>
      </c>
      <c r="I87" s="222"/>
    </row>
    <row r="88" spans="2:9" s="107" customFormat="1" ht="35.25" customHeight="1" x14ac:dyDescent="0.25">
      <c r="B88" s="122"/>
      <c r="C88" s="122"/>
      <c r="D88" s="122"/>
      <c r="E88" s="122"/>
      <c r="F88" s="122"/>
      <c r="G88" s="14" t="s">
        <v>54</v>
      </c>
      <c r="H88" s="211"/>
    </row>
    <row r="89" spans="2:9" s="107" customFormat="1" ht="21" customHeight="1" x14ac:dyDescent="0.25">
      <c r="B89" s="122"/>
      <c r="C89" s="122"/>
      <c r="D89" s="122"/>
      <c r="E89" s="122"/>
      <c r="F89" s="122"/>
      <c r="G89" s="14" t="s">
        <v>181</v>
      </c>
      <c r="H89" s="211">
        <f>+H90</f>
        <v>412345</v>
      </c>
    </row>
    <row r="90" spans="2:9" s="107" customFormat="1" x14ac:dyDescent="0.25">
      <c r="B90" s="122"/>
      <c r="C90" s="122"/>
      <c r="D90" s="122"/>
      <c r="E90" s="122"/>
      <c r="F90" s="122"/>
      <c r="G90" s="14" t="s">
        <v>24</v>
      </c>
      <c r="H90" s="211">
        <f>+H91</f>
        <v>412345</v>
      </c>
    </row>
    <row r="91" spans="2:9" s="107" customFormat="1" x14ac:dyDescent="0.25">
      <c r="B91" s="122"/>
      <c r="C91" s="122"/>
      <c r="D91" s="122"/>
      <c r="E91" s="122"/>
      <c r="F91" s="122"/>
      <c r="G91" s="14" t="s">
        <v>72</v>
      </c>
      <c r="H91" s="211">
        <f>+H92+H94</f>
        <v>412345</v>
      </c>
    </row>
    <row r="92" spans="2:9" s="107" customFormat="1" x14ac:dyDescent="0.25">
      <c r="B92" s="122"/>
      <c r="C92" s="122"/>
      <c r="D92" s="122"/>
      <c r="E92" s="122"/>
      <c r="F92" s="122"/>
      <c r="G92" s="122" t="s">
        <v>73</v>
      </c>
      <c r="H92" s="211">
        <f>+H93</f>
        <v>457635</v>
      </c>
      <c r="I92" s="222"/>
    </row>
    <row r="93" spans="2:9" s="107" customFormat="1" x14ac:dyDescent="0.25">
      <c r="B93" s="122"/>
      <c r="C93" s="122"/>
      <c r="D93" s="122"/>
      <c r="E93" s="122"/>
      <c r="F93" s="122"/>
      <c r="G93" s="122" t="s">
        <v>97</v>
      </c>
      <c r="H93" s="211">
        <f>'9.'!E86</f>
        <v>457635</v>
      </c>
      <c r="I93" s="222"/>
    </row>
    <row r="94" spans="2:9" s="107" customFormat="1" ht="20.25" customHeight="1" x14ac:dyDescent="0.25">
      <c r="B94" s="122"/>
      <c r="C94" s="122"/>
      <c r="D94" s="122"/>
      <c r="E94" s="122"/>
      <c r="F94" s="122"/>
      <c r="G94" s="202" t="s">
        <v>75</v>
      </c>
      <c r="H94" s="211">
        <f>+H95</f>
        <v>-45290</v>
      </c>
      <c r="I94" s="222"/>
    </row>
    <row r="95" spans="2:9" s="107" customFormat="1" ht="20.25" customHeight="1" x14ac:dyDescent="0.25">
      <c r="B95" s="122"/>
      <c r="C95" s="122"/>
      <c r="D95" s="122"/>
      <c r="E95" s="122"/>
      <c r="F95" s="122"/>
      <c r="G95" s="202" t="s">
        <v>205</v>
      </c>
      <c r="H95" s="211">
        <f>'9.'!E88</f>
        <v>-45290</v>
      </c>
      <c r="I95" s="222"/>
    </row>
    <row r="96" spans="2:9" ht="18" customHeight="1" x14ac:dyDescent="0.25">
      <c r="B96" s="29"/>
      <c r="C96" s="29" t="s">
        <v>82</v>
      </c>
      <c r="D96" s="29"/>
      <c r="E96" s="2"/>
      <c r="F96" s="2"/>
      <c r="G96" s="3" t="s">
        <v>83</v>
      </c>
      <c r="H96" s="100">
        <f>+H98</f>
        <v>-406252.7</v>
      </c>
    </row>
    <row r="97" spans="2:12" ht="18" customHeight="1" x14ac:dyDescent="0.25">
      <c r="B97" s="29"/>
      <c r="C97" s="29"/>
      <c r="D97" s="29"/>
      <c r="E97" s="2"/>
      <c r="F97" s="2"/>
      <c r="G97" s="3" t="s">
        <v>3</v>
      </c>
      <c r="H97" s="100"/>
    </row>
    <row r="98" spans="2:12" ht="18" customHeight="1" x14ac:dyDescent="0.25">
      <c r="B98" s="29"/>
      <c r="C98" s="29"/>
      <c r="D98" s="29" t="s">
        <v>84</v>
      </c>
      <c r="E98" s="2"/>
      <c r="F98" s="2"/>
      <c r="G98" s="3" t="s">
        <v>85</v>
      </c>
      <c r="H98" s="100">
        <f>+H100</f>
        <v>-406252.7</v>
      </c>
    </row>
    <row r="99" spans="2:12" ht="18" customHeight="1" x14ac:dyDescent="0.25">
      <c r="B99" s="29"/>
      <c r="C99" s="29"/>
      <c r="D99" s="29"/>
      <c r="E99" s="2"/>
      <c r="F99" s="2"/>
      <c r="G99" s="3" t="s">
        <v>3</v>
      </c>
      <c r="H99" s="100"/>
    </row>
    <row r="100" spans="2:12" s="30" customFormat="1" ht="34.5" x14ac:dyDescent="0.25">
      <c r="B100" s="13"/>
      <c r="C100" s="13"/>
      <c r="D100" s="13"/>
      <c r="E100" s="13"/>
      <c r="F100" s="13"/>
      <c r="G100" s="122" t="s">
        <v>20</v>
      </c>
      <c r="H100" s="101">
        <f>H102+H123</f>
        <v>-406252.7</v>
      </c>
    </row>
    <row r="101" spans="2:12" s="30" customFormat="1" x14ac:dyDescent="0.25">
      <c r="B101" s="13"/>
      <c r="C101" s="13"/>
      <c r="D101" s="13"/>
      <c r="E101" s="13"/>
      <c r="F101" s="13"/>
      <c r="G101" s="190" t="s">
        <v>3</v>
      </c>
      <c r="H101" s="225"/>
    </row>
    <row r="102" spans="2:12" s="30" customFormat="1" x14ac:dyDescent="0.25">
      <c r="B102" s="13"/>
      <c r="C102" s="13"/>
      <c r="D102" s="13"/>
      <c r="E102" s="13">
        <v>1167</v>
      </c>
      <c r="F102" s="13"/>
      <c r="G102" s="190" t="s">
        <v>227</v>
      </c>
      <c r="H102" s="101">
        <f>H104+H112</f>
        <v>-259148.7</v>
      </c>
      <c r="I102" s="117"/>
    </row>
    <row r="103" spans="2:12" s="30" customFormat="1" x14ac:dyDescent="0.25">
      <c r="B103" s="13"/>
      <c r="C103" s="13"/>
      <c r="D103" s="13"/>
      <c r="E103" s="13"/>
      <c r="F103" s="13"/>
      <c r="G103" s="190" t="s">
        <v>3</v>
      </c>
      <c r="H103" s="101"/>
      <c r="I103" s="118"/>
    </row>
    <row r="104" spans="2:12" s="30" customFormat="1" ht="69" x14ac:dyDescent="0.25">
      <c r="B104" s="13"/>
      <c r="C104" s="13"/>
      <c r="D104" s="13"/>
      <c r="E104" s="13"/>
      <c r="F104" s="13" t="s">
        <v>271</v>
      </c>
      <c r="G104" s="190" t="s">
        <v>61</v>
      </c>
      <c r="H104" s="101">
        <f>SUM(H106)</f>
        <v>-11169.2</v>
      </c>
      <c r="I104" s="117"/>
      <c r="J104" s="115"/>
    </row>
    <row r="105" spans="2:12" s="30" customFormat="1" x14ac:dyDescent="0.25">
      <c r="B105" s="13"/>
      <c r="C105" s="13"/>
      <c r="D105" s="13"/>
      <c r="E105" s="13"/>
      <c r="F105" s="13"/>
      <c r="G105" s="190" t="s">
        <v>53</v>
      </c>
      <c r="H105" s="101"/>
      <c r="I105" s="118"/>
    </row>
    <row r="106" spans="2:12" s="30" customFormat="1" ht="34.5" x14ac:dyDescent="0.25">
      <c r="B106" s="13"/>
      <c r="C106" s="13"/>
      <c r="D106" s="13"/>
      <c r="E106" s="13"/>
      <c r="F106" s="13"/>
      <c r="G106" s="122" t="s">
        <v>71</v>
      </c>
      <c r="H106" s="101">
        <f>SUM(H108)</f>
        <v>-11169.2</v>
      </c>
      <c r="I106" s="117"/>
    </row>
    <row r="107" spans="2:12" s="30" customFormat="1" ht="34.5" x14ac:dyDescent="0.25">
      <c r="B107" s="13"/>
      <c r="C107" s="13"/>
      <c r="D107" s="13"/>
      <c r="E107" s="13"/>
      <c r="F107" s="13"/>
      <c r="G107" s="190" t="s">
        <v>54</v>
      </c>
      <c r="H107" s="101"/>
      <c r="I107" s="118"/>
    </row>
    <row r="108" spans="2:12" s="30" customFormat="1" x14ac:dyDescent="0.25">
      <c r="B108" s="13"/>
      <c r="C108" s="13"/>
      <c r="D108" s="13"/>
      <c r="E108" s="13"/>
      <c r="F108" s="13"/>
      <c r="G108" s="190" t="s">
        <v>4</v>
      </c>
      <c r="H108" s="101">
        <f t="shared" ref="H108:H110" si="4">SUM(H109)</f>
        <v>-11169.2</v>
      </c>
      <c r="I108" s="117"/>
    </row>
    <row r="109" spans="2:12" s="30" customFormat="1" x14ac:dyDescent="0.25">
      <c r="B109" s="13"/>
      <c r="C109" s="13"/>
      <c r="D109" s="13"/>
      <c r="E109" s="13"/>
      <c r="F109" s="13"/>
      <c r="G109" s="190" t="s">
        <v>55</v>
      </c>
      <c r="H109" s="101">
        <f t="shared" si="4"/>
        <v>-11169.2</v>
      </c>
      <c r="I109" s="117"/>
    </row>
    <row r="110" spans="2:12" s="30" customFormat="1" x14ac:dyDescent="0.3">
      <c r="B110" s="13"/>
      <c r="C110" s="13"/>
      <c r="D110" s="13"/>
      <c r="E110" s="13"/>
      <c r="F110" s="13"/>
      <c r="G110" s="190" t="s">
        <v>69</v>
      </c>
      <c r="H110" s="101">
        <f t="shared" si="4"/>
        <v>-11169.2</v>
      </c>
      <c r="I110" s="117"/>
      <c r="L110" s="116"/>
    </row>
    <row r="111" spans="2:12" s="30" customFormat="1" x14ac:dyDescent="0.25">
      <c r="B111" s="13"/>
      <c r="C111" s="13"/>
      <c r="D111" s="13"/>
      <c r="E111" s="13"/>
      <c r="F111" s="13"/>
      <c r="G111" s="190" t="s">
        <v>70</v>
      </c>
      <c r="H111" s="101">
        <f>'10.'!E87</f>
        <v>-11169.2</v>
      </c>
      <c r="I111" s="117"/>
    </row>
    <row r="112" spans="2:12" s="30" customFormat="1" ht="69" customHeight="1" x14ac:dyDescent="0.25">
      <c r="B112" s="13"/>
      <c r="C112" s="13"/>
      <c r="D112" s="13"/>
      <c r="E112" s="13"/>
      <c r="F112" s="13" t="s">
        <v>272</v>
      </c>
      <c r="G112" s="190" t="s">
        <v>65</v>
      </c>
      <c r="H112" s="101">
        <f>SUM(H114)</f>
        <v>-247979.5</v>
      </c>
      <c r="I112" s="117"/>
    </row>
    <row r="113" spans="2:10" s="30" customFormat="1" x14ac:dyDescent="0.25">
      <c r="B113" s="13"/>
      <c r="C113" s="13"/>
      <c r="D113" s="13"/>
      <c r="E113" s="13"/>
      <c r="F113" s="13"/>
      <c r="G113" s="190" t="s">
        <v>53</v>
      </c>
      <c r="H113" s="101"/>
      <c r="I113" s="118"/>
    </row>
    <row r="114" spans="2:10" s="30" customFormat="1" ht="34.5" x14ac:dyDescent="0.25">
      <c r="B114" s="13"/>
      <c r="C114" s="13"/>
      <c r="D114" s="13"/>
      <c r="E114" s="13"/>
      <c r="F114" s="13"/>
      <c r="G114" s="122" t="s">
        <v>71</v>
      </c>
      <c r="H114" s="101">
        <f>SUM(H116)</f>
        <v>-247979.5</v>
      </c>
      <c r="I114" s="119"/>
    </row>
    <row r="115" spans="2:10" s="30" customFormat="1" ht="34.5" x14ac:dyDescent="0.25">
      <c r="B115" s="13"/>
      <c r="C115" s="13"/>
      <c r="D115" s="13"/>
      <c r="E115" s="13"/>
      <c r="F115" s="13"/>
      <c r="G115" s="190" t="s">
        <v>54</v>
      </c>
      <c r="H115" s="101"/>
      <c r="I115" s="118"/>
    </row>
    <row r="116" spans="2:10" s="30" customFormat="1" x14ac:dyDescent="0.25">
      <c r="B116" s="13"/>
      <c r="C116" s="13"/>
      <c r="D116" s="13"/>
      <c r="E116" s="13"/>
      <c r="F116" s="13"/>
      <c r="G116" s="190" t="s">
        <v>4</v>
      </c>
      <c r="H116" s="101">
        <f>SUM(H117)</f>
        <v>-247979.5</v>
      </c>
      <c r="I116" s="117"/>
    </row>
    <row r="117" spans="2:10" s="30" customFormat="1" x14ac:dyDescent="0.25">
      <c r="B117" s="13"/>
      <c r="C117" s="13"/>
      <c r="D117" s="13"/>
      <c r="E117" s="13"/>
      <c r="F117" s="13"/>
      <c r="G117" s="190" t="s">
        <v>24</v>
      </c>
      <c r="H117" s="101">
        <f>SUM(H118)</f>
        <v>-247979.5</v>
      </c>
      <c r="I117" s="117"/>
    </row>
    <row r="118" spans="2:10" s="30" customFormat="1" x14ac:dyDescent="0.25">
      <c r="B118" s="13"/>
      <c r="C118" s="13"/>
      <c r="D118" s="13"/>
      <c r="E118" s="13"/>
      <c r="F118" s="13"/>
      <c r="G118" s="190" t="s">
        <v>72</v>
      </c>
      <c r="H118" s="101">
        <f>SUM(H119,H121)</f>
        <v>-247979.5</v>
      </c>
      <c r="I118" s="117"/>
    </row>
    <row r="119" spans="2:10" s="30" customFormat="1" x14ac:dyDescent="0.25">
      <c r="B119" s="13"/>
      <c r="C119" s="13"/>
      <c r="D119" s="13"/>
      <c r="E119" s="13"/>
      <c r="F119" s="13"/>
      <c r="G119" s="190" t="s">
        <v>73</v>
      </c>
      <c r="H119" s="101">
        <f>SUM(H120)</f>
        <v>-67281.899999999994</v>
      </c>
      <c r="I119" s="117"/>
    </row>
    <row r="120" spans="2:10" s="30" customFormat="1" x14ac:dyDescent="0.25">
      <c r="B120" s="13"/>
      <c r="C120" s="13"/>
      <c r="D120" s="13"/>
      <c r="E120" s="13"/>
      <c r="F120" s="13"/>
      <c r="G120" s="190" t="s">
        <v>74</v>
      </c>
      <c r="H120" s="101">
        <f>'10.'!E96</f>
        <v>-67281.899999999994</v>
      </c>
      <c r="I120" s="117"/>
    </row>
    <row r="121" spans="2:10" s="30" customFormat="1" x14ac:dyDescent="0.25">
      <c r="B121" s="13"/>
      <c r="C121" s="13"/>
      <c r="D121" s="13"/>
      <c r="E121" s="13"/>
      <c r="F121" s="13"/>
      <c r="G121" s="190" t="s">
        <v>75</v>
      </c>
      <c r="H121" s="101">
        <f>SUM(H122)</f>
        <v>-180697.60000000001</v>
      </c>
      <c r="I121" s="117"/>
    </row>
    <row r="122" spans="2:10" s="30" customFormat="1" x14ac:dyDescent="0.25">
      <c r="B122" s="13"/>
      <c r="C122" s="13"/>
      <c r="D122" s="13"/>
      <c r="E122" s="13"/>
      <c r="F122" s="13"/>
      <c r="G122" s="190" t="s">
        <v>205</v>
      </c>
      <c r="H122" s="101">
        <f>'10.'!E98</f>
        <v>-180697.60000000001</v>
      </c>
      <c r="I122" s="117"/>
    </row>
    <row r="123" spans="2:10" s="30" customFormat="1" x14ac:dyDescent="0.25">
      <c r="B123" s="13"/>
      <c r="C123" s="13"/>
      <c r="D123" s="13"/>
      <c r="E123" s="13">
        <v>1232</v>
      </c>
      <c r="F123" s="13"/>
      <c r="G123" s="190" t="s">
        <v>426</v>
      </c>
      <c r="H123" s="101">
        <f>H125+H139</f>
        <v>-147104</v>
      </c>
      <c r="I123" s="117"/>
    </row>
    <row r="124" spans="2:10" s="30" customFormat="1" x14ac:dyDescent="0.25">
      <c r="B124" s="13"/>
      <c r="C124" s="13"/>
      <c r="D124" s="13"/>
      <c r="E124" s="13"/>
      <c r="F124" s="13"/>
      <c r="G124" s="190" t="s">
        <v>3</v>
      </c>
      <c r="H124" s="101"/>
      <c r="I124" s="340"/>
    </row>
    <row r="125" spans="2:10" s="30" customFormat="1" ht="51.75" x14ac:dyDescent="0.25">
      <c r="B125" s="13"/>
      <c r="C125" s="13"/>
      <c r="D125" s="13"/>
      <c r="E125" s="13"/>
      <c r="F125" s="13">
        <v>11001</v>
      </c>
      <c r="G125" s="190" t="s">
        <v>427</v>
      </c>
      <c r="H125" s="101">
        <f>SUM(H127)</f>
        <v>-40746</v>
      </c>
      <c r="I125" s="117"/>
      <c r="J125" s="115"/>
    </row>
    <row r="126" spans="2:10" s="30" customFormat="1" x14ac:dyDescent="0.25">
      <c r="B126" s="13"/>
      <c r="C126" s="13"/>
      <c r="D126" s="13"/>
      <c r="E126" s="13"/>
      <c r="F126" s="13"/>
      <c r="G126" s="190" t="s">
        <v>53</v>
      </c>
      <c r="H126" s="101"/>
      <c r="I126" s="340"/>
    </row>
    <row r="127" spans="2:10" s="30" customFormat="1" ht="34.5" x14ac:dyDescent="0.25">
      <c r="B127" s="13"/>
      <c r="C127" s="13"/>
      <c r="D127" s="13"/>
      <c r="E127" s="13"/>
      <c r="F127" s="13"/>
      <c r="G127" s="328" t="s">
        <v>71</v>
      </c>
      <c r="H127" s="101">
        <f>SUM(H129)</f>
        <v>-40746</v>
      </c>
      <c r="I127" s="117"/>
    </row>
    <row r="128" spans="2:10" s="30" customFormat="1" ht="34.5" x14ac:dyDescent="0.25">
      <c r="B128" s="13"/>
      <c r="C128" s="13"/>
      <c r="D128" s="13"/>
      <c r="E128" s="13"/>
      <c r="F128" s="13"/>
      <c r="G128" s="190" t="s">
        <v>54</v>
      </c>
      <c r="H128" s="101"/>
      <c r="I128" s="340"/>
    </row>
    <row r="129" spans="2:12" s="30" customFormat="1" x14ac:dyDescent="0.25">
      <c r="B129" s="13"/>
      <c r="C129" s="13"/>
      <c r="D129" s="13"/>
      <c r="E129" s="13"/>
      <c r="F129" s="13"/>
      <c r="G129" s="190" t="s">
        <v>4</v>
      </c>
      <c r="H129" s="101">
        <f t="shared" ref="H129:H130" si="5">SUM(H130)</f>
        <v>-40746</v>
      </c>
      <c r="I129" s="117"/>
    </row>
    <row r="130" spans="2:12" s="30" customFormat="1" x14ac:dyDescent="0.25">
      <c r="B130" s="13"/>
      <c r="C130" s="13"/>
      <c r="D130" s="13"/>
      <c r="E130" s="13"/>
      <c r="F130" s="13"/>
      <c r="G130" s="190" t="s">
        <v>55</v>
      </c>
      <c r="H130" s="101">
        <f t="shared" si="5"/>
        <v>-40746</v>
      </c>
      <c r="I130" s="117"/>
    </row>
    <row r="131" spans="2:12" s="30" customFormat="1" x14ac:dyDescent="0.3">
      <c r="B131" s="13"/>
      <c r="C131" s="13"/>
      <c r="D131" s="13"/>
      <c r="E131" s="13"/>
      <c r="F131" s="13"/>
      <c r="G131" s="190" t="s">
        <v>69</v>
      </c>
      <c r="H131" s="101">
        <f>SUM(H132:H138)</f>
        <v>-40746</v>
      </c>
      <c r="I131" s="117"/>
      <c r="L131" s="116"/>
    </row>
    <row r="132" spans="2:12" s="30" customFormat="1" x14ac:dyDescent="0.25">
      <c r="B132" s="13"/>
      <c r="C132" s="13"/>
      <c r="D132" s="13"/>
      <c r="E132" s="13"/>
      <c r="F132" s="13"/>
      <c r="G132" s="328" t="s">
        <v>418</v>
      </c>
      <c r="H132" s="101">
        <f>'10.'!E108</f>
        <v>-9000</v>
      </c>
      <c r="I132" s="117"/>
    </row>
    <row r="133" spans="2:12" s="30" customFormat="1" x14ac:dyDescent="0.25">
      <c r="B133" s="13"/>
      <c r="C133" s="13"/>
      <c r="D133" s="13"/>
      <c r="E133" s="13"/>
      <c r="F133" s="13"/>
      <c r="G133" s="328" t="s">
        <v>410</v>
      </c>
      <c r="H133" s="101">
        <f>'10.'!E109</f>
        <v>-2850</v>
      </c>
      <c r="I133" s="117"/>
    </row>
    <row r="134" spans="2:12" s="30" customFormat="1" x14ac:dyDescent="0.25">
      <c r="B134" s="13"/>
      <c r="C134" s="13"/>
      <c r="D134" s="13"/>
      <c r="E134" s="13"/>
      <c r="F134" s="13"/>
      <c r="G134" s="328" t="s">
        <v>419</v>
      </c>
      <c r="H134" s="101">
        <f>'10.'!E110</f>
        <v>-761.3</v>
      </c>
      <c r="I134" s="117"/>
    </row>
    <row r="135" spans="2:12" s="30" customFormat="1" x14ac:dyDescent="0.25">
      <c r="B135" s="13"/>
      <c r="C135" s="13"/>
      <c r="D135" s="13"/>
      <c r="E135" s="13"/>
      <c r="F135" s="13"/>
      <c r="G135" s="328" t="s">
        <v>420</v>
      </c>
      <c r="H135" s="101">
        <f>'10.'!E111</f>
        <v>-759.2</v>
      </c>
      <c r="I135" s="117"/>
    </row>
    <row r="136" spans="2:12" s="30" customFormat="1" x14ac:dyDescent="0.25">
      <c r="B136" s="13"/>
      <c r="C136" s="13"/>
      <c r="D136" s="13"/>
      <c r="E136" s="13"/>
      <c r="F136" s="13"/>
      <c r="G136" s="335" t="s">
        <v>479</v>
      </c>
      <c r="H136" s="101">
        <f>'10.'!E112</f>
        <v>-995</v>
      </c>
      <c r="I136" s="117"/>
    </row>
    <row r="137" spans="2:12" s="30" customFormat="1" x14ac:dyDescent="0.25">
      <c r="B137" s="13"/>
      <c r="C137" s="13"/>
      <c r="D137" s="13"/>
      <c r="E137" s="13"/>
      <c r="F137" s="13"/>
      <c r="G137" s="335" t="s">
        <v>480</v>
      </c>
      <c r="H137" s="101">
        <f>'10.'!E113</f>
        <v>-326.29999999999995</v>
      </c>
      <c r="I137" s="117"/>
    </row>
    <row r="138" spans="2:12" s="30" customFormat="1" x14ac:dyDescent="0.25">
      <c r="B138" s="13"/>
      <c r="C138" s="13"/>
      <c r="D138" s="13"/>
      <c r="E138" s="13"/>
      <c r="F138" s="13"/>
      <c r="G138" s="328" t="s">
        <v>270</v>
      </c>
      <c r="H138" s="101">
        <f>'10.'!E114</f>
        <v>-26054.199999999997</v>
      </c>
      <c r="I138" s="117"/>
    </row>
    <row r="139" spans="2:12" s="30" customFormat="1" ht="69" customHeight="1" x14ac:dyDescent="0.25">
      <c r="B139" s="13"/>
      <c r="C139" s="13"/>
      <c r="D139" s="13"/>
      <c r="E139" s="13"/>
      <c r="F139" s="13">
        <v>32001</v>
      </c>
      <c r="G139" s="190" t="s">
        <v>421</v>
      </c>
      <c r="H139" s="101">
        <f>SUM(H141)</f>
        <v>-106358</v>
      </c>
      <c r="I139" s="117"/>
    </row>
    <row r="140" spans="2:12" s="30" customFormat="1" x14ac:dyDescent="0.25">
      <c r="B140" s="13"/>
      <c r="C140" s="13"/>
      <c r="D140" s="13"/>
      <c r="E140" s="13"/>
      <c r="F140" s="13"/>
      <c r="G140" s="190" t="s">
        <v>53</v>
      </c>
      <c r="H140" s="101"/>
      <c r="I140" s="340"/>
    </row>
    <row r="141" spans="2:12" s="30" customFormat="1" ht="34.5" x14ac:dyDescent="0.25">
      <c r="B141" s="13"/>
      <c r="C141" s="13"/>
      <c r="D141" s="13"/>
      <c r="E141" s="13"/>
      <c r="F141" s="13"/>
      <c r="G141" s="328" t="s">
        <v>71</v>
      </c>
      <c r="H141" s="101">
        <f>SUM(H143)</f>
        <v>-106358</v>
      </c>
      <c r="I141" s="119"/>
    </row>
    <row r="142" spans="2:12" s="30" customFormat="1" ht="34.5" x14ac:dyDescent="0.25">
      <c r="B142" s="13"/>
      <c r="C142" s="13"/>
      <c r="D142" s="13"/>
      <c r="E142" s="13"/>
      <c r="F142" s="13"/>
      <c r="G142" s="190" t="s">
        <v>54</v>
      </c>
      <c r="H142" s="101"/>
      <c r="I142" s="340"/>
    </row>
    <row r="143" spans="2:12" s="30" customFormat="1" x14ac:dyDescent="0.25">
      <c r="B143" s="13"/>
      <c r="C143" s="13"/>
      <c r="D143" s="13"/>
      <c r="E143" s="13"/>
      <c r="F143" s="13"/>
      <c r="G143" s="190" t="s">
        <v>4</v>
      </c>
      <c r="H143" s="101">
        <f>SUM(H144)</f>
        <v>-106358</v>
      </c>
      <c r="I143" s="117"/>
    </row>
    <row r="144" spans="2:12" s="30" customFormat="1" x14ac:dyDescent="0.25">
      <c r="B144" s="13"/>
      <c r="C144" s="13"/>
      <c r="D144" s="13"/>
      <c r="E144" s="13"/>
      <c r="F144" s="13"/>
      <c r="G144" s="190" t="s">
        <v>24</v>
      </c>
      <c r="H144" s="101">
        <f>SUM(H145)</f>
        <v>-106358</v>
      </c>
      <c r="I144" s="117"/>
    </row>
    <row r="145" spans="2:9" s="30" customFormat="1" x14ac:dyDescent="0.25">
      <c r="B145" s="13"/>
      <c r="C145" s="13"/>
      <c r="D145" s="13"/>
      <c r="E145" s="13"/>
      <c r="F145" s="13"/>
      <c r="G145" s="190" t="s">
        <v>72</v>
      </c>
      <c r="H145" s="101">
        <f>SUM(H146,H148)</f>
        <v>-106358</v>
      </c>
      <c r="I145" s="117"/>
    </row>
    <row r="146" spans="2:9" s="30" customFormat="1" x14ac:dyDescent="0.25">
      <c r="B146" s="13"/>
      <c r="C146" s="13"/>
      <c r="D146" s="13"/>
      <c r="E146" s="13"/>
      <c r="F146" s="13"/>
      <c r="G146" s="190" t="s">
        <v>73</v>
      </c>
      <c r="H146" s="101">
        <f>SUM(H147)</f>
        <v>-105600</v>
      </c>
      <c r="I146" s="117"/>
    </row>
    <row r="147" spans="2:9" s="30" customFormat="1" x14ac:dyDescent="0.25">
      <c r="B147" s="13"/>
      <c r="C147" s="13"/>
      <c r="D147" s="13"/>
      <c r="E147" s="13"/>
      <c r="F147" s="13"/>
      <c r="G147" s="190" t="s">
        <v>74</v>
      </c>
      <c r="H147" s="101">
        <f>'10.'!E123</f>
        <v>-105600</v>
      </c>
      <c r="I147" s="117"/>
    </row>
    <row r="148" spans="2:9" s="30" customFormat="1" x14ac:dyDescent="0.25">
      <c r="B148" s="13"/>
      <c r="C148" s="13"/>
      <c r="D148" s="13"/>
      <c r="E148" s="13"/>
      <c r="F148" s="13"/>
      <c r="G148" s="190" t="s">
        <v>75</v>
      </c>
      <c r="H148" s="101">
        <f>SUM(H149)</f>
        <v>-758</v>
      </c>
      <c r="I148" s="117"/>
    </row>
    <row r="149" spans="2:9" s="30" customFormat="1" x14ac:dyDescent="0.25">
      <c r="B149" s="13"/>
      <c r="C149" s="13"/>
      <c r="D149" s="13"/>
      <c r="E149" s="13"/>
      <c r="F149" s="13"/>
      <c r="G149" s="190" t="s">
        <v>205</v>
      </c>
      <c r="H149" s="101">
        <f>'10.'!E125</f>
        <v>-758</v>
      </c>
      <c r="I149" s="117"/>
    </row>
    <row r="150" spans="2:9" x14ac:dyDescent="0.25">
      <c r="B150" s="2"/>
      <c r="C150" s="2" t="s">
        <v>84</v>
      </c>
      <c r="D150" s="2"/>
      <c r="E150" s="2"/>
      <c r="F150" s="2"/>
      <c r="G150" s="2" t="s">
        <v>94</v>
      </c>
      <c r="H150" s="100">
        <f>+H152+H245</f>
        <v>-2291369.2000000002</v>
      </c>
    </row>
    <row r="151" spans="2:9" x14ac:dyDescent="0.25">
      <c r="B151" s="2"/>
      <c r="C151" s="2"/>
      <c r="D151" s="2"/>
      <c r="E151" s="2"/>
      <c r="F151" s="2"/>
      <c r="G151" s="3" t="s">
        <v>3</v>
      </c>
      <c r="H151" s="100"/>
    </row>
    <row r="152" spans="2:9" x14ac:dyDescent="0.25">
      <c r="B152" s="2"/>
      <c r="C152" s="2"/>
      <c r="D152" s="218" t="s">
        <v>86</v>
      </c>
      <c r="E152" s="2"/>
      <c r="F152" s="2"/>
      <c r="G152" s="2" t="s">
        <v>95</v>
      </c>
      <c r="H152" s="100">
        <f>+H154</f>
        <v>-1783289.4</v>
      </c>
    </row>
    <row r="153" spans="2:9" x14ac:dyDescent="0.25">
      <c r="B153" s="2"/>
      <c r="C153" s="2"/>
      <c r="D153" s="2"/>
      <c r="E153" s="2"/>
      <c r="F153" s="2"/>
      <c r="G153" s="3" t="s">
        <v>3</v>
      </c>
      <c r="H153" s="100"/>
    </row>
    <row r="154" spans="2:9" ht="42.75" customHeight="1" x14ac:dyDescent="0.25">
      <c r="B154" s="219"/>
      <c r="C154" s="219"/>
      <c r="D154" s="219"/>
      <c r="E154" s="219"/>
      <c r="F154" s="219"/>
      <c r="G154" s="2" t="s">
        <v>20</v>
      </c>
      <c r="H154" s="100">
        <f>H156+H226</f>
        <v>-1783289.4</v>
      </c>
    </row>
    <row r="155" spans="2:9" x14ac:dyDescent="0.25">
      <c r="B155" s="2"/>
      <c r="C155" s="2"/>
      <c r="D155" s="2"/>
      <c r="E155" s="2"/>
      <c r="F155" s="2"/>
      <c r="G155" s="3" t="s">
        <v>3</v>
      </c>
      <c r="H155" s="100"/>
    </row>
    <row r="156" spans="2:9" x14ac:dyDescent="0.25">
      <c r="B156" s="2"/>
      <c r="C156" s="2"/>
      <c r="D156" s="2"/>
      <c r="E156" s="2">
        <v>1049</v>
      </c>
      <c r="F156" s="2"/>
      <c r="G156" s="2" t="s">
        <v>449</v>
      </c>
      <c r="H156" s="100">
        <f>H158+H166+H174+H182+H191+H199+H208+H217</f>
        <v>-170700</v>
      </c>
    </row>
    <row r="157" spans="2:9" x14ac:dyDescent="0.25">
      <c r="B157" s="2"/>
      <c r="C157" s="2"/>
      <c r="D157" s="2"/>
      <c r="E157" s="2"/>
      <c r="F157" s="2"/>
      <c r="G157" s="3" t="s">
        <v>3</v>
      </c>
      <c r="H157" s="100"/>
    </row>
    <row r="158" spans="2:9" ht="51.75" x14ac:dyDescent="0.25">
      <c r="B158" s="2"/>
      <c r="C158" s="2"/>
      <c r="D158" s="2"/>
      <c r="E158" s="2"/>
      <c r="F158" s="24">
        <v>11005</v>
      </c>
      <c r="G158" s="190" t="s">
        <v>437</v>
      </c>
      <c r="H158" s="101">
        <f>H160</f>
        <v>125000</v>
      </c>
    </row>
    <row r="159" spans="2:9" x14ac:dyDescent="0.25">
      <c r="B159" s="2"/>
      <c r="C159" s="2"/>
      <c r="D159" s="2"/>
      <c r="E159" s="2"/>
      <c r="F159" s="13"/>
      <c r="G159" s="190" t="s">
        <v>53</v>
      </c>
      <c r="H159" s="225"/>
    </row>
    <row r="160" spans="2:9" ht="34.5" x14ac:dyDescent="0.25">
      <c r="B160" s="2"/>
      <c r="C160" s="2"/>
      <c r="D160" s="2"/>
      <c r="E160" s="2"/>
      <c r="F160" s="234"/>
      <c r="G160" s="235" t="s">
        <v>71</v>
      </c>
      <c r="H160" s="227">
        <f>H162</f>
        <v>125000</v>
      </c>
    </row>
    <row r="161" spans="2:8" ht="34.5" x14ac:dyDescent="0.25">
      <c r="B161" s="2"/>
      <c r="C161" s="2"/>
      <c r="D161" s="2"/>
      <c r="E161" s="2"/>
      <c r="F161" s="13"/>
      <c r="G161" s="190" t="s">
        <v>54</v>
      </c>
      <c r="H161" s="225"/>
    </row>
    <row r="162" spans="2:8" x14ac:dyDescent="0.25">
      <c r="B162" s="2"/>
      <c r="C162" s="2"/>
      <c r="D162" s="2"/>
      <c r="E162" s="2"/>
      <c r="F162" s="230"/>
      <c r="G162" s="231" t="s">
        <v>4</v>
      </c>
      <c r="H162" s="101">
        <f>H163</f>
        <v>125000</v>
      </c>
    </row>
    <row r="163" spans="2:8" x14ac:dyDescent="0.25">
      <c r="B163" s="2"/>
      <c r="C163" s="2"/>
      <c r="D163" s="2"/>
      <c r="E163" s="2"/>
      <c r="F163" s="230"/>
      <c r="G163" s="190" t="s">
        <v>55</v>
      </c>
      <c r="H163" s="101">
        <f>H164</f>
        <v>125000</v>
      </c>
    </row>
    <row r="164" spans="2:8" x14ac:dyDescent="0.25">
      <c r="B164" s="2"/>
      <c r="C164" s="2"/>
      <c r="D164" s="2"/>
      <c r="E164" s="2"/>
      <c r="F164" s="230"/>
      <c r="G164" s="190" t="s">
        <v>69</v>
      </c>
      <c r="H164" s="101">
        <f>H165</f>
        <v>125000</v>
      </c>
    </row>
    <row r="165" spans="2:8" x14ac:dyDescent="0.25">
      <c r="B165" s="2"/>
      <c r="C165" s="2"/>
      <c r="D165" s="2"/>
      <c r="E165" s="2"/>
      <c r="F165" s="230"/>
      <c r="G165" s="190" t="s">
        <v>70</v>
      </c>
      <c r="H165" s="101">
        <f>'9.'!E126</f>
        <v>125000</v>
      </c>
    </row>
    <row r="166" spans="2:8" ht="51.75" x14ac:dyDescent="0.25">
      <c r="B166" s="13"/>
      <c r="C166" s="13"/>
      <c r="D166" s="13"/>
      <c r="E166" s="13"/>
      <c r="F166" s="233">
        <v>11009</v>
      </c>
      <c r="G166" s="231" t="s">
        <v>439</v>
      </c>
      <c r="H166" s="101">
        <f>H168</f>
        <v>-108000</v>
      </c>
    </row>
    <row r="167" spans="2:8" x14ac:dyDescent="0.25">
      <c r="B167" s="13"/>
      <c r="C167" s="13"/>
      <c r="D167" s="13"/>
      <c r="E167" s="13"/>
      <c r="F167" s="13"/>
      <c r="G167" s="190" t="s">
        <v>53</v>
      </c>
      <c r="H167" s="225"/>
    </row>
    <row r="168" spans="2:8" ht="34.5" x14ac:dyDescent="0.25">
      <c r="B168" s="13"/>
      <c r="C168" s="13"/>
      <c r="D168" s="13"/>
      <c r="E168" s="13"/>
      <c r="F168" s="234"/>
      <c r="G168" s="235" t="s">
        <v>71</v>
      </c>
      <c r="H168" s="227">
        <f>H170</f>
        <v>-108000</v>
      </c>
    </row>
    <row r="169" spans="2:8" ht="34.5" x14ac:dyDescent="0.25">
      <c r="B169" s="13"/>
      <c r="C169" s="13"/>
      <c r="D169" s="13"/>
      <c r="E169" s="13"/>
      <c r="F169" s="13"/>
      <c r="G169" s="190" t="s">
        <v>54</v>
      </c>
      <c r="H169" s="225"/>
    </row>
    <row r="170" spans="2:8" x14ac:dyDescent="0.25">
      <c r="B170" s="13"/>
      <c r="C170" s="13"/>
      <c r="D170" s="13"/>
      <c r="E170" s="13"/>
      <c r="F170" s="230"/>
      <c r="G170" s="231" t="s">
        <v>4</v>
      </c>
      <c r="H170" s="101">
        <f>H171</f>
        <v>-108000</v>
      </c>
    </row>
    <row r="171" spans="2:8" x14ac:dyDescent="0.25">
      <c r="B171" s="13"/>
      <c r="C171" s="13"/>
      <c r="D171" s="13"/>
      <c r="E171" s="13"/>
      <c r="F171" s="230"/>
      <c r="G171" s="190" t="s">
        <v>55</v>
      </c>
      <c r="H171" s="101">
        <f>H172</f>
        <v>-108000</v>
      </c>
    </row>
    <row r="172" spans="2:8" x14ac:dyDescent="0.25">
      <c r="B172" s="13"/>
      <c r="C172" s="13"/>
      <c r="D172" s="13"/>
      <c r="E172" s="13"/>
      <c r="F172" s="230"/>
      <c r="G172" s="190" t="s">
        <v>69</v>
      </c>
      <c r="H172" s="101">
        <f>H173</f>
        <v>-108000</v>
      </c>
    </row>
    <row r="173" spans="2:8" x14ac:dyDescent="0.25">
      <c r="B173" s="13"/>
      <c r="C173" s="13"/>
      <c r="D173" s="13"/>
      <c r="E173" s="13"/>
      <c r="F173" s="230"/>
      <c r="G173" s="190" t="s">
        <v>70</v>
      </c>
      <c r="H173" s="101">
        <f>'9.'!E135</f>
        <v>-108000</v>
      </c>
    </row>
    <row r="174" spans="2:8" ht="51.75" x14ac:dyDescent="0.25">
      <c r="B174" s="13"/>
      <c r="C174" s="13"/>
      <c r="D174" s="13"/>
      <c r="E174" s="13"/>
      <c r="F174" s="233">
        <v>11011</v>
      </c>
      <c r="G174" s="231" t="s">
        <v>476</v>
      </c>
      <c r="H174" s="101">
        <f>H176</f>
        <v>-50000</v>
      </c>
    </row>
    <row r="175" spans="2:8" x14ac:dyDescent="0.25">
      <c r="B175" s="13"/>
      <c r="C175" s="13"/>
      <c r="D175" s="13"/>
      <c r="E175" s="13"/>
      <c r="F175" s="13"/>
      <c r="G175" s="190" t="s">
        <v>53</v>
      </c>
      <c r="H175" s="225"/>
    </row>
    <row r="176" spans="2:8" ht="34.5" x14ac:dyDescent="0.25">
      <c r="B176" s="13"/>
      <c r="C176" s="13"/>
      <c r="D176" s="13"/>
      <c r="E176" s="13"/>
      <c r="F176" s="234"/>
      <c r="G176" s="235" t="s">
        <v>71</v>
      </c>
      <c r="H176" s="227">
        <f>H178</f>
        <v>-50000</v>
      </c>
    </row>
    <row r="177" spans="2:8" ht="34.5" x14ac:dyDescent="0.25">
      <c r="B177" s="13"/>
      <c r="C177" s="13"/>
      <c r="D177" s="13"/>
      <c r="E177" s="13"/>
      <c r="F177" s="13"/>
      <c r="G177" s="190" t="s">
        <v>54</v>
      </c>
      <c r="H177" s="225"/>
    </row>
    <row r="178" spans="2:8" x14ac:dyDescent="0.25">
      <c r="B178" s="13"/>
      <c r="C178" s="13"/>
      <c r="D178" s="13"/>
      <c r="E178" s="13"/>
      <c r="F178" s="230"/>
      <c r="G178" s="231" t="s">
        <v>4</v>
      </c>
      <c r="H178" s="101">
        <f>H179</f>
        <v>-50000</v>
      </c>
    </row>
    <row r="179" spans="2:8" x14ac:dyDescent="0.25">
      <c r="B179" s="13"/>
      <c r="C179" s="13"/>
      <c r="D179" s="13"/>
      <c r="E179" s="13"/>
      <c r="F179" s="230"/>
      <c r="G179" s="190" t="s">
        <v>55</v>
      </c>
      <c r="H179" s="101">
        <f>H180</f>
        <v>-50000</v>
      </c>
    </row>
    <row r="180" spans="2:8" x14ac:dyDescent="0.25">
      <c r="B180" s="13"/>
      <c r="C180" s="13"/>
      <c r="D180" s="13"/>
      <c r="E180" s="13"/>
      <c r="F180" s="230"/>
      <c r="G180" s="190" t="s">
        <v>69</v>
      </c>
      <c r="H180" s="101">
        <f>H181</f>
        <v>-50000</v>
      </c>
    </row>
    <row r="181" spans="2:8" x14ac:dyDescent="0.25">
      <c r="B181" s="13"/>
      <c r="C181" s="13"/>
      <c r="D181" s="13"/>
      <c r="E181" s="13"/>
      <c r="F181" s="230"/>
      <c r="G181" s="190" t="s">
        <v>70</v>
      </c>
      <c r="H181" s="101">
        <f>'9.'!E136</f>
        <v>-50000</v>
      </c>
    </row>
    <row r="182" spans="2:8" ht="51.75" x14ac:dyDescent="0.25">
      <c r="B182" s="13"/>
      <c r="C182" s="13"/>
      <c r="D182" s="13"/>
      <c r="E182" s="13"/>
      <c r="F182" s="233">
        <v>11012</v>
      </c>
      <c r="G182" s="231" t="s">
        <v>441</v>
      </c>
      <c r="H182" s="101">
        <f>H184</f>
        <v>-126300</v>
      </c>
    </row>
    <row r="183" spans="2:8" x14ac:dyDescent="0.25">
      <c r="B183" s="13"/>
      <c r="C183" s="13"/>
      <c r="D183" s="13"/>
      <c r="E183" s="13"/>
      <c r="F183" s="13"/>
      <c r="G183" s="190" t="s">
        <v>53</v>
      </c>
      <c r="H183" s="225"/>
    </row>
    <row r="184" spans="2:8" ht="34.5" x14ac:dyDescent="0.25">
      <c r="B184" s="13"/>
      <c r="C184" s="13"/>
      <c r="D184" s="13"/>
      <c r="E184" s="13"/>
      <c r="F184" s="234"/>
      <c r="G184" s="235" t="s">
        <v>71</v>
      </c>
      <c r="H184" s="227">
        <f>H186</f>
        <v>-126300</v>
      </c>
    </row>
    <row r="185" spans="2:8" ht="34.5" x14ac:dyDescent="0.25">
      <c r="B185" s="13"/>
      <c r="C185" s="13"/>
      <c r="D185" s="13"/>
      <c r="E185" s="13"/>
      <c r="F185" s="13"/>
      <c r="G185" s="190" t="s">
        <v>54</v>
      </c>
      <c r="H185" s="225"/>
    </row>
    <row r="186" spans="2:8" x14ac:dyDescent="0.25">
      <c r="B186" s="13"/>
      <c r="C186" s="13"/>
      <c r="D186" s="13"/>
      <c r="E186" s="13"/>
      <c r="F186" s="230"/>
      <c r="G186" s="231" t="s">
        <v>4</v>
      </c>
      <c r="H186" s="101">
        <f>H187</f>
        <v>-126300</v>
      </c>
    </row>
    <row r="187" spans="2:8" x14ac:dyDescent="0.25">
      <c r="B187" s="13"/>
      <c r="C187" s="13"/>
      <c r="D187" s="13"/>
      <c r="E187" s="13"/>
      <c r="F187" s="230"/>
      <c r="G187" s="190" t="s">
        <v>55</v>
      </c>
      <c r="H187" s="101">
        <f>H188</f>
        <v>-126300</v>
      </c>
    </row>
    <row r="188" spans="2:8" x14ac:dyDescent="0.25">
      <c r="B188" s="13"/>
      <c r="C188" s="13"/>
      <c r="D188" s="13"/>
      <c r="E188" s="13"/>
      <c r="F188" s="230"/>
      <c r="G188" s="190" t="s">
        <v>457</v>
      </c>
      <c r="H188" s="101">
        <f>H189</f>
        <v>-126300</v>
      </c>
    </row>
    <row r="189" spans="2:8" ht="34.5" x14ac:dyDescent="0.25">
      <c r="B189" s="13"/>
      <c r="C189" s="13"/>
      <c r="D189" s="13"/>
      <c r="E189" s="13"/>
      <c r="F189" s="230"/>
      <c r="G189" s="190" t="s">
        <v>440</v>
      </c>
      <c r="H189" s="101">
        <f>H190</f>
        <v>-126300</v>
      </c>
    </row>
    <row r="190" spans="2:8" x14ac:dyDescent="0.25">
      <c r="B190" s="13"/>
      <c r="C190" s="13"/>
      <c r="D190" s="13"/>
      <c r="E190" s="13"/>
      <c r="F190" s="230"/>
      <c r="G190" s="190" t="s">
        <v>165</v>
      </c>
      <c r="H190" s="101">
        <f>'9.'!E151</f>
        <v>-126300</v>
      </c>
    </row>
    <row r="191" spans="2:8" ht="60.75" customHeight="1" x14ac:dyDescent="0.25">
      <c r="B191" s="13"/>
      <c r="C191" s="13"/>
      <c r="D191" s="13"/>
      <c r="E191" s="13"/>
      <c r="F191" s="24">
        <v>11014</v>
      </c>
      <c r="G191" s="190" t="s">
        <v>442</v>
      </c>
      <c r="H191" s="101">
        <f>H193</f>
        <v>-125000</v>
      </c>
    </row>
    <row r="192" spans="2:8" x14ac:dyDescent="0.25">
      <c r="B192" s="13"/>
      <c r="C192" s="13"/>
      <c r="D192" s="13"/>
      <c r="E192" s="13"/>
      <c r="F192" s="13"/>
      <c r="G192" s="190" t="s">
        <v>53</v>
      </c>
      <c r="H192" s="225"/>
    </row>
    <row r="193" spans="2:8" ht="34.5" x14ac:dyDescent="0.25">
      <c r="B193" s="13"/>
      <c r="C193" s="13"/>
      <c r="D193" s="13"/>
      <c r="E193" s="13"/>
      <c r="F193" s="234"/>
      <c r="G193" s="235" t="s">
        <v>71</v>
      </c>
      <c r="H193" s="227">
        <f>H195</f>
        <v>-125000</v>
      </c>
    </row>
    <row r="194" spans="2:8" ht="34.5" x14ac:dyDescent="0.25">
      <c r="B194" s="13"/>
      <c r="C194" s="13"/>
      <c r="D194" s="13"/>
      <c r="E194" s="13"/>
      <c r="F194" s="13"/>
      <c r="G194" s="190" t="s">
        <v>54</v>
      </c>
      <c r="H194" s="225"/>
    </row>
    <row r="195" spans="2:8" x14ac:dyDescent="0.25">
      <c r="B195" s="13"/>
      <c r="C195" s="13"/>
      <c r="D195" s="13"/>
      <c r="E195" s="13"/>
      <c r="F195" s="230"/>
      <c r="G195" s="231" t="s">
        <v>4</v>
      </c>
      <c r="H195" s="101">
        <f>H196</f>
        <v>-125000</v>
      </c>
    </row>
    <row r="196" spans="2:8" x14ac:dyDescent="0.25">
      <c r="B196" s="13"/>
      <c r="C196" s="13"/>
      <c r="D196" s="13"/>
      <c r="E196" s="13"/>
      <c r="F196" s="230"/>
      <c r="G196" s="190" t="s">
        <v>55</v>
      </c>
      <c r="H196" s="101">
        <f>H197</f>
        <v>-125000</v>
      </c>
    </row>
    <row r="197" spans="2:8" x14ac:dyDescent="0.25">
      <c r="B197" s="13"/>
      <c r="C197" s="13"/>
      <c r="D197" s="13"/>
      <c r="E197" s="13"/>
      <c r="F197" s="230"/>
      <c r="G197" s="190" t="s">
        <v>69</v>
      </c>
      <c r="H197" s="101">
        <f>H198</f>
        <v>-125000</v>
      </c>
    </row>
    <row r="198" spans="2:8" x14ac:dyDescent="0.25">
      <c r="B198" s="13"/>
      <c r="C198" s="13"/>
      <c r="D198" s="13"/>
      <c r="E198" s="13"/>
      <c r="F198" s="230"/>
      <c r="G198" s="190" t="s">
        <v>70</v>
      </c>
      <c r="H198" s="101">
        <f>'9.'!E159</f>
        <v>-125000</v>
      </c>
    </row>
    <row r="199" spans="2:8" s="30" customFormat="1" ht="51.75" x14ac:dyDescent="0.25">
      <c r="B199" s="13"/>
      <c r="C199" s="13"/>
      <c r="D199" s="13"/>
      <c r="E199" s="13"/>
      <c r="F199" s="13">
        <v>21004</v>
      </c>
      <c r="G199" s="190" t="s">
        <v>444</v>
      </c>
      <c r="H199" s="101">
        <f>SUM(H201)</f>
        <v>-132000</v>
      </c>
    </row>
    <row r="200" spans="2:8" s="30" customFormat="1" x14ac:dyDescent="0.25">
      <c r="B200" s="13"/>
      <c r="C200" s="13"/>
      <c r="D200" s="13"/>
      <c r="E200" s="13"/>
      <c r="F200" s="13"/>
      <c r="G200" s="190" t="s">
        <v>53</v>
      </c>
      <c r="H200" s="225"/>
    </row>
    <row r="201" spans="2:8" s="30" customFormat="1" ht="34.5" x14ac:dyDescent="0.25">
      <c r="B201" s="13"/>
      <c r="C201" s="13"/>
      <c r="D201" s="13"/>
      <c r="E201" s="13"/>
      <c r="F201" s="13"/>
      <c r="G201" s="335" t="s">
        <v>71</v>
      </c>
      <c r="H201" s="227">
        <f>SUM(H203)</f>
        <v>-132000</v>
      </c>
    </row>
    <row r="202" spans="2:8" s="30" customFormat="1" ht="34.5" x14ac:dyDescent="0.25">
      <c r="B202" s="13"/>
      <c r="C202" s="13"/>
      <c r="D202" s="13"/>
      <c r="E202" s="13"/>
      <c r="F202" s="13"/>
      <c r="G202" s="190" t="s">
        <v>54</v>
      </c>
      <c r="H202" s="225"/>
    </row>
    <row r="203" spans="2:8" s="30" customFormat="1" x14ac:dyDescent="0.25">
      <c r="B203" s="13"/>
      <c r="C203" s="13"/>
      <c r="D203" s="13"/>
      <c r="E203" s="13"/>
      <c r="F203" s="13"/>
      <c r="G203" s="190" t="s">
        <v>4</v>
      </c>
      <c r="H203" s="101">
        <f>SUM(H204)</f>
        <v>-132000</v>
      </c>
    </row>
    <row r="204" spans="2:8" s="30" customFormat="1" x14ac:dyDescent="0.25">
      <c r="B204" s="13"/>
      <c r="C204" s="13"/>
      <c r="D204" s="13"/>
      <c r="E204" s="13"/>
      <c r="F204" s="13"/>
      <c r="G204" s="190" t="s">
        <v>24</v>
      </c>
      <c r="H204" s="101">
        <f>SUM(H205)</f>
        <v>-132000</v>
      </c>
    </row>
    <row r="205" spans="2:8" s="30" customFormat="1" x14ac:dyDescent="0.25">
      <c r="B205" s="13"/>
      <c r="C205" s="13"/>
      <c r="D205" s="13"/>
      <c r="E205" s="13"/>
      <c r="F205" s="13"/>
      <c r="G205" s="190" t="s">
        <v>72</v>
      </c>
      <c r="H205" s="101">
        <f>H206</f>
        <v>-132000</v>
      </c>
    </row>
    <row r="206" spans="2:8" s="30" customFormat="1" x14ac:dyDescent="0.25">
      <c r="B206" s="13"/>
      <c r="C206" s="13"/>
      <c r="D206" s="13"/>
      <c r="E206" s="13"/>
      <c r="F206" s="13"/>
      <c r="G206" s="190" t="s">
        <v>73</v>
      </c>
      <c r="H206" s="101">
        <f>H207</f>
        <v>-132000</v>
      </c>
    </row>
    <row r="207" spans="2:8" s="30" customFormat="1" x14ac:dyDescent="0.25">
      <c r="B207" s="13"/>
      <c r="C207" s="13"/>
      <c r="D207" s="13"/>
      <c r="E207" s="13"/>
      <c r="F207" s="13"/>
      <c r="G207" s="228" t="s">
        <v>74</v>
      </c>
      <c r="H207" s="101">
        <f>'9.'!E168</f>
        <v>-132000</v>
      </c>
    </row>
    <row r="208" spans="2:8" s="30" customFormat="1" ht="51.75" x14ac:dyDescent="0.25">
      <c r="B208" s="13"/>
      <c r="C208" s="13"/>
      <c r="D208" s="13"/>
      <c r="E208" s="13"/>
      <c r="F208" s="13">
        <v>21006</v>
      </c>
      <c r="G208" s="190" t="s">
        <v>446</v>
      </c>
      <c r="H208" s="101">
        <f>SUM(H210)</f>
        <v>185600</v>
      </c>
    </row>
    <row r="209" spans="2:8" s="30" customFormat="1" x14ac:dyDescent="0.25">
      <c r="B209" s="13"/>
      <c r="C209" s="13"/>
      <c r="D209" s="13"/>
      <c r="E209" s="13"/>
      <c r="F209" s="13"/>
      <c r="G209" s="190" t="s">
        <v>53</v>
      </c>
      <c r="H209" s="225"/>
    </row>
    <row r="210" spans="2:8" s="30" customFormat="1" ht="34.5" x14ac:dyDescent="0.25">
      <c r="B210" s="13"/>
      <c r="C210" s="13"/>
      <c r="D210" s="13"/>
      <c r="E210" s="13"/>
      <c r="F210" s="13"/>
      <c r="G210" s="335" t="s">
        <v>71</v>
      </c>
      <c r="H210" s="227">
        <f>SUM(H212)</f>
        <v>185600</v>
      </c>
    </row>
    <row r="211" spans="2:8" s="30" customFormat="1" ht="34.5" x14ac:dyDescent="0.25">
      <c r="B211" s="13"/>
      <c r="C211" s="13"/>
      <c r="D211" s="13"/>
      <c r="E211" s="13"/>
      <c r="F211" s="13"/>
      <c r="G211" s="190" t="s">
        <v>54</v>
      </c>
      <c r="H211" s="225"/>
    </row>
    <row r="212" spans="2:8" s="30" customFormat="1" x14ac:dyDescent="0.25">
      <c r="B212" s="13"/>
      <c r="C212" s="13"/>
      <c r="D212" s="13"/>
      <c r="E212" s="13"/>
      <c r="F212" s="13"/>
      <c r="G212" s="190" t="s">
        <v>4</v>
      </c>
      <c r="H212" s="101">
        <f>SUM(H213)</f>
        <v>185600</v>
      </c>
    </row>
    <row r="213" spans="2:8" s="30" customFormat="1" x14ac:dyDescent="0.25">
      <c r="B213" s="13"/>
      <c r="C213" s="13"/>
      <c r="D213" s="13"/>
      <c r="E213" s="13"/>
      <c r="F213" s="13"/>
      <c r="G213" s="190" t="s">
        <v>24</v>
      </c>
      <c r="H213" s="101">
        <f>SUM(H214)</f>
        <v>185600</v>
      </c>
    </row>
    <row r="214" spans="2:8" s="30" customFormat="1" x14ac:dyDescent="0.25">
      <c r="B214" s="13"/>
      <c r="C214" s="13"/>
      <c r="D214" s="13"/>
      <c r="E214" s="13"/>
      <c r="F214" s="13"/>
      <c r="G214" s="190" t="s">
        <v>72</v>
      </c>
      <c r="H214" s="101">
        <f>H215</f>
        <v>185600</v>
      </c>
    </row>
    <row r="215" spans="2:8" s="30" customFormat="1" x14ac:dyDescent="0.25">
      <c r="B215" s="13"/>
      <c r="C215" s="13"/>
      <c r="D215" s="13"/>
      <c r="E215" s="13"/>
      <c r="F215" s="13"/>
      <c r="G215" s="190" t="s">
        <v>73</v>
      </c>
      <c r="H215" s="101">
        <f>H216</f>
        <v>185600</v>
      </c>
    </row>
    <row r="216" spans="2:8" s="30" customFormat="1" x14ac:dyDescent="0.25">
      <c r="B216" s="13"/>
      <c r="C216" s="13"/>
      <c r="D216" s="13"/>
      <c r="E216" s="13"/>
      <c r="F216" s="13"/>
      <c r="G216" s="228" t="s">
        <v>97</v>
      </c>
      <c r="H216" s="101">
        <f>'9.'!E177</f>
        <v>185600</v>
      </c>
    </row>
    <row r="217" spans="2:8" s="30" customFormat="1" ht="69" x14ac:dyDescent="0.25">
      <c r="B217" s="13"/>
      <c r="C217" s="13"/>
      <c r="D217" s="13"/>
      <c r="E217" s="13"/>
      <c r="F217" s="13">
        <v>21013</v>
      </c>
      <c r="G217" s="190" t="s">
        <v>448</v>
      </c>
      <c r="H217" s="101">
        <f>SUM(H219)</f>
        <v>60000</v>
      </c>
    </row>
    <row r="218" spans="2:8" s="30" customFormat="1" x14ac:dyDescent="0.25">
      <c r="B218" s="13"/>
      <c r="C218" s="13"/>
      <c r="D218" s="13"/>
      <c r="E218" s="13"/>
      <c r="F218" s="13"/>
      <c r="G218" s="190" t="s">
        <v>53</v>
      </c>
      <c r="H218" s="225"/>
    </row>
    <row r="219" spans="2:8" s="30" customFormat="1" ht="34.5" x14ac:dyDescent="0.25">
      <c r="B219" s="13"/>
      <c r="C219" s="13"/>
      <c r="D219" s="13"/>
      <c r="E219" s="13"/>
      <c r="F219" s="13"/>
      <c r="G219" s="335" t="s">
        <v>71</v>
      </c>
      <c r="H219" s="227">
        <f>SUM(H221)</f>
        <v>60000</v>
      </c>
    </row>
    <row r="220" spans="2:8" s="30" customFormat="1" ht="34.5" x14ac:dyDescent="0.25">
      <c r="B220" s="13"/>
      <c r="C220" s="13"/>
      <c r="D220" s="13"/>
      <c r="E220" s="13"/>
      <c r="F220" s="13"/>
      <c r="G220" s="190" t="s">
        <v>54</v>
      </c>
      <c r="H220" s="225"/>
    </row>
    <row r="221" spans="2:8" s="30" customFormat="1" x14ac:dyDescent="0.25">
      <c r="B221" s="13"/>
      <c r="C221" s="13"/>
      <c r="D221" s="13"/>
      <c r="E221" s="13"/>
      <c r="F221" s="13"/>
      <c r="G221" s="190" t="s">
        <v>4</v>
      </c>
      <c r="H221" s="101">
        <f>SUM(H222)</f>
        <v>60000</v>
      </c>
    </row>
    <row r="222" spans="2:8" s="30" customFormat="1" x14ac:dyDescent="0.25">
      <c r="B222" s="13"/>
      <c r="C222" s="13"/>
      <c r="D222" s="13"/>
      <c r="E222" s="13"/>
      <c r="F222" s="13"/>
      <c r="G222" s="190" t="s">
        <v>24</v>
      </c>
      <c r="H222" s="101">
        <f>SUM(H223)</f>
        <v>60000</v>
      </c>
    </row>
    <row r="223" spans="2:8" s="30" customFormat="1" x14ac:dyDescent="0.25">
      <c r="B223" s="13"/>
      <c r="C223" s="13"/>
      <c r="D223" s="13"/>
      <c r="E223" s="13"/>
      <c r="F223" s="13"/>
      <c r="G223" s="190" t="s">
        <v>72</v>
      </c>
      <c r="H223" s="101">
        <f>H224</f>
        <v>60000</v>
      </c>
    </row>
    <row r="224" spans="2:8" s="30" customFormat="1" x14ac:dyDescent="0.25">
      <c r="B224" s="13"/>
      <c r="C224" s="13"/>
      <c r="D224" s="13"/>
      <c r="E224" s="13"/>
      <c r="F224" s="13"/>
      <c r="G224" s="190" t="s">
        <v>73</v>
      </c>
      <c r="H224" s="101">
        <f>H225</f>
        <v>60000</v>
      </c>
    </row>
    <row r="225" spans="2:9" s="30" customFormat="1" x14ac:dyDescent="0.25">
      <c r="B225" s="13"/>
      <c r="C225" s="13"/>
      <c r="D225" s="13"/>
      <c r="E225" s="13"/>
      <c r="F225" s="13"/>
      <c r="G225" s="228" t="s">
        <v>74</v>
      </c>
      <c r="H225" s="101">
        <f>'9.'!E186</f>
        <v>60000</v>
      </c>
    </row>
    <row r="226" spans="2:9" x14ac:dyDescent="0.25">
      <c r="B226" s="2"/>
      <c r="C226" s="2"/>
      <c r="D226" s="2"/>
      <c r="E226" s="2">
        <v>1157</v>
      </c>
      <c r="F226" s="2"/>
      <c r="G226" s="2" t="s">
        <v>96</v>
      </c>
      <c r="H226" s="100">
        <f>H228+H236</f>
        <v>-1612589.4</v>
      </c>
    </row>
    <row r="227" spans="2:9" x14ac:dyDescent="0.25">
      <c r="B227" s="2"/>
      <c r="C227" s="2"/>
      <c r="D227" s="2"/>
      <c r="E227" s="2"/>
      <c r="F227" s="2"/>
      <c r="G227" s="3" t="s">
        <v>3</v>
      </c>
      <c r="H227" s="100"/>
    </row>
    <row r="228" spans="2:9" s="107" customFormat="1" ht="53.25" customHeight="1" x14ac:dyDescent="0.25">
      <c r="B228" s="2"/>
      <c r="C228" s="2"/>
      <c r="D228" s="2"/>
      <c r="E228" s="2"/>
      <c r="F228" s="2" t="s">
        <v>178</v>
      </c>
      <c r="G228" s="190" t="s">
        <v>180</v>
      </c>
      <c r="H228" s="101">
        <f>+H230</f>
        <v>-12589.400000000001</v>
      </c>
      <c r="I228" s="108"/>
    </row>
    <row r="229" spans="2:9" s="109" customFormat="1" ht="21.75" customHeight="1" x14ac:dyDescent="0.25">
      <c r="B229" s="2"/>
      <c r="C229" s="2"/>
      <c r="D229" s="2"/>
      <c r="E229" s="2"/>
      <c r="F229" s="2"/>
      <c r="G229" s="3" t="s">
        <v>53</v>
      </c>
      <c r="H229" s="101"/>
    </row>
    <row r="230" spans="2:9" ht="34.5" x14ac:dyDescent="0.25">
      <c r="B230" s="2"/>
      <c r="C230" s="2"/>
      <c r="D230" s="2"/>
      <c r="E230" s="2"/>
      <c r="F230" s="2"/>
      <c r="G230" s="122" t="s">
        <v>71</v>
      </c>
      <c r="H230" s="101">
        <f>+H232</f>
        <v>-12589.400000000001</v>
      </c>
    </row>
    <row r="231" spans="2:9" ht="34.5" x14ac:dyDescent="0.25">
      <c r="B231" s="224"/>
      <c r="C231" s="14"/>
      <c r="D231" s="202"/>
      <c r="E231" s="202"/>
      <c r="F231" s="202"/>
      <c r="G231" s="3" t="s">
        <v>54</v>
      </c>
      <c r="H231" s="101"/>
    </row>
    <row r="232" spans="2:9" x14ac:dyDescent="0.25">
      <c r="B232" s="224"/>
      <c r="C232" s="14"/>
      <c r="D232" s="202"/>
      <c r="E232" s="202"/>
      <c r="F232" s="202"/>
      <c r="G232" s="3" t="s">
        <v>181</v>
      </c>
      <c r="H232" s="101">
        <f t="shared" ref="H232:H233" si="6">+H233</f>
        <v>-12589.400000000001</v>
      </c>
    </row>
    <row r="233" spans="2:9" x14ac:dyDescent="0.25">
      <c r="B233" s="224"/>
      <c r="C233" s="14"/>
      <c r="D233" s="202"/>
      <c r="E233" s="202"/>
      <c r="F233" s="202"/>
      <c r="G233" s="3" t="s">
        <v>182</v>
      </c>
      <c r="H233" s="101">
        <f t="shared" si="6"/>
        <v>-12589.400000000001</v>
      </c>
    </row>
    <row r="234" spans="2:9" x14ac:dyDescent="0.25">
      <c r="B234" s="224"/>
      <c r="C234" s="14"/>
      <c r="D234" s="202"/>
      <c r="E234" s="202"/>
      <c r="F234" s="202"/>
      <c r="G234" s="3" t="s">
        <v>183</v>
      </c>
      <c r="H234" s="101">
        <f>+H235</f>
        <v>-12589.400000000001</v>
      </c>
    </row>
    <row r="235" spans="2:9" x14ac:dyDescent="0.25">
      <c r="B235" s="224"/>
      <c r="C235" s="14"/>
      <c r="D235" s="202"/>
      <c r="E235" s="202"/>
      <c r="F235" s="202"/>
      <c r="G235" s="190" t="s">
        <v>270</v>
      </c>
      <c r="H235" s="101">
        <f>'10.'!E77</f>
        <v>-12589.400000000001</v>
      </c>
    </row>
    <row r="236" spans="2:9" s="30" customFormat="1" ht="69" x14ac:dyDescent="0.25">
      <c r="B236" s="13"/>
      <c r="C236" s="13"/>
      <c r="D236" s="13"/>
      <c r="E236" s="13"/>
      <c r="F236" s="13">
        <v>12021</v>
      </c>
      <c r="G236" s="226" t="str">
        <f>'9.'!D229</f>
        <v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v>
      </c>
      <c r="H236" s="101">
        <f>SUM(H238)</f>
        <v>-1600000</v>
      </c>
    </row>
    <row r="237" spans="2:9" s="30" customFormat="1" x14ac:dyDescent="0.25">
      <c r="B237" s="13"/>
      <c r="C237" s="13"/>
      <c r="D237" s="13"/>
      <c r="E237" s="13"/>
      <c r="F237" s="13"/>
      <c r="G237" s="190" t="s">
        <v>53</v>
      </c>
      <c r="H237" s="225"/>
    </row>
    <row r="238" spans="2:9" s="30" customFormat="1" ht="34.5" x14ac:dyDescent="0.25">
      <c r="B238" s="13"/>
      <c r="C238" s="13"/>
      <c r="D238" s="13"/>
      <c r="E238" s="13"/>
      <c r="F238" s="13"/>
      <c r="G238" s="122" t="s">
        <v>71</v>
      </c>
      <c r="H238" s="227">
        <f>SUM(H240)</f>
        <v>-1600000</v>
      </c>
    </row>
    <row r="239" spans="2:9" s="30" customFormat="1" ht="34.5" x14ac:dyDescent="0.25">
      <c r="B239" s="13"/>
      <c r="C239" s="13"/>
      <c r="D239" s="13"/>
      <c r="E239" s="13"/>
      <c r="F239" s="13"/>
      <c r="G239" s="190" t="s">
        <v>54</v>
      </c>
      <c r="H239" s="225"/>
    </row>
    <row r="240" spans="2:9" s="30" customFormat="1" x14ac:dyDescent="0.25">
      <c r="B240" s="13"/>
      <c r="C240" s="13"/>
      <c r="D240" s="13"/>
      <c r="E240" s="13"/>
      <c r="F240" s="13"/>
      <c r="G240" s="190" t="s">
        <v>4</v>
      </c>
      <c r="H240" s="101">
        <f>SUM(H241)</f>
        <v>-1600000</v>
      </c>
    </row>
    <row r="241" spans="2:8" s="30" customFormat="1" x14ac:dyDescent="0.25">
      <c r="B241" s="13"/>
      <c r="C241" s="13"/>
      <c r="D241" s="13"/>
      <c r="E241" s="13"/>
      <c r="F241" s="13"/>
      <c r="G241" s="190" t="s">
        <v>24</v>
      </c>
      <c r="H241" s="101">
        <f>SUM(H242)</f>
        <v>-1600000</v>
      </c>
    </row>
    <row r="242" spans="2:8" s="30" customFormat="1" x14ac:dyDescent="0.25">
      <c r="B242" s="13"/>
      <c r="C242" s="13"/>
      <c r="D242" s="13"/>
      <c r="E242" s="13"/>
      <c r="F242" s="13"/>
      <c r="G242" s="190" t="s">
        <v>72</v>
      </c>
      <c r="H242" s="101">
        <f>H243</f>
        <v>-1600000</v>
      </c>
    </row>
    <row r="243" spans="2:8" s="30" customFormat="1" x14ac:dyDescent="0.25">
      <c r="B243" s="13"/>
      <c r="C243" s="13"/>
      <c r="D243" s="13"/>
      <c r="E243" s="13"/>
      <c r="F243" s="13"/>
      <c r="G243" s="190" t="s">
        <v>73</v>
      </c>
      <c r="H243" s="101">
        <f>SUM(H244)</f>
        <v>-1600000</v>
      </c>
    </row>
    <row r="244" spans="2:8" s="30" customFormat="1" x14ac:dyDescent="0.25">
      <c r="B244" s="13"/>
      <c r="C244" s="13"/>
      <c r="D244" s="13"/>
      <c r="E244" s="13"/>
      <c r="F244" s="13"/>
      <c r="G244" s="228" t="s">
        <v>97</v>
      </c>
      <c r="H244" s="101">
        <f>'9.'!E237</f>
        <v>-1600000</v>
      </c>
    </row>
    <row r="245" spans="2:8" x14ac:dyDescent="0.25">
      <c r="B245" s="2"/>
      <c r="C245" s="2"/>
      <c r="D245" s="218" t="s">
        <v>84</v>
      </c>
      <c r="E245" s="2"/>
      <c r="F245" s="2"/>
      <c r="G245" s="2" t="s">
        <v>176</v>
      </c>
      <c r="H245" s="100">
        <f>+H247</f>
        <v>-508079.80000000005</v>
      </c>
    </row>
    <row r="246" spans="2:8" x14ac:dyDescent="0.25">
      <c r="B246" s="2"/>
      <c r="C246" s="2"/>
      <c r="D246" s="2"/>
      <c r="E246" s="2"/>
      <c r="F246" s="2"/>
      <c r="G246" s="3" t="s">
        <v>3</v>
      </c>
      <c r="H246" s="100"/>
    </row>
    <row r="247" spans="2:8" ht="42.75" customHeight="1" x14ac:dyDescent="0.25">
      <c r="B247" s="219"/>
      <c r="C247" s="219"/>
      <c r="D247" s="219"/>
      <c r="E247" s="219"/>
      <c r="F247" s="219"/>
      <c r="G247" s="2" t="s">
        <v>20</v>
      </c>
      <c r="H247" s="100">
        <f>H249</f>
        <v>-508079.80000000005</v>
      </c>
    </row>
    <row r="248" spans="2:8" x14ac:dyDescent="0.25">
      <c r="B248" s="2"/>
      <c r="C248" s="2"/>
      <c r="D248" s="2"/>
      <c r="E248" s="2"/>
      <c r="F248" s="2"/>
      <c r="G248" s="3" t="s">
        <v>3</v>
      </c>
      <c r="H248" s="100"/>
    </row>
    <row r="249" spans="2:8" x14ac:dyDescent="0.25">
      <c r="B249" s="2"/>
      <c r="C249" s="2"/>
      <c r="D249" s="2"/>
      <c r="E249" s="2">
        <v>1157</v>
      </c>
      <c r="F249" s="2"/>
      <c r="G249" s="2" t="s">
        <v>96</v>
      </c>
      <c r="H249" s="100">
        <f>H251</f>
        <v>-508079.80000000005</v>
      </c>
    </row>
    <row r="250" spans="2:8" x14ac:dyDescent="0.25">
      <c r="B250" s="2"/>
      <c r="C250" s="2"/>
      <c r="D250" s="2"/>
      <c r="E250" s="2"/>
      <c r="F250" s="2"/>
      <c r="G250" s="3" t="s">
        <v>3</v>
      </c>
      <c r="H250" s="100"/>
    </row>
    <row r="251" spans="2:8" s="30" customFormat="1" ht="51.75" x14ac:dyDescent="0.25">
      <c r="B251" s="13"/>
      <c r="C251" s="13"/>
      <c r="D251" s="13"/>
      <c r="E251" s="13"/>
      <c r="F251" s="13">
        <v>12014</v>
      </c>
      <c r="G251" s="190" t="str">
        <f>'10.'!D61</f>
        <v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v>
      </c>
      <c r="H251" s="101">
        <f>SUM(H253)</f>
        <v>-508079.80000000005</v>
      </c>
    </row>
    <row r="252" spans="2:8" s="30" customFormat="1" x14ac:dyDescent="0.25">
      <c r="B252" s="13"/>
      <c r="C252" s="13"/>
      <c r="D252" s="13"/>
      <c r="E252" s="13"/>
      <c r="F252" s="13"/>
      <c r="G252" s="190" t="s">
        <v>53</v>
      </c>
      <c r="H252" s="225"/>
    </row>
    <row r="253" spans="2:8" s="30" customFormat="1" ht="34.5" x14ac:dyDescent="0.25">
      <c r="B253" s="13"/>
      <c r="C253" s="13"/>
      <c r="D253" s="13"/>
      <c r="E253" s="13"/>
      <c r="F253" s="13"/>
      <c r="G253" s="122" t="s">
        <v>71</v>
      </c>
      <c r="H253" s="227">
        <f>SUM(H255)</f>
        <v>-508079.80000000005</v>
      </c>
    </row>
    <row r="254" spans="2:8" s="30" customFormat="1" ht="34.5" x14ac:dyDescent="0.25">
      <c r="B254" s="13"/>
      <c r="C254" s="13"/>
      <c r="D254" s="13"/>
      <c r="E254" s="13"/>
      <c r="F254" s="13"/>
      <c r="G254" s="190" t="s">
        <v>54</v>
      </c>
      <c r="H254" s="225"/>
    </row>
    <row r="255" spans="2:8" s="30" customFormat="1" x14ac:dyDescent="0.25">
      <c r="B255" s="13"/>
      <c r="C255" s="13"/>
      <c r="D255" s="13"/>
      <c r="E255" s="13"/>
      <c r="F255" s="13"/>
      <c r="G255" s="190" t="s">
        <v>4</v>
      </c>
      <c r="H255" s="101">
        <f>SUM(H256)</f>
        <v>-508079.80000000005</v>
      </c>
    </row>
    <row r="256" spans="2:8" s="30" customFormat="1" x14ac:dyDescent="0.25">
      <c r="B256" s="13"/>
      <c r="C256" s="13"/>
      <c r="D256" s="13"/>
      <c r="E256" s="13"/>
      <c r="F256" s="13"/>
      <c r="G256" s="190" t="s">
        <v>24</v>
      </c>
      <c r="H256" s="101">
        <f>SUM(H257)</f>
        <v>-508079.80000000005</v>
      </c>
    </row>
    <row r="257" spans="2:8" s="30" customFormat="1" x14ac:dyDescent="0.25">
      <c r="B257" s="13"/>
      <c r="C257" s="13"/>
      <c r="D257" s="13"/>
      <c r="E257" s="13"/>
      <c r="F257" s="13"/>
      <c r="G257" s="190" t="s">
        <v>72</v>
      </c>
      <c r="H257" s="101">
        <f>H258</f>
        <v>-508079.80000000005</v>
      </c>
    </row>
    <row r="258" spans="2:8" s="30" customFormat="1" x14ac:dyDescent="0.25">
      <c r="B258" s="13"/>
      <c r="C258" s="13"/>
      <c r="D258" s="13"/>
      <c r="E258" s="13"/>
      <c r="F258" s="13"/>
      <c r="G258" s="190" t="s">
        <v>73</v>
      </c>
      <c r="H258" s="101">
        <f>H259</f>
        <v>-508079.80000000005</v>
      </c>
    </row>
    <row r="259" spans="2:8" s="30" customFormat="1" x14ac:dyDescent="0.25">
      <c r="B259" s="13"/>
      <c r="C259" s="13"/>
      <c r="D259" s="13"/>
      <c r="E259" s="13"/>
      <c r="F259" s="13"/>
      <c r="G259" s="228" t="s">
        <v>97</v>
      </c>
      <c r="H259" s="101">
        <f>'10.'!E69</f>
        <v>-508079.80000000005</v>
      </c>
    </row>
    <row r="260" spans="2:8" x14ac:dyDescent="0.25">
      <c r="B260" s="2"/>
      <c r="C260" s="218" t="s">
        <v>273</v>
      </c>
      <c r="D260" s="2"/>
      <c r="E260" s="2"/>
      <c r="F260" s="2"/>
      <c r="G260" s="2" t="s">
        <v>274</v>
      </c>
      <c r="H260" s="211">
        <f>+H262</f>
        <v>-650394.60000000009</v>
      </c>
    </row>
    <row r="261" spans="2:8" x14ac:dyDescent="0.25">
      <c r="B261" s="2"/>
      <c r="C261" s="2"/>
      <c r="D261" s="2"/>
      <c r="E261" s="2"/>
      <c r="F261" s="2"/>
      <c r="G261" s="3" t="s">
        <v>3</v>
      </c>
      <c r="H261" s="211"/>
    </row>
    <row r="262" spans="2:8" x14ac:dyDescent="0.25">
      <c r="B262" s="2"/>
      <c r="C262" s="2"/>
      <c r="D262" s="218" t="s">
        <v>86</v>
      </c>
      <c r="E262" s="2"/>
      <c r="F262" s="2"/>
      <c r="G262" s="2" t="s">
        <v>274</v>
      </c>
      <c r="H262" s="211">
        <f>+H264</f>
        <v>-650394.60000000009</v>
      </c>
    </row>
    <row r="263" spans="2:8" x14ac:dyDescent="0.25">
      <c r="B263" s="2"/>
      <c r="C263" s="2"/>
      <c r="D263" s="2"/>
      <c r="E263" s="2"/>
      <c r="F263" s="2"/>
      <c r="G263" s="3" t="s">
        <v>3</v>
      </c>
      <c r="H263" s="211"/>
    </row>
    <row r="264" spans="2:8" ht="42.75" customHeight="1" x14ac:dyDescent="0.25">
      <c r="B264" s="219"/>
      <c r="C264" s="219"/>
      <c r="D264" s="219"/>
      <c r="E264" s="219"/>
      <c r="F264" s="219"/>
      <c r="G264" s="2" t="s">
        <v>20</v>
      </c>
      <c r="H264" s="211">
        <f>H266</f>
        <v>-650394.60000000009</v>
      </c>
    </row>
    <row r="265" spans="2:8" x14ac:dyDescent="0.25">
      <c r="B265" s="2"/>
      <c r="C265" s="2"/>
      <c r="D265" s="2"/>
      <c r="E265" s="2"/>
      <c r="F265" s="2"/>
      <c r="G265" s="3" t="s">
        <v>3</v>
      </c>
      <c r="H265" s="211"/>
    </row>
    <row r="266" spans="2:8" x14ac:dyDescent="0.25">
      <c r="B266" s="2"/>
      <c r="C266" s="2"/>
      <c r="D266" s="2"/>
      <c r="E266" s="2">
        <v>1019</v>
      </c>
      <c r="F266" s="2"/>
      <c r="G266" s="229" t="s">
        <v>189</v>
      </c>
      <c r="H266" s="211">
        <f>H268+H278+H291+H302</f>
        <v>-650394.60000000009</v>
      </c>
    </row>
    <row r="267" spans="2:8" x14ac:dyDescent="0.25">
      <c r="B267" s="2"/>
      <c r="C267" s="2"/>
      <c r="D267" s="2"/>
      <c r="E267" s="2"/>
      <c r="F267" s="2"/>
      <c r="G267" s="219" t="s">
        <v>3</v>
      </c>
      <c r="H267" s="211"/>
    </row>
    <row r="268" spans="2:8" s="107" customFormat="1" ht="51.75" x14ac:dyDescent="0.25">
      <c r="B268" s="2"/>
      <c r="C268" s="2"/>
      <c r="D268" s="2"/>
      <c r="E268" s="2"/>
      <c r="F268" s="2">
        <v>11002</v>
      </c>
      <c r="G268" s="208" t="s">
        <v>240</v>
      </c>
      <c r="H268" s="211">
        <f>H270</f>
        <v>-505.9</v>
      </c>
    </row>
    <row r="269" spans="2:8" s="109" customFormat="1" x14ac:dyDescent="0.25">
      <c r="B269" s="2"/>
      <c r="C269" s="2"/>
      <c r="D269" s="2"/>
      <c r="E269" s="2"/>
      <c r="F269" s="2"/>
      <c r="G269" s="219" t="s">
        <v>53</v>
      </c>
      <c r="H269" s="211"/>
    </row>
    <row r="270" spans="2:8" ht="34.5" x14ac:dyDescent="0.25">
      <c r="B270" s="195"/>
      <c r="C270" s="2"/>
      <c r="D270" s="2"/>
      <c r="E270" s="2"/>
      <c r="F270" s="2"/>
      <c r="G270" s="127" t="s">
        <v>71</v>
      </c>
      <c r="H270" s="211">
        <f>H272</f>
        <v>-505.9</v>
      </c>
    </row>
    <row r="271" spans="2:8" ht="34.5" x14ac:dyDescent="0.25">
      <c r="B271" s="224"/>
      <c r="C271" s="14"/>
      <c r="D271" s="202"/>
      <c r="E271" s="202"/>
      <c r="F271" s="202"/>
      <c r="G271" s="219" t="s">
        <v>54</v>
      </c>
      <c r="H271" s="211"/>
    </row>
    <row r="272" spans="2:8" x14ac:dyDescent="0.25">
      <c r="B272" s="224"/>
      <c r="C272" s="14"/>
      <c r="D272" s="202"/>
      <c r="E272" s="202"/>
      <c r="F272" s="202"/>
      <c r="G272" s="219" t="s">
        <v>4</v>
      </c>
      <c r="H272" s="211">
        <f>H273</f>
        <v>-505.9</v>
      </c>
    </row>
    <row r="273" spans="2:8" x14ac:dyDescent="0.25">
      <c r="B273" s="224"/>
      <c r="C273" s="14"/>
      <c r="D273" s="202"/>
      <c r="E273" s="202"/>
      <c r="F273" s="202"/>
      <c r="G273" s="219" t="s">
        <v>182</v>
      </c>
      <c r="H273" s="211">
        <f>H274+H276</f>
        <v>-505.9</v>
      </c>
    </row>
    <row r="274" spans="2:8" x14ac:dyDescent="0.25">
      <c r="B274" s="224"/>
      <c r="C274" s="14"/>
      <c r="D274" s="202"/>
      <c r="E274" s="202"/>
      <c r="F274" s="202"/>
      <c r="G274" s="219" t="s">
        <v>191</v>
      </c>
      <c r="H274" s="211">
        <f>H275</f>
        <v>-380</v>
      </c>
    </row>
    <row r="275" spans="2:8" x14ac:dyDescent="0.25">
      <c r="B275" s="224"/>
      <c r="C275" s="14"/>
      <c r="D275" s="202"/>
      <c r="E275" s="202"/>
      <c r="F275" s="202"/>
      <c r="G275" s="208" t="s">
        <v>192</v>
      </c>
      <c r="H275" s="211">
        <f>'10.'!E25</f>
        <v>-380</v>
      </c>
    </row>
    <row r="276" spans="2:8" x14ac:dyDescent="0.25">
      <c r="B276" s="224"/>
      <c r="C276" s="14"/>
      <c r="D276" s="202"/>
      <c r="E276" s="224"/>
      <c r="F276" s="14"/>
      <c r="G276" s="208" t="s">
        <v>69</v>
      </c>
      <c r="H276" s="211">
        <f>H277</f>
        <v>-125.9</v>
      </c>
    </row>
    <row r="277" spans="2:8" x14ac:dyDescent="0.25">
      <c r="B277" s="224"/>
      <c r="C277" s="14"/>
      <c r="D277" s="202"/>
      <c r="E277" s="202"/>
      <c r="F277" s="202"/>
      <c r="G277" s="208" t="s">
        <v>193</v>
      </c>
      <c r="H277" s="211">
        <f>'10.'!E27</f>
        <v>-125.9</v>
      </c>
    </row>
    <row r="278" spans="2:8" s="107" customFormat="1" ht="86.25" x14ac:dyDescent="0.25">
      <c r="B278" s="2"/>
      <c r="C278" s="2"/>
      <c r="D278" s="2"/>
      <c r="E278" s="2"/>
      <c r="F278" s="2">
        <v>12001</v>
      </c>
      <c r="G278" s="190" t="s">
        <v>212</v>
      </c>
      <c r="H278" s="211">
        <f>+H280</f>
        <v>-12700</v>
      </c>
    </row>
    <row r="279" spans="2:8" s="109" customFormat="1" x14ac:dyDescent="0.25">
      <c r="B279" s="2"/>
      <c r="C279" s="2"/>
      <c r="D279" s="2"/>
      <c r="E279" s="2"/>
      <c r="F279" s="2"/>
      <c r="G279" s="3" t="s">
        <v>53</v>
      </c>
      <c r="H279" s="211"/>
    </row>
    <row r="280" spans="2:8" ht="34.5" x14ac:dyDescent="0.25">
      <c r="B280" s="195"/>
      <c r="C280" s="2"/>
      <c r="D280" s="2"/>
      <c r="E280" s="2"/>
      <c r="F280" s="2"/>
      <c r="G280" s="122" t="s">
        <v>71</v>
      </c>
      <c r="H280" s="211">
        <f>+H282</f>
        <v>-12700</v>
      </c>
    </row>
    <row r="281" spans="2:8" ht="34.5" x14ac:dyDescent="0.25">
      <c r="B281" s="224"/>
      <c r="C281" s="14"/>
      <c r="D281" s="202"/>
      <c r="E281" s="202"/>
      <c r="F281" s="202"/>
      <c r="G281" s="3" t="s">
        <v>54</v>
      </c>
      <c r="H281" s="211"/>
    </row>
    <row r="282" spans="2:8" x14ac:dyDescent="0.25">
      <c r="B282" s="224"/>
      <c r="C282" s="14"/>
      <c r="D282" s="202"/>
      <c r="E282" s="202"/>
      <c r="F282" s="202"/>
      <c r="G282" s="3" t="s">
        <v>4</v>
      </c>
      <c r="H282" s="211">
        <f t="shared" ref="H282:H287" si="7">+H283</f>
        <v>-12700</v>
      </c>
    </row>
    <row r="283" spans="2:8" x14ac:dyDescent="0.25">
      <c r="B283" s="224"/>
      <c r="C283" s="14"/>
      <c r="D283" s="202"/>
      <c r="E283" s="202"/>
      <c r="F283" s="202"/>
      <c r="G283" s="3" t="s">
        <v>24</v>
      </c>
      <c r="H283" s="211">
        <f t="shared" si="7"/>
        <v>-12700</v>
      </c>
    </row>
    <row r="284" spans="2:8" x14ac:dyDescent="0.25">
      <c r="B284" s="224"/>
      <c r="C284" s="14"/>
      <c r="D284" s="202"/>
      <c r="E284" s="202"/>
      <c r="F284" s="202"/>
      <c r="G284" s="3" t="s">
        <v>72</v>
      </c>
      <c r="H284" s="211">
        <f>H285+H287+H289</f>
        <v>-12700</v>
      </c>
    </row>
    <row r="285" spans="2:8" x14ac:dyDescent="0.25">
      <c r="B285" s="224"/>
      <c r="C285" s="14"/>
      <c r="D285" s="202"/>
      <c r="E285" s="202"/>
      <c r="F285" s="202"/>
      <c r="G285" s="190" t="s">
        <v>73</v>
      </c>
      <c r="H285" s="211">
        <f t="shared" si="7"/>
        <v>-92400</v>
      </c>
    </row>
    <row r="286" spans="2:8" x14ac:dyDescent="0.25">
      <c r="B286" s="224"/>
      <c r="C286" s="14"/>
      <c r="D286" s="202"/>
      <c r="E286" s="224"/>
      <c r="F286" s="14"/>
      <c r="G286" s="190" t="s">
        <v>97</v>
      </c>
      <c r="H286" s="211">
        <f>'9.'!E99</f>
        <v>-92400</v>
      </c>
    </row>
    <row r="287" spans="2:8" x14ac:dyDescent="0.25">
      <c r="B287" s="224"/>
      <c r="C287" s="14"/>
      <c r="D287" s="202"/>
      <c r="E287" s="202"/>
      <c r="F287" s="202"/>
      <c r="G287" s="190" t="s">
        <v>75</v>
      </c>
      <c r="H287" s="211">
        <f t="shared" si="7"/>
        <v>81300</v>
      </c>
    </row>
    <row r="288" spans="2:8" x14ac:dyDescent="0.25">
      <c r="B288" s="224"/>
      <c r="C288" s="14"/>
      <c r="D288" s="202"/>
      <c r="E288" s="224"/>
      <c r="F288" s="14"/>
      <c r="G288" s="228" t="s">
        <v>213</v>
      </c>
      <c r="H288" s="211">
        <f>'9.'!E101</f>
        <v>81300</v>
      </c>
    </row>
    <row r="289" spans="2:8" x14ac:dyDescent="0.25">
      <c r="B289" s="13"/>
      <c r="C289" s="13"/>
      <c r="D289" s="13"/>
      <c r="E289" s="13"/>
      <c r="F289" s="230"/>
      <c r="G289" s="231" t="s">
        <v>154</v>
      </c>
      <c r="H289" s="27">
        <f t="shared" ref="H289" si="8">H290</f>
        <v>-1600</v>
      </c>
    </row>
    <row r="290" spans="2:8" x14ac:dyDescent="0.25">
      <c r="B290" s="13"/>
      <c r="C290" s="13"/>
      <c r="D290" s="13"/>
      <c r="E290" s="13"/>
      <c r="F290" s="230"/>
      <c r="G290" s="232" t="s">
        <v>155</v>
      </c>
      <c r="H290" s="27">
        <f>'9.'!E103</f>
        <v>-1600</v>
      </c>
    </row>
    <row r="291" spans="2:8" ht="88.5" customHeight="1" x14ac:dyDescent="0.25">
      <c r="B291" s="13"/>
      <c r="C291" s="13"/>
      <c r="D291" s="13"/>
      <c r="E291" s="13"/>
      <c r="F291" s="233">
        <v>12003</v>
      </c>
      <c r="G291" s="231" t="s">
        <v>220</v>
      </c>
      <c r="H291" s="27">
        <f>H293</f>
        <v>215612.19999999998</v>
      </c>
    </row>
    <row r="292" spans="2:8" x14ac:dyDescent="0.25">
      <c r="B292" s="13"/>
      <c r="C292" s="13"/>
      <c r="D292" s="13"/>
      <c r="E292" s="13"/>
      <c r="F292" s="13"/>
      <c r="G292" s="190" t="s">
        <v>53</v>
      </c>
      <c r="H292" s="193"/>
    </row>
    <row r="293" spans="2:8" ht="34.5" x14ac:dyDescent="0.25">
      <c r="B293" s="13"/>
      <c r="C293" s="13"/>
      <c r="D293" s="13"/>
      <c r="E293" s="13"/>
      <c r="F293" s="234"/>
      <c r="G293" s="235" t="s">
        <v>71</v>
      </c>
      <c r="H293" s="236">
        <f>H295</f>
        <v>215612.19999999998</v>
      </c>
    </row>
    <row r="294" spans="2:8" ht="34.5" x14ac:dyDescent="0.25">
      <c r="B294" s="13"/>
      <c r="C294" s="13"/>
      <c r="D294" s="13"/>
      <c r="E294" s="13"/>
      <c r="F294" s="13"/>
      <c r="G294" s="190" t="s">
        <v>54</v>
      </c>
      <c r="H294" s="193"/>
    </row>
    <row r="295" spans="2:8" x14ac:dyDescent="0.25">
      <c r="B295" s="13"/>
      <c r="C295" s="13"/>
      <c r="D295" s="13"/>
      <c r="E295" s="13"/>
      <c r="F295" s="230"/>
      <c r="G295" s="231" t="s">
        <v>4</v>
      </c>
      <c r="H295" s="27">
        <f t="shared" ref="H295:H296" si="9">H296</f>
        <v>215612.19999999998</v>
      </c>
    </row>
    <row r="296" spans="2:8" x14ac:dyDescent="0.25">
      <c r="B296" s="13"/>
      <c r="C296" s="13"/>
      <c r="D296" s="13"/>
      <c r="E296" s="13"/>
      <c r="F296" s="230"/>
      <c r="G296" s="231" t="s">
        <v>24</v>
      </c>
      <c r="H296" s="27">
        <f t="shared" si="9"/>
        <v>215612.19999999998</v>
      </c>
    </row>
    <row r="297" spans="2:8" x14ac:dyDescent="0.25">
      <c r="B297" s="13"/>
      <c r="C297" s="13"/>
      <c r="D297" s="13"/>
      <c r="E297" s="13"/>
      <c r="F297" s="230"/>
      <c r="G297" s="231" t="s">
        <v>72</v>
      </c>
      <c r="H297" s="27">
        <f>H298+H300</f>
        <v>215612.19999999998</v>
      </c>
    </row>
    <row r="298" spans="2:8" x14ac:dyDescent="0.25">
      <c r="B298" s="224"/>
      <c r="C298" s="267"/>
      <c r="D298" s="202"/>
      <c r="E298" s="202"/>
      <c r="F298" s="202"/>
      <c r="G298" s="190" t="s">
        <v>75</v>
      </c>
      <c r="H298" s="211">
        <f t="shared" ref="H298:H300" si="10">+H299</f>
        <v>224812.4</v>
      </c>
    </row>
    <row r="299" spans="2:8" x14ac:dyDescent="0.25">
      <c r="B299" s="224"/>
      <c r="C299" s="267"/>
      <c r="D299" s="202"/>
      <c r="E299" s="224"/>
      <c r="F299" s="267"/>
      <c r="G299" s="228" t="s">
        <v>213</v>
      </c>
      <c r="H299" s="211">
        <f>'10.'!E36</f>
        <v>224812.4</v>
      </c>
    </row>
    <row r="300" spans="2:8" x14ac:dyDescent="0.25">
      <c r="B300" s="224"/>
      <c r="C300" s="14"/>
      <c r="D300" s="202"/>
      <c r="E300" s="202"/>
      <c r="F300" s="202"/>
      <c r="G300" s="190" t="s">
        <v>115</v>
      </c>
      <c r="H300" s="211">
        <f t="shared" si="10"/>
        <v>-9200.2000000000007</v>
      </c>
    </row>
    <row r="301" spans="2:8" x14ac:dyDescent="0.25">
      <c r="B301" s="224"/>
      <c r="C301" s="14"/>
      <c r="D301" s="202"/>
      <c r="E301" s="224"/>
      <c r="F301" s="14"/>
      <c r="G301" s="228" t="s">
        <v>155</v>
      </c>
      <c r="H301" s="211">
        <f>'10.'!E38</f>
        <v>-9200.2000000000007</v>
      </c>
    </row>
    <row r="302" spans="2:8" ht="86.25" x14ac:dyDescent="0.25">
      <c r="B302" s="13"/>
      <c r="C302" s="13"/>
      <c r="D302" s="13"/>
      <c r="E302" s="13"/>
      <c r="F302" s="233">
        <v>12004</v>
      </c>
      <c r="G302" s="231" t="s">
        <v>215</v>
      </c>
      <c r="H302" s="27">
        <f>H304</f>
        <v>-852800.9</v>
      </c>
    </row>
    <row r="303" spans="2:8" x14ac:dyDescent="0.25">
      <c r="B303" s="13"/>
      <c r="C303" s="13"/>
      <c r="D303" s="13"/>
      <c r="E303" s="13"/>
      <c r="F303" s="13"/>
      <c r="G303" s="190" t="s">
        <v>53</v>
      </c>
      <c r="H303" s="193"/>
    </row>
    <row r="304" spans="2:8" ht="34.5" x14ac:dyDescent="0.25">
      <c r="B304" s="13"/>
      <c r="C304" s="13"/>
      <c r="D304" s="13"/>
      <c r="E304" s="13"/>
      <c r="F304" s="234"/>
      <c r="G304" s="235" t="s">
        <v>71</v>
      </c>
      <c r="H304" s="236">
        <f>H306</f>
        <v>-852800.9</v>
      </c>
    </row>
    <row r="305" spans="1:8" ht="34.5" x14ac:dyDescent="0.25">
      <c r="B305" s="13"/>
      <c r="C305" s="13"/>
      <c r="D305" s="13"/>
      <c r="E305" s="13"/>
      <c r="F305" s="13"/>
      <c r="G305" s="190" t="s">
        <v>54</v>
      </c>
      <c r="H305" s="193"/>
    </row>
    <row r="306" spans="1:8" x14ac:dyDescent="0.25">
      <c r="B306" s="13"/>
      <c r="C306" s="13"/>
      <c r="D306" s="13"/>
      <c r="E306" s="13"/>
      <c r="F306" s="230"/>
      <c r="G306" s="231" t="s">
        <v>4</v>
      </c>
      <c r="H306" s="27">
        <f t="shared" ref="H306:H313" si="11">H307</f>
        <v>-852800.9</v>
      </c>
    </row>
    <row r="307" spans="1:8" x14ac:dyDescent="0.25">
      <c r="B307" s="13"/>
      <c r="C307" s="13"/>
      <c r="D307" s="13"/>
      <c r="E307" s="13"/>
      <c r="F307" s="230"/>
      <c r="G307" s="231" t="s">
        <v>24</v>
      </c>
      <c r="H307" s="27">
        <f t="shared" si="11"/>
        <v>-852800.9</v>
      </c>
    </row>
    <row r="308" spans="1:8" x14ac:dyDescent="0.25">
      <c r="B308" s="13"/>
      <c r="C308" s="13"/>
      <c r="D308" s="13"/>
      <c r="E308" s="13"/>
      <c r="F308" s="230"/>
      <c r="G308" s="231" t="s">
        <v>72</v>
      </c>
      <c r="H308" s="27">
        <f>H309+H313+H311</f>
        <v>-852800.9</v>
      </c>
    </row>
    <row r="309" spans="1:8" x14ac:dyDescent="0.25">
      <c r="B309" s="13"/>
      <c r="C309" s="13"/>
      <c r="D309" s="13"/>
      <c r="E309" s="13"/>
      <c r="F309" s="230"/>
      <c r="G309" s="231" t="s">
        <v>73</v>
      </c>
      <c r="H309" s="27">
        <f t="shared" si="11"/>
        <v>-548800</v>
      </c>
    </row>
    <row r="310" spans="1:8" x14ac:dyDescent="0.25">
      <c r="B310" s="13"/>
      <c r="C310" s="13"/>
      <c r="D310" s="13"/>
      <c r="E310" s="13"/>
      <c r="F310" s="230"/>
      <c r="G310" s="231" t="s">
        <v>97</v>
      </c>
      <c r="H310" s="27">
        <f>'9.'!E112</f>
        <v>-548800</v>
      </c>
    </row>
    <row r="311" spans="1:8" x14ac:dyDescent="0.25">
      <c r="B311" s="224"/>
      <c r="C311" s="14"/>
      <c r="D311" s="202"/>
      <c r="E311" s="202"/>
      <c r="F311" s="202"/>
      <c r="G311" s="190" t="s">
        <v>75</v>
      </c>
      <c r="H311" s="211">
        <f t="shared" ref="H311" si="12">+H312</f>
        <v>-272000.90000000002</v>
      </c>
    </row>
    <row r="312" spans="1:8" x14ac:dyDescent="0.25">
      <c r="B312" s="224"/>
      <c r="C312" s="14"/>
      <c r="D312" s="202"/>
      <c r="E312" s="224"/>
      <c r="F312" s="14"/>
      <c r="G312" s="228" t="s">
        <v>213</v>
      </c>
      <c r="H312" s="211">
        <f>'9.'!E114</f>
        <v>-272000.90000000002</v>
      </c>
    </row>
    <row r="313" spans="1:8" x14ac:dyDescent="0.25">
      <c r="B313" s="13"/>
      <c r="C313" s="13"/>
      <c r="D313" s="13"/>
      <c r="E313" s="13"/>
      <c r="F313" s="230"/>
      <c r="G313" s="231" t="s">
        <v>154</v>
      </c>
      <c r="H313" s="27">
        <f t="shared" si="11"/>
        <v>-32000</v>
      </c>
    </row>
    <row r="314" spans="1:8" x14ac:dyDescent="0.25">
      <c r="B314" s="13"/>
      <c r="C314" s="13"/>
      <c r="D314" s="13"/>
      <c r="E314" s="13"/>
      <c r="F314" s="230"/>
      <c r="G314" s="232" t="s">
        <v>155</v>
      </c>
      <c r="H314" s="27">
        <f>'9.'!E116</f>
        <v>-32000</v>
      </c>
    </row>
    <row r="315" spans="1:8" ht="34.5" x14ac:dyDescent="0.25">
      <c r="A315" s="107"/>
      <c r="B315" s="14" t="s">
        <v>112</v>
      </c>
      <c r="C315" s="13"/>
      <c r="D315" s="13"/>
      <c r="E315" s="13"/>
      <c r="F315" s="13"/>
      <c r="G315" s="122" t="s">
        <v>113</v>
      </c>
      <c r="H315" s="100">
        <f>+H317</f>
        <v>-2850262</v>
      </c>
    </row>
    <row r="316" spans="1:8" x14ac:dyDescent="0.25">
      <c r="A316" s="107"/>
      <c r="B316" s="13"/>
      <c r="C316" s="13"/>
      <c r="D316" s="13"/>
      <c r="E316" s="13"/>
      <c r="F316" s="13"/>
      <c r="G316" s="190" t="s">
        <v>3</v>
      </c>
      <c r="H316" s="100"/>
    </row>
    <row r="317" spans="1:8" x14ac:dyDescent="0.25">
      <c r="A317" s="107"/>
      <c r="B317" s="13"/>
      <c r="C317" s="14" t="s">
        <v>82</v>
      </c>
      <c r="D317" s="13"/>
      <c r="E317" s="13"/>
      <c r="F317" s="13"/>
      <c r="G317" s="122" t="s">
        <v>114</v>
      </c>
      <c r="H317" s="100">
        <f>+H319</f>
        <v>-2850262</v>
      </c>
    </row>
    <row r="318" spans="1:8" x14ac:dyDescent="0.25">
      <c r="A318" s="107"/>
      <c r="B318" s="13"/>
      <c r="C318" s="13"/>
      <c r="D318" s="13"/>
      <c r="E318" s="13"/>
      <c r="F318" s="13"/>
      <c r="G318" s="190" t="s">
        <v>3</v>
      </c>
      <c r="H318" s="100"/>
    </row>
    <row r="319" spans="1:8" x14ac:dyDescent="0.25">
      <c r="A319" s="107"/>
      <c r="B319" s="13"/>
      <c r="C319" s="13"/>
      <c r="D319" s="14" t="s">
        <v>86</v>
      </c>
      <c r="E319" s="13"/>
      <c r="F319" s="13"/>
      <c r="G319" s="122" t="s">
        <v>114</v>
      </c>
      <c r="H319" s="100">
        <f>+H323</f>
        <v>-2850262</v>
      </c>
    </row>
    <row r="320" spans="1:8" x14ac:dyDescent="0.25">
      <c r="A320" s="107"/>
      <c r="B320" s="13"/>
      <c r="C320" s="13"/>
      <c r="D320" s="13"/>
      <c r="E320" s="13"/>
      <c r="F320" s="13"/>
      <c r="G320" s="190" t="s">
        <v>3</v>
      </c>
      <c r="H320" s="100"/>
    </row>
    <row r="321" spans="1:9" s="107" customFormat="1" ht="34.5" x14ac:dyDescent="0.25">
      <c r="B321" s="13"/>
      <c r="C321" s="13"/>
      <c r="D321" s="13"/>
      <c r="E321" s="13"/>
      <c r="F321" s="13"/>
      <c r="G321" s="190" t="s">
        <v>20</v>
      </c>
      <c r="H321" s="100">
        <f>+H323</f>
        <v>-2850262</v>
      </c>
    </row>
    <row r="322" spans="1:9" s="107" customFormat="1" x14ac:dyDescent="0.25">
      <c r="B322" s="13"/>
      <c r="C322" s="13"/>
      <c r="D322" s="13"/>
      <c r="E322" s="13"/>
      <c r="F322" s="13"/>
      <c r="G322" s="190" t="s">
        <v>3</v>
      </c>
      <c r="H322" s="100"/>
    </row>
    <row r="323" spans="1:9" x14ac:dyDescent="0.25">
      <c r="A323" s="107"/>
      <c r="B323" s="13"/>
      <c r="C323" s="13"/>
      <c r="D323" s="13"/>
      <c r="E323" s="13" t="s">
        <v>102</v>
      </c>
      <c r="F323" s="13"/>
      <c r="G323" s="190" t="s">
        <v>103</v>
      </c>
      <c r="H323" s="100">
        <f>H325+H334+H343+H354+H363+H372</f>
        <v>-2850262</v>
      </c>
    </row>
    <row r="324" spans="1:9" x14ac:dyDescent="0.25">
      <c r="A324" s="107"/>
      <c r="B324" s="13"/>
      <c r="C324" s="13"/>
      <c r="D324" s="13"/>
      <c r="E324" s="13"/>
      <c r="F324" s="13"/>
      <c r="G324" s="190" t="s">
        <v>3</v>
      </c>
      <c r="H324" s="100"/>
    </row>
    <row r="325" spans="1:9" s="30" customFormat="1" ht="80.25" customHeight="1" x14ac:dyDescent="0.25">
      <c r="A325" s="107"/>
      <c r="B325" s="13"/>
      <c r="C325" s="13"/>
      <c r="D325" s="13"/>
      <c r="E325" s="13"/>
      <c r="F325" s="13" t="s">
        <v>242</v>
      </c>
      <c r="G325" s="13" t="s">
        <v>246</v>
      </c>
      <c r="H325" s="211">
        <f>+H327</f>
        <v>-83560</v>
      </c>
    </row>
    <row r="326" spans="1:9" s="30" customFormat="1" x14ac:dyDescent="0.25">
      <c r="A326" s="107"/>
      <c r="B326" s="13"/>
      <c r="C326" s="13"/>
      <c r="D326" s="13"/>
      <c r="E326" s="13"/>
      <c r="F326" s="13"/>
      <c r="G326" s="190" t="s">
        <v>53</v>
      </c>
      <c r="H326" s="193"/>
    </row>
    <row r="327" spans="1:9" s="30" customFormat="1" ht="34.5" x14ac:dyDescent="0.25">
      <c r="A327" s="107"/>
      <c r="B327" s="13"/>
      <c r="C327" s="13"/>
      <c r="D327" s="13"/>
      <c r="E327" s="13"/>
      <c r="F327" s="13"/>
      <c r="G327" s="122" t="s">
        <v>111</v>
      </c>
      <c r="H327" s="237">
        <f>+H329</f>
        <v>-83560</v>
      </c>
    </row>
    <row r="328" spans="1:9" s="30" customFormat="1" ht="34.5" x14ac:dyDescent="0.25">
      <c r="A328" s="107"/>
      <c r="B328" s="13"/>
      <c r="C328" s="13"/>
      <c r="D328" s="13"/>
      <c r="E328" s="13"/>
      <c r="F328" s="13"/>
      <c r="G328" s="190" t="s">
        <v>54</v>
      </c>
      <c r="H328" s="24"/>
    </row>
    <row r="329" spans="1:9" s="30" customFormat="1" x14ac:dyDescent="0.25">
      <c r="A329" s="107"/>
      <c r="B329" s="13"/>
      <c r="C329" s="13"/>
      <c r="D329" s="13"/>
      <c r="E329" s="13"/>
      <c r="F329" s="13"/>
      <c r="G329" s="190" t="s">
        <v>4</v>
      </c>
      <c r="H329" s="211">
        <f>+H330</f>
        <v>-83560</v>
      </c>
    </row>
    <row r="330" spans="1:9" s="30" customFormat="1" x14ac:dyDescent="0.25">
      <c r="A330" s="107"/>
      <c r="B330" s="13"/>
      <c r="C330" s="13"/>
      <c r="D330" s="13"/>
      <c r="E330" s="13"/>
      <c r="F330" s="13"/>
      <c r="G330" s="190" t="s">
        <v>24</v>
      </c>
      <c r="H330" s="211">
        <f>+H331</f>
        <v>-83560</v>
      </c>
    </row>
    <row r="331" spans="1:9" s="30" customFormat="1" x14ac:dyDescent="0.25">
      <c r="A331" s="107"/>
      <c r="B331" s="13"/>
      <c r="C331" s="13"/>
      <c r="D331" s="13"/>
      <c r="E331" s="13"/>
      <c r="F331" s="13"/>
      <c r="G331" s="190" t="s">
        <v>72</v>
      </c>
      <c r="H331" s="211">
        <f>+H332</f>
        <v>-83560</v>
      </c>
    </row>
    <row r="332" spans="1:9" s="30" customFormat="1" x14ac:dyDescent="0.25">
      <c r="A332" s="107"/>
      <c r="B332" s="13"/>
      <c r="C332" s="13"/>
      <c r="D332" s="13"/>
      <c r="E332" s="13"/>
      <c r="F332" s="13"/>
      <c r="G332" s="190" t="s">
        <v>115</v>
      </c>
      <c r="H332" s="211">
        <f>+H333</f>
        <v>-83560</v>
      </c>
    </row>
    <row r="333" spans="1:9" s="30" customFormat="1" x14ac:dyDescent="0.25">
      <c r="A333" s="107"/>
      <c r="B333" s="13"/>
      <c r="C333" s="13"/>
      <c r="D333" s="13"/>
      <c r="E333" s="13"/>
      <c r="F333" s="13"/>
      <c r="G333" s="190" t="s">
        <v>116</v>
      </c>
      <c r="H333" s="211">
        <f>'10.'!E49</f>
        <v>-83560</v>
      </c>
    </row>
    <row r="334" spans="1:9" s="238" customFormat="1" ht="93" customHeight="1" x14ac:dyDescent="0.25">
      <c r="B334" s="239"/>
      <c r="C334" s="239"/>
      <c r="D334" s="239"/>
      <c r="E334" s="240"/>
      <c r="F334" s="220">
        <v>31001</v>
      </c>
      <c r="G334" s="220" t="s">
        <v>216</v>
      </c>
      <c r="H334" s="211">
        <f>H336</f>
        <v>-1662490</v>
      </c>
    </row>
    <row r="335" spans="1:9" s="238" customFormat="1" x14ac:dyDescent="0.25">
      <c r="B335" s="239"/>
      <c r="C335" s="239"/>
      <c r="D335" s="239"/>
      <c r="E335" s="239"/>
      <c r="F335" s="122"/>
      <c r="G335" s="14" t="s">
        <v>53</v>
      </c>
      <c r="H335" s="211"/>
    </row>
    <row r="336" spans="1:9" s="238" customFormat="1" ht="34.5" x14ac:dyDescent="0.25">
      <c r="B336" s="239"/>
      <c r="C336" s="239"/>
      <c r="D336" s="239"/>
      <c r="E336" s="239"/>
      <c r="F336" s="122"/>
      <c r="G336" s="14" t="s">
        <v>269</v>
      </c>
      <c r="H336" s="211">
        <f>+H338</f>
        <v>-1662490</v>
      </c>
      <c r="I336" s="241"/>
    </row>
    <row r="337" spans="2:9" s="238" customFormat="1" ht="17.25" customHeight="1" x14ac:dyDescent="0.25">
      <c r="B337" s="239"/>
      <c r="C337" s="239"/>
      <c r="D337" s="239"/>
      <c r="E337" s="239"/>
      <c r="F337" s="239"/>
      <c r="G337" s="242" t="s">
        <v>54</v>
      </c>
      <c r="H337" s="211"/>
    </row>
    <row r="338" spans="2:9" s="238" customFormat="1" ht="18.75" customHeight="1" x14ac:dyDescent="0.25">
      <c r="B338" s="239"/>
      <c r="C338" s="239"/>
      <c r="D338" s="239"/>
      <c r="E338" s="239"/>
      <c r="F338" s="239"/>
      <c r="G338" s="242" t="s">
        <v>181</v>
      </c>
      <c r="H338" s="211">
        <f t="shared" ref="H338:H340" si="13">+H339</f>
        <v>-1662490</v>
      </c>
    </row>
    <row r="339" spans="2:9" s="238" customFormat="1" x14ac:dyDescent="0.25">
      <c r="B339" s="239"/>
      <c r="C339" s="239"/>
      <c r="D339" s="239"/>
      <c r="E339" s="239"/>
      <c r="F339" s="239"/>
      <c r="G339" s="242" t="s">
        <v>24</v>
      </c>
      <c r="H339" s="211">
        <f t="shared" si="13"/>
        <v>-1662490</v>
      </c>
    </row>
    <row r="340" spans="2:9" s="238" customFormat="1" x14ac:dyDescent="0.25">
      <c r="B340" s="239"/>
      <c r="C340" s="239"/>
      <c r="D340" s="239"/>
      <c r="E340" s="239"/>
      <c r="F340" s="239"/>
      <c r="G340" s="242" t="s">
        <v>72</v>
      </c>
      <c r="H340" s="211">
        <f t="shared" si="13"/>
        <v>-1662490</v>
      </c>
    </row>
    <row r="341" spans="2:9" s="238" customFormat="1" x14ac:dyDescent="0.25">
      <c r="B341" s="239"/>
      <c r="C341" s="239"/>
      <c r="D341" s="239"/>
      <c r="E341" s="239"/>
      <c r="F341" s="239"/>
      <c r="G341" s="242" t="s">
        <v>73</v>
      </c>
      <c r="H341" s="211">
        <f>H342</f>
        <v>-1662490</v>
      </c>
    </row>
    <row r="342" spans="2:9" s="238" customFormat="1" x14ac:dyDescent="0.25">
      <c r="B342" s="239"/>
      <c r="C342" s="239"/>
      <c r="D342" s="239"/>
      <c r="E342" s="239"/>
      <c r="F342" s="239"/>
      <c r="G342" s="242" t="s">
        <v>97</v>
      </c>
      <c r="H342" s="211">
        <f>'9.'!E197</f>
        <v>-1662490</v>
      </c>
      <c r="I342" s="241"/>
    </row>
    <row r="343" spans="2:9" s="238" customFormat="1" ht="86.25" x14ac:dyDescent="0.25">
      <c r="B343" s="239"/>
      <c r="C343" s="239"/>
      <c r="D343" s="239"/>
      <c r="E343" s="240"/>
      <c r="F343" s="220">
        <v>31002</v>
      </c>
      <c r="G343" s="220" t="s">
        <v>217</v>
      </c>
      <c r="H343" s="211">
        <f>H345</f>
        <v>-138762</v>
      </c>
    </row>
    <row r="344" spans="2:9" s="238" customFormat="1" x14ac:dyDescent="0.25">
      <c r="B344" s="239"/>
      <c r="C344" s="239"/>
      <c r="D344" s="239"/>
      <c r="E344" s="239"/>
      <c r="F344" s="239"/>
      <c r="G344" s="242" t="s">
        <v>53</v>
      </c>
      <c r="H344" s="211"/>
    </row>
    <row r="345" spans="2:9" s="238" customFormat="1" ht="45" customHeight="1" x14ac:dyDescent="0.25">
      <c r="B345" s="239"/>
      <c r="C345" s="239"/>
      <c r="D345" s="239"/>
      <c r="E345" s="239"/>
      <c r="F345" s="239"/>
      <c r="G345" s="14" t="s">
        <v>269</v>
      </c>
      <c r="H345" s="211">
        <f>+H347</f>
        <v>-138762</v>
      </c>
      <c r="I345" s="241"/>
    </row>
    <row r="346" spans="2:9" s="238" customFormat="1" ht="17.25" customHeight="1" x14ac:dyDescent="0.25">
      <c r="B346" s="239"/>
      <c r="C346" s="239"/>
      <c r="D346" s="239"/>
      <c r="E346" s="239"/>
      <c r="F346" s="239"/>
      <c r="G346" s="242" t="s">
        <v>54</v>
      </c>
      <c r="H346" s="211"/>
    </row>
    <row r="347" spans="2:9" s="238" customFormat="1" ht="14.25" customHeight="1" x14ac:dyDescent="0.25">
      <c r="B347" s="239"/>
      <c r="C347" s="239"/>
      <c r="D347" s="239"/>
      <c r="E347" s="239"/>
      <c r="F347" s="239"/>
      <c r="G347" s="242" t="s">
        <v>181</v>
      </c>
      <c r="H347" s="211">
        <f>+H348</f>
        <v>-138762</v>
      </c>
    </row>
    <row r="348" spans="2:9" s="238" customFormat="1" x14ac:dyDescent="0.25">
      <c r="B348" s="239"/>
      <c r="C348" s="239"/>
      <c r="D348" s="239"/>
      <c r="E348" s="239"/>
      <c r="F348" s="239"/>
      <c r="G348" s="242" t="s">
        <v>24</v>
      </c>
      <c r="H348" s="211">
        <f>+H349</f>
        <v>-138762</v>
      </c>
    </row>
    <row r="349" spans="2:9" s="238" customFormat="1" x14ac:dyDescent="0.25">
      <c r="B349" s="239"/>
      <c r="C349" s="239"/>
      <c r="D349" s="239"/>
      <c r="E349" s="239"/>
      <c r="F349" s="239"/>
      <c r="G349" s="242" t="s">
        <v>72</v>
      </c>
      <c r="H349" s="211">
        <f>+H350+H352</f>
        <v>-138762</v>
      </c>
    </row>
    <row r="350" spans="2:9" s="238" customFormat="1" x14ac:dyDescent="0.25">
      <c r="B350" s="239"/>
      <c r="C350" s="239"/>
      <c r="D350" s="239"/>
      <c r="E350" s="239"/>
      <c r="F350" s="239"/>
      <c r="G350" s="242" t="s">
        <v>73</v>
      </c>
      <c r="H350" s="211">
        <f>H351</f>
        <v>-212710</v>
      </c>
    </row>
    <row r="351" spans="2:9" s="238" customFormat="1" x14ac:dyDescent="0.25">
      <c r="B351" s="239"/>
      <c r="C351" s="239"/>
      <c r="D351" s="239"/>
      <c r="E351" s="239"/>
      <c r="F351" s="239"/>
      <c r="G351" s="242" t="s">
        <v>97</v>
      </c>
      <c r="H351" s="211">
        <f>'9.'!E206</f>
        <v>-212710</v>
      </c>
      <c r="I351" s="241"/>
    </row>
    <row r="352" spans="2:9" s="238" customFormat="1" ht="18" customHeight="1" x14ac:dyDescent="0.25">
      <c r="B352" s="239"/>
      <c r="C352" s="239"/>
      <c r="D352" s="239"/>
      <c r="E352" s="239"/>
      <c r="F352" s="239"/>
      <c r="G352" s="242" t="s">
        <v>115</v>
      </c>
      <c r="H352" s="211">
        <f>+H353</f>
        <v>73948</v>
      </c>
      <c r="I352" s="241"/>
    </row>
    <row r="353" spans="1:9" s="238" customFormat="1" x14ac:dyDescent="0.25">
      <c r="B353" s="239"/>
      <c r="C353" s="239"/>
      <c r="D353" s="239"/>
      <c r="E353" s="239"/>
      <c r="F353" s="239"/>
      <c r="G353" s="242" t="s">
        <v>197</v>
      </c>
      <c r="H353" s="211">
        <f>'9.'!E208</f>
        <v>73948</v>
      </c>
      <c r="I353" s="241"/>
    </row>
    <row r="354" spans="1:9" s="238" customFormat="1" ht="69" x14ac:dyDescent="0.25">
      <c r="B354" s="239"/>
      <c r="C354" s="239"/>
      <c r="D354" s="239"/>
      <c r="E354" s="240"/>
      <c r="F354" s="220">
        <v>31003</v>
      </c>
      <c r="G354" s="220" t="s">
        <v>218</v>
      </c>
      <c r="H354" s="211">
        <f>H356</f>
        <v>-443301.6</v>
      </c>
    </row>
    <row r="355" spans="1:9" s="238" customFormat="1" x14ac:dyDescent="0.25">
      <c r="B355" s="239"/>
      <c r="C355" s="239"/>
      <c r="D355" s="239"/>
      <c r="E355" s="239"/>
      <c r="F355" s="122"/>
      <c r="G355" s="14" t="s">
        <v>53</v>
      </c>
      <c r="H355" s="211"/>
    </row>
    <row r="356" spans="1:9" s="238" customFormat="1" ht="45" customHeight="1" x14ac:dyDescent="0.25">
      <c r="B356" s="239"/>
      <c r="C356" s="239"/>
      <c r="D356" s="239"/>
      <c r="E356" s="239"/>
      <c r="F356" s="122"/>
      <c r="G356" s="14" t="s">
        <v>269</v>
      </c>
      <c r="H356" s="211">
        <f>+H358</f>
        <v>-443301.6</v>
      </c>
      <c r="I356" s="241"/>
    </row>
    <row r="357" spans="1:9" s="238" customFormat="1" ht="17.25" customHeight="1" x14ac:dyDescent="0.25">
      <c r="B357" s="239"/>
      <c r="C357" s="239"/>
      <c r="D357" s="239"/>
      <c r="E357" s="239"/>
      <c r="F357" s="122"/>
      <c r="G357" s="14" t="s">
        <v>54</v>
      </c>
      <c r="H357" s="211"/>
    </row>
    <row r="358" spans="1:9" s="238" customFormat="1" ht="14.25" customHeight="1" x14ac:dyDescent="0.25">
      <c r="B358" s="239"/>
      <c r="C358" s="239"/>
      <c r="D358" s="239"/>
      <c r="E358" s="239"/>
      <c r="F358" s="122"/>
      <c r="G358" s="14" t="s">
        <v>181</v>
      </c>
      <c r="H358" s="211">
        <f t="shared" ref="H358:H360" si="14">+H359</f>
        <v>-443301.6</v>
      </c>
    </row>
    <row r="359" spans="1:9" s="238" customFormat="1" x14ac:dyDescent="0.25">
      <c r="B359" s="239"/>
      <c r="C359" s="239"/>
      <c r="D359" s="239"/>
      <c r="E359" s="239"/>
      <c r="F359" s="122"/>
      <c r="G359" s="14" t="s">
        <v>24</v>
      </c>
      <c r="H359" s="211">
        <f t="shared" si="14"/>
        <v>-443301.6</v>
      </c>
    </row>
    <row r="360" spans="1:9" s="238" customFormat="1" x14ac:dyDescent="0.25">
      <c r="B360" s="239"/>
      <c r="C360" s="239"/>
      <c r="D360" s="239"/>
      <c r="E360" s="239"/>
      <c r="F360" s="239"/>
      <c r="G360" s="242" t="s">
        <v>72</v>
      </c>
      <c r="H360" s="211">
        <f t="shared" si="14"/>
        <v>-443301.6</v>
      </c>
    </row>
    <row r="361" spans="1:9" s="238" customFormat="1" x14ac:dyDescent="0.25">
      <c r="B361" s="239"/>
      <c r="C361" s="239"/>
      <c r="D361" s="239"/>
      <c r="E361" s="239"/>
      <c r="F361" s="239"/>
      <c r="G361" s="242" t="s">
        <v>73</v>
      </c>
      <c r="H361" s="211">
        <f>H362</f>
        <v>-443301.6</v>
      </c>
    </row>
    <row r="362" spans="1:9" s="238" customFormat="1" ht="22.5" customHeight="1" x14ac:dyDescent="0.25">
      <c r="B362" s="239"/>
      <c r="C362" s="239"/>
      <c r="D362" s="239"/>
      <c r="E362" s="239"/>
      <c r="F362" s="239"/>
      <c r="G362" s="242" t="s">
        <v>195</v>
      </c>
      <c r="H362" s="211">
        <f>'9.'!E217</f>
        <v>-443301.6</v>
      </c>
      <c r="I362" s="241"/>
    </row>
    <row r="363" spans="1:9" s="30" customFormat="1" ht="101.25" customHeight="1" x14ac:dyDescent="0.25">
      <c r="A363" s="107"/>
      <c r="B363" s="13"/>
      <c r="C363" s="13"/>
      <c r="D363" s="13"/>
      <c r="E363" s="13"/>
      <c r="F363" s="13" t="s">
        <v>206</v>
      </c>
      <c r="G363" s="13" t="s">
        <v>253</v>
      </c>
      <c r="H363" s="211">
        <f>+H365</f>
        <v>-463648.4</v>
      </c>
    </row>
    <row r="364" spans="1:9" s="30" customFormat="1" x14ac:dyDescent="0.25">
      <c r="A364" s="107"/>
      <c r="B364" s="13"/>
      <c r="C364" s="13"/>
      <c r="D364" s="13"/>
      <c r="E364" s="13"/>
      <c r="F364" s="13"/>
      <c r="G364" s="190" t="s">
        <v>53</v>
      </c>
      <c r="H364" s="211"/>
    </row>
    <row r="365" spans="1:9" s="30" customFormat="1" ht="34.5" x14ac:dyDescent="0.25">
      <c r="A365" s="107"/>
      <c r="B365" s="13"/>
      <c r="C365" s="13"/>
      <c r="D365" s="13"/>
      <c r="E365" s="13"/>
      <c r="F365" s="13"/>
      <c r="G365" s="122" t="s">
        <v>111</v>
      </c>
      <c r="H365" s="211">
        <f>+H367</f>
        <v>-463648.4</v>
      </c>
    </row>
    <row r="366" spans="1:9" s="30" customFormat="1" ht="34.5" x14ac:dyDescent="0.25">
      <c r="A366" s="107"/>
      <c r="B366" s="13"/>
      <c r="C366" s="13"/>
      <c r="D366" s="13"/>
      <c r="E366" s="13"/>
      <c r="F366" s="13"/>
      <c r="G366" s="190" t="s">
        <v>54</v>
      </c>
      <c r="H366" s="211"/>
    </row>
    <row r="367" spans="1:9" s="30" customFormat="1" x14ac:dyDescent="0.25">
      <c r="A367" s="107"/>
      <c r="B367" s="13"/>
      <c r="C367" s="13"/>
      <c r="D367" s="13"/>
      <c r="E367" s="13"/>
      <c r="F367" s="13"/>
      <c r="G367" s="190" t="s">
        <v>4</v>
      </c>
      <c r="H367" s="211">
        <f t="shared" ref="H367:H370" si="15">+H368</f>
        <v>-463648.4</v>
      </c>
    </row>
    <row r="368" spans="1:9" s="30" customFormat="1" x14ac:dyDescent="0.25">
      <c r="A368" s="107"/>
      <c r="B368" s="13"/>
      <c r="C368" s="13"/>
      <c r="D368" s="13"/>
      <c r="E368" s="13"/>
      <c r="F368" s="13"/>
      <c r="G368" s="190" t="s">
        <v>24</v>
      </c>
      <c r="H368" s="211">
        <f t="shared" si="15"/>
        <v>-463648.4</v>
      </c>
    </row>
    <row r="369" spans="1:9" s="30" customFormat="1" x14ac:dyDescent="0.25">
      <c r="A369" s="107"/>
      <c r="B369" s="13"/>
      <c r="C369" s="13"/>
      <c r="D369" s="13"/>
      <c r="E369" s="13"/>
      <c r="F369" s="13"/>
      <c r="G369" s="190" t="s">
        <v>72</v>
      </c>
      <c r="H369" s="211">
        <f t="shared" si="15"/>
        <v>-463648.4</v>
      </c>
    </row>
    <row r="370" spans="1:9" s="30" customFormat="1" x14ac:dyDescent="0.25">
      <c r="A370" s="107"/>
      <c r="B370" s="13"/>
      <c r="C370" s="13"/>
      <c r="D370" s="13"/>
      <c r="E370" s="13"/>
      <c r="F370" s="13"/>
      <c r="G370" s="190" t="s">
        <v>73</v>
      </c>
      <c r="H370" s="211">
        <f t="shared" si="15"/>
        <v>-463648.4</v>
      </c>
    </row>
    <row r="371" spans="1:9" s="30" customFormat="1" x14ac:dyDescent="0.25">
      <c r="A371" s="107"/>
      <c r="B371" s="13"/>
      <c r="C371" s="13"/>
      <c r="D371" s="13"/>
      <c r="E371" s="13"/>
      <c r="F371" s="13"/>
      <c r="G371" s="190" t="s">
        <v>74</v>
      </c>
      <c r="H371" s="211">
        <f>'10.'!E58</f>
        <v>-463648.4</v>
      </c>
    </row>
    <row r="372" spans="1:9" s="238" customFormat="1" ht="69" x14ac:dyDescent="0.25">
      <c r="B372" s="239"/>
      <c r="C372" s="239"/>
      <c r="D372" s="239"/>
      <c r="E372" s="240"/>
      <c r="F372" s="220" t="s">
        <v>275</v>
      </c>
      <c r="G372" s="220" t="s">
        <v>219</v>
      </c>
      <c r="H372" s="211">
        <f>H374</f>
        <v>-58500</v>
      </c>
    </row>
    <row r="373" spans="1:9" s="238" customFormat="1" x14ac:dyDescent="0.25">
      <c r="B373" s="239"/>
      <c r="C373" s="239"/>
      <c r="D373" s="239"/>
      <c r="E373" s="239"/>
      <c r="F373" s="239"/>
      <c r="G373" s="242" t="s">
        <v>53</v>
      </c>
      <c r="H373" s="211"/>
    </row>
    <row r="374" spans="1:9" s="238" customFormat="1" ht="45" customHeight="1" x14ac:dyDescent="0.25">
      <c r="B374" s="239"/>
      <c r="C374" s="239"/>
      <c r="D374" s="239"/>
      <c r="E374" s="239"/>
      <c r="F374" s="239"/>
      <c r="G374" s="14" t="s">
        <v>269</v>
      </c>
      <c r="H374" s="211">
        <f>+H376</f>
        <v>-58500</v>
      </c>
      <c r="I374" s="241"/>
    </row>
    <row r="375" spans="1:9" s="238" customFormat="1" ht="17.25" customHeight="1" x14ac:dyDescent="0.25">
      <c r="B375" s="239"/>
      <c r="C375" s="239"/>
      <c r="D375" s="239"/>
      <c r="E375" s="239"/>
      <c r="F375" s="239"/>
      <c r="G375" s="242" t="s">
        <v>54</v>
      </c>
      <c r="H375" s="211"/>
    </row>
    <row r="376" spans="1:9" s="238" customFormat="1" ht="14.25" customHeight="1" x14ac:dyDescent="0.25">
      <c r="B376" s="239"/>
      <c r="C376" s="239"/>
      <c r="D376" s="239"/>
      <c r="E376" s="239"/>
      <c r="F376" s="239"/>
      <c r="G376" s="242" t="s">
        <v>181</v>
      </c>
      <c r="H376" s="211">
        <f>+H377</f>
        <v>-58500</v>
      </c>
    </row>
    <row r="377" spans="1:9" s="238" customFormat="1" x14ac:dyDescent="0.25">
      <c r="B377" s="239"/>
      <c r="C377" s="239"/>
      <c r="D377" s="239"/>
      <c r="E377" s="239"/>
      <c r="F377" s="239"/>
      <c r="G377" s="242" t="s">
        <v>24</v>
      </c>
      <c r="H377" s="211">
        <f>+H378</f>
        <v>-58500</v>
      </c>
    </row>
    <row r="378" spans="1:9" s="238" customFormat="1" x14ac:dyDescent="0.25">
      <c r="B378" s="239"/>
      <c r="C378" s="239"/>
      <c r="D378" s="239"/>
      <c r="E378" s="239"/>
      <c r="F378" s="239"/>
      <c r="G378" s="242" t="s">
        <v>72</v>
      </c>
      <c r="H378" s="211">
        <f>+H379</f>
        <v>-58500</v>
      </c>
    </row>
    <row r="379" spans="1:9" s="238" customFormat="1" x14ac:dyDescent="0.25">
      <c r="B379" s="239"/>
      <c r="C379" s="239"/>
      <c r="D379" s="239"/>
      <c r="E379" s="239"/>
      <c r="F379" s="239"/>
      <c r="G379" s="242" t="s">
        <v>73</v>
      </c>
      <c r="H379" s="211">
        <f>H380</f>
        <v>-58500</v>
      </c>
    </row>
    <row r="380" spans="1:9" s="238" customFormat="1" ht="22.5" customHeight="1" x14ac:dyDescent="0.25">
      <c r="B380" s="239"/>
      <c r="C380" s="239"/>
      <c r="D380" s="239"/>
      <c r="E380" s="239"/>
      <c r="F380" s="239"/>
      <c r="G380" s="242" t="s">
        <v>97</v>
      </c>
      <c r="H380" s="211">
        <f>'9.'!E226</f>
        <v>-58500</v>
      </c>
      <c r="I380" s="241"/>
    </row>
    <row r="381" spans="1:9" s="238" customFormat="1" x14ac:dyDescent="0.25">
      <c r="B381" s="13" t="s">
        <v>273</v>
      </c>
      <c r="C381" s="13"/>
      <c r="D381" s="13"/>
      <c r="E381" s="13"/>
      <c r="F381" s="13"/>
      <c r="G381" s="243" t="s">
        <v>276</v>
      </c>
      <c r="H381" s="211">
        <f>+H383</f>
        <v>194220</v>
      </c>
      <c r="I381" s="30"/>
    </row>
    <row r="382" spans="1:9" s="238" customFormat="1" x14ac:dyDescent="0.25">
      <c r="B382" s="13"/>
      <c r="C382" s="13"/>
      <c r="D382" s="13"/>
      <c r="E382" s="13"/>
      <c r="F382" s="13"/>
      <c r="G382" s="122" t="s">
        <v>3</v>
      </c>
      <c r="H382" s="211"/>
      <c r="I382" s="30"/>
    </row>
    <row r="383" spans="1:9" s="238" customFormat="1" x14ac:dyDescent="0.25">
      <c r="B383" s="13"/>
      <c r="C383" s="13" t="s">
        <v>112</v>
      </c>
      <c r="D383" s="13"/>
      <c r="E383" s="13"/>
      <c r="F383" s="13"/>
      <c r="G383" s="122" t="s">
        <v>277</v>
      </c>
      <c r="H383" s="211">
        <f>+H385</f>
        <v>194220</v>
      </c>
      <c r="I383" s="30"/>
    </row>
    <row r="384" spans="1:9" s="238" customFormat="1" ht="21.75" customHeight="1" x14ac:dyDescent="0.25">
      <c r="B384" s="13"/>
      <c r="C384" s="13"/>
      <c r="D384" s="13"/>
      <c r="E384" s="13"/>
      <c r="F384" s="13"/>
      <c r="G384" s="122" t="s">
        <v>3</v>
      </c>
      <c r="H384" s="211"/>
      <c r="I384" s="30"/>
    </row>
    <row r="385" spans="2:9" s="238" customFormat="1" x14ac:dyDescent="0.25">
      <c r="B385" s="13"/>
      <c r="C385" s="13"/>
      <c r="D385" s="13" t="s">
        <v>86</v>
      </c>
      <c r="E385" s="13"/>
      <c r="F385" s="13"/>
      <c r="G385" s="122" t="s">
        <v>277</v>
      </c>
      <c r="H385" s="211">
        <f>+H387</f>
        <v>194220</v>
      </c>
      <c r="I385" s="30"/>
    </row>
    <row r="386" spans="2:9" s="238" customFormat="1" x14ac:dyDescent="0.25">
      <c r="B386" s="13"/>
      <c r="C386" s="13"/>
      <c r="D386" s="13"/>
      <c r="E386" s="13"/>
      <c r="F386" s="13"/>
      <c r="G386" s="122" t="s">
        <v>3</v>
      </c>
      <c r="H386" s="211"/>
      <c r="I386" s="30"/>
    </row>
    <row r="387" spans="2:9" ht="34.5" x14ac:dyDescent="0.25">
      <c r="B387" s="13"/>
      <c r="C387" s="13"/>
      <c r="D387" s="13"/>
      <c r="E387" s="13" t="s">
        <v>278</v>
      </c>
      <c r="F387" s="13"/>
      <c r="G387" s="13" t="s">
        <v>279</v>
      </c>
      <c r="H387" s="211">
        <f>H389+H399</f>
        <v>194220</v>
      </c>
      <c r="I387" s="30"/>
    </row>
    <row r="388" spans="2:9" x14ac:dyDescent="0.25">
      <c r="B388" s="13"/>
      <c r="C388" s="13"/>
      <c r="D388" s="13"/>
      <c r="E388" s="13"/>
      <c r="F388" s="13"/>
      <c r="G388" s="190" t="s">
        <v>3</v>
      </c>
      <c r="H388" s="211"/>
      <c r="I388" s="30"/>
    </row>
    <row r="389" spans="2:9" ht="34.5" x14ac:dyDescent="0.25">
      <c r="B389" s="13"/>
      <c r="C389" s="13"/>
      <c r="D389" s="13"/>
      <c r="E389" s="13"/>
      <c r="F389" s="13" t="s">
        <v>169</v>
      </c>
      <c r="G389" s="122" t="s">
        <v>259</v>
      </c>
      <c r="H389" s="211">
        <f>H391</f>
        <v>-2000</v>
      </c>
      <c r="I389" s="30"/>
    </row>
    <row r="390" spans="2:9" x14ac:dyDescent="0.25">
      <c r="B390" s="13"/>
      <c r="C390" s="13"/>
      <c r="D390" s="13"/>
      <c r="E390" s="13"/>
      <c r="F390" s="13"/>
      <c r="G390" s="190" t="s">
        <v>53</v>
      </c>
      <c r="H390" s="211"/>
      <c r="I390" s="30"/>
    </row>
    <row r="391" spans="2:9" ht="34.5" x14ac:dyDescent="0.25">
      <c r="B391" s="13"/>
      <c r="C391" s="13"/>
      <c r="D391" s="13"/>
      <c r="E391" s="13"/>
      <c r="F391" s="13"/>
      <c r="G391" s="190" t="s">
        <v>71</v>
      </c>
      <c r="H391" s="211">
        <f>H393</f>
        <v>-2000</v>
      </c>
      <c r="I391" s="30"/>
    </row>
    <row r="392" spans="2:9" ht="34.5" x14ac:dyDescent="0.25">
      <c r="B392" s="13"/>
      <c r="C392" s="13"/>
      <c r="D392" s="13"/>
      <c r="E392" s="13"/>
      <c r="F392" s="13"/>
      <c r="G392" s="190" t="s">
        <v>54</v>
      </c>
      <c r="H392" s="211"/>
      <c r="I392" s="30"/>
    </row>
    <row r="393" spans="2:9" x14ac:dyDescent="0.25">
      <c r="B393" s="13"/>
      <c r="C393" s="13"/>
      <c r="D393" s="13"/>
      <c r="E393" s="13"/>
      <c r="F393" s="13"/>
      <c r="G393" s="190" t="s">
        <v>4</v>
      </c>
      <c r="H393" s="211">
        <f>H394</f>
        <v>-2000</v>
      </c>
    </row>
    <row r="394" spans="2:9" x14ac:dyDescent="0.25">
      <c r="B394" s="13"/>
      <c r="C394" s="13"/>
      <c r="D394" s="13"/>
      <c r="E394" s="244"/>
      <c r="F394" s="244"/>
      <c r="G394" s="190" t="s">
        <v>55</v>
      </c>
      <c r="H394" s="211">
        <f>H395</f>
        <v>-2000</v>
      </c>
    </row>
    <row r="395" spans="2:9" x14ac:dyDescent="0.25">
      <c r="B395" s="13"/>
      <c r="C395" s="13"/>
      <c r="D395" s="13"/>
      <c r="E395" s="244"/>
      <c r="F395" s="244"/>
      <c r="G395" s="190" t="s">
        <v>69</v>
      </c>
      <c r="H395" s="211">
        <f>H396</f>
        <v>-2000</v>
      </c>
    </row>
    <row r="396" spans="2:9" ht="51.75" x14ac:dyDescent="0.25">
      <c r="B396" s="13"/>
      <c r="C396" s="13"/>
      <c r="D396" s="13"/>
      <c r="E396" s="244"/>
      <c r="F396" s="244"/>
      <c r="G396" s="13" t="s">
        <v>281</v>
      </c>
      <c r="H396" s="211">
        <f>'9.'!E247</f>
        <v>-2000</v>
      </c>
    </row>
    <row r="397" spans="2:9" ht="69" x14ac:dyDescent="0.25">
      <c r="B397" s="13"/>
      <c r="C397" s="13"/>
      <c r="D397" s="13"/>
      <c r="E397" s="13"/>
      <c r="F397" s="13" t="s">
        <v>242</v>
      </c>
      <c r="G397" s="122" t="s">
        <v>280</v>
      </c>
      <c r="H397" s="211">
        <f>H399</f>
        <v>196220</v>
      </c>
      <c r="I397" s="30"/>
    </row>
    <row r="398" spans="2:9" x14ac:dyDescent="0.25">
      <c r="B398" s="13"/>
      <c r="C398" s="13"/>
      <c r="D398" s="13"/>
      <c r="E398" s="13"/>
      <c r="F398" s="13"/>
      <c r="G398" s="190" t="s">
        <v>53</v>
      </c>
      <c r="H398" s="211"/>
      <c r="I398" s="30"/>
    </row>
    <row r="399" spans="2:9" ht="34.5" x14ac:dyDescent="0.25">
      <c r="B399" s="13"/>
      <c r="C399" s="13"/>
      <c r="D399" s="13"/>
      <c r="E399" s="13"/>
      <c r="F399" s="13"/>
      <c r="G399" s="190" t="s">
        <v>71</v>
      </c>
      <c r="H399" s="211">
        <f>H401</f>
        <v>196220</v>
      </c>
      <c r="I399" s="30"/>
    </row>
    <row r="400" spans="2:9" ht="34.5" x14ac:dyDescent="0.25">
      <c r="B400" s="13"/>
      <c r="C400" s="13"/>
      <c r="D400" s="13"/>
      <c r="E400" s="13"/>
      <c r="F400" s="13"/>
      <c r="G400" s="190" t="s">
        <v>54</v>
      </c>
      <c r="H400" s="211"/>
      <c r="I400" s="30"/>
    </row>
    <row r="401" spans="2:9" x14ac:dyDescent="0.25">
      <c r="B401" s="13"/>
      <c r="C401" s="13"/>
      <c r="D401" s="13"/>
      <c r="E401" s="13"/>
      <c r="F401" s="13"/>
      <c r="G401" s="190" t="s">
        <v>4</v>
      </c>
      <c r="H401" s="211">
        <f>H402</f>
        <v>196220</v>
      </c>
    </row>
    <row r="402" spans="2:9" x14ac:dyDescent="0.25">
      <c r="B402" s="13"/>
      <c r="C402" s="13"/>
      <c r="D402" s="13"/>
      <c r="E402" s="244"/>
      <c r="F402" s="244"/>
      <c r="G402" s="190" t="s">
        <v>24</v>
      </c>
      <c r="H402" s="211">
        <f>H403</f>
        <v>196220</v>
      </c>
    </row>
    <row r="403" spans="2:9" x14ac:dyDescent="0.25">
      <c r="B403" s="13"/>
      <c r="C403" s="13"/>
      <c r="D403" s="13"/>
      <c r="E403" s="244"/>
      <c r="F403" s="244"/>
      <c r="G403" s="190" t="s">
        <v>72</v>
      </c>
      <c r="H403" s="211">
        <f>H404+H406</f>
        <v>196220</v>
      </c>
    </row>
    <row r="404" spans="2:9" x14ac:dyDescent="0.25">
      <c r="B404" s="13"/>
      <c r="C404" s="13"/>
      <c r="D404" s="13"/>
      <c r="E404" s="244"/>
      <c r="F404" s="244"/>
      <c r="G404" s="13" t="s">
        <v>73</v>
      </c>
      <c r="H404" s="211">
        <f>H405</f>
        <v>196220</v>
      </c>
    </row>
    <row r="405" spans="2:9" x14ac:dyDescent="0.25">
      <c r="B405" s="13"/>
      <c r="C405" s="13"/>
      <c r="D405" s="13"/>
      <c r="E405" s="13"/>
      <c r="F405" s="13"/>
      <c r="G405" s="122" t="s">
        <v>97</v>
      </c>
      <c r="H405" s="211">
        <f>'9.'!E256</f>
        <v>196220</v>
      </c>
      <c r="I405" s="30"/>
    </row>
    <row r="406" spans="2:9" x14ac:dyDescent="0.25">
      <c r="B406" s="13"/>
      <c r="C406" s="13"/>
      <c r="D406" s="13"/>
      <c r="E406" s="13"/>
      <c r="F406" s="13"/>
      <c r="G406" s="190" t="s">
        <v>115</v>
      </c>
      <c r="H406" s="211">
        <f>H407</f>
        <v>0</v>
      </c>
      <c r="I406" s="30"/>
    </row>
    <row r="407" spans="2:9" x14ac:dyDescent="0.25">
      <c r="B407" s="13"/>
      <c r="C407" s="13"/>
      <c r="D407" s="13"/>
      <c r="E407" s="13"/>
      <c r="F407" s="13"/>
      <c r="G407" s="190" t="s">
        <v>116</v>
      </c>
      <c r="H407" s="211">
        <f>'9.'!E258</f>
        <v>0</v>
      </c>
      <c r="I407" s="30"/>
    </row>
    <row r="408" spans="2:9" x14ac:dyDescent="0.25">
      <c r="B408" s="212" t="s">
        <v>394</v>
      </c>
      <c r="C408" s="190"/>
      <c r="D408" s="190"/>
      <c r="E408" s="190"/>
      <c r="F408" s="190"/>
      <c r="G408" s="122" t="s">
        <v>395</v>
      </c>
      <c r="H408" s="101">
        <f>H410</f>
        <v>1653566.1</v>
      </c>
    </row>
    <row r="409" spans="2:9" x14ac:dyDescent="0.25">
      <c r="B409" s="190"/>
      <c r="C409" s="190"/>
      <c r="D409" s="190"/>
      <c r="E409" s="190"/>
      <c r="F409" s="190"/>
      <c r="G409" s="190" t="s">
        <v>3</v>
      </c>
      <c r="H409" s="101"/>
    </row>
    <row r="410" spans="2:9" x14ac:dyDescent="0.25">
      <c r="B410" s="190"/>
      <c r="C410" s="122" t="s">
        <v>86</v>
      </c>
      <c r="D410" s="190"/>
      <c r="E410" s="190"/>
      <c r="F410" s="190"/>
      <c r="G410" s="122" t="s">
        <v>396</v>
      </c>
      <c r="H410" s="101">
        <f>H412</f>
        <v>1653566.1</v>
      </c>
    </row>
    <row r="411" spans="2:9" x14ac:dyDescent="0.25">
      <c r="B411" s="190"/>
      <c r="C411" s="190"/>
      <c r="D411" s="190"/>
      <c r="E411" s="190"/>
      <c r="F411" s="190"/>
      <c r="G411" s="190" t="s">
        <v>3</v>
      </c>
      <c r="H411" s="101"/>
    </row>
    <row r="412" spans="2:9" x14ac:dyDescent="0.25">
      <c r="B412" s="190"/>
      <c r="C412" s="190"/>
      <c r="D412" s="122" t="s">
        <v>86</v>
      </c>
      <c r="E412" s="190"/>
      <c r="F412" s="190"/>
      <c r="G412" s="122" t="s">
        <v>396</v>
      </c>
      <c r="H412" s="101">
        <f>H414</f>
        <v>1653566.1</v>
      </c>
    </row>
    <row r="413" spans="2:9" x14ac:dyDescent="0.25">
      <c r="B413" s="190"/>
      <c r="C413" s="190"/>
      <c r="D413" s="190"/>
      <c r="E413" s="190"/>
      <c r="F413" s="190"/>
      <c r="G413" s="190" t="s">
        <v>3</v>
      </c>
      <c r="H413" s="101"/>
    </row>
    <row r="414" spans="2:9" x14ac:dyDescent="0.25">
      <c r="B414" s="179"/>
      <c r="C414" s="179"/>
      <c r="D414" s="179"/>
      <c r="E414" s="190">
        <v>1169</v>
      </c>
      <c r="F414" s="190"/>
      <c r="G414" s="190" t="s">
        <v>389</v>
      </c>
      <c r="H414" s="101">
        <f>H416</f>
        <v>1653566.1</v>
      </c>
    </row>
    <row r="415" spans="2:9" x14ac:dyDescent="0.25">
      <c r="B415" s="179"/>
      <c r="C415" s="179"/>
      <c r="D415" s="179"/>
      <c r="E415" s="190"/>
      <c r="F415" s="190"/>
      <c r="G415" s="190" t="s">
        <v>3</v>
      </c>
      <c r="H415" s="101"/>
    </row>
    <row r="416" spans="2:9" x14ac:dyDescent="0.25">
      <c r="B416" s="179"/>
      <c r="C416" s="179"/>
      <c r="D416" s="179"/>
      <c r="E416" s="190"/>
      <c r="F416" s="190" t="s">
        <v>169</v>
      </c>
      <c r="G416" s="190" t="s">
        <v>392</v>
      </c>
      <c r="H416" s="101">
        <f>H418</f>
        <v>1653566.1</v>
      </c>
    </row>
    <row r="417" spans="2:8" x14ac:dyDescent="0.25">
      <c r="B417" s="179"/>
      <c r="C417" s="179"/>
      <c r="D417" s="179"/>
      <c r="E417" s="190"/>
      <c r="F417" s="190"/>
      <c r="G417" s="190" t="s">
        <v>53</v>
      </c>
      <c r="H417" s="101"/>
    </row>
    <row r="418" spans="2:8" x14ac:dyDescent="0.25">
      <c r="B418" s="179"/>
      <c r="C418" s="179"/>
      <c r="D418" s="179"/>
      <c r="E418" s="190"/>
      <c r="F418" s="190"/>
      <c r="G418" s="206" t="s">
        <v>397</v>
      </c>
      <c r="H418" s="101">
        <f>H420</f>
        <v>1653566.1</v>
      </c>
    </row>
    <row r="419" spans="2:8" ht="34.5" x14ac:dyDescent="0.25">
      <c r="B419" s="179"/>
      <c r="C419" s="179"/>
      <c r="D419" s="179"/>
      <c r="E419" s="190"/>
      <c r="F419" s="190"/>
      <c r="G419" s="190" t="s">
        <v>54</v>
      </c>
      <c r="H419" s="101"/>
    </row>
    <row r="420" spans="2:8" x14ac:dyDescent="0.25">
      <c r="B420" s="179"/>
      <c r="C420" s="179"/>
      <c r="D420" s="179"/>
      <c r="E420" s="190"/>
      <c r="F420" s="190"/>
      <c r="G420" s="190" t="s">
        <v>4</v>
      </c>
      <c r="H420" s="101">
        <f>H421</f>
        <v>1653566.1</v>
      </c>
    </row>
    <row r="421" spans="2:8" x14ac:dyDescent="0.25">
      <c r="B421" s="179"/>
      <c r="C421" s="179"/>
      <c r="D421" s="179"/>
      <c r="E421" s="190"/>
      <c r="F421" s="190"/>
      <c r="G421" s="190" t="s">
        <v>55</v>
      </c>
      <c r="H421" s="101">
        <f>H422</f>
        <v>1653566.1</v>
      </c>
    </row>
    <row r="422" spans="2:8" x14ac:dyDescent="0.25">
      <c r="B422" s="179"/>
      <c r="C422" s="179"/>
      <c r="D422" s="179"/>
      <c r="E422" s="190"/>
      <c r="F422" s="190"/>
      <c r="G422" s="190" t="s">
        <v>69</v>
      </c>
      <c r="H422" s="101">
        <f>H423</f>
        <v>1653566.1</v>
      </c>
    </row>
    <row r="423" spans="2:8" x14ac:dyDescent="0.25">
      <c r="B423" s="179"/>
      <c r="C423" s="179"/>
      <c r="D423" s="179"/>
      <c r="E423" s="190"/>
      <c r="F423" s="190"/>
      <c r="G423" s="286" t="s">
        <v>70</v>
      </c>
      <c r="H423" s="101">
        <f>-'9.'!G11-'10.'!G11</f>
        <v>1653566.1</v>
      </c>
    </row>
  </sheetData>
  <mergeCells count="8">
    <mergeCell ref="B8:D8"/>
    <mergeCell ref="E8:F8"/>
    <mergeCell ref="G8:G9"/>
    <mergeCell ref="B1:H1"/>
    <mergeCell ref="B2:H2"/>
    <mergeCell ref="B3:H3"/>
    <mergeCell ref="B4:H4"/>
    <mergeCell ref="B5:H5"/>
  </mergeCells>
  <pageMargins left="0.19685039370078741" right="0.19685039370078741" top="0.15748031496062992" bottom="0.15748031496062992" header="0.15748031496062992" footer="0.15748031496062992"/>
  <pageSetup paperSize="9" scale="5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7" tint="-0.249977111117893"/>
  </sheetPr>
  <dimension ref="B1:J258"/>
  <sheetViews>
    <sheetView tabSelected="1" zoomScaleNormal="100" workbookViewId="0">
      <selection activeCell="B5" sqref="B5:G5"/>
    </sheetView>
  </sheetViews>
  <sheetFormatPr defaultRowHeight="17.25" x14ac:dyDescent="0.25"/>
  <cols>
    <col min="1" max="1" width="9.140625" style="32"/>
    <col min="2" max="2" width="10.140625" style="31" customWidth="1"/>
    <col min="3" max="3" width="13.7109375" style="31" customWidth="1"/>
    <col min="4" max="4" width="65.140625" style="32" customWidth="1"/>
    <col min="5" max="5" width="20.85546875" style="309" customWidth="1"/>
    <col min="6" max="6" width="20" style="309" customWidth="1"/>
    <col min="7" max="7" width="18.85546875" style="309" customWidth="1"/>
    <col min="8" max="8" width="18.140625" style="32" bestFit="1" customWidth="1"/>
    <col min="9" max="16384" width="9.140625" style="32"/>
  </cols>
  <sheetData>
    <row r="1" spans="2:10" ht="17.25" customHeight="1" x14ac:dyDescent="0.25">
      <c r="G1" s="309" t="s">
        <v>383</v>
      </c>
    </row>
    <row r="2" spans="2:10" ht="17.25" customHeight="1" x14ac:dyDescent="0.25">
      <c r="G2" s="310" t="s">
        <v>27</v>
      </c>
    </row>
    <row r="3" spans="2:10" ht="17.25" customHeight="1" x14ac:dyDescent="0.25">
      <c r="G3" s="310" t="s">
        <v>0</v>
      </c>
    </row>
    <row r="4" spans="2:10" x14ac:dyDescent="0.25">
      <c r="B4" s="374"/>
      <c r="C4" s="374"/>
      <c r="D4" s="374"/>
    </row>
    <row r="5" spans="2:10" ht="66.75" customHeight="1" x14ac:dyDescent="0.25">
      <c r="B5" s="375" t="s">
        <v>127</v>
      </c>
      <c r="C5" s="375"/>
      <c r="D5" s="375"/>
      <c r="E5" s="375"/>
      <c r="F5" s="375"/>
      <c r="G5" s="375"/>
    </row>
    <row r="6" spans="2:10" ht="17.25" customHeight="1" x14ac:dyDescent="0.3">
      <c r="B6" s="35"/>
      <c r="C6" s="35"/>
      <c r="D6" s="36"/>
      <c r="E6" s="311"/>
      <c r="G6" s="312" t="s">
        <v>26</v>
      </c>
    </row>
    <row r="7" spans="2:10" s="31" customFormat="1" ht="64.5" customHeight="1" x14ac:dyDescent="0.25">
      <c r="B7" s="387" t="s">
        <v>1</v>
      </c>
      <c r="C7" s="387"/>
      <c r="D7" s="393" t="s">
        <v>47</v>
      </c>
      <c r="E7" s="388" t="s">
        <v>21</v>
      </c>
      <c r="F7" s="389"/>
      <c r="G7" s="390"/>
      <c r="H7" s="305"/>
    </row>
    <row r="8" spans="2:10" s="31" customFormat="1" x14ac:dyDescent="0.25">
      <c r="B8" s="387"/>
      <c r="C8" s="387"/>
      <c r="D8" s="394"/>
      <c r="E8" s="388" t="s">
        <v>52</v>
      </c>
      <c r="F8" s="389"/>
      <c r="G8" s="390"/>
    </row>
    <row r="9" spans="2:10" ht="17.25" customHeight="1" x14ac:dyDescent="0.25">
      <c r="B9" s="387"/>
      <c r="C9" s="387"/>
      <c r="D9" s="395"/>
      <c r="E9" s="391" t="s">
        <v>48</v>
      </c>
      <c r="F9" s="397" t="s">
        <v>3</v>
      </c>
      <c r="G9" s="398"/>
    </row>
    <row r="10" spans="2:10" ht="34.5" x14ac:dyDescent="0.25">
      <c r="B10" s="184" t="s">
        <v>49</v>
      </c>
      <c r="C10" s="184" t="s">
        <v>50</v>
      </c>
      <c r="D10" s="124"/>
      <c r="E10" s="392"/>
      <c r="F10" s="313" t="s">
        <v>128</v>
      </c>
      <c r="G10" s="313" t="s">
        <v>51</v>
      </c>
    </row>
    <row r="11" spans="2:10" ht="34.5" x14ac:dyDescent="0.25">
      <c r="B11" s="37"/>
      <c r="C11" s="38"/>
      <c r="D11" s="39" t="s">
        <v>129</v>
      </c>
      <c r="E11" s="314">
        <f>F11+G11</f>
        <v>-4725655</v>
      </c>
      <c r="F11" s="314">
        <f>F12+F13</f>
        <v>-3186202.7</v>
      </c>
      <c r="G11" s="314">
        <f>G12+G13</f>
        <v>-1539452.3</v>
      </c>
      <c r="H11" s="306">
        <f>+'[2]9.'!E11-E11</f>
        <v>170700</v>
      </c>
      <c r="I11" s="306">
        <f>+'[2]9.'!F11-F11</f>
        <v>0</v>
      </c>
      <c r="J11" s="306">
        <f>+'[2]9.'!G11-G11</f>
        <v>170700</v>
      </c>
    </row>
    <row r="12" spans="2:10" s="30" customFormat="1" x14ac:dyDescent="0.25">
      <c r="B12" s="37"/>
      <c r="C12" s="38"/>
      <c r="D12" s="40" t="s">
        <v>136</v>
      </c>
      <c r="E12" s="314">
        <f>F12+G12</f>
        <v>-504415.7</v>
      </c>
      <c r="F12" s="314">
        <f>F43+F51+F124+F132+F141+F149+F157+F245+F22+F33</f>
        <v>-181485</v>
      </c>
      <c r="G12" s="314">
        <f>G43+G51+G124+G132+G141+G149+G157+G245+G22+G33</f>
        <v>-322930.7</v>
      </c>
      <c r="H12" s="306">
        <f>+'[2]9.'!E12-E12</f>
        <v>284300</v>
      </c>
      <c r="I12" s="306">
        <f>+'[2]9.'!F12-F12</f>
        <v>101600</v>
      </c>
      <c r="J12" s="306">
        <f>+'[2]9.'!G12-G12</f>
        <v>182700</v>
      </c>
    </row>
    <row r="13" spans="2:10" s="30" customFormat="1" x14ac:dyDescent="0.25">
      <c r="B13" s="37"/>
      <c r="C13" s="38"/>
      <c r="D13" s="40" t="s">
        <v>130</v>
      </c>
      <c r="E13" s="314">
        <f>F13+G13</f>
        <v>-4221239.3000000007</v>
      </c>
      <c r="F13" s="314">
        <f>F62+F74+F83+F96+F109+F165+F174+F183+F194+F203+F214+F223+F234+F253</f>
        <v>-3004717.7</v>
      </c>
      <c r="G13" s="314">
        <f>G62+G74+G83+G96+G109+G165+G174+G183+G194+G203+G214+G223+G234+G253</f>
        <v>-1216521.6000000001</v>
      </c>
      <c r="H13" s="306">
        <f>+'[2]9.'!E13-E13</f>
        <v>-113600</v>
      </c>
      <c r="I13" s="306">
        <f>+'[2]9.'!F13-F13</f>
        <v>-101600</v>
      </c>
      <c r="J13" s="306">
        <f>+'[2]9.'!G13-G13</f>
        <v>-12000</v>
      </c>
    </row>
    <row r="14" spans="2:10" s="30" customFormat="1" ht="51.75" x14ac:dyDescent="0.25">
      <c r="B14" s="37"/>
      <c r="C14" s="38"/>
      <c r="D14" s="41" t="s">
        <v>131</v>
      </c>
      <c r="E14" s="314">
        <f>F14+G14</f>
        <v>-4725655</v>
      </c>
      <c r="F14" s="314">
        <f>F15+F89+F117+F187+F227+F238</f>
        <v>-3186202.7</v>
      </c>
      <c r="G14" s="314">
        <f>G15+G89+G117+G187+G227+G238</f>
        <v>-1539452.3</v>
      </c>
      <c r="H14" s="306">
        <f>+'[2]9.'!E14-E14</f>
        <v>170700</v>
      </c>
      <c r="I14" s="306">
        <f>+'[2]9.'!F14-F14</f>
        <v>0</v>
      </c>
      <c r="J14" s="306">
        <f>+'[2]9.'!G14-G14</f>
        <v>170700</v>
      </c>
    </row>
    <row r="15" spans="2:10" x14ac:dyDescent="0.25">
      <c r="B15" s="42" t="s">
        <v>152</v>
      </c>
      <c r="C15" s="38"/>
      <c r="D15" s="43" t="s">
        <v>153</v>
      </c>
      <c r="E15" s="314">
        <f>F15+G15</f>
        <v>19379.5</v>
      </c>
      <c r="F15" s="314">
        <f>F38+F46+F57+F69+F78+F17+F28</f>
        <v>355362.9</v>
      </c>
      <c r="G15" s="314">
        <f>G38+G46+G57+G69+G78+G17+G28</f>
        <v>-335983.4</v>
      </c>
      <c r="H15" s="306">
        <f>+'[2]9.'!E15-E15</f>
        <v>0</v>
      </c>
      <c r="I15" s="306">
        <f>+'[2]9.'!F15-F15</f>
        <v>0</v>
      </c>
      <c r="J15" s="306">
        <f>+'[2]9.'!G15-G15</f>
        <v>0</v>
      </c>
    </row>
    <row r="16" spans="2:10" x14ac:dyDescent="0.25">
      <c r="B16" s="37"/>
      <c r="C16" s="38"/>
      <c r="D16" s="43" t="s">
        <v>132</v>
      </c>
      <c r="E16" s="314"/>
      <c r="F16" s="314"/>
      <c r="G16" s="314"/>
      <c r="H16" s="307"/>
      <c r="I16" s="307"/>
      <c r="J16" s="307"/>
    </row>
    <row r="17" spans="2:10" s="247" customFormat="1" ht="73.5" customHeight="1" x14ac:dyDescent="0.3">
      <c r="B17" s="291"/>
      <c r="C17" s="292">
        <v>11005</v>
      </c>
      <c r="D17" s="293" t="s">
        <v>409</v>
      </c>
      <c r="E17" s="294">
        <f>+F17+G17</f>
        <v>-14150</v>
      </c>
      <c r="F17" s="294">
        <f>+F21</f>
        <v>-10850</v>
      </c>
      <c r="G17" s="294">
        <f>+G21</f>
        <v>-3300</v>
      </c>
      <c r="H17" s="308"/>
      <c r="I17" s="295"/>
      <c r="J17" s="295"/>
    </row>
    <row r="18" spans="2:10" s="247" customFormat="1" ht="15.75" customHeight="1" x14ac:dyDescent="0.3">
      <c r="B18" s="396"/>
      <c r="C18" s="396"/>
      <c r="D18" s="293" t="s">
        <v>199</v>
      </c>
      <c r="E18" s="294"/>
      <c r="F18" s="294"/>
      <c r="G18" s="294"/>
    </row>
    <row r="19" spans="2:10" s="247" customFormat="1" ht="34.5" x14ac:dyDescent="0.3">
      <c r="B19" s="396"/>
      <c r="C19" s="396"/>
      <c r="D19" s="296" t="s">
        <v>200</v>
      </c>
      <c r="E19" s="294">
        <f>F19+G19</f>
        <v>-14150</v>
      </c>
      <c r="F19" s="294">
        <f>F17</f>
        <v>-10850</v>
      </c>
      <c r="G19" s="294">
        <f>G17</f>
        <v>-3300</v>
      </c>
    </row>
    <row r="20" spans="2:10" s="247" customFormat="1" ht="34.5" x14ac:dyDescent="0.3">
      <c r="B20" s="396"/>
      <c r="C20" s="396"/>
      <c r="D20" s="293" t="s">
        <v>201</v>
      </c>
      <c r="E20" s="294"/>
      <c r="F20" s="294"/>
      <c r="G20" s="294"/>
    </row>
    <row r="21" spans="2:10" s="247" customFormat="1" x14ac:dyDescent="0.3">
      <c r="B21" s="396"/>
      <c r="C21" s="396"/>
      <c r="D21" s="293" t="s">
        <v>4</v>
      </c>
      <c r="E21" s="294">
        <f>F21+G21</f>
        <v>-14150</v>
      </c>
      <c r="F21" s="294">
        <f>+F22</f>
        <v>-10850</v>
      </c>
      <c r="G21" s="294">
        <f>+G22</f>
        <v>-3300</v>
      </c>
    </row>
    <row r="22" spans="2:10" s="247" customFormat="1" x14ac:dyDescent="0.3">
      <c r="B22" s="396"/>
      <c r="C22" s="396"/>
      <c r="D22" s="297" t="s">
        <v>55</v>
      </c>
      <c r="E22" s="294">
        <f>F22+G22</f>
        <v>-14150</v>
      </c>
      <c r="F22" s="294">
        <f>+F23+F25</f>
        <v>-10850</v>
      </c>
      <c r="G22" s="294">
        <f>+G23+G25</f>
        <v>-3300</v>
      </c>
    </row>
    <row r="23" spans="2:10" s="247" customFormat="1" ht="34.5" x14ac:dyDescent="0.3">
      <c r="B23" s="396"/>
      <c r="C23" s="396"/>
      <c r="D23" s="293" t="s">
        <v>191</v>
      </c>
      <c r="E23" s="294">
        <f>+F23+G23</f>
        <v>150</v>
      </c>
      <c r="F23" s="294">
        <f>+F24</f>
        <v>150</v>
      </c>
      <c r="G23" s="294">
        <f>+G24</f>
        <v>0</v>
      </c>
    </row>
    <row r="24" spans="2:10" s="247" customFormat="1" x14ac:dyDescent="0.3">
      <c r="B24" s="396"/>
      <c r="C24" s="396"/>
      <c r="D24" s="293" t="s">
        <v>410</v>
      </c>
      <c r="E24" s="294">
        <f>+F24+G24</f>
        <v>150</v>
      </c>
      <c r="F24" s="294">
        <v>150</v>
      </c>
      <c r="G24" s="294">
        <v>0</v>
      </c>
    </row>
    <row r="25" spans="2:10" s="247" customFormat="1" x14ac:dyDescent="0.3">
      <c r="B25" s="396"/>
      <c r="C25" s="396"/>
      <c r="D25" s="297" t="s">
        <v>69</v>
      </c>
      <c r="E25" s="294">
        <f t="shared" ref="E25:E27" si="0">+F25+G25</f>
        <v>-14300</v>
      </c>
      <c r="F25" s="294">
        <f>+F27+F26</f>
        <v>-11000</v>
      </c>
      <c r="G25" s="294">
        <f>+G27+G26</f>
        <v>-3300</v>
      </c>
    </row>
    <row r="26" spans="2:10" s="247" customFormat="1" ht="51.75" x14ac:dyDescent="0.3">
      <c r="B26" s="396"/>
      <c r="C26" s="396"/>
      <c r="D26" s="297" t="s">
        <v>411</v>
      </c>
      <c r="E26" s="294">
        <f t="shared" si="0"/>
        <v>500</v>
      </c>
      <c r="F26" s="294">
        <v>0</v>
      </c>
      <c r="G26" s="294">
        <v>500</v>
      </c>
    </row>
    <row r="27" spans="2:10" s="247" customFormat="1" x14ac:dyDescent="0.3">
      <c r="B27" s="396"/>
      <c r="C27" s="396"/>
      <c r="D27" s="297" t="s">
        <v>70</v>
      </c>
      <c r="E27" s="294">
        <f t="shared" si="0"/>
        <v>-14800</v>
      </c>
      <c r="F27" s="294">
        <v>-11000</v>
      </c>
      <c r="G27" s="294">
        <v>-3800</v>
      </c>
    </row>
    <row r="28" spans="2:10" s="247" customFormat="1" ht="51.75" x14ac:dyDescent="0.3">
      <c r="B28" s="291"/>
      <c r="C28" s="292">
        <v>11006</v>
      </c>
      <c r="D28" s="293" t="s">
        <v>412</v>
      </c>
      <c r="E28" s="294">
        <f>+F28+G28</f>
        <v>65013</v>
      </c>
      <c r="F28" s="294">
        <f>+F32</f>
        <v>45465</v>
      </c>
      <c r="G28" s="294">
        <f>+G32</f>
        <v>19548</v>
      </c>
      <c r="H28" s="248"/>
    </row>
    <row r="29" spans="2:10" s="247" customFormat="1" ht="15.75" customHeight="1" x14ac:dyDescent="0.3">
      <c r="B29" s="396"/>
      <c r="C29" s="396"/>
      <c r="D29" s="293" t="s">
        <v>199</v>
      </c>
      <c r="E29" s="294"/>
      <c r="F29" s="294"/>
      <c r="G29" s="294"/>
    </row>
    <row r="30" spans="2:10" s="247" customFormat="1" ht="34.5" x14ac:dyDescent="0.3">
      <c r="B30" s="396"/>
      <c r="C30" s="396"/>
      <c r="D30" s="296" t="s">
        <v>200</v>
      </c>
      <c r="E30" s="294">
        <f>F30+G30</f>
        <v>65013</v>
      </c>
      <c r="F30" s="294">
        <f>F28</f>
        <v>45465</v>
      </c>
      <c r="G30" s="294">
        <f>G28</f>
        <v>19548</v>
      </c>
    </row>
    <row r="31" spans="2:10" s="247" customFormat="1" ht="34.5" x14ac:dyDescent="0.3">
      <c r="B31" s="396"/>
      <c r="C31" s="396"/>
      <c r="D31" s="293" t="s">
        <v>201</v>
      </c>
      <c r="E31" s="294"/>
      <c r="F31" s="294"/>
      <c r="G31" s="294"/>
    </row>
    <row r="32" spans="2:10" s="247" customFormat="1" x14ac:dyDescent="0.3">
      <c r="B32" s="396"/>
      <c r="C32" s="396"/>
      <c r="D32" s="293" t="s">
        <v>4</v>
      </c>
      <c r="E32" s="294">
        <f>F32+G32</f>
        <v>65013</v>
      </c>
      <c r="F32" s="294">
        <f>+F33</f>
        <v>45465</v>
      </c>
      <c r="G32" s="294">
        <f>+G33</f>
        <v>19548</v>
      </c>
    </row>
    <row r="33" spans="2:8" s="247" customFormat="1" x14ac:dyDescent="0.3">
      <c r="B33" s="396"/>
      <c r="C33" s="396"/>
      <c r="D33" s="297" t="s">
        <v>55</v>
      </c>
      <c r="E33" s="294">
        <f>F33+G33</f>
        <v>65013</v>
      </c>
      <c r="F33" s="294">
        <f>+F34+F36</f>
        <v>45465</v>
      </c>
      <c r="G33" s="294">
        <f>+G34+G36</f>
        <v>19548</v>
      </c>
    </row>
    <row r="34" spans="2:8" s="247" customFormat="1" ht="34.5" x14ac:dyDescent="0.3">
      <c r="B34" s="396"/>
      <c r="C34" s="396"/>
      <c r="D34" s="293" t="s">
        <v>191</v>
      </c>
      <c r="E34" s="294">
        <f>+F34+G34</f>
        <v>100</v>
      </c>
      <c r="F34" s="294">
        <f>+F35</f>
        <v>100</v>
      </c>
      <c r="G34" s="294">
        <f>+G35</f>
        <v>0</v>
      </c>
    </row>
    <row r="35" spans="2:8" s="247" customFormat="1" x14ac:dyDescent="0.3">
      <c r="B35" s="396"/>
      <c r="C35" s="396"/>
      <c r="D35" s="293" t="s">
        <v>410</v>
      </c>
      <c r="E35" s="294">
        <f>+F35+G35</f>
        <v>100</v>
      </c>
      <c r="F35" s="294">
        <v>100</v>
      </c>
      <c r="G35" s="294">
        <v>0</v>
      </c>
    </row>
    <row r="36" spans="2:8" s="247" customFormat="1" x14ac:dyDescent="0.3">
      <c r="B36" s="396"/>
      <c r="C36" s="396"/>
      <c r="D36" s="297" t="s">
        <v>69</v>
      </c>
      <c r="E36" s="294">
        <f t="shared" ref="E36:E37" si="1">+F36+G36</f>
        <v>64913</v>
      </c>
      <c r="F36" s="294">
        <f t="shared" ref="F36:G36" si="2">+F37</f>
        <v>45365</v>
      </c>
      <c r="G36" s="294">
        <f t="shared" si="2"/>
        <v>19548</v>
      </c>
    </row>
    <row r="37" spans="2:8" s="247" customFormat="1" x14ac:dyDescent="0.3">
      <c r="B37" s="396"/>
      <c r="C37" s="396"/>
      <c r="D37" s="297" t="s">
        <v>70</v>
      </c>
      <c r="E37" s="294">
        <f t="shared" si="1"/>
        <v>64913</v>
      </c>
      <c r="F37" s="294">
        <v>45365</v>
      </c>
      <c r="G37" s="294">
        <v>19548</v>
      </c>
    </row>
    <row r="38" spans="2:8" s="247" customFormat="1" ht="69" x14ac:dyDescent="0.3">
      <c r="B38" s="245"/>
      <c r="C38" s="246">
        <v>11007</v>
      </c>
      <c r="D38" s="202" t="s">
        <v>198</v>
      </c>
      <c r="E38" s="294">
        <f>+F38+G38</f>
        <v>-143045</v>
      </c>
      <c r="F38" s="294">
        <f>+F42</f>
        <v>-114500</v>
      </c>
      <c r="G38" s="294">
        <f>+G42</f>
        <v>-28545</v>
      </c>
      <c r="H38" s="248"/>
    </row>
    <row r="39" spans="2:8" s="247" customFormat="1" ht="15.75" customHeight="1" x14ac:dyDescent="0.3">
      <c r="B39" s="377"/>
      <c r="C39" s="377"/>
      <c r="D39" s="202" t="s">
        <v>199</v>
      </c>
      <c r="E39" s="294"/>
      <c r="F39" s="294"/>
      <c r="G39" s="294"/>
    </row>
    <row r="40" spans="2:8" s="247" customFormat="1" ht="34.5" x14ac:dyDescent="0.3">
      <c r="B40" s="377"/>
      <c r="C40" s="377"/>
      <c r="D40" s="249" t="s">
        <v>200</v>
      </c>
      <c r="E40" s="294">
        <f>F40+G40</f>
        <v>-143045</v>
      </c>
      <c r="F40" s="294">
        <f>F38</f>
        <v>-114500</v>
      </c>
      <c r="G40" s="294">
        <f>G38</f>
        <v>-28545</v>
      </c>
    </row>
    <row r="41" spans="2:8" s="247" customFormat="1" ht="34.5" x14ac:dyDescent="0.3">
      <c r="B41" s="377"/>
      <c r="C41" s="377"/>
      <c r="D41" s="202" t="s">
        <v>201</v>
      </c>
      <c r="E41" s="294"/>
      <c r="F41" s="294"/>
      <c r="G41" s="294"/>
    </row>
    <row r="42" spans="2:8" s="247" customFormat="1" x14ac:dyDescent="0.3">
      <c r="B42" s="377"/>
      <c r="C42" s="377"/>
      <c r="D42" s="202" t="s">
        <v>4</v>
      </c>
      <c r="E42" s="294">
        <f>F42+G42</f>
        <v>-143045</v>
      </c>
      <c r="F42" s="294">
        <f t="shared" ref="F42:G44" si="3">+F43</f>
        <v>-114500</v>
      </c>
      <c r="G42" s="294">
        <f t="shared" si="3"/>
        <v>-28545</v>
      </c>
    </row>
    <row r="43" spans="2:8" s="247" customFormat="1" x14ac:dyDescent="0.3">
      <c r="B43" s="377"/>
      <c r="C43" s="377"/>
      <c r="D43" s="223" t="s">
        <v>55</v>
      </c>
      <c r="E43" s="294">
        <f t="shared" ref="E43:E45" si="4">+F43+G43</f>
        <v>-143045</v>
      </c>
      <c r="F43" s="294">
        <f t="shared" si="3"/>
        <v>-114500</v>
      </c>
      <c r="G43" s="294">
        <f t="shared" si="3"/>
        <v>-28545</v>
      </c>
    </row>
    <row r="44" spans="2:8" s="247" customFormat="1" x14ac:dyDescent="0.3">
      <c r="B44" s="377"/>
      <c r="C44" s="377"/>
      <c r="D44" s="223" t="s">
        <v>69</v>
      </c>
      <c r="E44" s="294">
        <f t="shared" si="4"/>
        <v>-143045</v>
      </c>
      <c r="F44" s="294">
        <f t="shared" si="3"/>
        <v>-114500</v>
      </c>
      <c r="G44" s="294">
        <f t="shared" si="3"/>
        <v>-28545</v>
      </c>
    </row>
    <row r="45" spans="2:8" s="247" customFormat="1" x14ac:dyDescent="0.3">
      <c r="B45" s="377"/>
      <c r="C45" s="377"/>
      <c r="D45" s="223" t="s">
        <v>70</v>
      </c>
      <c r="E45" s="294">
        <f t="shared" si="4"/>
        <v>-143045</v>
      </c>
      <c r="F45" s="294">
        <v>-114500</v>
      </c>
      <c r="G45" s="294">
        <v>-28545</v>
      </c>
    </row>
    <row r="46" spans="2:8" s="247" customFormat="1" ht="86.25" x14ac:dyDescent="0.3">
      <c r="B46" s="245"/>
      <c r="C46" s="246">
        <v>11010</v>
      </c>
      <c r="D46" s="202" t="s">
        <v>202</v>
      </c>
      <c r="E46" s="294">
        <f>+F46+G46</f>
        <v>-125933.7</v>
      </c>
      <c r="F46" s="294">
        <f>+F50</f>
        <v>0</v>
      </c>
      <c r="G46" s="294">
        <f>+G50</f>
        <v>-125933.7</v>
      </c>
      <c r="H46" s="248"/>
    </row>
    <row r="47" spans="2:8" s="247" customFormat="1" ht="15.75" customHeight="1" x14ac:dyDescent="0.3">
      <c r="B47" s="377"/>
      <c r="C47" s="377"/>
      <c r="D47" s="202" t="s">
        <v>199</v>
      </c>
      <c r="E47" s="294"/>
      <c r="F47" s="294"/>
      <c r="G47" s="294"/>
    </row>
    <row r="48" spans="2:8" s="247" customFormat="1" ht="34.5" x14ac:dyDescent="0.3">
      <c r="B48" s="377"/>
      <c r="C48" s="377"/>
      <c r="D48" s="249" t="s">
        <v>200</v>
      </c>
      <c r="E48" s="294">
        <f>F48+G48</f>
        <v>-125933.7</v>
      </c>
      <c r="F48" s="294">
        <f>F46</f>
        <v>0</v>
      </c>
      <c r="G48" s="294">
        <f>G46</f>
        <v>-125933.7</v>
      </c>
    </row>
    <row r="49" spans="2:7" s="247" customFormat="1" ht="34.5" x14ac:dyDescent="0.3">
      <c r="B49" s="377"/>
      <c r="C49" s="377"/>
      <c r="D49" s="202" t="s">
        <v>201</v>
      </c>
      <c r="E49" s="294"/>
      <c r="F49" s="294"/>
      <c r="G49" s="294"/>
    </row>
    <row r="50" spans="2:7" s="247" customFormat="1" x14ac:dyDescent="0.3">
      <c r="B50" s="377"/>
      <c r="C50" s="377"/>
      <c r="D50" s="202" t="s">
        <v>4</v>
      </c>
      <c r="E50" s="294">
        <f>F50+G50</f>
        <v>-125933.7</v>
      </c>
      <c r="F50" s="294">
        <f>+F51</f>
        <v>0</v>
      </c>
      <c r="G50" s="294">
        <f>+G51</f>
        <v>-125933.7</v>
      </c>
    </row>
    <row r="51" spans="2:7" s="247" customFormat="1" x14ac:dyDescent="0.3">
      <c r="B51" s="377"/>
      <c r="C51" s="377"/>
      <c r="D51" s="223" t="s">
        <v>55</v>
      </c>
      <c r="E51" s="294">
        <f t="shared" ref="E51:E57" si="5">+F51+G51</f>
        <v>-125933.7</v>
      </c>
      <c r="F51" s="294">
        <f>+F54+F52</f>
        <v>0</v>
      </c>
      <c r="G51" s="294">
        <f>+G54+G52</f>
        <v>-125933.7</v>
      </c>
    </row>
    <row r="52" spans="2:7" s="247" customFormat="1" x14ac:dyDescent="0.3">
      <c r="B52" s="377"/>
      <c r="C52" s="377"/>
      <c r="D52" s="223" t="s">
        <v>164</v>
      </c>
      <c r="E52" s="294">
        <f t="shared" si="5"/>
        <v>-27976.7</v>
      </c>
      <c r="F52" s="294">
        <f>+F53</f>
        <v>0</v>
      </c>
      <c r="G52" s="294">
        <f>+G53</f>
        <v>-27976.7</v>
      </c>
    </row>
    <row r="53" spans="2:7" s="247" customFormat="1" x14ac:dyDescent="0.3">
      <c r="B53" s="377"/>
      <c r="C53" s="377"/>
      <c r="D53" s="223" t="s">
        <v>165</v>
      </c>
      <c r="E53" s="294">
        <f t="shared" si="5"/>
        <v>-27976.7</v>
      </c>
      <c r="F53" s="294"/>
      <c r="G53" s="294">
        <v>-27976.7</v>
      </c>
    </row>
    <row r="54" spans="2:7" s="247" customFormat="1" x14ac:dyDescent="0.3">
      <c r="B54" s="377"/>
      <c r="C54" s="377"/>
      <c r="D54" s="223" t="s">
        <v>69</v>
      </c>
      <c r="E54" s="294">
        <f t="shared" si="5"/>
        <v>-97957</v>
      </c>
      <c r="F54" s="294">
        <f>+F56</f>
        <v>0</v>
      </c>
      <c r="G54" s="294">
        <f>+G55+G56</f>
        <v>-97957</v>
      </c>
    </row>
    <row r="55" spans="2:7" s="247" customFormat="1" ht="51.75" x14ac:dyDescent="0.3">
      <c r="B55" s="377"/>
      <c r="C55" s="377"/>
      <c r="D55" s="223" t="s">
        <v>411</v>
      </c>
      <c r="E55" s="294">
        <f>+F55+G55</f>
        <v>-8423</v>
      </c>
      <c r="F55" s="294"/>
      <c r="G55" s="294">
        <v>-8423</v>
      </c>
    </row>
    <row r="56" spans="2:7" s="247" customFormat="1" x14ac:dyDescent="0.3">
      <c r="B56" s="377"/>
      <c r="C56" s="377"/>
      <c r="D56" s="223" t="s">
        <v>70</v>
      </c>
      <c r="E56" s="294">
        <f t="shared" si="5"/>
        <v>-89534</v>
      </c>
      <c r="F56" s="294"/>
      <c r="G56" s="294">
        <v>-89534</v>
      </c>
    </row>
    <row r="57" spans="2:7" s="247" customFormat="1" ht="51.75" x14ac:dyDescent="0.3">
      <c r="B57" s="245"/>
      <c r="C57" s="246">
        <v>31001</v>
      </c>
      <c r="D57" s="202" t="s">
        <v>203</v>
      </c>
      <c r="E57" s="294">
        <f t="shared" si="5"/>
        <v>-174849</v>
      </c>
      <c r="F57" s="294">
        <f>+F59</f>
        <v>-100386.3</v>
      </c>
      <c r="G57" s="294">
        <f>+G59</f>
        <v>-74462.7</v>
      </c>
    </row>
    <row r="58" spans="2:7" s="247" customFormat="1" ht="15.75" customHeight="1" x14ac:dyDescent="0.3">
      <c r="B58" s="384"/>
      <c r="C58" s="384"/>
      <c r="D58" s="202" t="s">
        <v>199</v>
      </c>
      <c r="E58" s="294"/>
      <c r="F58" s="294"/>
      <c r="G58" s="294"/>
    </row>
    <row r="59" spans="2:7" s="247" customFormat="1" ht="38.25" customHeight="1" x14ac:dyDescent="0.3">
      <c r="B59" s="385"/>
      <c r="C59" s="385"/>
      <c r="D59" s="249" t="s">
        <v>200</v>
      </c>
      <c r="E59" s="294">
        <f>F59+G59</f>
        <v>-174849</v>
      </c>
      <c r="F59" s="294">
        <f>+F61</f>
        <v>-100386.3</v>
      </c>
      <c r="G59" s="294">
        <f>+G61</f>
        <v>-74462.7</v>
      </c>
    </row>
    <row r="60" spans="2:7" s="247" customFormat="1" ht="34.5" x14ac:dyDescent="0.3">
      <c r="B60" s="385"/>
      <c r="C60" s="385"/>
      <c r="D60" s="202" t="s">
        <v>201</v>
      </c>
      <c r="E60" s="294"/>
      <c r="F60" s="294"/>
      <c r="G60" s="294"/>
    </row>
    <row r="61" spans="2:7" s="247" customFormat="1" ht="18.75" customHeight="1" x14ac:dyDescent="0.3">
      <c r="B61" s="385"/>
      <c r="C61" s="385"/>
      <c r="D61" s="202" t="s">
        <v>4</v>
      </c>
      <c r="E61" s="294">
        <f>+E62</f>
        <v>-174849</v>
      </c>
      <c r="F61" s="294">
        <f>+F62</f>
        <v>-100386.3</v>
      </c>
      <c r="G61" s="294">
        <f>+G62</f>
        <v>-74462.7</v>
      </c>
    </row>
    <row r="62" spans="2:7" s="247" customFormat="1" x14ac:dyDescent="0.3">
      <c r="B62" s="385"/>
      <c r="C62" s="385"/>
      <c r="D62" s="202" t="s">
        <v>24</v>
      </c>
      <c r="E62" s="294">
        <f>F62+G62</f>
        <v>-174849</v>
      </c>
      <c r="F62" s="294">
        <f>+F63</f>
        <v>-100386.3</v>
      </c>
      <c r="G62" s="294">
        <f>+G63</f>
        <v>-74462.7</v>
      </c>
    </row>
    <row r="63" spans="2:7" s="247" customFormat="1" x14ac:dyDescent="0.3">
      <c r="B63" s="385"/>
      <c r="C63" s="385"/>
      <c r="D63" s="202" t="s">
        <v>72</v>
      </c>
      <c r="E63" s="294">
        <f t="shared" ref="E63:E68" si="6">+F63+G63</f>
        <v>-174849</v>
      </c>
      <c r="F63" s="294">
        <f>+F64+F66</f>
        <v>-100386.3</v>
      </c>
      <c r="G63" s="294">
        <f>+G64+G66</f>
        <v>-74462.7</v>
      </c>
    </row>
    <row r="64" spans="2:7" s="247" customFormat="1" x14ac:dyDescent="0.3">
      <c r="B64" s="385"/>
      <c r="C64" s="385"/>
      <c r="D64" s="202" t="s">
        <v>73</v>
      </c>
      <c r="E64" s="294">
        <f t="shared" si="6"/>
        <v>-160454</v>
      </c>
      <c r="F64" s="294">
        <f>+F65</f>
        <v>-88423</v>
      </c>
      <c r="G64" s="294">
        <f>+G65</f>
        <v>-72031</v>
      </c>
    </row>
    <row r="65" spans="2:7" s="247" customFormat="1" x14ac:dyDescent="0.3">
      <c r="B65" s="385"/>
      <c r="C65" s="385"/>
      <c r="D65" s="223" t="s">
        <v>117</v>
      </c>
      <c r="E65" s="294">
        <f t="shared" si="6"/>
        <v>-160454</v>
      </c>
      <c r="F65" s="294">
        <v>-88423</v>
      </c>
      <c r="G65" s="294">
        <v>-72031</v>
      </c>
    </row>
    <row r="66" spans="2:7" s="247" customFormat="1" x14ac:dyDescent="0.3">
      <c r="B66" s="385"/>
      <c r="C66" s="385"/>
      <c r="D66" s="202" t="s">
        <v>75</v>
      </c>
      <c r="E66" s="294">
        <f t="shared" si="6"/>
        <v>-14395</v>
      </c>
      <c r="F66" s="294">
        <f>+F67+F68</f>
        <v>-11963.3</v>
      </c>
      <c r="G66" s="294">
        <f>+G67+G68</f>
        <v>-2431.6999999999998</v>
      </c>
    </row>
    <row r="67" spans="2:7" s="247" customFormat="1" x14ac:dyDescent="0.3">
      <c r="B67" s="385"/>
      <c r="C67" s="385"/>
      <c r="D67" s="223" t="s">
        <v>204</v>
      </c>
      <c r="E67" s="294">
        <f t="shared" si="6"/>
        <v>-1395</v>
      </c>
      <c r="F67" s="294">
        <v>-1130</v>
      </c>
      <c r="G67" s="294">
        <v>-265</v>
      </c>
    </row>
    <row r="68" spans="2:7" s="247" customFormat="1" x14ac:dyDescent="0.3">
      <c r="B68" s="386"/>
      <c r="C68" s="386"/>
      <c r="D68" s="202" t="s">
        <v>205</v>
      </c>
      <c r="E68" s="294">
        <f t="shared" si="6"/>
        <v>-13000</v>
      </c>
      <c r="F68" s="294">
        <v>-10833.3</v>
      </c>
      <c r="G68" s="294">
        <v>-2166.6999999999998</v>
      </c>
    </row>
    <row r="69" spans="2:7" ht="86.25" x14ac:dyDescent="0.25">
      <c r="B69" s="37"/>
      <c r="C69" s="250" t="s">
        <v>206</v>
      </c>
      <c r="D69" s="43" t="s">
        <v>207</v>
      </c>
      <c r="E69" s="315">
        <f t="shared" ref="E69:G69" si="7">E71</f>
        <v>-0.8</v>
      </c>
      <c r="F69" s="315">
        <f t="shared" si="7"/>
        <v>-0.8</v>
      </c>
      <c r="G69" s="315">
        <f t="shared" si="7"/>
        <v>0</v>
      </c>
    </row>
    <row r="70" spans="2:7" x14ac:dyDescent="0.25">
      <c r="B70" s="381"/>
      <c r="C70" s="378"/>
      <c r="D70" s="43" t="s">
        <v>53</v>
      </c>
      <c r="E70" s="316"/>
      <c r="F70" s="316"/>
      <c r="G70" s="316"/>
    </row>
    <row r="71" spans="2:7" ht="34.5" x14ac:dyDescent="0.25">
      <c r="B71" s="382"/>
      <c r="C71" s="379"/>
      <c r="D71" s="249" t="s">
        <v>200</v>
      </c>
      <c r="E71" s="317">
        <f t="shared" ref="E71:G71" si="8">E76</f>
        <v>-0.8</v>
      </c>
      <c r="F71" s="317">
        <f t="shared" si="8"/>
        <v>-0.8</v>
      </c>
      <c r="G71" s="317">
        <f t="shared" si="8"/>
        <v>0</v>
      </c>
    </row>
    <row r="72" spans="2:7" ht="34.5" x14ac:dyDescent="0.25">
      <c r="B72" s="382"/>
      <c r="C72" s="379"/>
      <c r="D72" s="43" t="s">
        <v>54</v>
      </c>
      <c r="E72" s="316"/>
      <c r="F72" s="316"/>
      <c r="G72" s="316"/>
    </row>
    <row r="73" spans="2:7" x14ac:dyDescent="0.25">
      <c r="B73" s="382"/>
      <c r="C73" s="379"/>
      <c r="D73" s="43" t="s">
        <v>4</v>
      </c>
      <c r="E73" s="318">
        <f t="shared" ref="E73:G76" si="9">E74</f>
        <v>-0.8</v>
      </c>
      <c r="F73" s="318">
        <f t="shared" si="9"/>
        <v>-0.8</v>
      </c>
      <c r="G73" s="318">
        <f t="shared" si="9"/>
        <v>0</v>
      </c>
    </row>
    <row r="74" spans="2:7" x14ac:dyDescent="0.25">
      <c r="B74" s="382"/>
      <c r="C74" s="379"/>
      <c r="D74" s="43" t="s">
        <v>24</v>
      </c>
      <c r="E74" s="318">
        <f t="shared" si="9"/>
        <v>-0.8</v>
      </c>
      <c r="F74" s="318">
        <f t="shared" si="9"/>
        <v>-0.8</v>
      </c>
      <c r="G74" s="318">
        <f t="shared" si="9"/>
        <v>0</v>
      </c>
    </row>
    <row r="75" spans="2:7" x14ac:dyDescent="0.25">
      <c r="B75" s="382"/>
      <c r="C75" s="379"/>
      <c r="D75" s="43" t="s">
        <v>72</v>
      </c>
      <c r="E75" s="318">
        <f t="shared" si="9"/>
        <v>-0.8</v>
      </c>
      <c r="F75" s="318">
        <f t="shared" si="9"/>
        <v>-0.8</v>
      </c>
      <c r="G75" s="318">
        <f t="shared" si="9"/>
        <v>0</v>
      </c>
    </row>
    <row r="76" spans="2:7" x14ac:dyDescent="0.25">
      <c r="B76" s="382"/>
      <c r="C76" s="379"/>
      <c r="D76" s="43" t="s">
        <v>73</v>
      </c>
      <c r="E76" s="318">
        <f t="shared" si="9"/>
        <v>-0.8</v>
      </c>
      <c r="F76" s="318">
        <f t="shared" si="9"/>
        <v>-0.8</v>
      </c>
      <c r="G76" s="318">
        <f t="shared" si="9"/>
        <v>0</v>
      </c>
    </row>
    <row r="77" spans="2:7" x14ac:dyDescent="0.25">
      <c r="B77" s="383"/>
      <c r="C77" s="380"/>
      <c r="D77" s="252" t="s">
        <v>97</v>
      </c>
      <c r="E77" s="318">
        <f>F77+G77</f>
        <v>-0.8</v>
      </c>
      <c r="F77" s="318">
        <v>-0.8</v>
      </c>
      <c r="G77" s="318">
        <v>0</v>
      </c>
    </row>
    <row r="78" spans="2:7" s="247" customFormat="1" ht="69" x14ac:dyDescent="0.3">
      <c r="B78" s="245"/>
      <c r="C78" s="246">
        <v>31005</v>
      </c>
      <c r="D78" s="202" t="s">
        <v>208</v>
      </c>
      <c r="E78" s="294">
        <f>+F78+G78</f>
        <v>412345</v>
      </c>
      <c r="F78" s="294">
        <f>+F83</f>
        <v>535635</v>
      </c>
      <c r="G78" s="294">
        <f>+G83</f>
        <v>-123290</v>
      </c>
    </row>
    <row r="79" spans="2:7" s="247" customFormat="1" ht="15.75" customHeight="1" x14ac:dyDescent="0.3">
      <c r="B79" s="384"/>
      <c r="C79" s="384"/>
      <c r="D79" s="202" t="s">
        <v>199</v>
      </c>
      <c r="E79" s="294"/>
      <c r="F79" s="294"/>
      <c r="G79" s="294"/>
    </row>
    <row r="80" spans="2:7" s="247" customFormat="1" ht="42" customHeight="1" x14ac:dyDescent="0.3">
      <c r="B80" s="385"/>
      <c r="C80" s="385"/>
      <c r="D80" s="249" t="s">
        <v>200</v>
      </c>
      <c r="E80" s="294">
        <f>F80+G80</f>
        <v>412345</v>
      </c>
      <c r="F80" s="294">
        <f>F78</f>
        <v>535635</v>
      </c>
      <c r="G80" s="294">
        <f>G78</f>
        <v>-123290</v>
      </c>
    </row>
    <row r="81" spans="2:7" s="247" customFormat="1" ht="34.5" x14ac:dyDescent="0.3">
      <c r="B81" s="385"/>
      <c r="C81" s="385"/>
      <c r="D81" s="202" t="s">
        <v>201</v>
      </c>
      <c r="E81" s="294"/>
      <c r="F81" s="294"/>
      <c r="G81" s="294"/>
    </row>
    <row r="82" spans="2:7" s="247" customFormat="1" x14ac:dyDescent="0.3">
      <c r="B82" s="385"/>
      <c r="C82" s="385"/>
      <c r="D82" s="202" t="s">
        <v>4</v>
      </c>
      <c r="E82" s="294">
        <f>+F82+G82</f>
        <v>412345</v>
      </c>
      <c r="F82" s="294">
        <f t="shared" ref="F82:G85" si="10">+F83</f>
        <v>535635</v>
      </c>
      <c r="G82" s="294">
        <f t="shared" si="10"/>
        <v>-123290</v>
      </c>
    </row>
    <row r="83" spans="2:7" s="247" customFormat="1" x14ac:dyDescent="0.3">
      <c r="B83" s="385"/>
      <c r="C83" s="385"/>
      <c r="D83" s="202" t="s">
        <v>24</v>
      </c>
      <c r="E83" s="294">
        <f>+F83+G83</f>
        <v>412345</v>
      </c>
      <c r="F83" s="294">
        <f t="shared" si="10"/>
        <v>535635</v>
      </c>
      <c r="G83" s="294">
        <f t="shared" si="10"/>
        <v>-123290</v>
      </c>
    </row>
    <row r="84" spans="2:7" s="247" customFormat="1" x14ac:dyDescent="0.3">
      <c r="B84" s="385"/>
      <c r="C84" s="385"/>
      <c r="D84" s="202" t="s">
        <v>72</v>
      </c>
      <c r="E84" s="294">
        <f>+E85</f>
        <v>457635</v>
      </c>
      <c r="F84" s="294">
        <f>+F85+F87</f>
        <v>535635</v>
      </c>
      <c r="G84" s="294">
        <f>+G85+G87</f>
        <v>-123290</v>
      </c>
    </row>
    <row r="85" spans="2:7" s="247" customFormat="1" x14ac:dyDescent="0.3">
      <c r="B85" s="385"/>
      <c r="C85" s="385"/>
      <c r="D85" s="202" t="s">
        <v>73</v>
      </c>
      <c r="E85" s="294">
        <f>+F85+G85</f>
        <v>457635</v>
      </c>
      <c r="F85" s="294">
        <f t="shared" si="10"/>
        <v>567635</v>
      </c>
      <c r="G85" s="294">
        <f t="shared" si="10"/>
        <v>-110000</v>
      </c>
    </row>
    <row r="86" spans="2:7" s="247" customFormat="1" x14ac:dyDescent="0.3">
      <c r="B86" s="385"/>
      <c r="C86" s="385"/>
      <c r="D86" s="223" t="s">
        <v>117</v>
      </c>
      <c r="E86" s="294">
        <f>+F86+G86</f>
        <v>457635</v>
      </c>
      <c r="F86" s="294">
        <v>567635</v>
      </c>
      <c r="G86" s="294">
        <v>-110000</v>
      </c>
    </row>
    <row r="87" spans="2:7" s="247" customFormat="1" x14ac:dyDescent="0.3">
      <c r="B87" s="385"/>
      <c r="C87" s="385"/>
      <c r="D87" s="202" t="s">
        <v>75</v>
      </c>
      <c r="E87" s="294">
        <f>+F87+G87</f>
        <v>-45290</v>
      </c>
      <c r="F87" s="294">
        <f>+F88</f>
        <v>-32000</v>
      </c>
      <c r="G87" s="294">
        <f>+G88</f>
        <v>-13290</v>
      </c>
    </row>
    <row r="88" spans="2:7" s="247" customFormat="1" x14ac:dyDescent="0.3">
      <c r="B88" s="386"/>
      <c r="C88" s="386"/>
      <c r="D88" s="223" t="s">
        <v>209</v>
      </c>
      <c r="E88" s="294">
        <f>+F88+G88</f>
        <v>-45290</v>
      </c>
      <c r="F88" s="294">
        <v>-32000</v>
      </c>
      <c r="G88" s="294">
        <v>-13290</v>
      </c>
    </row>
    <row r="89" spans="2:7" ht="34.5" x14ac:dyDescent="0.25">
      <c r="B89" s="42" t="s">
        <v>210</v>
      </c>
      <c r="C89" s="38"/>
      <c r="D89" s="43" t="s">
        <v>189</v>
      </c>
      <c r="E89" s="318">
        <f>E91+E104</f>
        <v>-865500.9</v>
      </c>
      <c r="F89" s="318">
        <f>F91+F104</f>
        <v>-609537.5</v>
      </c>
      <c r="G89" s="318">
        <f>G91+G104</f>
        <v>-255963.4</v>
      </c>
    </row>
    <row r="90" spans="2:7" x14ac:dyDescent="0.25">
      <c r="B90" s="37"/>
      <c r="C90" s="38"/>
      <c r="D90" s="43" t="s">
        <v>132</v>
      </c>
      <c r="E90" s="318"/>
      <c r="F90" s="318"/>
      <c r="G90" s="318"/>
    </row>
    <row r="91" spans="2:7" ht="103.5" x14ac:dyDescent="0.25">
      <c r="B91" s="37"/>
      <c r="C91" s="250" t="s">
        <v>211</v>
      </c>
      <c r="D91" s="43" t="s">
        <v>212</v>
      </c>
      <c r="E91" s="315">
        <f>E93</f>
        <v>-12700</v>
      </c>
      <c r="F91" s="315">
        <f>F93</f>
        <v>41000</v>
      </c>
      <c r="G91" s="315">
        <f>G93</f>
        <v>-53700</v>
      </c>
    </row>
    <row r="92" spans="2:7" ht="15.75" customHeight="1" x14ac:dyDescent="0.25">
      <c r="B92" s="381"/>
      <c r="C92" s="378"/>
      <c r="D92" s="43" t="s">
        <v>53</v>
      </c>
      <c r="E92" s="316"/>
      <c r="F92" s="316"/>
      <c r="G92" s="316"/>
    </row>
    <row r="93" spans="2:7" ht="34.5" x14ac:dyDescent="0.25">
      <c r="B93" s="382"/>
      <c r="C93" s="379"/>
      <c r="D93" s="251" t="s">
        <v>71</v>
      </c>
      <c r="E93" s="315">
        <f>E95</f>
        <v>-12700</v>
      </c>
      <c r="F93" s="315">
        <f>F95</f>
        <v>41000</v>
      </c>
      <c r="G93" s="315">
        <f>G95</f>
        <v>-53700</v>
      </c>
    </row>
    <row r="94" spans="2:7" ht="34.5" x14ac:dyDescent="0.25">
      <c r="B94" s="382"/>
      <c r="C94" s="379"/>
      <c r="D94" s="43" t="s">
        <v>54</v>
      </c>
      <c r="E94" s="316"/>
      <c r="F94" s="316"/>
      <c r="G94" s="316"/>
    </row>
    <row r="95" spans="2:7" x14ac:dyDescent="0.25">
      <c r="B95" s="382"/>
      <c r="C95" s="379"/>
      <c r="D95" s="43" t="s">
        <v>4</v>
      </c>
      <c r="E95" s="318">
        <f t="shared" ref="E95:G96" si="11">E96</f>
        <v>-12700</v>
      </c>
      <c r="F95" s="318">
        <f t="shared" si="11"/>
        <v>41000</v>
      </c>
      <c r="G95" s="318">
        <f t="shared" si="11"/>
        <v>-53700</v>
      </c>
    </row>
    <row r="96" spans="2:7" ht="18.75" customHeight="1" x14ac:dyDescent="0.25">
      <c r="B96" s="382"/>
      <c r="C96" s="379"/>
      <c r="D96" s="43" t="s">
        <v>24</v>
      </c>
      <c r="E96" s="318">
        <f t="shared" si="11"/>
        <v>-12700</v>
      </c>
      <c r="F96" s="318">
        <f t="shared" si="11"/>
        <v>41000</v>
      </c>
      <c r="G96" s="318">
        <f t="shared" si="11"/>
        <v>-53700</v>
      </c>
    </row>
    <row r="97" spans="2:7" ht="18.75" customHeight="1" x14ac:dyDescent="0.25">
      <c r="B97" s="382"/>
      <c r="C97" s="379"/>
      <c r="D97" s="43" t="s">
        <v>72</v>
      </c>
      <c r="E97" s="318">
        <f>F97+G97</f>
        <v>-12700</v>
      </c>
      <c r="F97" s="318">
        <f>F98+F100+F102</f>
        <v>41000</v>
      </c>
      <c r="G97" s="318">
        <f>G98+G100+G102</f>
        <v>-53700</v>
      </c>
    </row>
    <row r="98" spans="2:7" x14ac:dyDescent="0.25">
      <c r="B98" s="382"/>
      <c r="C98" s="379"/>
      <c r="D98" s="43" t="s">
        <v>73</v>
      </c>
      <c r="E98" s="318">
        <f>E99</f>
        <v>-92400</v>
      </c>
      <c r="F98" s="318">
        <f>F99</f>
        <v>-55000</v>
      </c>
      <c r="G98" s="318">
        <f>G99</f>
        <v>-37400</v>
      </c>
    </row>
    <row r="99" spans="2:7" x14ac:dyDescent="0.25">
      <c r="B99" s="382"/>
      <c r="C99" s="379"/>
      <c r="D99" s="252" t="s">
        <v>97</v>
      </c>
      <c r="E99" s="318">
        <f>F99+G99</f>
        <v>-92400</v>
      </c>
      <c r="F99" s="318">
        <v>-55000</v>
      </c>
      <c r="G99" s="318">
        <v>-37400</v>
      </c>
    </row>
    <row r="100" spans="2:7" x14ac:dyDescent="0.25">
      <c r="B100" s="382"/>
      <c r="C100" s="379"/>
      <c r="D100" s="43" t="s">
        <v>75</v>
      </c>
      <c r="E100" s="318">
        <f>E101</f>
        <v>81300</v>
      </c>
      <c r="F100" s="318">
        <f>F101</f>
        <v>96000</v>
      </c>
      <c r="G100" s="318">
        <f>G101</f>
        <v>-14700</v>
      </c>
    </row>
    <row r="101" spans="2:7" x14ac:dyDescent="0.25">
      <c r="B101" s="382"/>
      <c r="C101" s="379"/>
      <c r="D101" s="252" t="s">
        <v>213</v>
      </c>
      <c r="E101" s="318">
        <f>F101+G101</f>
        <v>81300</v>
      </c>
      <c r="F101" s="318">
        <v>96000</v>
      </c>
      <c r="G101" s="318">
        <v>-14700</v>
      </c>
    </row>
    <row r="102" spans="2:7" x14ac:dyDescent="0.25">
      <c r="B102" s="382"/>
      <c r="C102" s="379"/>
      <c r="D102" s="43" t="s">
        <v>154</v>
      </c>
      <c r="E102" s="318">
        <f>E103</f>
        <v>-1600</v>
      </c>
      <c r="F102" s="318">
        <f>F103</f>
        <v>0</v>
      </c>
      <c r="G102" s="318">
        <f>G103</f>
        <v>-1600</v>
      </c>
    </row>
    <row r="103" spans="2:7" x14ac:dyDescent="0.25">
      <c r="B103" s="383"/>
      <c r="C103" s="380"/>
      <c r="D103" s="252" t="s">
        <v>155</v>
      </c>
      <c r="E103" s="318">
        <f>F103+G103</f>
        <v>-1600</v>
      </c>
      <c r="F103" s="318">
        <v>0</v>
      </c>
      <c r="G103" s="318">
        <v>-1600</v>
      </c>
    </row>
    <row r="104" spans="2:7" ht="103.5" x14ac:dyDescent="0.25">
      <c r="B104" s="37"/>
      <c r="C104" s="250" t="s">
        <v>214</v>
      </c>
      <c r="D104" s="43" t="s">
        <v>215</v>
      </c>
      <c r="E104" s="315">
        <f>E106</f>
        <v>-852800.9</v>
      </c>
      <c r="F104" s="315">
        <f>F106</f>
        <v>-650537.5</v>
      </c>
      <c r="G104" s="315">
        <f>G106</f>
        <v>-202263.4</v>
      </c>
    </row>
    <row r="105" spans="2:7" x14ac:dyDescent="0.25">
      <c r="B105" s="381"/>
      <c r="C105" s="378"/>
      <c r="D105" s="43" t="s">
        <v>53</v>
      </c>
      <c r="E105" s="316"/>
      <c r="F105" s="316"/>
      <c r="G105" s="316"/>
    </row>
    <row r="106" spans="2:7" ht="34.5" x14ac:dyDescent="0.25">
      <c r="B106" s="382"/>
      <c r="C106" s="379"/>
      <c r="D106" s="251" t="s">
        <v>71</v>
      </c>
      <c r="E106" s="315">
        <f>E108</f>
        <v>-852800.9</v>
      </c>
      <c r="F106" s="315">
        <f>F108</f>
        <v>-650537.5</v>
      </c>
      <c r="G106" s="315">
        <f>G108</f>
        <v>-202263.4</v>
      </c>
    </row>
    <row r="107" spans="2:7" ht="34.5" x14ac:dyDescent="0.25">
      <c r="B107" s="382"/>
      <c r="C107" s="379"/>
      <c r="D107" s="43" t="s">
        <v>54</v>
      </c>
      <c r="E107" s="316"/>
      <c r="F107" s="316"/>
      <c r="G107" s="316"/>
    </row>
    <row r="108" spans="2:7" x14ac:dyDescent="0.25">
      <c r="B108" s="382"/>
      <c r="C108" s="379"/>
      <c r="D108" s="43" t="s">
        <v>4</v>
      </c>
      <c r="E108" s="318">
        <f t="shared" ref="E108:G109" si="12">E109</f>
        <v>-852800.9</v>
      </c>
      <c r="F108" s="318">
        <f t="shared" si="12"/>
        <v>-650537.5</v>
      </c>
      <c r="G108" s="318">
        <f t="shared" si="12"/>
        <v>-202263.4</v>
      </c>
    </row>
    <row r="109" spans="2:7" x14ac:dyDescent="0.25">
      <c r="B109" s="382"/>
      <c r="C109" s="379"/>
      <c r="D109" s="43" t="s">
        <v>24</v>
      </c>
      <c r="E109" s="318">
        <f t="shared" si="12"/>
        <v>-852800.9</v>
      </c>
      <c r="F109" s="318">
        <f t="shared" si="12"/>
        <v>-650537.5</v>
      </c>
      <c r="G109" s="318">
        <f t="shared" si="12"/>
        <v>-202263.4</v>
      </c>
    </row>
    <row r="110" spans="2:7" x14ac:dyDescent="0.25">
      <c r="B110" s="382"/>
      <c r="C110" s="379"/>
      <c r="D110" s="43" t="s">
        <v>72</v>
      </c>
      <c r="E110" s="318">
        <f>F110+G110</f>
        <v>-852800.9</v>
      </c>
      <c r="F110" s="318">
        <f>F115+F113+F111</f>
        <v>-650537.5</v>
      </c>
      <c r="G110" s="318">
        <f>G115+G113+G111</f>
        <v>-202263.4</v>
      </c>
    </row>
    <row r="111" spans="2:7" x14ac:dyDescent="0.25">
      <c r="B111" s="382"/>
      <c r="C111" s="379"/>
      <c r="D111" s="43" t="s">
        <v>73</v>
      </c>
      <c r="E111" s="318">
        <f>E112</f>
        <v>-548800</v>
      </c>
      <c r="F111" s="318">
        <f>F112</f>
        <v>-418000</v>
      </c>
      <c r="G111" s="318">
        <f>G112</f>
        <v>-130800</v>
      </c>
    </row>
    <row r="112" spans="2:7" x14ac:dyDescent="0.25">
      <c r="B112" s="382"/>
      <c r="C112" s="379"/>
      <c r="D112" s="252" t="s">
        <v>97</v>
      </c>
      <c r="E112" s="318">
        <f>F112+G112</f>
        <v>-548800</v>
      </c>
      <c r="F112" s="318">
        <v>-418000</v>
      </c>
      <c r="G112" s="318">
        <v>-130800</v>
      </c>
    </row>
    <row r="113" spans="2:10" x14ac:dyDescent="0.25">
      <c r="B113" s="382"/>
      <c r="C113" s="379"/>
      <c r="D113" s="43" t="s">
        <v>75</v>
      </c>
      <c r="E113" s="318">
        <f>E114</f>
        <v>-272000.90000000002</v>
      </c>
      <c r="F113" s="318">
        <f>F114</f>
        <v>-213037.5</v>
      </c>
      <c r="G113" s="318">
        <f>G114</f>
        <v>-58963.4</v>
      </c>
    </row>
    <row r="114" spans="2:10" x14ac:dyDescent="0.25">
      <c r="B114" s="382"/>
      <c r="C114" s="379"/>
      <c r="D114" s="252" t="s">
        <v>213</v>
      </c>
      <c r="E114" s="318">
        <f>F114+G114</f>
        <v>-272000.90000000002</v>
      </c>
      <c r="F114" s="318">
        <v>-213037.5</v>
      </c>
      <c r="G114" s="318">
        <v>-58963.4</v>
      </c>
    </row>
    <row r="115" spans="2:10" x14ac:dyDescent="0.25">
      <c r="B115" s="382"/>
      <c r="C115" s="379"/>
      <c r="D115" s="43" t="s">
        <v>154</v>
      </c>
      <c r="E115" s="318">
        <f>E116</f>
        <v>-32000</v>
      </c>
      <c r="F115" s="318">
        <f>F116</f>
        <v>-19500</v>
      </c>
      <c r="G115" s="318">
        <f>G116</f>
        <v>-12500</v>
      </c>
    </row>
    <row r="116" spans="2:10" x14ac:dyDescent="0.25">
      <c r="B116" s="383"/>
      <c r="C116" s="380"/>
      <c r="D116" s="252" t="s">
        <v>155</v>
      </c>
      <c r="E116" s="318">
        <f>F116+G116</f>
        <v>-32000</v>
      </c>
      <c r="F116" s="318">
        <v>-19500</v>
      </c>
      <c r="G116" s="318">
        <v>-12500</v>
      </c>
    </row>
    <row r="117" spans="2:10" x14ac:dyDescent="0.25">
      <c r="B117" s="42" t="s">
        <v>435</v>
      </c>
      <c r="C117" s="38"/>
      <c r="D117" s="43" t="s">
        <v>436</v>
      </c>
      <c r="E117" s="426">
        <f>F117+G117</f>
        <v>-170700</v>
      </c>
      <c r="F117" s="426">
        <f>F119+F127+F136+F144+F152+F160+F169+F178</f>
        <v>0</v>
      </c>
      <c r="G117" s="426">
        <f>G119+G127+G136+G144+G152+G160+G169+G178</f>
        <v>-170700</v>
      </c>
      <c r="I117" s="427"/>
      <c r="J117" s="427"/>
    </row>
    <row r="118" spans="2:10" x14ac:dyDescent="0.25">
      <c r="B118" s="37"/>
      <c r="C118" s="38"/>
      <c r="D118" s="43" t="s">
        <v>132</v>
      </c>
      <c r="E118" s="426"/>
      <c r="F118" s="426"/>
      <c r="G118" s="426"/>
      <c r="I118" s="428"/>
      <c r="J118" s="427"/>
    </row>
    <row r="119" spans="2:10" ht="69" x14ac:dyDescent="0.25">
      <c r="B119" s="37"/>
      <c r="C119" s="24">
        <v>11005</v>
      </c>
      <c r="D119" s="190" t="s">
        <v>437</v>
      </c>
      <c r="E119" s="429">
        <f>+E121</f>
        <v>125000</v>
      </c>
      <c r="F119" s="429">
        <f>+F121</f>
        <v>100000</v>
      </c>
      <c r="G119" s="429">
        <f>+G121</f>
        <v>25000</v>
      </c>
      <c r="I119" s="428"/>
      <c r="J119" s="427"/>
    </row>
    <row r="120" spans="2:10" x14ac:dyDescent="0.25">
      <c r="B120" s="37"/>
      <c r="C120" s="190"/>
      <c r="D120" s="190" t="s">
        <v>53</v>
      </c>
      <c r="E120" s="429"/>
      <c r="F120" s="429"/>
      <c r="G120" s="429"/>
      <c r="I120" s="428"/>
      <c r="J120" s="427"/>
    </row>
    <row r="121" spans="2:10" ht="34.5" x14ac:dyDescent="0.25">
      <c r="B121" s="37"/>
      <c r="C121" s="190"/>
      <c r="D121" s="335" t="s">
        <v>135</v>
      </c>
      <c r="E121" s="429">
        <f>+E123</f>
        <v>125000</v>
      </c>
      <c r="F121" s="429">
        <f>+F123</f>
        <v>100000</v>
      </c>
      <c r="G121" s="429">
        <f>+G123</f>
        <v>25000</v>
      </c>
      <c r="H121" s="110"/>
      <c r="I121" s="428"/>
      <c r="J121" s="427"/>
    </row>
    <row r="122" spans="2:10" ht="34.5" x14ac:dyDescent="0.25">
      <c r="B122" s="37"/>
      <c r="C122" s="190"/>
      <c r="D122" s="190" t="s">
        <v>54</v>
      </c>
      <c r="E122" s="429"/>
      <c r="F122" s="429"/>
      <c r="G122" s="429"/>
      <c r="H122" s="430"/>
      <c r="I122" s="428"/>
      <c r="J122" s="427"/>
    </row>
    <row r="123" spans="2:10" x14ac:dyDescent="0.25">
      <c r="B123" s="37"/>
      <c r="C123" s="190"/>
      <c r="D123" s="190" t="s">
        <v>4</v>
      </c>
      <c r="E123" s="429">
        <f>+F123+G123</f>
        <v>125000</v>
      </c>
      <c r="F123" s="429">
        <f t="shared" ref="F123:G125" si="13">+F124</f>
        <v>100000</v>
      </c>
      <c r="G123" s="429">
        <f t="shared" si="13"/>
        <v>25000</v>
      </c>
      <c r="I123" s="428"/>
      <c r="J123" s="427"/>
    </row>
    <row r="124" spans="2:10" x14ac:dyDescent="0.25">
      <c r="B124" s="37"/>
      <c r="C124" s="190"/>
      <c r="D124" s="190" t="s">
        <v>55</v>
      </c>
      <c r="E124" s="429">
        <f>+F124+G124</f>
        <v>125000</v>
      </c>
      <c r="F124" s="429">
        <f t="shared" si="13"/>
        <v>100000</v>
      </c>
      <c r="G124" s="429">
        <f t="shared" si="13"/>
        <v>25000</v>
      </c>
      <c r="I124" s="428"/>
      <c r="J124" s="427"/>
    </row>
    <row r="125" spans="2:10" x14ac:dyDescent="0.25">
      <c r="B125" s="37"/>
      <c r="C125" s="190"/>
      <c r="D125" s="190" t="s">
        <v>69</v>
      </c>
      <c r="E125" s="429">
        <f>+F125+G125</f>
        <v>125000</v>
      </c>
      <c r="F125" s="429">
        <f t="shared" si="13"/>
        <v>100000</v>
      </c>
      <c r="G125" s="429">
        <f t="shared" si="13"/>
        <v>25000</v>
      </c>
      <c r="I125" s="428"/>
      <c r="J125" s="427"/>
    </row>
    <row r="126" spans="2:10" x14ac:dyDescent="0.25">
      <c r="B126" s="37"/>
      <c r="C126" s="190"/>
      <c r="D126" s="190" t="s">
        <v>70</v>
      </c>
      <c r="E126" s="429">
        <f>+F126+G126</f>
        <v>125000</v>
      </c>
      <c r="F126" s="429">
        <v>100000</v>
      </c>
      <c r="G126" s="429">
        <v>25000</v>
      </c>
      <c r="I126" s="428"/>
      <c r="J126" s="427"/>
    </row>
    <row r="127" spans="2:10" ht="51.75" x14ac:dyDescent="0.25">
      <c r="B127" s="190"/>
      <c r="C127" s="24" t="s">
        <v>438</v>
      </c>
      <c r="D127" s="190" t="s">
        <v>439</v>
      </c>
      <c r="E127" s="429">
        <f>+E129</f>
        <v>-108000</v>
      </c>
      <c r="F127" s="429">
        <f>+F129</f>
        <v>0</v>
      </c>
      <c r="G127" s="429">
        <f>+G129</f>
        <v>-108000</v>
      </c>
    </row>
    <row r="128" spans="2:10" x14ac:dyDescent="0.25">
      <c r="B128" s="190"/>
      <c r="C128" s="190"/>
      <c r="D128" s="190" t="s">
        <v>53</v>
      </c>
      <c r="E128" s="429"/>
      <c r="F128" s="429"/>
      <c r="G128" s="429"/>
    </row>
    <row r="129" spans="2:10" ht="34.5" x14ac:dyDescent="0.25">
      <c r="B129" s="190"/>
      <c r="C129" s="190"/>
      <c r="D129" s="335" t="s">
        <v>135</v>
      </c>
      <c r="E129" s="429">
        <f>+E131</f>
        <v>-108000</v>
      </c>
      <c r="F129" s="429">
        <f>+F131</f>
        <v>0</v>
      </c>
      <c r="G129" s="429">
        <f>+G131</f>
        <v>-108000</v>
      </c>
    </row>
    <row r="130" spans="2:10" ht="34.5" x14ac:dyDescent="0.25">
      <c r="B130" s="190"/>
      <c r="C130" s="190"/>
      <c r="D130" s="190" t="s">
        <v>54</v>
      </c>
      <c r="E130" s="429"/>
      <c r="F130" s="429"/>
      <c r="G130" s="429"/>
    </row>
    <row r="131" spans="2:10" x14ac:dyDescent="0.25">
      <c r="B131" s="190"/>
      <c r="C131" s="190"/>
      <c r="D131" s="190" t="s">
        <v>4</v>
      </c>
      <c r="E131" s="429">
        <f>+F131+G131</f>
        <v>-108000</v>
      </c>
      <c r="F131" s="429">
        <f t="shared" ref="F131:G133" si="14">+F132</f>
        <v>0</v>
      </c>
      <c r="G131" s="429">
        <f t="shared" si="14"/>
        <v>-108000</v>
      </c>
    </row>
    <row r="132" spans="2:10" x14ac:dyDescent="0.25">
      <c r="B132" s="190"/>
      <c r="C132" s="190"/>
      <c r="D132" s="190" t="s">
        <v>55</v>
      </c>
      <c r="E132" s="429">
        <f>+F132+G132</f>
        <v>-108000</v>
      </c>
      <c r="F132" s="429">
        <f t="shared" si="14"/>
        <v>0</v>
      </c>
      <c r="G132" s="429">
        <f t="shared" si="14"/>
        <v>-108000</v>
      </c>
    </row>
    <row r="133" spans="2:10" x14ac:dyDescent="0.25">
      <c r="B133" s="190"/>
      <c r="C133" s="190"/>
      <c r="D133" s="190" t="s">
        <v>164</v>
      </c>
      <c r="E133" s="429">
        <f>+F133+G133</f>
        <v>-108000</v>
      </c>
      <c r="F133" s="429">
        <f t="shared" si="14"/>
        <v>0</v>
      </c>
      <c r="G133" s="429">
        <f t="shared" si="14"/>
        <v>-108000</v>
      </c>
    </row>
    <row r="134" spans="2:10" ht="34.5" x14ac:dyDescent="0.25">
      <c r="B134" s="190"/>
      <c r="C134" s="190"/>
      <c r="D134" s="190" t="s">
        <v>440</v>
      </c>
      <c r="E134" s="429">
        <f>+F134+G134</f>
        <v>-108000</v>
      </c>
      <c r="F134" s="429">
        <f>+F135</f>
        <v>0</v>
      </c>
      <c r="G134" s="429">
        <f>+G135</f>
        <v>-108000</v>
      </c>
    </row>
    <row r="135" spans="2:10" x14ac:dyDescent="0.25">
      <c r="B135" s="190"/>
      <c r="C135" s="190"/>
      <c r="D135" s="190" t="s">
        <v>165</v>
      </c>
      <c r="E135" s="429">
        <f>+F135+G135</f>
        <v>-108000</v>
      </c>
      <c r="F135" s="429">
        <v>0</v>
      </c>
      <c r="G135" s="429">
        <v>-108000</v>
      </c>
    </row>
    <row r="136" spans="2:10" ht="51.75" x14ac:dyDescent="0.25">
      <c r="B136" s="190"/>
      <c r="C136" s="24">
        <v>11011</v>
      </c>
      <c r="D136" s="190" t="s">
        <v>476</v>
      </c>
      <c r="E136" s="429">
        <f>+E138</f>
        <v>-50000</v>
      </c>
      <c r="F136" s="429">
        <f>+F138</f>
        <v>0</v>
      </c>
      <c r="G136" s="429">
        <f>+G138</f>
        <v>-50000</v>
      </c>
    </row>
    <row r="137" spans="2:10" x14ac:dyDescent="0.25">
      <c r="B137" s="190"/>
      <c r="C137" s="190"/>
      <c r="D137" s="190" t="s">
        <v>53</v>
      </c>
      <c r="E137" s="429"/>
      <c r="F137" s="429"/>
      <c r="G137" s="429"/>
    </row>
    <row r="138" spans="2:10" ht="34.5" x14ac:dyDescent="0.25">
      <c r="B138" s="190"/>
      <c r="C138" s="190"/>
      <c r="D138" s="335" t="s">
        <v>45</v>
      </c>
      <c r="E138" s="429">
        <f>+E140</f>
        <v>-50000</v>
      </c>
      <c r="F138" s="429">
        <f>+F140</f>
        <v>0</v>
      </c>
      <c r="G138" s="429">
        <f>+G140</f>
        <v>-50000</v>
      </c>
    </row>
    <row r="139" spans="2:10" ht="34.5" x14ac:dyDescent="0.25">
      <c r="B139" s="190"/>
      <c r="C139" s="190"/>
      <c r="D139" s="190" t="s">
        <v>54</v>
      </c>
      <c r="E139" s="429"/>
      <c r="F139" s="429"/>
      <c r="G139" s="429"/>
    </row>
    <row r="140" spans="2:10" x14ac:dyDescent="0.25">
      <c r="B140" s="190"/>
      <c r="C140" s="190"/>
      <c r="D140" s="190" t="s">
        <v>4</v>
      </c>
      <c r="E140" s="429">
        <f>+F140+G140</f>
        <v>-50000</v>
      </c>
      <c r="F140" s="429">
        <f t="shared" ref="F140:G142" si="15">+F141</f>
        <v>0</v>
      </c>
      <c r="G140" s="429">
        <f t="shared" si="15"/>
        <v>-50000</v>
      </c>
    </row>
    <row r="141" spans="2:10" x14ac:dyDescent="0.25">
      <c r="B141" s="190"/>
      <c r="C141" s="190"/>
      <c r="D141" s="190" t="s">
        <v>55</v>
      </c>
      <c r="E141" s="429">
        <f>+F141+G141</f>
        <v>-50000</v>
      </c>
      <c r="F141" s="429">
        <f t="shared" si="15"/>
        <v>0</v>
      </c>
      <c r="G141" s="429">
        <f t="shared" si="15"/>
        <v>-50000</v>
      </c>
    </row>
    <row r="142" spans="2:10" x14ac:dyDescent="0.25">
      <c r="B142" s="190"/>
      <c r="C142" s="190"/>
      <c r="D142" s="190" t="s">
        <v>69</v>
      </c>
      <c r="E142" s="429">
        <f>+F142+G142</f>
        <v>-50000</v>
      </c>
      <c r="F142" s="429">
        <f t="shared" si="15"/>
        <v>0</v>
      </c>
      <c r="G142" s="429">
        <f t="shared" si="15"/>
        <v>-50000</v>
      </c>
    </row>
    <row r="143" spans="2:10" x14ac:dyDescent="0.25">
      <c r="B143" s="190"/>
      <c r="C143" s="190"/>
      <c r="D143" s="190" t="s">
        <v>70</v>
      </c>
      <c r="E143" s="429">
        <f>+F143+G143</f>
        <v>-50000</v>
      </c>
      <c r="F143" s="429">
        <v>0</v>
      </c>
      <c r="G143" s="429">
        <v>-50000</v>
      </c>
    </row>
    <row r="144" spans="2:10" ht="51.75" x14ac:dyDescent="0.25">
      <c r="B144" s="190"/>
      <c r="C144" s="24">
        <v>11012</v>
      </c>
      <c r="D144" s="190" t="s">
        <v>441</v>
      </c>
      <c r="E144" s="429">
        <f>+E146</f>
        <v>-126300</v>
      </c>
      <c r="F144" s="429">
        <f>+F146</f>
        <v>-101600</v>
      </c>
      <c r="G144" s="429">
        <f>+G146</f>
        <v>-24700</v>
      </c>
      <c r="J144" s="431"/>
    </row>
    <row r="145" spans="2:7" x14ac:dyDescent="0.25">
      <c r="B145" s="190"/>
      <c r="C145" s="190"/>
      <c r="D145" s="190" t="s">
        <v>53</v>
      </c>
      <c r="E145" s="429"/>
      <c r="F145" s="429"/>
      <c r="G145" s="429"/>
    </row>
    <row r="146" spans="2:7" ht="34.5" x14ac:dyDescent="0.25">
      <c r="B146" s="190"/>
      <c r="C146" s="190"/>
      <c r="D146" s="335" t="s">
        <v>135</v>
      </c>
      <c r="E146" s="429">
        <f>+E148</f>
        <v>-126300</v>
      </c>
      <c r="F146" s="429">
        <f>+F148</f>
        <v>-101600</v>
      </c>
      <c r="G146" s="429">
        <f>+G148</f>
        <v>-24700</v>
      </c>
    </row>
    <row r="147" spans="2:7" ht="34.5" x14ac:dyDescent="0.25">
      <c r="B147" s="190"/>
      <c r="C147" s="190"/>
      <c r="D147" s="190" t="s">
        <v>54</v>
      </c>
      <c r="E147" s="429"/>
      <c r="F147" s="429"/>
      <c r="G147" s="429"/>
    </row>
    <row r="148" spans="2:7" x14ac:dyDescent="0.25">
      <c r="B148" s="190"/>
      <c r="C148" s="190"/>
      <c r="D148" s="190" t="s">
        <v>4</v>
      </c>
      <c r="E148" s="429">
        <f>+F148+G148</f>
        <v>-126300</v>
      </c>
      <c r="F148" s="429">
        <f t="shared" ref="F148:G150" si="16">+F149</f>
        <v>-101600</v>
      </c>
      <c r="G148" s="429">
        <f t="shared" si="16"/>
        <v>-24700</v>
      </c>
    </row>
    <row r="149" spans="2:7" x14ac:dyDescent="0.25">
      <c r="B149" s="190"/>
      <c r="C149" s="190"/>
      <c r="D149" s="190" t="s">
        <v>55</v>
      </c>
      <c r="E149" s="429">
        <f>+F149+G149</f>
        <v>-126300</v>
      </c>
      <c r="F149" s="429">
        <f t="shared" si="16"/>
        <v>-101600</v>
      </c>
      <c r="G149" s="429">
        <f t="shared" si="16"/>
        <v>-24700</v>
      </c>
    </row>
    <row r="150" spans="2:7" x14ac:dyDescent="0.25">
      <c r="B150" s="190"/>
      <c r="C150" s="190"/>
      <c r="D150" s="190" t="s">
        <v>69</v>
      </c>
      <c r="E150" s="429">
        <f>+F150+G150</f>
        <v>-126300</v>
      </c>
      <c r="F150" s="429">
        <f t="shared" si="16"/>
        <v>-101600</v>
      </c>
      <c r="G150" s="429">
        <f t="shared" si="16"/>
        <v>-24700</v>
      </c>
    </row>
    <row r="151" spans="2:7" x14ac:dyDescent="0.25">
      <c r="B151" s="190"/>
      <c r="C151" s="190"/>
      <c r="D151" s="190" t="s">
        <v>70</v>
      </c>
      <c r="E151" s="429">
        <f>+F151+G151</f>
        <v>-126300</v>
      </c>
      <c r="F151" s="429">
        <v>-101600</v>
      </c>
      <c r="G151" s="429">
        <v>-24700</v>
      </c>
    </row>
    <row r="152" spans="2:7" ht="51.75" x14ac:dyDescent="0.25">
      <c r="B152" s="190"/>
      <c r="C152" s="24">
        <v>11014</v>
      </c>
      <c r="D152" s="190" t="s">
        <v>442</v>
      </c>
      <c r="E152" s="429">
        <f>+E154</f>
        <v>-125000</v>
      </c>
      <c r="F152" s="429">
        <f>+F154</f>
        <v>-100000</v>
      </c>
      <c r="G152" s="429">
        <f>+G154</f>
        <v>-25000</v>
      </c>
    </row>
    <row r="153" spans="2:7" x14ac:dyDescent="0.25">
      <c r="B153" s="190"/>
      <c r="C153" s="190"/>
      <c r="D153" s="190" t="s">
        <v>53</v>
      </c>
      <c r="E153" s="429"/>
      <c r="F153" s="429"/>
      <c r="G153" s="429"/>
    </row>
    <row r="154" spans="2:7" ht="34.5" x14ac:dyDescent="0.25">
      <c r="B154" s="190"/>
      <c r="C154" s="190"/>
      <c r="D154" s="335" t="s">
        <v>135</v>
      </c>
      <c r="E154" s="429">
        <f>+E156</f>
        <v>-125000</v>
      </c>
      <c r="F154" s="429">
        <f>+F156</f>
        <v>-100000</v>
      </c>
      <c r="G154" s="429">
        <f>+G156</f>
        <v>-25000</v>
      </c>
    </row>
    <row r="155" spans="2:7" ht="34.5" x14ac:dyDescent="0.25">
      <c r="B155" s="190"/>
      <c r="C155" s="190"/>
      <c r="D155" s="190" t="s">
        <v>54</v>
      </c>
      <c r="E155" s="429"/>
      <c r="F155" s="429"/>
      <c r="G155" s="429"/>
    </row>
    <row r="156" spans="2:7" x14ac:dyDescent="0.25">
      <c r="B156" s="190"/>
      <c r="C156" s="190"/>
      <c r="D156" s="190" t="s">
        <v>4</v>
      </c>
      <c r="E156" s="429">
        <f>+F156+G156</f>
        <v>-125000</v>
      </c>
      <c r="F156" s="429">
        <f t="shared" ref="F156:G158" si="17">+F157</f>
        <v>-100000</v>
      </c>
      <c r="G156" s="429">
        <f t="shared" si="17"/>
        <v>-25000</v>
      </c>
    </row>
    <row r="157" spans="2:7" x14ac:dyDescent="0.25">
      <c r="B157" s="190"/>
      <c r="C157" s="190"/>
      <c r="D157" s="190" t="s">
        <v>55</v>
      </c>
      <c r="E157" s="429">
        <f>+F157+G157</f>
        <v>-125000</v>
      </c>
      <c r="F157" s="429">
        <f t="shared" si="17"/>
        <v>-100000</v>
      </c>
      <c r="G157" s="429">
        <f t="shared" si="17"/>
        <v>-25000</v>
      </c>
    </row>
    <row r="158" spans="2:7" x14ac:dyDescent="0.25">
      <c r="B158" s="190"/>
      <c r="C158" s="190"/>
      <c r="D158" s="190" t="s">
        <v>69</v>
      </c>
      <c r="E158" s="429">
        <f>+F158+G158</f>
        <v>-125000</v>
      </c>
      <c r="F158" s="429">
        <f t="shared" si="17"/>
        <v>-100000</v>
      </c>
      <c r="G158" s="429">
        <f t="shared" si="17"/>
        <v>-25000</v>
      </c>
    </row>
    <row r="159" spans="2:7" x14ac:dyDescent="0.25">
      <c r="B159" s="190"/>
      <c r="C159" s="190"/>
      <c r="D159" s="190" t="s">
        <v>70</v>
      </c>
      <c r="E159" s="429">
        <f>+F159+G159</f>
        <v>-125000</v>
      </c>
      <c r="F159" s="429">
        <v>-100000</v>
      </c>
      <c r="G159" s="429">
        <v>-25000</v>
      </c>
    </row>
    <row r="160" spans="2:7" ht="69" x14ac:dyDescent="0.25">
      <c r="B160" s="37"/>
      <c r="C160" s="250" t="s">
        <v>443</v>
      </c>
      <c r="D160" s="43" t="s">
        <v>444</v>
      </c>
      <c r="E160" s="432">
        <f>E162</f>
        <v>-132000</v>
      </c>
      <c r="F160" s="432">
        <f>F162</f>
        <v>-132000</v>
      </c>
      <c r="G160" s="432">
        <f>G162</f>
        <v>0</v>
      </c>
    </row>
    <row r="161" spans="2:7" x14ac:dyDescent="0.25">
      <c r="B161" s="37"/>
      <c r="C161" s="38"/>
      <c r="D161" s="43" t="s">
        <v>53</v>
      </c>
      <c r="E161" s="43"/>
      <c r="F161" s="43"/>
      <c r="G161" s="43"/>
    </row>
    <row r="162" spans="2:7" ht="34.5" x14ac:dyDescent="0.25">
      <c r="B162" s="37"/>
      <c r="C162" s="38"/>
      <c r="D162" s="43" t="s">
        <v>135</v>
      </c>
      <c r="E162" s="432">
        <f>E164</f>
        <v>-132000</v>
      </c>
      <c r="F162" s="432">
        <f>F164</f>
        <v>-132000</v>
      </c>
      <c r="G162" s="432">
        <f>G164</f>
        <v>0</v>
      </c>
    </row>
    <row r="163" spans="2:7" ht="34.5" x14ac:dyDescent="0.25">
      <c r="B163" s="37"/>
      <c r="C163" s="38"/>
      <c r="D163" s="43" t="s">
        <v>54</v>
      </c>
      <c r="E163" s="43"/>
      <c r="F163" s="43"/>
      <c r="G163" s="43"/>
    </row>
    <row r="164" spans="2:7" x14ac:dyDescent="0.25">
      <c r="B164" s="37"/>
      <c r="C164" s="38"/>
      <c r="D164" s="43" t="s">
        <v>4</v>
      </c>
      <c r="E164" s="426">
        <f t="shared" ref="E164:G165" si="18">E165</f>
        <v>-132000</v>
      </c>
      <c r="F164" s="426">
        <f t="shared" si="18"/>
        <v>-132000</v>
      </c>
      <c r="G164" s="426">
        <f t="shared" si="18"/>
        <v>0</v>
      </c>
    </row>
    <row r="165" spans="2:7" x14ac:dyDescent="0.25">
      <c r="B165" s="37"/>
      <c r="C165" s="38"/>
      <c r="D165" s="43" t="s">
        <v>24</v>
      </c>
      <c r="E165" s="426">
        <f t="shared" si="18"/>
        <v>-132000</v>
      </c>
      <c r="F165" s="426">
        <f t="shared" si="18"/>
        <v>-132000</v>
      </c>
      <c r="G165" s="426">
        <f t="shared" si="18"/>
        <v>0</v>
      </c>
    </row>
    <row r="166" spans="2:7" x14ac:dyDescent="0.25">
      <c r="B166" s="37"/>
      <c r="C166" s="38"/>
      <c r="D166" s="43" t="s">
        <v>72</v>
      </c>
      <c r="E166" s="426">
        <f>F166+G166</f>
        <v>-132000</v>
      </c>
      <c r="F166" s="426">
        <f>F167</f>
        <v>-132000</v>
      </c>
      <c r="G166" s="426">
        <f>G167</f>
        <v>0</v>
      </c>
    </row>
    <row r="167" spans="2:7" x14ac:dyDescent="0.25">
      <c r="B167" s="37"/>
      <c r="C167" s="38"/>
      <c r="D167" s="43" t="s">
        <v>73</v>
      </c>
      <c r="E167" s="426">
        <f>E168</f>
        <v>-132000</v>
      </c>
      <c r="F167" s="426">
        <f>F168</f>
        <v>-132000</v>
      </c>
      <c r="G167" s="426">
        <f>G168</f>
        <v>0</v>
      </c>
    </row>
    <row r="168" spans="2:7" x14ac:dyDescent="0.25">
      <c r="B168" s="37"/>
      <c r="C168" s="38"/>
      <c r="D168" s="252" t="s">
        <v>74</v>
      </c>
      <c r="E168" s="426">
        <f>F168+G168</f>
        <v>-132000</v>
      </c>
      <c r="F168" s="426">
        <v>-132000</v>
      </c>
      <c r="G168" s="426">
        <v>0</v>
      </c>
    </row>
    <row r="169" spans="2:7" ht="51.75" x14ac:dyDescent="0.25">
      <c r="B169" s="37"/>
      <c r="C169" s="250" t="s">
        <v>445</v>
      </c>
      <c r="D169" s="43" t="s">
        <v>446</v>
      </c>
      <c r="E169" s="432">
        <f>E171</f>
        <v>185600</v>
      </c>
      <c r="F169" s="432">
        <f>F171</f>
        <v>185600</v>
      </c>
      <c r="G169" s="432">
        <f>G171</f>
        <v>0</v>
      </c>
    </row>
    <row r="170" spans="2:7" x14ac:dyDescent="0.25">
      <c r="B170" s="37"/>
      <c r="C170" s="38"/>
      <c r="D170" s="43" t="s">
        <v>53</v>
      </c>
      <c r="E170" s="43"/>
      <c r="F170" s="43"/>
      <c r="G170" s="43"/>
    </row>
    <row r="171" spans="2:7" ht="34.5" x14ac:dyDescent="0.25">
      <c r="B171" s="37"/>
      <c r="C171" s="38"/>
      <c r="D171" s="43" t="s">
        <v>135</v>
      </c>
      <c r="E171" s="432">
        <f>E173</f>
        <v>185600</v>
      </c>
      <c r="F171" s="432">
        <f>F173</f>
        <v>185600</v>
      </c>
      <c r="G171" s="432">
        <f>G173</f>
        <v>0</v>
      </c>
    </row>
    <row r="172" spans="2:7" ht="34.5" x14ac:dyDescent="0.25">
      <c r="B172" s="37"/>
      <c r="C172" s="38"/>
      <c r="D172" s="43" t="s">
        <v>54</v>
      </c>
      <c r="E172" s="43"/>
      <c r="F172" s="43"/>
      <c r="G172" s="43"/>
    </row>
    <row r="173" spans="2:7" x14ac:dyDescent="0.25">
      <c r="B173" s="37"/>
      <c r="C173" s="38"/>
      <c r="D173" s="43" t="s">
        <v>4</v>
      </c>
      <c r="E173" s="426">
        <f t="shared" ref="E173:G174" si="19">E174</f>
        <v>185600</v>
      </c>
      <c r="F173" s="426">
        <f t="shared" si="19"/>
        <v>185600</v>
      </c>
      <c r="G173" s="426">
        <f t="shared" si="19"/>
        <v>0</v>
      </c>
    </row>
    <row r="174" spans="2:7" x14ac:dyDescent="0.25">
      <c r="B174" s="37"/>
      <c r="C174" s="38"/>
      <c r="D174" s="43" t="s">
        <v>24</v>
      </c>
      <c r="E174" s="426">
        <f t="shared" si="19"/>
        <v>185600</v>
      </c>
      <c r="F174" s="426">
        <f t="shared" si="19"/>
        <v>185600</v>
      </c>
      <c r="G174" s="426">
        <f t="shared" si="19"/>
        <v>0</v>
      </c>
    </row>
    <row r="175" spans="2:7" x14ac:dyDescent="0.25">
      <c r="B175" s="37"/>
      <c r="C175" s="38"/>
      <c r="D175" s="43" t="s">
        <v>72</v>
      </c>
      <c r="E175" s="426">
        <f>F175+G175</f>
        <v>185600</v>
      </c>
      <c r="F175" s="426">
        <f>F176</f>
        <v>185600</v>
      </c>
      <c r="G175" s="426">
        <f>G176</f>
        <v>0</v>
      </c>
    </row>
    <row r="176" spans="2:7" x14ac:dyDescent="0.25">
      <c r="B176" s="37"/>
      <c r="C176" s="38"/>
      <c r="D176" s="43" t="s">
        <v>73</v>
      </c>
      <c r="E176" s="426">
        <f>E177</f>
        <v>185600</v>
      </c>
      <c r="F176" s="426">
        <f>F177</f>
        <v>185600</v>
      </c>
      <c r="G176" s="426">
        <f>G177</f>
        <v>0</v>
      </c>
    </row>
    <row r="177" spans="2:7" x14ac:dyDescent="0.25">
      <c r="B177" s="37"/>
      <c r="C177" s="38"/>
      <c r="D177" s="252" t="s">
        <v>97</v>
      </c>
      <c r="E177" s="426">
        <f>F177+G177</f>
        <v>185600</v>
      </c>
      <c r="F177" s="426">
        <v>185600</v>
      </c>
      <c r="G177" s="426">
        <v>0</v>
      </c>
    </row>
    <row r="178" spans="2:7" ht="86.25" x14ac:dyDescent="0.25">
      <c r="B178" s="37"/>
      <c r="C178" s="250" t="s">
        <v>447</v>
      </c>
      <c r="D178" s="43" t="s">
        <v>448</v>
      </c>
      <c r="E178" s="432">
        <f>E180</f>
        <v>60000</v>
      </c>
      <c r="F178" s="432">
        <f>F180</f>
        <v>48000</v>
      </c>
      <c r="G178" s="432">
        <f>G180</f>
        <v>12000</v>
      </c>
    </row>
    <row r="179" spans="2:7" x14ac:dyDescent="0.25">
      <c r="B179" s="37"/>
      <c r="C179" s="38"/>
      <c r="D179" s="43" t="s">
        <v>53</v>
      </c>
      <c r="E179" s="43"/>
      <c r="F179" s="43"/>
      <c r="G179" s="43"/>
    </row>
    <row r="180" spans="2:7" ht="34.5" x14ac:dyDescent="0.25">
      <c r="B180" s="37"/>
      <c r="C180" s="38"/>
      <c r="D180" s="43" t="s">
        <v>135</v>
      </c>
      <c r="E180" s="432">
        <f>E182</f>
        <v>60000</v>
      </c>
      <c r="F180" s="432">
        <f>F182</f>
        <v>48000</v>
      </c>
      <c r="G180" s="432">
        <f>G182</f>
        <v>12000</v>
      </c>
    </row>
    <row r="181" spans="2:7" ht="34.5" x14ac:dyDescent="0.25">
      <c r="B181" s="37"/>
      <c r="C181" s="38"/>
      <c r="D181" s="43" t="s">
        <v>54</v>
      </c>
      <c r="E181" s="43"/>
      <c r="F181" s="43"/>
      <c r="G181" s="43"/>
    </row>
    <row r="182" spans="2:7" x14ac:dyDescent="0.25">
      <c r="B182" s="37"/>
      <c r="C182" s="38"/>
      <c r="D182" s="43" t="s">
        <v>4</v>
      </c>
      <c r="E182" s="426">
        <f t="shared" ref="E182:G183" si="20">E183</f>
        <v>60000</v>
      </c>
      <c r="F182" s="426">
        <f t="shared" si="20"/>
        <v>48000</v>
      </c>
      <c r="G182" s="426">
        <f t="shared" si="20"/>
        <v>12000</v>
      </c>
    </row>
    <row r="183" spans="2:7" x14ac:dyDescent="0.25">
      <c r="B183" s="37"/>
      <c r="C183" s="38"/>
      <c r="D183" s="43" t="s">
        <v>24</v>
      </c>
      <c r="E183" s="426">
        <f t="shared" si="20"/>
        <v>60000</v>
      </c>
      <c r="F183" s="426">
        <f t="shared" si="20"/>
        <v>48000</v>
      </c>
      <c r="G183" s="426">
        <f t="shared" si="20"/>
        <v>12000</v>
      </c>
    </row>
    <row r="184" spans="2:7" x14ac:dyDescent="0.25">
      <c r="B184" s="37"/>
      <c r="C184" s="38"/>
      <c r="D184" s="43" t="s">
        <v>72</v>
      </c>
      <c r="E184" s="426">
        <f>F184+G184</f>
        <v>60000</v>
      </c>
      <c r="F184" s="426">
        <f>F185</f>
        <v>48000</v>
      </c>
      <c r="G184" s="426">
        <f>G185</f>
        <v>12000</v>
      </c>
    </row>
    <row r="185" spans="2:7" x14ac:dyDescent="0.25">
      <c r="B185" s="37"/>
      <c r="C185" s="38"/>
      <c r="D185" s="43" t="s">
        <v>73</v>
      </c>
      <c r="E185" s="426">
        <f>E186</f>
        <v>60000</v>
      </c>
      <c r="F185" s="426">
        <f>F186</f>
        <v>48000</v>
      </c>
      <c r="G185" s="426">
        <f>G186</f>
        <v>12000</v>
      </c>
    </row>
    <row r="186" spans="2:7" x14ac:dyDescent="0.25">
      <c r="B186" s="37"/>
      <c r="C186" s="38"/>
      <c r="D186" s="252" t="s">
        <v>74</v>
      </c>
      <c r="E186" s="426">
        <f>F186+G186</f>
        <v>60000</v>
      </c>
      <c r="F186" s="426">
        <v>48000</v>
      </c>
      <c r="G186" s="426">
        <v>12000</v>
      </c>
    </row>
    <row r="187" spans="2:7" s="247" customFormat="1" x14ac:dyDescent="0.3">
      <c r="B187" s="197">
        <v>1072</v>
      </c>
      <c r="C187" s="198"/>
      <c r="D187" s="43" t="s">
        <v>163</v>
      </c>
      <c r="E187" s="319">
        <f>+F187+G187</f>
        <v>-2303053.6</v>
      </c>
      <c r="F187" s="294">
        <f>+F189+F198+F209+F218</f>
        <v>-1550728.1</v>
      </c>
      <c r="G187" s="294">
        <f>+G189+G198+G209+G218</f>
        <v>-752325.5</v>
      </c>
    </row>
    <row r="188" spans="2:7" s="247" customFormat="1" ht="19.5" customHeight="1" x14ac:dyDescent="0.3">
      <c r="B188" s="253"/>
      <c r="C188" s="254"/>
      <c r="D188" s="202" t="s">
        <v>132</v>
      </c>
      <c r="E188" s="320"/>
      <c r="F188" s="321"/>
      <c r="G188" s="321"/>
    </row>
    <row r="189" spans="2:7" s="247" customFormat="1" ht="103.5" x14ac:dyDescent="0.3">
      <c r="B189" s="245"/>
      <c r="C189" s="246">
        <v>31001</v>
      </c>
      <c r="D189" s="202" t="s">
        <v>216</v>
      </c>
      <c r="E189" s="294">
        <f>+F189+G189</f>
        <v>-1662490</v>
      </c>
      <c r="F189" s="294">
        <f>+F191</f>
        <v>-1221710</v>
      </c>
      <c r="G189" s="294">
        <f>+G191</f>
        <v>-440780</v>
      </c>
    </row>
    <row r="190" spans="2:7" s="247" customFormat="1" ht="15.75" customHeight="1" x14ac:dyDescent="0.3">
      <c r="B190" s="377"/>
      <c r="C190" s="377"/>
      <c r="D190" s="202" t="s">
        <v>199</v>
      </c>
      <c r="E190" s="294"/>
      <c r="F190" s="294"/>
      <c r="G190" s="294"/>
    </row>
    <row r="191" spans="2:7" s="247" customFormat="1" ht="34.5" x14ac:dyDescent="0.3">
      <c r="B191" s="377"/>
      <c r="C191" s="377"/>
      <c r="D191" s="249" t="s">
        <v>200</v>
      </c>
      <c r="E191" s="294">
        <f>F191+G191</f>
        <v>-1662490</v>
      </c>
      <c r="F191" s="294">
        <f>+F193</f>
        <v>-1221710</v>
      </c>
      <c r="G191" s="294">
        <f>+G193</f>
        <v>-440780</v>
      </c>
    </row>
    <row r="192" spans="2:7" s="247" customFormat="1" ht="34.5" x14ac:dyDescent="0.3">
      <c r="B192" s="377"/>
      <c r="C192" s="377"/>
      <c r="D192" s="202" t="s">
        <v>201</v>
      </c>
      <c r="E192" s="294"/>
      <c r="F192" s="294"/>
      <c r="G192" s="294"/>
    </row>
    <row r="193" spans="2:7" s="247" customFormat="1" x14ac:dyDescent="0.3">
      <c r="B193" s="377"/>
      <c r="C193" s="377"/>
      <c r="D193" s="202" t="s">
        <v>4</v>
      </c>
      <c r="E193" s="294">
        <f>+F193+G193</f>
        <v>-1662490</v>
      </c>
      <c r="F193" s="294">
        <f>+F194</f>
        <v>-1221710</v>
      </c>
      <c r="G193" s="294">
        <f>+G194</f>
        <v>-440780</v>
      </c>
    </row>
    <row r="194" spans="2:7" s="247" customFormat="1" x14ac:dyDescent="0.3">
      <c r="B194" s="377"/>
      <c r="C194" s="377"/>
      <c r="D194" s="202" t="s">
        <v>24</v>
      </c>
      <c r="E194" s="294">
        <f>+F194+G194</f>
        <v>-1662490</v>
      </c>
      <c r="F194" s="294">
        <f>+F196</f>
        <v>-1221710</v>
      </c>
      <c r="G194" s="294">
        <f>+G196</f>
        <v>-440780</v>
      </c>
    </row>
    <row r="195" spans="2:7" s="247" customFormat="1" x14ac:dyDescent="0.3">
      <c r="B195" s="377"/>
      <c r="C195" s="377"/>
      <c r="D195" s="202" t="s">
        <v>72</v>
      </c>
      <c r="E195" s="294">
        <f>+F195+G195</f>
        <v>-1662490</v>
      </c>
      <c r="F195" s="294">
        <f>+F196</f>
        <v>-1221710</v>
      </c>
      <c r="G195" s="294">
        <f>+G196</f>
        <v>-440780</v>
      </c>
    </row>
    <row r="196" spans="2:7" s="247" customFormat="1" x14ac:dyDescent="0.3">
      <c r="B196" s="377"/>
      <c r="C196" s="377"/>
      <c r="D196" s="202" t="s">
        <v>73</v>
      </c>
      <c r="E196" s="294">
        <f>F196+G196</f>
        <v>-1662490</v>
      </c>
      <c r="F196" s="294">
        <f>+F197</f>
        <v>-1221710</v>
      </c>
      <c r="G196" s="294">
        <f>+G197</f>
        <v>-440780</v>
      </c>
    </row>
    <row r="197" spans="2:7" s="247" customFormat="1" x14ac:dyDescent="0.3">
      <c r="B197" s="377"/>
      <c r="C197" s="377"/>
      <c r="D197" s="223" t="s">
        <v>117</v>
      </c>
      <c r="E197" s="294">
        <f>F197+G197</f>
        <v>-1662490</v>
      </c>
      <c r="F197" s="294">
        <v>-1221710</v>
      </c>
      <c r="G197" s="294">
        <v>-440780</v>
      </c>
    </row>
    <row r="198" spans="2:7" s="247" customFormat="1" ht="86.25" x14ac:dyDescent="0.3">
      <c r="B198" s="245"/>
      <c r="C198" s="246">
        <v>31002</v>
      </c>
      <c r="D198" s="202" t="s">
        <v>217</v>
      </c>
      <c r="E198" s="294">
        <f>+F198+G198</f>
        <v>-138762</v>
      </c>
      <c r="F198" s="294">
        <f>+F200</f>
        <v>7478</v>
      </c>
      <c r="G198" s="294">
        <f>+G200</f>
        <v>-146240</v>
      </c>
    </row>
    <row r="199" spans="2:7" s="247" customFormat="1" ht="15.75" customHeight="1" x14ac:dyDescent="0.3">
      <c r="B199" s="377"/>
      <c r="C199" s="377"/>
      <c r="D199" s="202" t="s">
        <v>199</v>
      </c>
      <c r="E199" s="294"/>
      <c r="F199" s="294"/>
      <c r="G199" s="294"/>
    </row>
    <row r="200" spans="2:7" s="247" customFormat="1" ht="34.5" x14ac:dyDescent="0.3">
      <c r="B200" s="377"/>
      <c r="C200" s="377"/>
      <c r="D200" s="249" t="s">
        <v>200</v>
      </c>
      <c r="E200" s="294">
        <f>F200+G200</f>
        <v>-138762</v>
      </c>
      <c r="F200" s="294">
        <f>+F202</f>
        <v>7478</v>
      </c>
      <c r="G200" s="294">
        <f>+G202</f>
        <v>-146240</v>
      </c>
    </row>
    <row r="201" spans="2:7" s="247" customFormat="1" ht="34.5" x14ac:dyDescent="0.3">
      <c r="B201" s="377"/>
      <c r="C201" s="377"/>
      <c r="D201" s="202" t="s">
        <v>201</v>
      </c>
      <c r="E201" s="294"/>
      <c r="F201" s="294"/>
      <c r="G201" s="294"/>
    </row>
    <row r="202" spans="2:7" s="247" customFormat="1" x14ac:dyDescent="0.3">
      <c r="B202" s="377"/>
      <c r="C202" s="377"/>
      <c r="D202" s="202" t="s">
        <v>4</v>
      </c>
      <c r="E202" s="294">
        <f>+F202+G202</f>
        <v>-138762</v>
      </c>
      <c r="F202" s="294">
        <f>+F203</f>
        <v>7478</v>
      </c>
      <c r="G202" s="294">
        <f>+G203</f>
        <v>-146240</v>
      </c>
    </row>
    <row r="203" spans="2:7" s="247" customFormat="1" x14ac:dyDescent="0.3">
      <c r="B203" s="377"/>
      <c r="C203" s="377"/>
      <c r="D203" s="202" t="s">
        <v>24</v>
      </c>
      <c r="E203" s="294">
        <f>+F203+G203</f>
        <v>-138762</v>
      </c>
      <c r="F203" s="294">
        <f>+F204</f>
        <v>7478</v>
      </c>
      <c r="G203" s="294">
        <f>+G204</f>
        <v>-146240</v>
      </c>
    </row>
    <row r="204" spans="2:7" s="247" customFormat="1" x14ac:dyDescent="0.3">
      <c r="B204" s="377"/>
      <c r="C204" s="377"/>
      <c r="D204" s="202" t="s">
        <v>72</v>
      </c>
      <c r="E204" s="294">
        <f>+F204+G204</f>
        <v>-138762</v>
      </c>
      <c r="F204" s="294">
        <f>+F205+F207</f>
        <v>7478</v>
      </c>
      <c r="G204" s="294">
        <f>+G205+G207</f>
        <v>-146240</v>
      </c>
    </row>
    <row r="205" spans="2:7" s="247" customFormat="1" x14ac:dyDescent="0.3">
      <c r="B205" s="377"/>
      <c r="C205" s="377"/>
      <c r="D205" s="202" t="s">
        <v>73</v>
      </c>
      <c r="E205" s="294">
        <f>F205+G205</f>
        <v>-212710</v>
      </c>
      <c r="F205" s="294">
        <f>+F206</f>
        <v>-89710</v>
      </c>
      <c r="G205" s="294">
        <f>+G206</f>
        <v>-123000</v>
      </c>
    </row>
    <row r="206" spans="2:7" s="247" customFormat="1" x14ac:dyDescent="0.3">
      <c r="B206" s="377"/>
      <c r="C206" s="377"/>
      <c r="D206" s="223" t="s">
        <v>117</v>
      </c>
      <c r="E206" s="294">
        <f>+F206+G206</f>
        <v>-212710</v>
      </c>
      <c r="F206" s="294">
        <v>-89710</v>
      </c>
      <c r="G206" s="294">
        <v>-123000</v>
      </c>
    </row>
    <row r="207" spans="2:7" s="247" customFormat="1" x14ac:dyDescent="0.3">
      <c r="B207" s="377"/>
      <c r="C207" s="377"/>
      <c r="D207" s="202" t="s">
        <v>115</v>
      </c>
      <c r="E207" s="294">
        <f>+F207+G207</f>
        <v>73948</v>
      </c>
      <c r="F207" s="294">
        <f>+F208</f>
        <v>97188</v>
      </c>
      <c r="G207" s="294">
        <f>+G208</f>
        <v>-23240</v>
      </c>
    </row>
    <row r="208" spans="2:7" s="247" customFormat="1" ht="19.5" customHeight="1" x14ac:dyDescent="0.3">
      <c r="B208" s="377"/>
      <c r="C208" s="377"/>
      <c r="D208" s="223" t="s">
        <v>197</v>
      </c>
      <c r="E208" s="294">
        <f>+F208+G208</f>
        <v>73948</v>
      </c>
      <c r="F208" s="294">
        <v>97188</v>
      </c>
      <c r="G208" s="294">
        <v>-23240</v>
      </c>
    </row>
    <row r="209" spans="2:7" s="247" customFormat="1" ht="86.25" x14ac:dyDescent="0.3">
      <c r="B209" s="245"/>
      <c r="C209" s="246">
        <v>31003</v>
      </c>
      <c r="D209" s="202" t="s">
        <v>387</v>
      </c>
      <c r="E209" s="294">
        <f>+F209+G209</f>
        <v>-443301.6</v>
      </c>
      <c r="F209" s="294">
        <f>+F211</f>
        <v>-336496.1</v>
      </c>
      <c r="G209" s="294">
        <f>+G211</f>
        <v>-106805.5</v>
      </c>
    </row>
    <row r="210" spans="2:7" s="247" customFormat="1" ht="15.75" customHeight="1" x14ac:dyDescent="0.3">
      <c r="B210" s="377"/>
      <c r="C210" s="377"/>
      <c r="D210" s="202" t="s">
        <v>199</v>
      </c>
      <c r="E210" s="294"/>
      <c r="F210" s="294"/>
      <c r="G210" s="294"/>
    </row>
    <row r="211" spans="2:7" s="247" customFormat="1" ht="34.5" x14ac:dyDescent="0.3">
      <c r="B211" s="377"/>
      <c r="C211" s="377"/>
      <c r="D211" s="249" t="s">
        <v>200</v>
      </c>
      <c r="E211" s="294">
        <f>F211+G211</f>
        <v>-443301.6</v>
      </c>
      <c r="F211" s="294">
        <f>+F213</f>
        <v>-336496.1</v>
      </c>
      <c r="G211" s="294">
        <f>+G213</f>
        <v>-106805.5</v>
      </c>
    </row>
    <row r="212" spans="2:7" s="247" customFormat="1" ht="34.5" x14ac:dyDescent="0.3">
      <c r="B212" s="377"/>
      <c r="C212" s="377"/>
      <c r="D212" s="202" t="s">
        <v>201</v>
      </c>
      <c r="E212" s="294"/>
      <c r="F212" s="294"/>
      <c r="G212" s="294"/>
    </row>
    <row r="213" spans="2:7" s="247" customFormat="1" x14ac:dyDescent="0.3">
      <c r="B213" s="377"/>
      <c r="C213" s="377"/>
      <c r="D213" s="202" t="s">
        <v>4</v>
      </c>
      <c r="E213" s="294">
        <f>+F213+G213</f>
        <v>-443301.6</v>
      </c>
      <c r="F213" s="294">
        <f t="shared" ref="F213:G216" si="21">+F214</f>
        <v>-336496.1</v>
      </c>
      <c r="G213" s="294">
        <f t="shared" si="21"/>
        <v>-106805.5</v>
      </c>
    </row>
    <row r="214" spans="2:7" s="247" customFormat="1" x14ac:dyDescent="0.3">
      <c r="B214" s="377"/>
      <c r="C214" s="377"/>
      <c r="D214" s="202" t="s">
        <v>24</v>
      </c>
      <c r="E214" s="294">
        <f>+F214+G214</f>
        <v>-443301.6</v>
      </c>
      <c r="F214" s="294">
        <f t="shared" si="21"/>
        <v>-336496.1</v>
      </c>
      <c r="G214" s="294">
        <f t="shared" si="21"/>
        <v>-106805.5</v>
      </c>
    </row>
    <row r="215" spans="2:7" s="247" customFormat="1" x14ac:dyDescent="0.3">
      <c r="B215" s="377"/>
      <c r="C215" s="377"/>
      <c r="D215" s="202" t="s">
        <v>72</v>
      </c>
      <c r="E215" s="294">
        <f>+F215+G215</f>
        <v>-443301.6</v>
      </c>
      <c r="F215" s="294">
        <f t="shared" si="21"/>
        <v>-336496.1</v>
      </c>
      <c r="G215" s="294">
        <f t="shared" si="21"/>
        <v>-106805.5</v>
      </c>
    </row>
    <row r="216" spans="2:7" s="247" customFormat="1" x14ac:dyDescent="0.3">
      <c r="B216" s="377"/>
      <c r="C216" s="377"/>
      <c r="D216" s="202" t="s">
        <v>73</v>
      </c>
      <c r="E216" s="294">
        <f>F216+G216</f>
        <v>-443301.6</v>
      </c>
      <c r="F216" s="294">
        <f t="shared" si="21"/>
        <v>-336496.1</v>
      </c>
      <c r="G216" s="294">
        <f t="shared" si="21"/>
        <v>-106805.5</v>
      </c>
    </row>
    <row r="217" spans="2:7" s="247" customFormat="1" x14ac:dyDescent="0.3">
      <c r="B217" s="377"/>
      <c r="C217" s="377"/>
      <c r="D217" s="223" t="s">
        <v>195</v>
      </c>
      <c r="E217" s="294">
        <f>+F217+G217</f>
        <v>-443301.6</v>
      </c>
      <c r="F217" s="294">
        <v>-336496.1</v>
      </c>
      <c r="G217" s="294">
        <v>-106805.5</v>
      </c>
    </row>
    <row r="218" spans="2:7" s="247" customFormat="1" ht="69" x14ac:dyDescent="0.3">
      <c r="B218" s="245"/>
      <c r="C218" s="246">
        <v>31005</v>
      </c>
      <c r="D218" s="202" t="s">
        <v>219</v>
      </c>
      <c r="E218" s="294">
        <f>+F218+G218</f>
        <v>-58500</v>
      </c>
      <c r="F218" s="294">
        <f>+F220</f>
        <v>0</v>
      </c>
      <c r="G218" s="294">
        <f>+G220</f>
        <v>-58500</v>
      </c>
    </row>
    <row r="219" spans="2:7" s="247" customFormat="1" ht="15.75" customHeight="1" x14ac:dyDescent="0.3">
      <c r="B219" s="377"/>
      <c r="C219" s="377"/>
      <c r="D219" s="202" t="s">
        <v>199</v>
      </c>
      <c r="E219" s="294"/>
      <c r="F219" s="294"/>
      <c r="G219" s="294"/>
    </row>
    <row r="220" spans="2:7" s="247" customFormat="1" ht="39.75" customHeight="1" x14ac:dyDescent="0.3">
      <c r="B220" s="377"/>
      <c r="C220" s="377"/>
      <c r="D220" s="249" t="s">
        <v>200</v>
      </c>
      <c r="E220" s="294">
        <f>F220+G220</f>
        <v>-58500</v>
      </c>
      <c r="F220" s="294">
        <f>+F222</f>
        <v>0</v>
      </c>
      <c r="G220" s="294">
        <f>+G222</f>
        <v>-58500</v>
      </c>
    </row>
    <row r="221" spans="2:7" s="247" customFormat="1" ht="34.5" x14ac:dyDescent="0.3">
      <c r="B221" s="377"/>
      <c r="C221" s="377"/>
      <c r="D221" s="202" t="s">
        <v>201</v>
      </c>
      <c r="E221" s="294"/>
      <c r="F221" s="294"/>
      <c r="G221" s="294"/>
    </row>
    <row r="222" spans="2:7" s="247" customFormat="1" x14ac:dyDescent="0.3">
      <c r="B222" s="377"/>
      <c r="C222" s="377"/>
      <c r="D222" s="202" t="s">
        <v>4</v>
      </c>
      <c r="E222" s="294">
        <f>+F222+G222</f>
        <v>-58500</v>
      </c>
      <c r="F222" s="294">
        <f t="shared" ref="F222:G225" si="22">+F223</f>
        <v>0</v>
      </c>
      <c r="G222" s="294">
        <f t="shared" si="22"/>
        <v>-58500</v>
      </c>
    </row>
    <row r="223" spans="2:7" s="247" customFormat="1" ht="18.75" customHeight="1" x14ac:dyDescent="0.3">
      <c r="B223" s="377"/>
      <c r="C223" s="377"/>
      <c r="D223" s="202" t="s">
        <v>24</v>
      </c>
      <c r="E223" s="294">
        <f>+F223+G223</f>
        <v>-58500</v>
      </c>
      <c r="F223" s="294">
        <f t="shared" si="22"/>
        <v>0</v>
      </c>
      <c r="G223" s="294">
        <f t="shared" si="22"/>
        <v>-58500</v>
      </c>
    </row>
    <row r="224" spans="2:7" s="247" customFormat="1" ht="18.75" customHeight="1" x14ac:dyDescent="0.3">
      <c r="B224" s="377"/>
      <c r="C224" s="377"/>
      <c r="D224" s="202" t="s">
        <v>72</v>
      </c>
      <c r="E224" s="294">
        <f>+F224+G224</f>
        <v>-58500</v>
      </c>
      <c r="F224" s="294">
        <f t="shared" si="22"/>
        <v>0</v>
      </c>
      <c r="G224" s="294">
        <f t="shared" si="22"/>
        <v>-58500</v>
      </c>
    </row>
    <row r="225" spans="2:7" s="247" customFormat="1" ht="18.75" customHeight="1" x14ac:dyDescent="0.3">
      <c r="B225" s="377"/>
      <c r="C225" s="377"/>
      <c r="D225" s="202" t="s">
        <v>73</v>
      </c>
      <c r="E225" s="294">
        <f>F225+G225</f>
        <v>-58500</v>
      </c>
      <c r="F225" s="294">
        <f t="shared" si="22"/>
        <v>0</v>
      </c>
      <c r="G225" s="294">
        <f t="shared" si="22"/>
        <v>-58500</v>
      </c>
    </row>
    <row r="226" spans="2:7" s="247" customFormat="1" ht="19.5" customHeight="1" x14ac:dyDescent="0.3">
      <c r="B226" s="377"/>
      <c r="C226" s="377"/>
      <c r="D226" s="223" t="s">
        <v>117</v>
      </c>
      <c r="E226" s="294">
        <f>+F226+G226</f>
        <v>-58500</v>
      </c>
      <c r="F226" s="294"/>
      <c r="G226" s="294">
        <v>-58500</v>
      </c>
    </row>
    <row r="227" spans="2:7" x14ac:dyDescent="0.25">
      <c r="B227" s="42">
        <v>1157</v>
      </c>
      <c r="C227" s="38"/>
      <c r="D227" s="43" t="s">
        <v>96</v>
      </c>
      <c r="E227" s="314">
        <f>F227+G227</f>
        <v>-1600000</v>
      </c>
      <c r="F227" s="314">
        <f>+F229</f>
        <v>-1600000</v>
      </c>
      <c r="G227" s="314">
        <f>+G229</f>
        <v>0</v>
      </c>
    </row>
    <row r="228" spans="2:7" x14ac:dyDescent="0.25">
      <c r="B228" s="37"/>
      <c r="C228" s="38"/>
      <c r="D228" s="43" t="s">
        <v>132</v>
      </c>
      <c r="E228" s="314"/>
      <c r="F228" s="314"/>
      <c r="G228" s="314"/>
    </row>
    <row r="229" spans="2:7" ht="86.25" x14ac:dyDescent="0.25">
      <c r="B229" s="37"/>
      <c r="C229" s="250" t="s">
        <v>171</v>
      </c>
      <c r="D229" s="43" t="s">
        <v>170</v>
      </c>
      <c r="E229" s="322">
        <f>E231</f>
        <v>-1600000</v>
      </c>
      <c r="F229" s="322">
        <f>F231</f>
        <v>-1600000</v>
      </c>
      <c r="G229" s="322">
        <f>G231</f>
        <v>0</v>
      </c>
    </row>
    <row r="230" spans="2:7" x14ac:dyDescent="0.25">
      <c r="B230" s="381"/>
      <c r="C230" s="378"/>
      <c r="D230" s="43" t="s">
        <v>53</v>
      </c>
      <c r="E230" s="323"/>
      <c r="F230" s="323"/>
      <c r="G230" s="323"/>
    </row>
    <row r="231" spans="2:7" ht="34.5" x14ac:dyDescent="0.25">
      <c r="B231" s="382"/>
      <c r="C231" s="379"/>
      <c r="D231" s="43" t="s">
        <v>71</v>
      </c>
      <c r="E231" s="322">
        <f>E233</f>
        <v>-1600000</v>
      </c>
      <c r="F231" s="322">
        <f>F233</f>
        <v>-1600000</v>
      </c>
      <c r="G231" s="322">
        <f>G233</f>
        <v>0</v>
      </c>
    </row>
    <row r="232" spans="2:7" ht="34.5" x14ac:dyDescent="0.25">
      <c r="B232" s="382"/>
      <c r="C232" s="379"/>
      <c r="D232" s="43" t="s">
        <v>54</v>
      </c>
      <c r="E232" s="323"/>
      <c r="F232" s="323"/>
      <c r="G232" s="323"/>
    </row>
    <row r="233" spans="2:7" x14ac:dyDescent="0.25">
      <c r="B233" s="382"/>
      <c r="C233" s="379"/>
      <c r="D233" s="43" t="s">
        <v>4</v>
      </c>
      <c r="E233" s="314">
        <f t="shared" ref="E233:G236" si="23">E234</f>
        <v>-1600000</v>
      </c>
      <c r="F233" s="314">
        <f t="shared" si="23"/>
        <v>-1600000</v>
      </c>
      <c r="G233" s="314">
        <f t="shared" si="23"/>
        <v>0</v>
      </c>
    </row>
    <row r="234" spans="2:7" x14ac:dyDescent="0.25">
      <c r="B234" s="382"/>
      <c r="C234" s="379"/>
      <c r="D234" s="43" t="s">
        <v>24</v>
      </c>
      <c r="E234" s="314">
        <f t="shared" si="23"/>
        <v>-1600000</v>
      </c>
      <c r="F234" s="314">
        <f t="shared" si="23"/>
        <v>-1600000</v>
      </c>
      <c r="G234" s="314">
        <f t="shared" si="23"/>
        <v>0</v>
      </c>
    </row>
    <row r="235" spans="2:7" x14ac:dyDescent="0.25">
      <c r="B235" s="382"/>
      <c r="C235" s="379"/>
      <c r="D235" s="43" t="s">
        <v>72</v>
      </c>
      <c r="E235" s="314">
        <f>F235+G235</f>
        <v>-1600000</v>
      </c>
      <c r="F235" s="314">
        <f>F236</f>
        <v>-1600000</v>
      </c>
      <c r="G235" s="314">
        <f>G236</f>
        <v>0</v>
      </c>
    </row>
    <row r="236" spans="2:7" x14ac:dyDescent="0.25">
      <c r="B236" s="382"/>
      <c r="C236" s="379"/>
      <c r="D236" s="43" t="s">
        <v>73</v>
      </c>
      <c r="E236" s="314">
        <f t="shared" si="23"/>
        <v>-1600000</v>
      </c>
      <c r="F236" s="314">
        <f t="shared" si="23"/>
        <v>-1600000</v>
      </c>
      <c r="G236" s="314">
        <f t="shared" si="23"/>
        <v>0</v>
      </c>
    </row>
    <row r="237" spans="2:7" x14ac:dyDescent="0.25">
      <c r="B237" s="383"/>
      <c r="C237" s="380"/>
      <c r="D237" s="252" t="s">
        <v>97</v>
      </c>
      <c r="E237" s="314">
        <f>F237+G237</f>
        <v>-1600000</v>
      </c>
      <c r="F237" s="314">
        <v>-1600000</v>
      </c>
      <c r="G237" s="314">
        <v>0</v>
      </c>
    </row>
    <row r="238" spans="2:7" s="247" customFormat="1" ht="34.5" x14ac:dyDescent="0.3">
      <c r="B238" s="197">
        <v>1189</v>
      </c>
      <c r="C238" s="198"/>
      <c r="D238" s="43" t="s">
        <v>222</v>
      </c>
      <c r="E238" s="319">
        <f>F238+G238</f>
        <v>194220</v>
      </c>
      <c r="F238" s="294">
        <f>+F240+F248</f>
        <v>218700</v>
      </c>
      <c r="G238" s="294">
        <f>+G240+G248</f>
        <v>-24480</v>
      </c>
    </row>
    <row r="239" spans="2:7" s="247" customFormat="1" x14ac:dyDescent="0.3">
      <c r="B239" s="253"/>
      <c r="C239" s="254"/>
      <c r="D239" s="202" t="s">
        <v>132</v>
      </c>
      <c r="E239" s="320"/>
      <c r="F239" s="321"/>
      <c r="G239" s="321"/>
    </row>
    <row r="240" spans="2:7" s="247" customFormat="1" ht="51.75" x14ac:dyDescent="0.3">
      <c r="B240" s="245"/>
      <c r="C240" s="246">
        <v>11001</v>
      </c>
      <c r="D240" s="202" t="s">
        <v>223</v>
      </c>
      <c r="E240" s="294">
        <f>+F240+G240</f>
        <v>-2000</v>
      </c>
      <c r="F240" s="294">
        <f>+F242</f>
        <v>0</v>
      </c>
      <c r="G240" s="294">
        <f>+G242</f>
        <v>-2000</v>
      </c>
    </row>
    <row r="241" spans="2:7" s="247" customFormat="1" x14ac:dyDescent="0.3">
      <c r="B241" s="384"/>
      <c r="C241" s="384"/>
      <c r="D241" s="202" t="s">
        <v>199</v>
      </c>
      <c r="E241" s="294"/>
      <c r="F241" s="294"/>
      <c r="G241" s="294"/>
    </row>
    <row r="242" spans="2:7" s="247" customFormat="1" ht="34.5" x14ac:dyDescent="0.3">
      <c r="B242" s="385"/>
      <c r="C242" s="385"/>
      <c r="D242" s="249" t="s">
        <v>45</v>
      </c>
      <c r="E242" s="294">
        <f>F242+G242</f>
        <v>-2000</v>
      </c>
      <c r="F242" s="294">
        <f>F244</f>
        <v>0</v>
      </c>
      <c r="G242" s="294">
        <f>G244</f>
        <v>-2000</v>
      </c>
    </row>
    <row r="243" spans="2:7" s="247" customFormat="1" ht="34.5" x14ac:dyDescent="0.3">
      <c r="B243" s="385"/>
      <c r="C243" s="385"/>
      <c r="D243" s="202" t="s">
        <v>201</v>
      </c>
      <c r="E243" s="294"/>
      <c r="F243" s="294"/>
      <c r="G243" s="294"/>
    </row>
    <row r="244" spans="2:7" s="247" customFormat="1" x14ac:dyDescent="0.3">
      <c r="B244" s="385"/>
      <c r="C244" s="385"/>
      <c r="D244" s="202" t="s">
        <v>4</v>
      </c>
      <c r="E244" s="294">
        <f>+F244+G244</f>
        <v>-2000</v>
      </c>
      <c r="F244" s="294">
        <f t="shared" ref="F244:G246" si="24">F245</f>
        <v>0</v>
      </c>
      <c r="G244" s="294">
        <f t="shared" si="24"/>
        <v>-2000</v>
      </c>
    </row>
    <row r="245" spans="2:7" s="247" customFormat="1" x14ac:dyDescent="0.3">
      <c r="B245" s="385"/>
      <c r="C245" s="385"/>
      <c r="D245" s="202" t="s">
        <v>55</v>
      </c>
      <c r="E245" s="294">
        <f>+F245+G245</f>
        <v>-2000</v>
      </c>
      <c r="F245" s="294">
        <f t="shared" si="24"/>
        <v>0</v>
      </c>
      <c r="G245" s="294">
        <f t="shared" si="24"/>
        <v>-2000</v>
      </c>
    </row>
    <row r="246" spans="2:7" s="247" customFormat="1" x14ac:dyDescent="0.3">
      <c r="B246" s="385"/>
      <c r="C246" s="385"/>
      <c r="D246" s="202" t="s">
        <v>226</v>
      </c>
      <c r="E246" s="294">
        <f>+F246+G246</f>
        <v>-2000</v>
      </c>
      <c r="F246" s="294">
        <f t="shared" si="24"/>
        <v>0</v>
      </c>
      <c r="G246" s="294">
        <f t="shared" si="24"/>
        <v>-2000</v>
      </c>
    </row>
    <row r="247" spans="2:7" s="247" customFormat="1" ht="51.75" x14ac:dyDescent="0.3">
      <c r="B247" s="386"/>
      <c r="C247" s="386"/>
      <c r="D247" s="202" t="s">
        <v>224</v>
      </c>
      <c r="E247" s="294">
        <f>+F247+G247</f>
        <v>-2000</v>
      </c>
      <c r="F247" s="294">
        <v>0</v>
      </c>
      <c r="G247" s="294">
        <v>-2000</v>
      </c>
    </row>
    <row r="248" spans="2:7" s="247" customFormat="1" ht="69" x14ac:dyDescent="0.3">
      <c r="B248" s="245"/>
      <c r="C248" s="246">
        <v>12001</v>
      </c>
      <c r="D248" s="202" t="s">
        <v>225</v>
      </c>
      <c r="E248" s="294">
        <f>+F248+G248</f>
        <v>196220</v>
      </c>
      <c r="F248" s="294">
        <f>+F250</f>
        <v>218700</v>
      </c>
      <c r="G248" s="294">
        <f>+G250</f>
        <v>-22480</v>
      </c>
    </row>
    <row r="249" spans="2:7" s="247" customFormat="1" ht="15.75" customHeight="1" x14ac:dyDescent="0.3">
      <c r="B249" s="377"/>
      <c r="C249" s="377"/>
      <c r="D249" s="202" t="s">
        <v>199</v>
      </c>
      <c r="E249" s="294"/>
      <c r="F249" s="294"/>
      <c r="G249" s="294"/>
    </row>
    <row r="250" spans="2:7" s="247" customFormat="1" ht="34.5" x14ac:dyDescent="0.3">
      <c r="B250" s="377"/>
      <c r="C250" s="377"/>
      <c r="D250" s="249" t="s">
        <v>45</v>
      </c>
      <c r="E250" s="294">
        <f>F250+G250</f>
        <v>196220</v>
      </c>
      <c r="F250" s="294">
        <f>+F252</f>
        <v>218700</v>
      </c>
      <c r="G250" s="294">
        <f>+G252</f>
        <v>-22480</v>
      </c>
    </row>
    <row r="251" spans="2:7" s="247" customFormat="1" ht="34.5" x14ac:dyDescent="0.3">
      <c r="B251" s="377"/>
      <c r="C251" s="377"/>
      <c r="D251" s="202" t="s">
        <v>201</v>
      </c>
      <c r="E251" s="294"/>
      <c r="F251" s="294"/>
      <c r="G251" s="294"/>
    </row>
    <row r="252" spans="2:7" s="247" customFormat="1" x14ac:dyDescent="0.3">
      <c r="B252" s="377"/>
      <c r="C252" s="377"/>
      <c r="D252" s="202" t="s">
        <v>4</v>
      </c>
      <c r="E252" s="294">
        <f>+F252+G252</f>
        <v>196220</v>
      </c>
      <c r="F252" s="294">
        <f>+F253</f>
        <v>218700</v>
      </c>
      <c r="G252" s="294">
        <f>+G253</f>
        <v>-22480</v>
      </c>
    </row>
    <row r="253" spans="2:7" s="247" customFormat="1" x14ac:dyDescent="0.3">
      <c r="B253" s="377"/>
      <c r="C253" s="377"/>
      <c r="D253" s="202" t="s">
        <v>24</v>
      </c>
      <c r="E253" s="294">
        <f>+F253+G253</f>
        <v>196220</v>
      </c>
      <c r="F253" s="294">
        <f>+F254</f>
        <v>218700</v>
      </c>
      <c r="G253" s="294">
        <f>+G254</f>
        <v>-22480</v>
      </c>
    </row>
    <row r="254" spans="2:7" s="247" customFormat="1" x14ac:dyDescent="0.3">
      <c r="B254" s="377"/>
      <c r="C254" s="377"/>
      <c r="D254" s="202" t="s">
        <v>72</v>
      </c>
      <c r="E254" s="294">
        <f>+F254+G254</f>
        <v>196220</v>
      </c>
      <c r="F254" s="294">
        <f>+F255+F257</f>
        <v>218700</v>
      </c>
      <c r="G254" s="294">
        <f>+G255+G257</f>
        <v>-22480</v>
      </c>
    </row>
    <row r="255" spans="2:7" s="247" customFormat="1" x14ac:dyDescent="0.3">
      <c r="B255" s="377"/>
      <c r="C255" s="377"/>
      <c r="D255" s="202" t="s">
        <v>73</v>
      </c>
      <c r="E255" s="294">
        <f>F255+G255</f>
        <v>196220</v>
      </c>
      <c r="F255" s="294">
        <f>+F256</f>
        <v>208700</v>
      </c>
      <c r="G255" s="294">
        <f>+G256</f>
        <v>-12480</v>
      </c>
    </row>
    <row r="256" spans="2:7" s="247" customFormat="1" x14ac:dyDescent="0.3">
      <c r="B256" s="377"/>
      <c r="C256" s="377"/>
      <c r="D256" s="223" t="s">
        <v>117</v>
      </c>
      <c r="E256" s="294">
        <f>+F256+G256</f>
        <v>196220</v>
      </c>
      <c r="F256" s="294">
        <v>208700</v>
      </c>
      <c r="G256" s="294">
        <v>-12480</v>
      </c>
    </row>
    <row r="257" spans="2:7" s="247" customFormat="1" x14ac:dyDescent="0.3">
      <c r="B257" s="377"/>
      <c r="C257" s="377"/>
      <c r="D257" s="202" t="s">
        <v>115</v>
      </c>
      <c r="E257" s="294">
        <f>+F257+G257</f>
        <v>0</v>
      </c>
      <c r="F257" s="294">
        <f>+F258</f>
        <v>10000</v>
      </c>
      <c r="G257" s="294">
        <f>+G258</f>
        <v>-10000</v>
      </c>
    </row>
    <row r="258" spans="2:7" s="247" customFormat="1" x14ac:dyDescent="0.3">
      <c r="B258" s="377"/>
      <c r="C258" s="377"/>
      <c r="D258" s="223" t="s">
        <v>197</v>
      </c>
      <c r="E258" s="294">
        <f>+F258+G258</f>
        <v>0</v>
      </c>
      <c r="F258" s="294">
        <v>10000</v>
      </c>
      <c r="G258" s="294">
        <v>-10000</v>
      </c>
    </row>
  </sheetData>
  <mergeCells count="40">
    <mergeCell ref="B18:B27"/>
    <mergeCell ref="C18:C27"/>
    <mergeCell ref="B29:B37"/>
    <mergeCell ref="C29:C37"/>
    <mergeCell ref="F9:G9"/>
    <mergeCell ref="B4:D4"/>
    <mergeCell ref="B5:G5"/>
    <mergeCell ref="B7:C9"/>
    <mergeCell ref="E8:G8"/>
    <mergeCell ref="E9:E10"/>
    <mergeCell ref="E7:G7"/>
    <mergeCell ref="D7:D9"/>
    <mergeCell ref="B39:B45"/>
    <mergeCell ref="C39:C45"/>
    <mergeCell ref="B47:B56"/>
    <mergeCell ref="C47:C56"/>
    <mergeCell ref="B58:B68"/>
    <mergeCell ref="C58:C68"/>
    <mergeCell ref="B241:B247"/>
    <mergeCell ref="C241:C247"/>
    <mergeCell ref="B190:B197"/>
    <mergeCell ref="C190:C197"/>
    <mergeCell ref="B199:B208"/>
    <mergeCell ref="C199:C208"/>
    <mergeCell ref="B249:B258"/>
    <mergeCell ref="C249:C258"/>
    <mergeCell ref="C70:C77"/>
    <mergeCell ref="B70:B77"/>
    <mergeCell ref="B79:B88"/>
    <mergeCell ref="C79:C88"/>
    <mergeCell ref="C92:C103"/>
    <mergeCell ref="B92:B103"/>
    <mergeCell ref="B105:B116"/>
    <mergeCell ref="C105:C116"/>
    <mergeCell ref="B230:B237"/>
    <mergeCell ref="C230:C237"/>
    <mergeCell ref="B210:B217"/>
    <mergeCell ref="C210:C217"/>
    <mergeCell ref="B219:B226"/>
    <mergeCell ref="C219:C226"/>
  </mergeCells>
  <printOptions horizontalCentered="1"/>
  <pageMargins left="0.23622047244094499" right="0.15748031496063" top="0.196850393700787" bottom="0.27559055118110198" header="0.15748031496063" footer="0.196850393700787"/>
  <pageSetup paperSize="9" scale="85" firstPageNumber="23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7" tint="-0.249977111117893"/>
  </sheetPr>
  <dimension ref="B1:K125"/>
  <sheetViews>
    <sheetView view="pageBreakPreview" zoomScaleNormal="100" zoomScaleSheetLayoutView="100" workbookViewId="0">
      <selection activeCell="D112" sqref="D112"/>
    </sheetView>
  </sheetViews>
  <sheetFormatPr defaultColWidth="9.140625" defaultRowHeight="17.25" x14ac:dyDescent="0.25"/>
  <cols>
    <col min="1" max="1" width="9.140625" style="32"/>
    <col min="2" max="2" width="10.140625" style="31" customWidth="1"/>
    <col min="3" max="3" width="13.5703125" style="31" customWidth="1"/>
    <col min="4" max="4" width="74" style="32" customWidth="1"/>
    <col min="5" max="5" width="21.140625" style="32" customWidth="1"/>
    <col min="6" max="6" width="20.140625" style="32" customWidth="1"/>
    <col min="7" max="7" width="19.28515625" style="32" customWidth="1"/>
    <col min="8" max="8" width="19.5703125" style="32" customWidth="1"/>
    <col min="9" max="9" width="17.85546875" style="32" customWidth="1"/>
    <col min="10" max="11" width="15.5703125" style="32" customWidth="1"/>
    <col min="12" max="16384" width="9.140625" style="32"/>
  </cols>
  <sheetData>
    <row r="1" spans="2:11" ht="17.25" customHeight="1" x14ac:dyDescent="0.25">
      <c r="G1" s="34" t="s">
        <v>382</v>
      </c>
      <c r="H1" s="33"/>
      <c r="I1" s="33"/>
    </row>
    <row r="2" spans="2:11" ht="17.25" customHeight="1" x14ac:dyDescent="0.25">
      <c r="G2" s="34" t="s">
        <v>27</v>
      </c>
      <c r="H2" s="33"/>
      <c r="I2" s="33"/>
    </row>
    <row r="3" spans="2:11" ht="17.25" customHeight="1" x14ac:dyDescent="0.25">
      <c r="E3" s="255"/>
      <c r="G3" s="34" t="s">
        <v>0</v>
      </c>
      <c r="H3" s="33"/>
      <c r="I3" s="33"/>
    </row>
    <row r="4" spans="2:11" x14ac:dyDescent="0.25">
      <c r="B4" s="374"/>
      <c r="C4" s="374"/>
      <c r="D4" s="374"/>
    </row>
    <row r="5" spans="2:11" ht="66.75" customHeight="1" x14ac:dyDescent="0.25">
      <c r="B5" s="375" t="s">
        <v>161</v>
      </c>
      <c r="C5" s="375"/>
      <c r="D5" s="375"/>
      <c r="E5" s="375"/>
      <c r="F5" s="375"/>
      <c r="G5" s="375"/>
    </row>
    <row r="6" spans="2:11" ht="17.25" customHeight="1" x14ac:dyDescent="0.3">
      <c r="B6" s="35"/>
      <c r="C6" s="35"/>
      <c r="D6" s="31"/>
      <c r="G6" s="256" t="s">
        <v>26</v>
      </c>
    </row>
    <row r="7" spans="2:11" s="31" customFormat="1" ht="58.5" customHeight="1" x14ac:dyDescent="0.25">
      <c r="B7" s="387" t="s">
        <v>1</v>
      </c>
      <c r="C7" s="387"/>
      <c r="D7" s="403" t="s">
        <v>47</v>
      </c>
      <c r="E7" s="400" t="s">
        <v>21</v>
      </c>
      <c r="F7" s="401"/>
      <c r="G7" s="402"/>
    </row>
    <row r="8" spans="2:11" s="31" customFormat="1" x14ac:dyDescent="0.25">
      <c r="B8" s="387"/>
      <c r="C8" s="387"/>
      <c r="D8" s="404"/>
      <c r="E8" s="399" t="s">
        <v>52</v>
      </c>
      <c r="F8" s="399"/>
      <c r="G8" s="399"/>
    </row>
    <row r="9" spans="2:11" ht="17.25" customHeight="1" x14ac:dyDescent="0.25">
      <c r="B9" s="387"/>
      <c r="C9" s="387"/>
      <c r="D9" s="405"/>
      <c r="E9" s="387" t="s">
        <v>48</v>
      </c>
      <c r="F9" s="387" t="s">
        <v>3</v>
      </c>
      <c r="G9" s="387"/>
    </row>
    <row r="10" spans="2:11" ht="34.5" x14ac:dyDescent="0.25">
      <c r="B10" s="184" t="s">
        <v>49</v>
      </c>
      <c r="C10" s="184" t="s">
        <v>50</v>
      </c>
      <c r="D10" s="257"/>
      <c r="E10" s="387"/>
      <c r="F10" s="184" t="s">
        <v>56</v>
      </c>
      <c r="G10" s="184" t="s">
        <v>51</v>
      </c>
    </row>
    <row r="11" spans="2:11" x14ac:dyDescent="0.25">
      <c r="B11" s="122"/>
      <c r="C11" s="122"/>
      <c r="D11" s="122" t="s">
        <v>44</v>
      </c>
      <c r="E11" s="101">
        <f>+F11+G11</f>
        <v>-1259024.0000000002</v>
      </c>
      <c r="F11" s="100">
        <f>F13+F14</f>
        <v>-1144910.2000000002</v>
      </c>
      <c r="G11" s="100">
        <f>G13+G14</f>
        <v>-114113.8</v>
      </c>
    </row>
    <row r="12" spans="2:11" s="30" customFormat="1" x14ac:dyDescent="0.25">
      <c r="B12" s="190"/>
      <c r="C12" s="190"/>
      <c r="D12" s="190" t="s">
        <v>3</v>
      </c>
      <c r="E12" s="101"/>
      <c r="F12" s="258"/>
      <c r="G12" s="259"/>
      <c r="H12" s="260"/>
      <c r="I12" s="260"/>
      <c r="J12" s="260"/>
      <c r="K12" s="261"/>
    </row>
    <row r="13" spans="2:11" s="30" customFormat="1" x14ac:dyDescent="0.25">
      <c r="B13" s="190"/>
      <c r="C13" s="190"/>
      <c r="D13" s="122" t="s">
        <v>55</v>
      </c>
      <c r="E13" s="259">
        <f>+F13+G13</f>
        <v>-65010.5</v>
      </c>
      <c r="F13" s="259">
        <f>F23+F75+F85+F106</f>
        <v>-51489.3</v>
      </c>
      <c r="G13" s="259">
        <f>G23+G75+G85+G106</f>
        <v>-13521.199999999999</v>
      </c>
      <c r="H13" s="260"/>
      <c r="I13" s="260"/>
      <c r="J13" s="260"/>
      <c r="K13" s="260"/>
    </row>
    <row r="14" spans="2:11" s="30" customFormat="1" x14ac:dyDescent="0.25">
      <c r="B14" s="190"/>
      <c r="C14" s="190"/>
      <c r="D14" s="122" t="s">
        <v>24</v>
      </c>
      <c r="E14" s="259">
        <f>+F14+G14</f>
        <v>-1194013.5000000002</v>
      </c>
      <c r="F14" s="259">
        <f>F33+F46+F55+F66+F93+F120</f>
        <v>-1093420.9000000001</v>
      </c>
      <c r="G14" s="259">
        <f>G33+G46+G55+G66+G93+G120</f>
        <v>-100592.6</v>
      </c>
    </row>
    <row r="15" spans="2:11" ht="34.5" x14ac:dyDescent="0.25">
      <c r="B15" s="122"/>
      <c r="C15" s="122"/>
      <c r="D15" s="122" t="s">
        <v>20</v>
      </c>
      <c r="E15" s="100">
        <f>+F15+G15</f>
        <v>-1259024</v>
      </c>
      <c r="F15" s="100">
        <f>F16+F39+F59+F78+F99</f>
        <v>-1144910.2</v>
      </c>
      <c r="G15" s="100">
        <f>G16+G39+G59+G78+G99</f>
        <v>-114113.8</v>
      </c>
    </row>
    <row r="16" spans="2:11" x14ac:dyDescent="0.25">
      <c r="B16" s="193">
        <v>1019</v>
      </c>
      <c r="C16" s="190"/>
      <c r="D16" s="190" t="s">
        <v>189</v>
      </c>
      <c r="E16" s="100">
        <f>+F16+G16</f>
        <v>215106.3</v>
      </c>
      <c r="F16" s="100">
        <f>F18+F28</f>
        <v>215106.3</v>
      </c>
      <c r="G16" s="100">
        <f>G18+G28</f>
        <v>0</v>
      </c>
    </row>
    <row r="17" spans="2:8" x14ac:dyDescent="0.25">
      <c r="B17" s="190"/>
      <c r="C17" s="190"/>
      <c r="D17" s="190" t="s">
        <v>3</v>
      </c>
      <c r="E17" s="101"/>
      <c r="F17" s="101"/>
      <c r="G17" s="101"/>
    </row>
    <row r="18" spans="2:8" ht="51.75" x14ac:dyDescent="0.25">
      <c r="B18" s="37"/>
      <c r="C18" s="250">
        <v>11002</v>
      </c>
      <c r="D18" s="43" t="s">
        <v>190</v>
      </c>
      <c r="E18" s="100">
        <f>E20</f>
        <v>-505.9</v>
      </c>
      <c r="F18" s="100">
        <f>F20</f>
        <v>-505.9</v>
      </c>
      <c r="G18" s="100">
        <f>G20</f>
        <v>0</v>
      </c>
    </row>
    <row r="19" spans="2:8" x14ac:dyDescent="0.25">
      <c r="B19" s="37"/>
      <c r="C19" s="38"/>
      <c r="D19" s="43" t="s">
        <v>53</v>
      </c>
      <c r="E19" s="100"/>
      <c r="F19" s="100"/>
      <c r="G19" s="100"/>
    </row>
    <row r="20" spans="2:8" ht="34.5" x14ac:dyDescent="0.25">
      <c r="B20" s="37"/>
      <c r="C20" s="38"/>
      <c r="D20" s="43" t="s">
        <v>71</v>
      </c>
      <c r="E20" s="100">
        <f>F20+G20</f>
        <v>-505.9</v>
      </c>
      <c r="F20" s="100">
        <f>F22</f>
        <v>-505.9</v>
      </c>
      <c r="G20" s="100">
        <f>G22</f>
        <v>0</v>
      </c>
      <c r="H20" s="110"/>
    </row>
    <row r="21" spans="2:8" ht="34.5" x14ac:dyDescent="0.25">
      <c r="B21" s="37"/>
      <c r="C21" s="38"/>
      <c r="D21" s="43" t="s">
        <v>54</v>
      </c>
      <c r="E21" s="100"/>
      <c r="F21" s="100"/>
      <c r="G21" s="100"/>
    </row>
    <row r="22" spans="2:8" x14ac:dyDescent="0.25">
      <c r="B22" s="37"/>
      <c r="C22" s="38"/>
      <c r="D22" s="43" t="s">
        <v>4</v>
      </c>
      <c r="E22" s="100">
        <f>E23</f>
        <v>-505.9</v>
      </c>
      <c r="F22" s="100">
        <f>F23</f>
        <v>-505.9</v>
      </c>
      <c r="G22" s="100">
        <f>G23</f>
        <v>0</v>
      </c>
    </row>
    <row r="23" spans="2:8" x14ac:dyDescent="0.25">
      <c r="B23" s="37"/>
      <c r="C23" s="38"/>
      <c r="D23" s="43" t="s">
        <v>182</v>
      </c>
      <c r="E23" s="100">
        <f>F23+G23</f>
        <v>-505.9</v>
      </c>
      <c r="F23" s="100">
        <f>F24+F26</f>
        <v>-505.9</v>
      </c>
      <c r="G23" s="100">
        <f>G25</f>
        <v>0</v>
      </c>
    </row>
    <row r="24" spans="2:8" x14ac:dyDescent="0.25">
      <c r="B24" s="37"/>
      <c r="C24" s="38"/>
      <c r="D24" s="43" t="s">
        <v>191</v>
      </c>
      <c r="E24" s="100">
        <f>F24</f>
        <v>-380</v>
      </c>
      <c r="F24" s="100">
        <f>F25</f>
        <v>-380</v>
      </c>
      <c r="G24" s="100">
        <v>0</v>
      </c>
    </row>
    <row r="25" spans="2:8" x14ac:dyDescent="0.25">
      <c r="B25" s="37"/>
      <c r="C25" s="38"/>
      <c r="D25" s="43" t="s">
        <v>192</v>
      </c>
      <c r="E25" s="100">
        <f>F25+G25</f>
        <v>-380</v>
      </c>
      <c r="F25" s="100">
        <v>-380</v>
      </c>
      <c r="G25" s="100">
        <v>0</v>
      </c>
    </row>
    <row r="26" spans="2:8" x14ac:dyDescent="0.25">
      <c r="B26" s="37"/>
      <c r="C26" s="38"/>
      <c r="D26" s="43" t="s">
        <v>69</v>
      </c>
      <c r="E26" s="100">
        <f>E27</f>
        <v>-125.9</v>
      </c>
      <c r="F26" s="100">
        <f>F27</f>
        <v>-125.9</v>
      </c>
      <c r="G26" s="100">
        <v>0</v>
      </c>
    </row>
    <row r="27" spans="2:8" x14ac:dyDescent="0.25">
      <c r="B27" s="37"/>
      <c r="C27" s="38"/>
      <c r="D27" s="252" t="s">
        <v>193</v>
      </c>
      <c r="E27" s="100">
        <f>F27+G27</f>
        <v>-125.9</v>
      </c>
      <c r="F27" s="100">
        <v>-125.9</v>
      </c>
      <c r="G27" s="100">
        <v>0</v>
      </c>
    </row>
    <row r="28" spans="2:8" ht="86.25" x14ac:dyDescent="0.25">
      <c r="B28" s="262"/>
      <c r="C28" s="262">
        <v>12003</v>
      </c>
      <c r="D28" s="257" t="s">
        <v>220</v>
      </c>
      <c r="E28" s="263">
        <f t="shared" ref="E28:G28" si="0">+E30</f>
        <v>215612.19999999998</v>
      </c>
      <c r="F28" s="263">
        <f t="shared" si="0"/>
        <v>215612.19999999998</v>
      </c>
      <c r="G28" s="263">
        <f t="shared" si="0"/>
        <v>0</v>
      </c>
    </row>
    <row r="29" spans="2:8" x14ac:dyDescent="0.25">
      <c r="B29" s="262"/>
      <c r="C29" s="262"/>
      <c r="D29" s="257" t="s">
        <v>53</v>
      </c>
      <c r="E29" s="263"/>
      <c r="F29" s="263"/>
      <c r="G29" s="263"/>
    </row>
    <row r="30" spans="2:8" ht="34.5" x14ac:dyDescent="0.25">
      <c r="B30" s="262"/>
      <c r="C30" s="262"/>
      <c r="D30" s="43" t="s">
        <v>71</v>
      </c>
      <c r="E30" s="263">
        <f t="shared" ref="E30:G30" si="1">+E32</f>
        <v>215612.19999999998</v>
      </c>
      <c r="F30" s="263">
        <f t="shared" si="1"/>
        <v>215612.19999999998</v>
      </c>
      <c r="G30" s="263">
        <f t="shared" si="1"/>
        <v>0</v>
      </c>
    </row>
    <row r="31" spans="2:8" ht="34.5" x14ac:dyDescent="0.25">
      <c r="B31" s="262"/>
      <c r="C31" s="262"/>
      <c r="D31" s="257" t="s">
        <v>54</v>
      </c>
      <c r="E31" s="263"/>
      <c r="F31" s="263"/>
      <c r="G31" s="263"/>
    </row>
    <row r="32" spans="2:8" x14ac:dyDescent="0.25">
      <c r="B32" s="262"/>
      <c r="C32" s="262"/>
      <c r="D32" s="257" t="s">
        <v>4</v>
      </c>
      <c r="E32" s="100">
        <f t="shared" ref="E32:E38" si="2">+F32+G32</f>
        <v>215612.19999999998</v>
      </c>
      <c r="F32" s="263">
        <f t="shared" ref="F32:G37" si="3">+F33</f>
        <v>215612.19999999998</v>
      </c>
      <c r="G32" s="263">
        <f t="shared" si="3"/>
        <v>0</v>
      </c>
    </row>
    <row r="33" spans="2:7" x14ac:dyDescent="0.25">
      <c r="B33" s="262"/>
      <c r="C33" s="262"/>
      <c r="D33" s="257" t="s">
        <v>24</v>
      </c>
      <c r="E33" s="100">
        <f t="shared" si="2"/>
        <v>215612.19999999998</v>
      </c>
      <c r="F33" s="263">
        <f t="shared" si="3"/>
        <v>215612.19999999998</v>
      </c>
      <c r="G33" s="263">
        <f t="shared" si="3"/>
        <v>0</v>
      </c>
    </row>
    <row r="34" spans="2:7" x14ac:dyDescent="0.25">
      <c r="B34" s="262"/>
      <c r="C34" s="262"/>
      <c r="D34" s="257" t="s">
        <v>72</v>
      </c>
      <c r="E34" s="100">
        <f t="shared" si="2"/>
        <v>215612.19999999998</v>
      </c>
      <c r="F34" s="263">
        <f>+F37+F35</f>
        <v>215612.19999999998</v>
      </c>
      <c r="G34" s="263">
        <f>+G37</f>
        <v>0</v>
      </c>
    </row>
    <row r="35" spans="2:7" x14ac:dyDescent="0.25">
      <c r="B35" s="262"/>
      <c r="C35" s="262"/>
      <c r="D35" s="257" t="s">
        <v>221</v>
      </c>
      <c r="E35" s="100">
        <f t="shared" ref="E35:E36" si="4">+F35+G35</f>
        <v>224812.4</v>
      </c>
      <c r="F35" s="263">
        <f t="shared" si="3"/>
        <v>224812.4</v>
      </c>
      <c r="G35" s="263">
        <f t="shared" si="3"/>
        <v>0</v>
      </c>
    </row>
    <row r="36" spans="2:7" x14ac:dyDescent="0.25">
      <c r="B36" s="262"/>
      <c r="C36" s="262"/>
      <c r="D36" s="252" t="s">
        <v>213</v>
      </c>
      <c r="E36" s="100">
        <f t="shared" si="4"/>
        <v>224812.4</v>
      </c>
      <c r="F36" s="263">
        <v>224812.4</v>
      </c>
      <c r="G36" s="263">
        <v>0</v>
      </c>
    </row>
    <row r="37" spans="2:7" x14ac:dyDescent="0.25">
      <c r="B37" s="262"/>
      <c r="C37" s="262"/>
      <c r="D37" s="257" t="s">
        <v>115</v>
      </c>
      <c r="E37" s="100">
        <f t="shared" si="2"/>
        <v>-9200.2000000000007</v>
      </c>
      <c r="F37" s="263">
        <f t="shared" si="3"/>
        <v>-9200.2000000000007</v>
      </c>
      <c r="G37" s="263">
        <f t="shared" si="3"/>
        <v>0</v>
      </c>
    </row>
    <row r="38" spans="2:7" x14ac:dyDescent="0.25">
      <c r="B38" s="262"/>
      <c r="C38" s="262"/>
      <c r="D38" s="252" t="s">
        <v>197</v>
      </c>
      <c r="E38" s="100">
        <f t="shared" si="2"/>
        <v>-9200.2000000000007</v>
      </c>
      <c r="F38" s="263">
        <v>-9200.2000000000007</v>
      </c>
      <c r="G38" s="263">
        <v>0</v>
      </c>
    </row>
    <row r="39" spans="2:7" x14ac:dyDescent="0.25">
      <c r="B39" s="193" t="s">
        <v>102</v>
      </c>
      <c r="C39" s="190"/>
      <c r="D39" s="190" t="s">
        <v>103</v>
      </c>
      <c r="E39" s="100">
        <f>+F39+G39</f>
        <v>-547208.4</v>
      </c>
      <c r="F39" s="100">
        <f>+F50+F41</f>
        <v>-534828.4</v>
      </c>
      <c r="G39" s="100">
        <f>+G50+G41</f>
        <v>-12380</v>
      </c>
    </row>
    <row r="40" spans="2:7" x14ac:dyDescent="0.25">
      <c r="B40" s="190"/>
      <c r="C40" s="190"/>
      <c r="D40" s="190" t="s">
        <v>3</v>
      </c>
      <c r="E40" s="101"/>
      <c r="F40" s="101"/>
      <c r="G40" s="101"/>
    </row>
    <row r="41" spans="2:7" ht="69" x14ac:dyDescent="0.25">
      <c r="B41" s="262"/>
      <c r="C41" s="262">
        <v>12001</v>
      </c>
      <c r="D41" s="257" t="s">
        <v>196</v>
      </c>
      <c r="E41" s="263">
        <f t="shared" ref="E41:G41" si="5">+E43</f>
        <v>-83560</v>
      </c>
      <c r="F41" s="263">
        <f t="shared" si="5"/>
        <v>-71180</v>
      </c>
      <c r="G41" s="263">
        <f t="shared" si="5"/>
        <v>-12380</v>
      </c>
    </row>
    <row r="42" spans="2:7" x14ac:dyDescent="0.25">
      <c r="B42" s="262"/>
      <c r="C42" s="262"/>
      <c r="D42" s="257" t="s">
        <v>53</v>
      </c>
      <c r="E42" s="263"/>
      <c r="F42" s="263"/>
      <c r="G42" s="263"/>
    </row>
    <row r="43" spans="2:7" ht="34.5" x14ac:dyDescent="0.25">
      <c r="B43" s="262"/>
      <c r="C43" s="262"/>
      <c r="D43" s="257" t="s">
        <v>111</v>
      </c>
      <c r="E43" s="263">
        <f t="shared" ref="E43:G43" si="6">+E45</f>
        <v>-83560</v>
      </c>
      <c r="F43" s="263">
        <f t="shared" si="6"/>
        <v>-71180</v>
      </c>
      <c r="G43" s="263">
        <f t="shared" si="6"/>
        <v>-12380</v>
      </c>
    </row>
    <row r="44" spans="2:7" ht="34.5" x14ac:dyDescent="0.25">
      <c r="B44" s="262"/>
      <c r="C44" s="262"/>
      <c r="D44" s="257" t="s">
        <v>54</v>
      </c>
      <c r="E44" s="263"/>
      <c r="F44" s="263"/>
      <c r="G44" s="263"/>
    </row>
    <row r="45" spans="2:7" x14ac:dyDescent="0.25">
      <c r="B45" s="262"/>
      <c r="C45" s="262"/>
      <c r="D45" s="257" t="s">
        <v>4</v>
      </c>
      <c r="E45" s="101">
        <f t="shared" ref="E45:E47" si="7">+F45+G45</f>
        <v>-83560</v>
      </c>
      <c r="F45" s="101">
        <f t="shared" ref="F45:G48" si="8">+F46</f>
        <v>-71180</v>
      </c>
      <c r="G45" s="101">
        <f t="shared" si="8"/>
        <v>-12380</v>
      </c>
    </row>
    <row r="46" spans="2:7" x14ac:dyDescent="0.25">
      <c r="B46" s="262"/>
      <c r="C46" s="262"/>
      <c r="D46" s="257" t="s">
        <v>24</v>
      </c>
      <c r="E46" s="101">
        <f t="shared" si="7"/>
        <v>-83560</v>
      </c>
      <c r="F46" s="101">
        <f t="shared" si="8"/>
        <v>-71180</v>
      </c>
      <c r="G46" s="101">
        <f t="shared" si="8"/>
        <v>-12380</v>
      </c>
    </row>
    <row r="47" spans="2:7" x14ac:dyDescent="0.25">
      <c r="B47" s="262"/>
      <c r="C47" s="262"/>
      <c r="D47" s="257" t="s">
        <v>72</v>
      </c>
      <c r="E47" s="101">
        <f t="shared" si="7"/>
        <v>-83560</v>
      </c>
      <c r="F47" s="101">
        <f t="shared" si="8"/>
        <v>-71180</v>
      </c>
      <c r="G47" s="101">
        <f t="shared" si="8"/>
        <v>-12380</v>
      </c>
    </row>
    <row r="48" spans="2:7" x14ac:dyDescent="0.25">
      <c r="B48" s="262"/>
      <c r="C48" s="262"/>
      <c r="D48" s="257" t="s">
        <v>115</v>
      </c>
      <c r="E48" s="101">
        <f>+F48+G48</f>
        <v>-83560</v>
      </c>
      <c r="F48" s="101">
        <f t="shared" si="8"/>
        <v>-71180</v>
      </c>
      <c r="G48" s="101">
        <f t="shared" si="8"/>
        <v>-12380</v>
      </c>
    </row>
    <row r="49" spans="2:7" x14ac:dyDescent="0.25">
      <c r="B49" s="262"/>
      <c r="C49" s="262"/>
      <c r="D49" s="257" t="s">
        <v>197</v>
      </c>
      <c r="E49" s="101">
        <f t="shared" ref="E49" si="9">+F49+G49</f>
        <v>-83560</v>
      </c>
      <c r="F49" s="101">
        <v>-71180</v>
      </c>
      <c r="G49" s="101">
        <v>-12380</v>
      </c>
    </row>
    <row r="50" spans="2:7" ht="86.25" x14ac:dyDescent="0.25">
      <c r="B50" s="262"/>
      <c r="C50" s="262">
        <v>31004</v>
      </c>
      <c r="D50" s="257" t="s">
        <v>194</v>
      </c>
      <c r="E50" s="263">
        <f t="shared" ref="E50:G50" si="10">+E52</f>
        <v>-463648.4</v>
      </c>
      <c r="F50" s="263">
        <f t="shared" si="10"/>
        <v>-463648.4</v>
      </c>
      <c r="G50" s="263">
        <f t="shared" si="10"/>
        <v>0</v>
      </c>
    </row>
    <row r="51" spans="2:7" x14ac:dyDescent="0.25">
      <c r="B51" s="262"/>
      <c r="C51" s="262"/>
      <c r="D51" s="257" t="s">
        <v>53</v>
      </c>
      <c r="E51" s="263"/>
      <c r="F51" s="263"/>
      <c r="G51" s="263"/>
    </row>
    <row r="52" spans="2:7" ht="34.5" x14ac:dyDescent="0.25">
      <c r="B52" s="262"/>
      <c r="C52" s="262"/>
      <c r="D52" s="257" t="s">
        <v>111</v>
      </c>
      <c r="E52" s="263">
        <f t="shared" ref="E52:G52" si="11">+E54</f>
        <v>-463648.4</v>
      </c>
      <c r="F52" s="263">
        <f t="shared" si="11"/>
        <v>-463648.4</v>
      </c>
      <c r="G52" s="263">
        <f t="shared" si="11"/>
        <v>0</v>
      </c>
    </row>
    <row r="53" spans="2:7" ht="34.5" x14ac:dyDescent="0.25">
      <c r="B53" s="262"/>
      <c r="C53" s="262"/>
      <c r="D53" s="257" t="s">
        <v>54</v>
      </c>
      <c r="E53" s="263"/>
      <c r="F53" s="263"/>
      <c r="G53" s="263"/>
    </row>
    <row r="54" spans="2:7" x14ac:dyDescent="0.25">
      <c r="B54" s="262"/>
      <c r="C54" s="262"/>
      <c r="D54" s="257" t="s">
        <v>4</v>
      </c>
      <c r="E54" s="100">
        <f t="shared" ref="E54:E58" si="12">+F54+G54</f>
        <v>-463648.4</v>
      </c>
      <c r="F54" s="101">
        <f t="shared" ref="F54:G57" si="13">+F55</f>
        <v>-463648.4</v>
      </c>
      <c r="G54" s="101">
        <f t="shared" si="13"/>
        <v>0</v>
      </c>
    </row>
    <row r="55" spans="2:7" x14ac:dyDescent="0.25">
      <c r="B55" s="262"/>
      <c r="C55" s="262"/>
      <c r="D55" s="257" t="s">
        <v>24</v>
      </c>
      <c r="E55" s="100">
        <f t="shared" si="12"/>
        <v>-463648.4</v>
      </c>
      <c r="F55" s="101">
        <f t="shared" si="13"/>
        <v>-463648.4</v>
      </c>
      <c r="G55" s="101">
        <f t="shared" si="13"/>
        <v>0</v>
      </c>
    </row>
    <row r="56" spans="2:7" x14ac:dyDescent="0.25">
      <c r="B56" s="262"/>
      <c r="C56" s="262"/>
      <c r="D56" s="257" t="s">
        <v>72</v>
      </c>
      <c r="E56" s="100">
        <f t="shared" si="12"/>
        <v>-463648.4</v>
      </c>
      <c r="F56" s="101">
        <f t="shared" si="13"/>
        <v>-463648.4</v>
      </c>
      <c r="G56" s="101">
        <f t="shared" si="13"/>
        <v>0</v>
      </c>
    </row>
    <row r="57" spans="2:7" x14ac:dyDescent="0.25">
      <c r="B57" s="262"/>
      <c r="C57" s="262"/>
      <c r="D57" s="257" t="s">
        <v>73</v>
      </c>
      <c r="E57" s="100">
        <f t="shared" si="12"/>
        <v>-463648.4</v>
      </c>
      <c r="F57" s="101">
        <f t="shared" si="13"/>
        <v>-463648.4</v>
      </c>
      <c r="G57" s="101">
        <f t="shared" si="13"/>
        <v>0</v>
      </c>
    </row>
    <row r="58" spans="2:7" x14ac:dyDescent="0.25">
      <c r="B58" s="262"/>
      <c r="C58" s="262"/>
      <c r="D58" s="257" t="s">
        <v>195</v>
      </c>
      <c r="E58" s="100">
        <f t="shared" si="12"/>
        <v>-463648.4</v>
      </c>
      <c r="F58" s="101">
        <v>-463648.4</v>
      </c>
      <c r="G58" s="101">
        <v>0</v>
      </c>
    </row>
    <row r="59" spans="2:7" x14ac:dyDescent="0.25">
      <c r="B59" s="193">
        <v>1157</v>
      </c>
      <c r="C59" s="190"/>
      <c r="D59" s="190" t="s">
        <v>96</v>
      </c>
      <c r="E59" s="100">
        <f t="shared" ref="E59" si="14">+F59+G59</f>
        <v>-520669.2</v>
      </c>
      <c r="F59" s="100">
        <f>+F61+F70</f>
        <v>-448584.4</v>
      </c>
      <c r="G59" s="100">
        <f>+G61+G70</f>
        <v>-72084.800000000003</v>
      </c>
    </row>
    <row r="60" spans="2:7" x14ac:dyDescent="0.25">
      <c r="B60" s="190"/>
      <c r="C60" s="190"/>
      <c r="D60" s="190" t="s">
        <v>3</v>
      </c>
      <c r="E60" s="101"/>
      <c r="F60" s="101"/>
      <c r="G60" s="101"/>
    </row>
    <row r="61" spans="2:7" ht="51.75" x14ac:dyDescent="0.25">
      <c r="B61" s="262"/>
      <c r="C61" s="262">
        <v>12014</v>
      </c>
      <c r="D61" s="257" t="s">
        <v>174</v>
      </c>
      <c r="E61" s="263">
        <f>+E63</f>
        <v>-508079.80000000005</v>
      </c>
      <c r="F61" s="263">
        <f>+F63</f>
        <v>-438093.2</v>
      </c>
      <c r="G61" s="263">
        <f>+G63</f>
        <v>-69986.600000000006</v>
      </c>
    </row>
    <row r="62" spans="2:7" x14ac:dyDescent="0.25">
      <c r="B62" s="262"/>
      <c r="C62" s="262"/>
      <c r="D62" s="257" t="s">
        <v>53</v>
      </c>
      <c r="E62" s="263"/>
      <c r="F62" s="263"/>
      <c r="G62" s="263"/>
    </row>
    <row r="63" spans="2:7" ht="34.5" x14ac:dyDescent="0.25">
      <c r="B63" s="262"/>
      <c r="C63" s="262"/>
      <c r="D63" s="257" t="s">
        <v>135</v>
      </c>
      <c r="E63" s="263">
        <f>+E65</f>
        <v>-508079.80000000005</v>
      </c>
      <c r="F63" s="263">
        <f>+F65</f>
        <v>-438093.2</v>
      </c>
      <c r="G63" s="263">
        <f>+G65</f>
        <v>-69986.600000000006</v>
      </c>
    </row>
    <row r="64" spans="2:7" ht="34.5" x14ac:dyDescent="0.25">
      <c r="B64" s="262"/>
      <c r="C64" s="262"/>
      <c r="D64" s="257" t="s">
        <v>54</v>
      </c>
      <c r="E64" s="263"/>
      <c r="F64" s="263"/>
      <c r="G64" s="263"/>
    </row>
    <row r="65" spans="2:7" x14ac:dyDescent="0.25">
      <c r="B65" s="262"/>
      <c r="C65" s="262"/>
      <c r="D65" s="257" t="s">
        <v>4</v>
      </c>
      <c r="E65" s="101">
        <f>+F65+G65</f>
        <v>-508079.80000000005</v>
      </c>
      <c r="F65" s="101">
        <f t="shared" ref="F65:G68" si="15">+F66</f>
        <v>-438093.2</v>
      </c>
      <c r="G65" s="101">
        <f t="shared" si="15"/>
        <v>-69986.600000000006</v>
      </c>
    </row>
    <row r="66" spans="2:7" x14ac:dyDescent="0.25">
      <c r="B66" s="262"/>
      <c r="C66" s="262"/>
      <c r="D66" s="257" t="s">
        <v>24</v>
      </c>
      <c r="E66" s="101">
        <f>+F66+G66</f>
        <v>-508079.80000000005</v>
      </c>
      <c r="F66" s="101">
        <f t="shared" si="15"/>
        <v>-438093.2</v>
      </c>
      <c r="G66" s="101">
        <f t="shared" si="15"/>
        <v>-69986.600000000006</v>
      </c>
    </row>
    <row r="67" spans="2:7" x14ac:dyDescent="0.25">
      <c r="B67" s="262"/>
      <c r="C67" s="262"/>
      <c r="D67" s="257" t="s">
        <v>72</v>
      </c>
      <c r="E67" s="101">
        <f>+F67+G67</f>
        <v>-508079.80000000005</v>
      </c>
      <c r="F67" s="101">
        <f t="shared" si="15"/>
        <v>-438093.2</v>
      </c>
      <c r="G67" s="101">
        <f t="shared" si="15"/>
        <v>-69986.600000000006</v>
      </c>
    </row>
    <row r="68" spans="2:7" x14ac:dyDescent="0.25">
      <c r="B68" s="262"/>
      <c r="C68" s="262"/>
      <c r="D68" s="257" t="s">
        <v>73</v>
      </c>
      <c r="E68" s="101">
        <f>+F68+G68</f>
        <v>-508079.80000000005</v>
      </c>
      <c r="F68" s="101">
        <f t="shared" si="15"/>
        <v>-438093.2</v>
      </c>
      <c r="G68" s="101">
        <f t="shared" si="15"/>
        <v>-69986.600000000006</v>
      </c>
    </row>
    <row r="69" spans="2:7" x14ac:dyDescent="0.25">
      <c r="B69" s="262"/>
      <c r="C69" s="262"/>
      <c r="D69" s="257" t="s">
        <v>117</v>
      </c>
      <c r="E69" s="101">
        <f>+F69+G69</f>
        <v>-508079.80000000005</v>
      </c>
      <c r="F69" s="101">
        <v>-438093.2</v>
      </c>
      <c r="G69" s="101">
        <v>-69986.600000000006</v>
      </c>
    </row>
    <row r="70" spans="2:7" ht="69" x14ac:dyDescent="0.25">
      <c r="B70" s="122"/>
      <c r="C70" s="122" t="s">
        <v>178</v>
      </c>
      <c r="D70" s="122" t="s">
        <v>179</v>
      </c>
      <c r="E70" s="101">
        <f t="shared" ref="E70:G70" si="16">+E72</f>
        <v>-12589.400000000001</v>
      </c>
      <c r="F70" s="101">
        <f t="shared" si="16"/>
        <v>-10491.2</v>
      </c>
      <c r="G70" s="101">
        <f t="shared" si="16"/>
        <v>-2098.1999999999998</v>
      </c>
    </row>
    <row r="71" spans="2:7" x14ac:dyDescent="0.25">
      <c r="B71" s="122"/>
      <c r="C71" s="122"/>
      <c r="D71" s="122" t="s">
        <v>53</v>
      </c>
      <c r="E71" s="101"/>
      <c r="F71" s="101"/>
      <c r="G71" s="101"/>
    </row>
    <row r="72" spans="2:7" ht="34.5" x14ac:dyDescent="0.25">
      <c r="B72" s="122"/>
      <c r="C72" s="122"/>
      <c r="D72" s="122" t="s">
        <v>71</v>
      </c>
      <c r="E72" s="101">
        <f t="shared" ref="E72:G72" si="17">+E74</f>
        <v>-12589.400000000001</v>
      </c>
      <c r="F72" s="101">
        <f t="shared" si="17"/>
        <v>-10491.2</v>
      </c>
      <c r="G72" s="101">
        <f t="shared" si="17"/>
        <v>-2098.1999999999998</v>
      </c>
    </row>
    <row r="73" spans="2:7" ht="34.5" x14ac:dyDescent="0.25">
      <c r="B73" s="122"/>
      <c r="C73" s="122"/>
      <c r="D73" s="122" t="s">
        <v>54</v>
      </c>
      <c r="E73" s="101"/>
      <c r="F73" s="101"/>
      <c r="G73" s="101"/>
    </row>
    <row r="74" spans="2:7" x14ac:dyDescent="0.25">
      <c r="B74" s="122"/>
      <c r="C74" s="122"/>
      <c r="D74" s="122" t="s">
        <v>4</v>
      </c>
      <c r="E74" s="101">
        <f t="shared" ref="E74:F76" si="18">+E75</f>
        <v>-12589.400000000001</v>
      </c>
      <c r="F74" s="101">
        <f t="shared" si="18"/>
        <v>-10491.2</v>
      </c>
      <c r="G74" s="101">
        <f>+G75</f>
        <v>-2098.1999999999998</v>
      </c>
    </row>
    <row r="75" spans="2:7" x14ac:dyDescent="0.25">
      <c r="B75" s="122"/>
      <c r="C75" s="122"/>
      <c r="D75" s="122" t="s">
        <v>55</v>
      </c>
      <c r="E75" s="101">
        <f t="shared" si="18"/>
        <v>-12589.400000000001</v>
      </c>
      <c r="F75" s="101">
        <f t="shared" si="18"/>
        <v>-10491.2</v>
      </c>
      <c r="G75" s="101">
        <f>+G76</f>
        <v>-2098.1999999999998</v>
      </c>
    </row>
    <row r="76" spans="2:7" x14ac:dyDescent="0.25">
      <c r="B76" s="122"/>
      <c r="C76" s="122"/>
      <c r="D76" s="122" t="s">
        <v>69</v>
      </c>
      <c r="E76" s="101">
        <f>+F76+G76</f>
        <v>-12589.400000000001</v>
      </c>
      <c r="F76" s="101">
        <f t="shared" si="18"/>
        <v>-10491.2</v>
      </c>
      <c r="G76" s="101">
        <f>+G77</f>
        <v>-2098.1999999999998</v>
      </c>
    </row>
    <row r="77" spans="2:7" x14ac:dyDescent="0.25">
      <c r="B77" s="122"/>
      <c r="C77" s="122"/>
      <c r="D77" s="122" t="s">
        <v>70</v>
      </c>
      <c r="E77" s="101">
        <f>+F77+G77</f>
        <v>-12589.400000000001</v>
      </c>
      <c r="F77" s="101">
        <v>-10491.2</v>
      </c>
      <c r="G77" s="101">
        <v>-2098.1999999999998</v>
      </c>
    </row>
    <row r="78" spans="2:7" x14ac:dyDescent="0.25">
      <c r="B78" s="198">
        <v>1167</v>
      </c>
      <c r="C78" s="122"/>
      <c r="D78" s="122" t="s">
        <v>227</v>
      </c>
      <c r="E78" s="101">
        <f t="shared" ref="E78" si="19">+F78+G78</f>
        <v>-259148.69999999998</v>
      </c>
      <c r="F78" s="100">
        <f>+F80+F88</f>
        <v>-255190.9</v>
      </c>
      <c r="G78" s="100">
        <f>+G80+G88</f>
        <v>-3957.8</v>
      </c>
    </row>
    <row r="79" spans="2:7" ht="17.25" customHeight="1" x14ac:dyDescent="0.25">
      <c r="B79" s="127"/>
      <c r="C79" s="127"/>
      <c r="D79" s="127" t="s">
        <v>228</v>
      </c>
      <c r="E79" s="101"/>
      <c r="F79" s="101"/>
      <c r="G79" s="101"/>
    </row>
    <row r="80" spans="2:7" ht="69" x14ac:dyDescent="0.25">
      <c r="B80" s="122"/>
      <c r="C80" s="198">
        <v>11006</v>
      </c>
      <c r="D80" s="122" t="s">
        <v>61</v>
      </c>
      <c r="E80" s="101">
        <f>+F80+G80</f>
        <v>-11169.2</v>
      </c>
      <c r="F80" s="101">
        <f>+F82</f>
        <v>-7211.4</v>
      </c>
      <c r="G80" s="101">
        <f>+G82</f>
        <v>-3957.8</v>
      </c>
    </row>
    <row r="81" spans="2:7" x14ac:dyDescent="0.25">
      <c r="B81" s="122"/>
      <c r="C81" s="122"/>
      <c r="D81" s="122" t="s">
        <v>53</v>
      </c>
      <c r="E81" s="101"/>
      <c r="F81" s="101"/>
      <c r="G81" s="101"/>
    </row>
    <row r="82" spans="2:7" ht="34.5" x14ac:dyDescent="0.25">
      <c r="B82" s="122"/>
      <c r="C82" s="122"/>
      <c r="D82" s="14" t="s">
        <v>71</v>
      </c>
      <c r="E82" s="101">
        <f>+F82+G82</f>
        <v>-11169.2</v>
      </c>
      <c r="F82" s="101">
        <f>+F84</f>
        <v>-7211.4</v>
      </c>
      <c r="G82" s="101">
        <f>+G84</f>
        <v>-3957.8</v>
      </c>
    </row>
    <row r="83" spans="2:7" ht="34.5" x14ac:dyDescent="0.25">
      <c r="B83" s="122"/>
      <c r="C83" s="122"/>
      <c r="D83" s="122" t="s">
        <v>54</v>
      </c>
      <c r="E83" s="101"/>
      <c r="F83" s="101"/>
      <c r="G83" s="101"/>
    </row>
    <row r="84" spans="2:7" x14ac:dyDescent="0.25">
      <c r="B84" s="122"/>
      <c r="C84" s="122"/>
      <c r="D84" s="122" t="s">
        <v>4</v>
      </c>
      <c r="E84" s="101">
        <f>+F84+G84</f>
        <v>-11169.2</v>
      </c>
      <c r="F84" s="101">
        <f t="shared" ref="F84:G86" si="20">+F85</f>
        <v>-7211.4</v>
      </c>
      <c r="G84" s="101">
        <f t="shared" si="20"/>
        <v>-3957.8</v>
      </c>
    </row>
    <row r="85" spans="2:7" x14ac:dyDescent="0.25">
      <c r="B85" s="122"/>
      <c r="C85" s="122"/>
      <c r="D85" s="122" t="s">
        <v>55</v>
      </c>
      <c r="E85" s="101">
        <f>+F85+G85</f>
        <v>-11169.2</v>
      </c>
      <c r="F85" s="101">
        <f t="shared" si="20"/>
        <v>-7211.4</v>
      </c>
      <c r="G85" s="101">
        <f t="shared" si="20"/>
        <v>-3957.8</v>
      </c>
    </row>
    <row r="86" spans="2:7" x14ac:dyDescent="0.25">
      <c r="B86" s="122"/>
      <c r="C86" s="122"/>
      <c r="D86" s="122" t="s">
        <v>69</v>
      </c>
      <c r="E86" s="101">
        <f>+F86+G86</f>
        <v>-11169.2</v>
      </c>
      <c r="F86" s="101">
        <f t="shared" si="20"/>
        <v>-7211.4</v>
      </c>
      <c r="G86" s="101">
        <f t="shared" si="20"/>
        <v>-3957.8</v>
      </c>
    </row>
    <row r="87" spans="2:7" x14ac:dyDescent="0.25">
      <c r="B87" s="122"/>
      <c r="C87" s="122"/>
      <c r="D87" s="122" t="s">
        <v>70</v>
      </c>
      <c r="E87" s="101">
        <f>+F87+G87</f>
        <v>-11169.2</v>
      </c>
      <c r="F87" s="101">
        <v>-7211.4</v>
      </c>
      <c r="G87" s="101">
        <v>-3957.8</v>
      </c>
    </row>
    <row r="88" spans="2:7" ht="86.25" x14ac:dyDescent="0.25">
      <c r="B88" s="122"/>
      <c r="C88" s="198">
        <v>32006</v>
      </c>
      <c r="D88" s="122" t="s">
        <v>65</v>
      </c>
      <c r="E88" s="100">
        <f>+F88+G88</f>
        <v>-247979.5</v>
      </c>
      <c r="F88" s="100">
        <f>+F90</f>
        <v>-247979.5</v>
      </c>
      <c r="G88" s="100">
        <f>+G90</f>
        <v>0</v>
      </c>
    </row>
    <row r="89" spans="2:7" x14ac:dyDescent="0.25">
      <c r="B89" s="122"/>
      <c r="C89" s="122"/>
      <c r="D89" s="122" t="s">
        <v>53</v>
      </c>
      <c r="E89" s="100"/>
      <c r="F89" s="100"/>
      <c r="G89" s="100"/>
    </row>
    <row r="90" spans="2:7" ht="34.5" x14ac:dyDescent="0.25">
      <c r="B90" s="122"/>
      <c r="C90" s="122"/>
      <c r="D90" s="14" t="s">
        <v>71</v>
      </c>
      <c r="E90" s="100">
        <f t="shared" ref="E90:E99" si="21">+F90+G90</f>
        <v>-247979.5</v>
      </c>
      <c r="F90" s="100">
        <f>+F92</f>
        <v>-247979.5</v>
      </c>
      <c r="G90" s="100">
        <f>+G92</f>
        <v>0</v>
      </c>
    </row>
    <row r="91" spans="2:7" ht="34.5" x14ac:dyDescent="0.25">
      <c r="B91" s="122"/>
      <c r="C91" s="122"/>
      <c r="D91" s="122" t="s">
        <v>54</v>
      </c>
      <c r="E91" s="100"/>
      <c r="F91" s="100"/>
      <c r="G91" s="100"/>
    </row>
    <row r="92" spans="2:7" x14ac:dyDescent="0.25">
      <c r="B92" s="122"/>
      <c r="C92" s="122"/>
      <c r="D92" s="122" t="s">
        <v>4</v>
      </c>
      <c r="E92" s="100">
        <f t="shared" si="21"/>
        <v>-247979.5</v>
      </c>
      <c r="F92" s="100">
        <f>+F93</f>
        <v>-247979.5</v>
      </c>
      <c r="G92" s="100">
        <f>+G93</f>
        <v>0</v>
      </c>
    </row>
    <row r="93" spans="2:7" x14ac:dyDescent="0.25">
      <c r="B93" s="122"/>
      <c r="C93" s="122"/>
      <c r="D93" s="122" t="s">
        <v>24</v>
      </c>
      <c r="E93" s="100">
        <f t="shared" si="21"/>
        <v>-247979.5</v>
      </c>
      <c r="F93" s="100">
        <f>F94</f>
        <v>-247979.5</v>
      </c>
      <c r="G93" s="100">
        <f>+G94</f>
        <v>0</v>
      </c>
    </row>
    <row r="94" spans="2:7" x14ac:dyDescent="0.25">
      <c r="B94" s="122"/>
      <c r="C94" s="122"/>
      <c r="D94" s="122" t="s">
        <v>72</v>
      </c>
      <c r="E94" s="100">
        <f>+F94+G94</f>
        <v>-247979.5</v>
      </c>
      <c r="F94" s="100">
        <f>+F95+F97</f>
        <v>-247979.5</v>
      </c>
      <c r="G94" s="100">
        <f>+G95+G97</f>
        <v>0</v>
      </c>
    </row>
    <row r="95" spans="2:7" x14ac:dyDescent="0.25">
      <c r="B95" s="122"/>
      <c r="C95" s="122"/>
      <c r="D95" s="122" t="s">
        <v>73</v>
      </c>
      <c r="E95" s="100">
        <f t="shared" si="21"/>
        <v>-67281.899999999994</v>
      </c>
      <c r="F95" s="100">
        <f>+F96</f>
        <v>-67281.899999999994</v>
      </c>
      <c r="G95" s="100">
        <f>+G96</f>
        <v>0</v>
      </c>
    </row>
    <row r="96" spans="2:7" x14ac:dyDescent="0.25">
      <c r="B96" s="262"/>
      <c r="C96" s="262"/>
      <c r="D96" s="122" t="s">
        <v>74</v>
      </c>
      <c r="E96" s="100">
        <f t="shared" si="21"/>
        <v>-67281.899999999994</v>
      </c>
      <c r="F96" s="100">
        <v>-67281.899999999994</v>
      </c>
      <c r="G96" s="100">
        <v>0</v>
      </c>
    </row>
    <row r="97" spans="2:7" x14ac:dyDescent="0.25">
      <c r="B97" s="262"/>
      <c r="C97" s="262"/>
      <c r="D97" s="122" t="s">
        <v>75</v>
      </c>
      <c r="E97" s="100">
        <f>+F97+G97</f>
        <v>-180697.60000000001</v>
      </c>
      <c r="F97" s="100">
        <f>+F98</f>
        <v>-180697.60000000001</v>
      </c>
      <c r="G97" s="100">
        <f>+G98</f>
        <v>0</v>
      </c>
    </row>
    <row r="98" spans="2:7" x14ac:dyDescent="0.25">
      <c r="B98" s="262"/>
      <c r="C98" s="262"/>
      <c r="D98" s="122" t="s">
        <v>205</v>
      </c>
      <c r="E98" s="100">
        <f t="shared" si="21"/>
        <v>-180697.60000000001</v>
      </c>
      <c r="F98" s="100">
        <v>-180697.60000000001</v>
      </c>
      <c r="G98" s="100">
        <v>0</v>
      </c>
    </row>
    <row r="99" spans="2:7" x14ac:dyDescent="0.25">
      <c r="B99" s="330">
        <v>1232</v>
      </c>
      <c r="C99" s="328"/>
      <c r="D99" s="328" t="s">
        <v>416</v>
      </c>
      <c r="E99" s="101">
        <f t="shared" si="21"/>
        <v>-147104</v>
      </c>
      <c r="F99" s="100">
        <f>+F101+F115</f>
        <v>-121412.8</v>
      </c>
      <c r="G99" s="100">
        <f>+G101+G115</f>
        <v>-25691.199999999997</v>
      </c>
    </row>
    <row r="100" spans="2:7" ht="17.25" customHeight="1" x14ac:dyDescent="0.25">
      <c r="B100" s="127"/>
      <c r="C100" s="127"/>
      <c r="D100" s="127" t="s">
        <v>228</v>
      </c>
      <c r="E100" s="101"/>
      <c r="F100" s="101"/>
      <c r="G100" s="101"/>
    </row>
    <row r="101" spans="2:7" ht="51.75" x14ac:dyDescent="0.25">
      <c r="B101" s="328"/>
      <c r="C101" s="330">
        <v>11001</v>
      </c>
      <c r="D101" s="328" t="s">
        <v>417</v>
      </c>
      <c r="E101" s="101">
        <f>+F101+G101</f>
        <v>-40746</v>
      </c>
      <c r="F101" s="101">
        <f>+F103</f>
        <v>-33280.800000000003</v>
      </c>
      <c r="G101" s="101">
        <f>+G103</f>
        <v>-7465.1999999999989</v>
      </c>
    </row>
    <row r="102" spans="2:7" x14ac:dyDescent="0.25">
      <c r="B102" s="328"/>
      <c r="C102" s="328"/>
      <c r="D102" s="328" t="s">
        <v>53</v>
      </c>
      <c r="E102" s="101"/>
      <c r="F102" s="101"/>
      <c r="G102" s="101"/>
    </row>
    <row r="103" spans="2:7" ht="34.5" x14ac:dyDescent="0.25">
      <c r="B103" s="328"/>
      <c r="C103" s="328"/>
      <c r="D103" s="327" t="s">
        <v>71</v>
      </c>
      <c r="E103" s="101">
        <f>+F103+G103</f>
        <v>-40746</v>
      </c>
      <c r="F103" s="101">
        <f>+F105</f>
        <v>-33280.800000000003</v>
      </c>
      <c r="G103" s="101">
        <f>+G105</f>
        <v>-7465.1999999999989</v>
      </c>
    </row>
    <row r="104" spans="2:7" ht="34.5" x14ac:dyDescent="0.25">
      <c r="B104" s="328"/>
      <c r="C104" s="328"/>
      <c r="D104" s="328" t="s">
        <v>54</v>
      </c>
      <c r="E104" s="101"/>
      <c r="F104" s="101"/>
      <c r="G104" s="101"/>
    </row>
    <row r="105" spans="2:7" x14ac:dyDescent="0.25">
      <c r="B105" s="328"/>
      <c r="C105" s="328"/>
      <c r="D105" s="328" t="s">
        <v>4</v>
      </c>
      <c r="E105" s="101">
        <f t="shared" ref="E105:E115" si="22">+F105+G105</f>
        <v>-40746</v>
      </c>
      <c r="F105" s="101">
        <f t="shared" ref="F105:G106" si="23">+F106</f>
        <v>-33280.800000000003</v>
      </c>
      <c r="G105" s="101">
        <f t="shared" si="23"/>
        <v>-7465.1999999999989</v>
      </c>
    </row>
    <row r="106" spans="2:7" x14ac:dyDescent="0.25">
      <c r="B106" s="328"/>
      <c r="C106" s="328"/>
      <c r="D106" s="328" t="s">
        <v>55</v>
      </c>
      <c r="E106" s="101">
        <f t="shared" si="22"/>
        <v>-40746</v>
      </c>
      <c r="F106" s="101">
        <f t="shared" si="23"/>
        <v>-33280.800000000003</v>
      </c>
      <c r="G106" s="101">
        <f t="shared" si="23"/>
        <v>-7465.1999999999989</v>
      </c>
    </row>
    <row r="107" spans="2:7" x14ac:dyDescent="0.25">
      <c r="B107" s="328"/>
      <c r="C107" s="328"/>
      <c r="D107" s="328" t="s">
        <v>69</v>
      </c>
      <c r="E107" s="101">
        <f t="shared" si="22"/>
        <v>-40746</v>
      </c>
      <c r="F107" s="101">
        <f>F108+F109+F110+F111+F114+F112+F113</f>
        <v>-33280.800000000003</v>
      </c>
      <c r="G107" s="101">
        <f>G108+G109+G110+G111+G114+G112+G113</f>
        <v>-7465.1999999999989</v>
      </c>
    </row>
    <row r="108" spans="2:7" x14ac:dyDescent="0.25">
      <c r="B108" s="328"/>
      <c r="C108" s="328"/>
      <c r="D108" s="328" t="s">
        <v>418</v>
      </c>
      <c r="E108" s="101">
        <f t="shared" si="22"/>
        <v>-9000</v>
      </c>
      <c r="F108" s="101">
        <v>-6600</v>
      </c>
      <c r="G108" s="101">
        <v>-2400</v>
      </c>
    </row>
    <row r="109" spans="2:7" x14ac:dyDescent="0.25">
      <c r="B109" s="328"/>
      <c r="C109" s="328"/>
      <c r="D109" s="328" t="s">
        <v>410</v>
      </c>
      <c r="E109" s="101">
        <f t="shared" si="22"/>
        <v>-2850</v>
      </c>
      <c r="F109" s="101">
        <v>-2600</v>
      </c>
      <c r="G109" s="101">
        <v>-250</v>
      </c>
    </row>
    <row r="110" spans="2:7" x14ac:dyDescent="0.25">
      <c r="B110" s="335"/>
      <c r="C110" s="335"/>
      <c r="D110" s="335" t="s">
        <v>419</v>
      </c>
      <c r="E110" s="101">
        <f t="shared" ref="E110:E111" si="24">+F110+G110</f>
        <v>-761.3</v>
      </c>
      <c r="F110" s="101">
        <v>-634.4</v>
      </c>
      <c r="G110" s="101">
        <v>-126.9</v>
      </c>
    </row>
    <row r="111" spans="2:7" x14ac:dyDescent="0.25">
      <c r="B111" s="335"/>
      <c r="C111" s="335"/>
      <c r="D111" s="335" t="s">
        <v>420</v>
      </c>
      <c r="E111" s="101">
        <f t="shared" si="24"/>
        <v>-759.2</v>
      </c>
      <c r="F111" s="101">
        <v>-632.70000000000005</v>
      </c>
      <c r="G111" s="101">
        <v>-126.5</v>
      </c>
    </row>
    <row r="112" spans="2:7" x14ac:dyDescent="0.25">
      <c r="B112" s="328"/>
      <c r="C112" s="328"/>
      <c r="D112" s="328" t="s">
        <v>479</v>
      </c>
      <c r="E112" s="101">
        <f t="shared" si="22"/>
        <v>-995</v>
      </c>
      <c r="F112" s="101">
        <v>-830</v>
      </c>
      <c r="G112" s="101">
        <v>-165</v>
      </c>
    </row>
    <row r="113" spans="2:7" x14ac:dyDescent="0.25">
      <c r="B113" s="328"/>
      <c r="C113" s="328"/>
      <c r="D113" s="335" t="s">
        <v>480</v>
      </c>
      <c r="E113" s="101">
        <f t="shared" si="22"/>
        <v>-326.29999999999995</v>
      </c>
      <c r="F113" s="101">
        <v>-271.89999999999998</v>
      </c>
      <c r="G113" s="101">
        <v>-54.4</v>
      </c>
    </row>
    <row r="114" spans="2:7" x14ac:dyDescent="0.25">
      <c r="B114" s="328"/>
      <c r="C114" s="328"/>
      <c r="D114" s="328" t="s">
        <v>270</v>
      </c>
      <c r="E114" s="101">
        <f t="shared" si="22"/>
        <v>-26054.199999999997</v>
      </c>
      <c r="F114" s="101">
        <v>-21711.8</v>
      </c>
      <c r="G114" s="101">
        <v>-4342.3999999999996</v>
      </c>
    </row>
    <row r="115" spans="2:7" ht="69" x14ac:dyDescent="0.25">
      <c r="B115" s="328"/>
      <c r="C115" s="330">
        <v>32001</v>
      </c>
      <c r="D115" s="328" t="s">
        <v>421</v>
      </c>
      <c r="E115" s="100">
        <f t="shared" si="22"/>
        <v>-106358</v>
      </c>
      <c r="F115" s="100">
        <f>+F117</f>
        <v>-88132</v>
      </c>
      <c r="G115" s="100">
        <f>+G117</f>
        <v>-18226</v>
      </c>
    </row>
    <row r="116" spans="2:7" x14ac:dyDescent="0.25">
      <c r="B116" s="328"/>
      <c r="C116" s="328"/>
      <c r="D116" s="328" t="s">
        <v>53</v>
      </c>
      <c r="E116" s="100"/>
      <c r="F116" s="100"/>
      <c r="G116" s="100"/>
    </row>
    <row r="117" spans="2:7" ht="34.5" x14ac:dyDescent="0.25">
      <c r="B117" s="328"/>
      <c r="C117" s="328"/>
      <c r="D117" s="327" t="s">
        <v>71</v>
      </c>
      <c r="E117" s="100">
        <f t="shared" ref="E117" si="25">+F117+G117</f>
        <v>-106358</v>
      </c>
      <c r="F117" s="100">
        <f>+F119</f>
        <v>-88132</v>
      </c>
      <c r="G117" s="100">
        <f>+G119</f>
        <v>-18226</v>
      </c>
    </row>
    <row r="118" spans="2:7" ht="34.5" x14ac:dyDescent="0.25">
      <c r="B118" s="328"/>
      <c r="C118" s="328"/>
      <c r="D118" s="328" t="s">
        <v>54</v>
      </c>
      <c r="E118" s="100"/>
      <c r="F118" s="100"/>
      <c r="G118" s="100"/>
    </row>
    <row r="119" spans="2:7" x14ac:dyDescent="0.25">
      <c r="B119" s="328"/>
      <c r="C119" s="328"/>
      <c r="D119" s="328" t="s">
        <v>4</v>
      </c>
      <c r="E119" s="100">
        <f t="shared" ref="E119:E120" si="26">+F119+G119</f>
        <v>-106358</v>
      </c>
      <c r="F119" s="100">
        <f>+F120</f>
        <v>-88132</v>
      </c>
      <c r="G119" s="100">
        <f>+G120</f>
        <v>-18226</v>
      </c>
    </row>
    <row r="120" spans="2:7" x14ac:dyDescent="0.25">
      <c r="B120" s="328"/>
      <c r="C120" s="328"/>
      <c r="D120" s="328" t="s">
        <v>24</v>
      </c>
      <c r="E120" s="100">
        <f t="shared" si="26"/>
        <v>-106358</v>
      </c>
      <c r="F120" s="100">
        <f>F121</f>
        <v>-88132</v>
      </c>
      <c r="G120" s="100">
        <f>+G121</f>
        <v>-18226</v>
      </c>
    </row>
    <row r="121" spans="2:7" x14ac:dyDescent="0.25">
      <c r="B121" s="328"/>
      <c r="C121" s="328"/>
      <c r="D121" s="328" t="s">
        <v>72</v>
      </c>
      <c r="E121" s="100">
        <f>+F121+G121</f>
        <v>-106358</v>
      </c>
      <c r="F121" s="100">
        <f>+F122+F124</f>
        <v>-88132</v>
      </c>
      <c r="G121" s="100">
        <f>+G122+G124</f>
        <v>-18226</v>
      </c>
    </row>
    <row r="122" spans="2:7" x14ac:dyDescent="0.25">
      <c r="B122" s="328"/>
      <c r="C122" s="328"/>
      <c r="D122" s="328" t="s">
        <v>73</v>
      </c>
      <c r="E122" s="100">
        <f t="shared" ref="E122:E123" si="27">+F122+G122</f>
        <v>-105600</v>
      </c>
      <c r="F122" s="100">
        <f>+F123</f>
        <v>-87500</v>
      </c>
      <c r="G122" s="100">
        <f>+G123</f>
        <v>-18100</v>
      </c>
    </row>
    <row r="123" spans="2:7" x14ac:dyDescent="0.25">
      <c r="B123" s="262"/>
      <c r="C123" s="262"/>
      <c r="D123" s="328" t="s">
        <v>74</v>
      </c>
      <c r="E123" s="100">
        <f t="shared" si="27"/>
        <v>-105600</v>
      </c>
      <c r="F123" s="100">
        <v>-87500</v>
      </c>
      <c r="G123" s="100">
        <v>-18100</v>
      </c>
    </row>
    <row r="124" spans="2:7" x14ac:dyDescent="0.25">
      <c r="B124" s="262"/>
      <c r="C124" s="262"/>
      <c r="D124" s="328" t="s">
        <v>75</v>
      </c>
      <c r="E124" s="100">
        <f>+F124+G124</f>
        <v>-758</v>
      </c>
      <c r="F124" s="100">
        <f>+F125</f>
        <v>-632</v>
      </c>
      <c r="G124" s="100">
        <f>+G125</f>
        <v>-126</v>
      </c>
    </row>
    <row r="125" spans="2:7" x14ac:dyDescent="0.25">
      <c r="B125" s="262"/>
      <c r="C125" s="262"/>
      <c r="D125" s="328" t="s">
        <v>205</v>
      </c>
      <c r="E125" s="100">
        <f t="shared" ref="E125" si="28">+F125+G125</f>
        <v>-758</v>
      </c>
      <c r="F125" s="100">
        <v>-632</v>
      </c>
      <c r="G125" s="100">
        <v>-126</v>
      </c>
    </row>
  </sheetData>
  <mergeCells count="8">
    <mergeCell ref="F9:G9"/>
    <mergeCell ref="B4:D4"/>
    <mergeCell ref="B5:G5"/>
    <mergeCell ref="B7:C9"/>
    <mergeCell ref="E8:G8"/>
    <mergeCell ref="E9:E10"/>
    <mergeCell ref="E7:G7"/>
    <mergeCell ref="D7:D9"/>
  </mergeCells>
  <printOptions horizontalCentered="1"/>
  <pageMargins left="0.23622047244094499" right="0.15748031496063" top="0.196850393700787" bottom="0.27559055118110198" header="0.15748031496063" footer="0.196850393700787"/>
  <pageSetup paperSize="9" scale="80" firstPageNumber="236" orientation="landscape" r:id="rId1"/>
  <ignoredErrors>
    <ignoredError sqref="E11 E15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7" tint="-0.249977111117893"/>
  </sheetPr>
  <dimension ref="B1:J392"/>
  <sheetViews>
    <sheetView zoomScaleNormal="100" zoomScaleSheetLayoutView="85" workbookViewId="0">
      <selection activeCell="C127" sqref="C127"/>
    </sheetView>
  </sheetViews>
  <sheetFormatPr defaultColWidth="8.42578125" defaultRowHeight="17.25" x14ac:dyDescent="0.25"/>
  <cols>
    <col min="1" max="1" width="8.42578125" style="44"/>
    <col min="2" max="2" width="30.42578125" style="44" customWidth="1"/>
    <col min="3" max="3" width="68.85546875" style="44" customWidth="1"/>
    <col min="4" max="4" width="33" style="44" customWidth="1"/>
    <col min="5" max="8" width="8.42578125" style="44"/>
    <col min="9" max="9" width="12.42578125" style="44" bestFit="1" customWidth="1"/>
    <col min="10" max="251" width="8.42578125" style="44"/>
    <col min="252" max="252" width="28.5703125" style="44" customWidth="1"/>
    <col min="253" max="253" width="47.5703125" style="44" customWidth="1"/>
    <col min="254" max="256" width="13.85546875" style="44" customWidth="1"/>
    <col min="257" max="257" width="15.42578125" style="44" customWidth="1"/>
    <col min="258" max="507" width="8.42578125" style="44"/>
    <col min="508" max="508" width="28.5703125" style="44" customWidth="1"/>
    <col min="509" max="509" width="47.5703125" style="44" customWidth="1"/>
    <col min="510" max="512" width="13.85546875" style="44" customWidth="1"/>
    <col min="513" max="513" width="15.42578125" style="44" customWidth="1"/>
    <col min="514" max="763" width="8.42578125" style="44"/>
    <col min="764" max="764" width="28.5703125" style="44" customWidth="1"/>
    <col min="765" max="765" width="47.5703125" style="44" customWidth="1"/>
    <col min="766" max="768" width="13.85546875" style="44" customWidth="1"/>
    <col min="769" max="769" width="15.42578125" style="44" customWidth="1"/>
    <col min="770" max="1019" width="8.42578125" style="44"/>
    <col min="1020" max="1020" width="28.5703125" style="44" customWidth="1"/>
    <col min="1021" max="1021" width="47.5703125" style="44" customWidth="1"/>
    <col min="1022" max="1024" width="13.85546875" style="44" customWidth="1"/>
    <col min="1025" max="1025" width="15.42578125" style="44" customWidth="1"/>
    <col min="1026" max="1275" width="8.42578125" style="44"/>
    <col min="1276" max="1276" width="28.5703125" style="44" customWidth="1"/>
    <col min="1277" max="1277" width="47.5703125" style="44" customWidth="1"/>
    <col min="1278" max="1280" width="13.85546875" style="44" customWidth="1"/>
    <col min="1281" max="1281" width="15.42578125" style="44" customWidth="1"/>
    <col min="1282" max="1531" width="8.42578125" style="44"/>
    <col min="1532" max="1532" width="28.5703125" style="44" customWidth="1"/>
    <col min="1533" max="1533" width="47.5703125" style="44" customWidth="1"/>
    <col min="1534" max="1536" width="13.85546875" style="44" customWidth="1"/>
    <col min="1537" max="1537" width="15.42578125" style="44" customWidth="1"/>
    <col min="1538" max="1787" width="8.42578125" style="44"/>
    <col min="1788" max="1788" width="28.5703125" style="44" customWidth="1"/>
    <col min="1789" max="1789" width="47.5703125" style="44" customWidth="1"/>
    <col min="1790" max="1792" width="13.85546875" style="44" customWidth="1"/>
    <col min="1793" max="1793" width="15.42578125" style="44" customWidth="1"/>
    <col min="1794" max="2043" width="8.42578125" style="44"/>
    <col min="2044" max="2044" width="28.5703125" style="44" customWidth="1"/>
    <col min="2045" max="2045" width="47.5703125" style="44" customWidth="1"/>
    <col min="2046" max="2048" width="13.85546875" style="44" customWidth="1"/>
    <col min="2049" max="2049" width="15.42578125" style="44" customWidth="1"/>
    <col min="2050" max="2299" width="8.42578125" style="44"/>
    <col min="2300" max="2300" width="28.5703125" style="44" customWidth="1"/>
    <col min="2301" max="2301" width="47.5703125" style="44" customWidth="1"/>
    <col min="2302" max="2304" width="13.85546875" style="44" customWidth="1"/>
    <col min="2305" max="2305" width="15.42578125" style="44" customWidth="1"/>
    <col min="2306" max="2555" width="8.42578125" style="44"/>
    <col min="2556" max="2556" width="28.5703125" style="44" customWidth="1"/>
    <col min="2557" max="2557" width="47.5703125" style="44" customWidth="1"/>
    <col min="2558" max="2560" width="13.85546875" style="44" customWidth="1"/>
    <col min="2561" max="2561" width="15.42578125" style="44" customWidth="1"/>
    <col min="2562" max="2811" width="8.42578125" style="44"/>
    <col min="2812" max="2812" width="28.5703125" style="44" customWidth="1"/>
    <col min="2813" max="2813" width="47.5703125" style="44" customWidth="1"/>
    <col min="2814" max="2816" width="13.85546875" style="44" customWidth="1"/>
    <col min="2817" max="2817" width="15.42578125" style="44" customWidth="1"/>
    <col min="2818" max="3067" width="8.42578125" style="44"/>
    <col min="3068" max="3068" width="28.5703125" style="44" customWidth="1"/>
    <col min="3069" max="3069" width="47.5703125" style="44" customWidth="1"/>
    <col min="3070" max="3072" width="13.85546875" style="44" customWidth="1"/>
    <col min="3073" max="3073" width="15.42578125" style="44" customWidth="1"/>
    <col min="3074" max="3323" width="8.42578125" style="44"/>
    <col min="3324" max="3324" width="28.5703125" style="44" customWidth="1"/>
    <col min="3325" max="3325" width="47.5703125" style="44" customWidth="1"/>
    <col min="3326" max="3328" width="13.85546875" style="44" customWidth="1"/>
    <col min="3329" max="3329" width="15.42578125" style="44" customWidth="1"/>
    <col min="3330" max="3579" width="8.42578125" style="44"/>
    <col min="3580" max="3580" width="28.5703125" style="44" customWidth="1"/>
    <col min="3581" max="3581" width="47.5703125" style="44" customWidth="1"/>
    <col min="3582" max="3584" width="13.85546875" style="44" customWidth="1"/>
    <col min="3585" max="3585" width="15.42578125" style="44" customWidth="1"/>
    <col min="3586" max="3835" width="8.42578125" style="44"/>
    <col min="3836" max="3836" width="28.5703125" style="44" customWidth="1"/>
    <col min="3837" max="3837" width="47.5703125" style="44" customWidth="1"/>
    <col min="3838" max="3840" width="13.85546875" style="44" customWidth="1"/>
    <col min="3841" max="3841" width="15.42578125" style="44" customWidth="1"/>
    <col min="3842" max="4091" width="8.42578125" style="44"/>
    <col min="4092" max="4092" width="28.5703125" style="44" customWidth="1"/>
    <col min="4093" max="4093" width="47.5703125" style="44" customWidth="1"/>
    <col min="4094" max="4096" width="13.85546875" style="44" customWidth="1"/>
    <col min="4097" max="4097" width="15.42578125" style="44" customWidth="1"/>
    <col min="4098" max="4347" width="8.42578125" style="44"/>
    <col min="4348" max="4348" width="28.5703125" style="44" customWidth="1"/>
    <col min="4349" max="4349" width="47.5703125" style="44" customWidth="1"/>
    <col min="4350" max="4352" width="13.85546875" style="44" customWidth="1"/>
    <col min="4353" max="4353" width="15.42578125" style="44" customWidth="1"/>
    <col min="4354" max="4603" width="8.42578125" style="44"/>
    <col min="4604" max="4604" width="28.5703125" style="44" customWidth="1"/>
    <col min="4605" max="4605" width="47.5703125" style="44" customWidth="1"/>
    <col min="4606" max="4608" width="13.85546875" style="44" customWidth="1"/>
    <col min="4609" max="4609" width="15.42578125" style="44" customWidth="1"/>
    <col min="4610" max="4859" width="8.42578125" style="44"/>
    <col min="4860" max="4860" width="28.5703125" style="44" customWidth="1"/>
    <col min="4861" max="4861" width="47.5703125" style="44" customWidth="1"/>
    <col min="4862" max="4864" width="13.85546875" style="44" customWidth="1"/>
    <col min="4865" max="4865" width="15.42578125" style="44" customWidth="1"/>
    <col min="4866" max="5115" width="8.42578125" style="44"/>
    <col min="5116" max="5116" width="28.5703125" style="44" customWidth="1"/>
    <col min="5117" max="5117" width="47.5703125" style="44" customWidth="1"/>
    <col min="5118" max="5120" width="13.85546875" style="44" customWidth="1"/>
    <col min="5121" max="5121" width="15.42578125" style="44" customWidth="1"/>
    <col min="5122" max="5371" width="8.42578125" style="44"/>
    <col min="5372" max="5372" width="28.5703125" style="44" customWidth="1"/>
    <col min="5373" max="5373" width="47.5703125" style="44" customWidth="1"/>
    <col min="5374" max="5376" width="13.85546875" style="44" customWidth="1"/>
    <col min="5377" max="5377" width="15.42578125" style="44" customWidth="1"/>
    <col min="5378" max="5627" width="8.42578125" style="44"/>
    <col min="5628" max="5628" width="28.5703125" style="44" customWidth="1"/>
    <col min="5629" max="5629" width="47.5703125" style="44" customWidth="1"/>
    <col min="5630" max="5632" width="13.85546875" style="44" customWidth="1"/>
    <col min="5633" max="5633" width="15.42578125" style="44" customWidth="1"/>
    <col min="5634" max="5883" width="8.42578125" style="44"/>
    <col min="5884" max="5884" width="28.5703125" style="44" customWidth="1"/>
    <col min="5885" max="5885" width="47.5703125" style="44" customWidth="1"/>
    <col min="5886" max="5888" width="13.85546875" style="44" customWidth="1"/>
    <col min="5889" max="5889" width="15.42578125" style="44" customWidth="1"/>
    <col min="5890" max="6139" width="8.42578125" style="44"/>
    <col min="6140" max="6140" width="28.5703125" style="44" customWidth="1"/>
    <col min="6141" max="6141" width="47.5703125" style="44" customWidth="1"/>
    <col min="6142" max="6144" width="13.85546875" style="44" customWidth="1"/>
    <col min="6145" max="6145" width="15.42578125" style="44" customWidth="1"/>
    <col min="6146" max="6395" width="8.42578125" style="44"/>
    <col min="6396" max="6396" width="28.5703125" style="44" customWidth="1"/>
    <col min="6397" max="6397" width="47.5703125" style="44" customWidth="1"/>
    <col min="6398" max="6400" width="13.85546875" style="44" customWidth="1"/>
    <col min="6401" max="6401" width="15.42578125" style="44" customWidth="1"/>
    <col min="6402" max="6651" width="8.42578125" style="44"/>
    <col min="6652" max="6652" width="28.5703125" style="44" customWidth="1"/>
    <col min="6653" max="6653" width="47.5703125" style="44" customWidth="1"/>
    <col min="6654" max="6656" width="13.85546875" style="44" customWidth="1"/>
    <col min="6657" max="6657" width="15.42578125" style="44" customWidth="1"/>
    <col min="6658" max="6907" width="8.42578125" style="44"/>
    <col min="6908" max="6908" width="28.5703125" style="44" customWidth="1"/>
    <col min="6909" max="6909" width="47.5703125" style="44" customWidth="1"/>
    <col min="6910" max="6912" width="13.85546875" style="44" customWidth="1"/>
    <col min="6913" max="6913" width="15.42578125" style="44" customWidth="1"/>
    <col min="6914" max="7163" width="8.42578125" style="44"/>
    <col min="7164" max="7164" width="28.5703125" style="44" customWidth="1"/>
    <col min="7165" max="7165" width="47.5703125" style="44" customWidth="1"/>
    <col min="7166" max="7168" width="13.85546875" style="44" customWidth="1"/>
    <col min="7169" max="7169" width="15.42578125" style="44" customWidth="1"/>
    <col min="7170" max="7419" width="8.42578125" style="44"/>
    <col min="7420" max="7420" width="28.5703125" style="44" customWidth="1"/>
    <col min="7421" max="7421" width="47.5703125" style="44" customWidth="1"/>
    <col min="7422" max="7424" width="13.85546875" style="44" customWidth="1"/>
    <col min="7425" max="7425" width="15.42578125" style="44" customWidth="1"/>
    <col min="7426" max="7675" width="8.42578125" style="44"/>
    <col min="7676" max="7676" width="28.5703125" style="44" customWidth="1"/>
    <col min="7677" max="7677" width="47.5703125" style="44" customWidth="1"/>
    <col min="7678" max="7680" width="13.85546875" style="44" customWidth="1"/>
    <col min="7681" max="7681" width="15.42578125" style="44" customWidth="1"/>
    <col min="7682" max="7931" width="8.42578125" style="44"/>
    <col min="7932" max="7932" width="28.5703125" style="44" customWidth="1"/>
    <col min="7933" max="7933" width="47.5703125" style="44" customWidth="1"/>
    <col min="7934" max="7936" width="13.85546875" style="44" customWidth="1"/>
    <col min="7937" max="7937" width="15.42578125" style="44" customWidth="1"/>
    <col min="7938" max="8187" width="8.42578125" style="44"/>
    <col min="8188" max="8188" width="28.5703125" style="44" customWidth="1"/>
    <col min="8189" max="8189" width="47.5703125" style="44" customWidth="1"/>
    <col min="8190" max="8192" width="13.85546875" style="44" customWidth="1"/>
    <col min="8193" max="8193" width="15.42578125" style="44" customWidth="1"/>
    <col min="8194" max="8443" width="8.42578125" style="44"/>
    <col min="8444" max="8444" width="28.5703125" style="44" customWidth="1"/>
    <col min="8445" max="8445" width="47.5703125" style="44" customWidth="1"/>
    <col min="8446" max="8448" width="13.85546875" style="44" customWidth="1"/>
    <col min="8449" max="8449" width="15.42578125" style="44" customWidth="1"/>
    <col min="8450" max="8699" width="8.42578125" style="44"/>
    <col min="8700" max="8700" width="28.5703125" style="44" customWidth="1"/>
    <col min="8701" max="8701" width="47.5703125" style="44" customWidth="1"/>
    <col min="8702" max="8704" width="13.85546875" style="44" customWidth="1"/>
    <col min="8705" max="8705" width="15.42578125" style="44" customWidth="1"/>
    <col min="8706" max="8955" width="8.42578125" style="44"/>
    <col min="8956" max="8956" width="28.5703125" style="44" customWidth="1"/>
    <col min="8957" max="8957" width="47.5703125" style="44" customWidth="1"/>
    <col min="8958" max="8960" width="13.85546875" style="44" customWidth="1"/>
    <col min="8961" max="8961" width="15.42578125" style="44" customWidth="1"/>
    <col min="8962" max="9211" width="8.42578125" style="44"/>
    <col min="9212" max="9212" width="28.5703125" style="44" customWidth="1"/>
    <col min="9213" max="9213" width="47.5703125" style="44" customWidth="1"/>
    <col min="9214" max="9216" width="13.85546875" style="44" customWidth="1"/>
    <col min="9217" max="9217" width="15.42578125" style="44" customWidth="1"/>
    <col min="9218" max="9467" width="8.42578125" style="44"/>
    <col min="9468" max="9468" width="28.5703125" style="44" customWidth="1"/>
    <col min="9469" max="9469" width="47.5703125" style="44" customWidth="1"/>
    <col min="9470" max="9472" width="13.85546875" style="44" customWidth="1"/>
    <col min="9473" max="9473" width="15.42578125" style="44" customWidth="1"/>
    <col min="9474" max="9723" width="8.42578125" style="44"/>
    <col min="9724" max="9724" width="28.5703125" style="44" customWidth="1"/>
    <col min="9725" max="9725" width="47.5703125" style="44" customWidth="1"/>
    <col min="9726" max="9728" width="13.85546875" style="44" customWidth="1"/>
    <col min="9729" max="9729" width="15.42578125" style="44" customWidth="1"/>
    <col min="9730" max="9979" width="8.42578125" style="44"/>
    <col min="9980" max="9980" width="28.5703125" style="44" customWidth="1"/>
    <col min="9981" max="9981" width="47.5703125" style="44" customWidth="1"/>
    <col min="9982" max="9984" width="13.85546875" style="44" customWidth="1"/>
    <col min="9985" max="9985" width="15.42578125" style="44" customWidth="1"/>
    <col min="9986" max="10235" width="8.42578125" style="44"/>
    <col min="10236" max="10236" width="28.5703125" style="44" customWidth="1"/>
    <col min="10237" max="10237" width="47.5703125" style="44" customWidth="1"/>
    <col min="10238" max="10240" width="13.85546875" style="44" customWidth="1"/>
    <col min="10241" max="10241" width="15.42578125" style="44" customWidth="1"/>
    <col min="10242" max="10491" width="8.42578125" style="44"/>
    <col min="10492" max="10492" width="28.5703125" style="44" customWidth="1"/>
    <col min="10493" max="10493" width="47.5703125" style="44" customWidth="1"/>
    <col min="10494" max="10496" width="13.85546875" style="44" customWidth="1"/>
    <col min="10497" max="10497" width="15.42578125" style="44" customWidth="1"/>
    <col min="10498" max="10747" width="8.42578125" style="44"/>
    <col min="10748" max="10748" width="28.5703125" style="44" customWidth="1"/>
    <col min="10749" max="10749" width="47.5703125" style="44" customWidth="1"/>
    <col min="10750" max="10752" width="13.85546875" style="44" customWidth="1"/>
    <col min="10753" max="10753" width="15.42578125" style="44" customWidth="1"/>
    <col min="10754" max="11003" width="8.42578125" style="44"/>
    <col min="11004" max="11004" width="28.5703125" style="44" customWidth="1"/>
    <col min="11005" max="11005" width="47.5703125" style="44" customWidth="1"/>
    <col min="11006" max="11008" width="13.85546875" style="44" customWidth="1"/>
    <col min="11009" max="11009" width="15.42578125" style="44" customWidth="1"/>
    <col min="11010" max="11259" width="8.42578125" style="44"/>
    <col min="11260" max="11260" width="28.5703125" style="44" customWidth="1"/>
    <col min="11261" max="11261" width="47.5703125" style="44" customWidth="1"/>
    <col min="11262" max="11264" width="13.85546875" style="44" customWidth="1"/>
    <col min="11265" max="11265" width="15.42578125" style="44" customWidth="1"/>
    <col min="11266" max="11515" width="8.42578125" style="44"/>
    <col min="11516" max="11516" width="28.5703125" style="44" customWidth="1"/>
    <col min="11517" max="11517" width="47.5703125" style="44" customWidth="1"/>
    <col min="11518" max="11520" width="13.85546875" style="44" customWidth="1"/>
    <col min="11521" max="11521" width="15.42578125" style="44" customWidth="1"/>
    <col min="11522" max="11771" width="8.42578125" style="44"/>
    <col min="11772" max="11772" width="28.5703125" style="44" customWidth="1"/>
    <col min="11773" max="11773" width="47.5703125" style="44" customWidth="1"/>
    <col min="11774" max="11776" width="13.85546875" style="44" customWidth="1"/>
    <col min="11777" max="11777" width="15.42578125" style="44" customWidth="1"/>
    <col min="11778" max="12027" width="8.42578125" style="44"/>
    <col min="12028" max="12028" width="28.5703125" style="44" customWidth="1"/>
    <col min="12029" max="12029" width="47.5703125" style="44" customWidth="1"/>
    <col min="12030" max="12032" width="13.85546875" style="44" customWidth="1"/>
    <col min="12033" max="12033" width="15.42578125" style="44" customWidth="1"/>
    <col min="12034" max="12283" width="8.42578125" style="44"/>
    <col min="12284" max="12284" width="28.5703125" style="44" customWidth="1"/>
    <col min="12285" max="12285" width="47.5703125" style="44" customWidth="1"/>
    <col min="12286" max="12288" width="13.85546875" style="44" customWidth="1"/>
    <col min="12289" max="12289" width="15.42578125" style="44" customWidth="1"/>
    <col min="12290" max="12539" width="8.42578125" style="44"/>
    <col min="12540" max="12540" width="28.5703125" style="44" customWidth="1"/>
    <col min="12541" max="12541" width="47.5703125" style="44" customWidth="1"/>
    <col min="12542" max="12544" width="13.85546875" style="44" customWidth="1"/>
    <col min="12545" max="12545" width="15.42578125" style="44" customWidth="1"/>
    <col min="12546" max="12795" width="8.42578125" style="44"/>
    <col min="12796" max="12796" width="28.5703125" style="44" customWidth="1"/>
    <col min="12797" max="12797" width="47.5703125" style="44" customWidth="1"/>
    <col min="12798" max="12800" width="13.85546875" style="44" customWidth="1"/>
    <col min="12801" max="12801" width="15.42578125" style="44" customWidth="1"/>
    <col min="12802" max="13051" width="8.42578125" style="44"/>
    <col min="13052" max="13052" width="28.5703125" style="44" customWidth="1"/>
    <col min="13053" max="13053" width="47.5703125" style="44" customWidth="1"/>
    <col min="13054" max="13056" width="13.85546875" style="44" customWidth="1"/>
    <col min="13057" max="13057" width="15.42578125" style="44" customWidth="1"/>
    <col min="13058" max="13307" width="8.42578125" style="44"/>
    <col min="13308" max="13308" width="28.5703125" style="44" customWidth="1"/>
    <col min="13309" max="13309" width="47.5703125" style="44" customWidth="1"/>
    <col min="13310" max="13312" width="13.85546875" style="44" customWidth="1"/>
    <col min="13313" max="13313" width="15.42578125" style="44" customWidth="1"/>
    <col min="13314" max="13563" width="8.42578125" style="44"/>
    <col min="13564" max="13564" width="28.5703125" style="44" customWidth="1"/>
    <col min="13565" max="13565" width="47.5703125" style="44" customWidth="1"/>
    <col min="13566" max="13568" width="13.85546875" style="44" customWidth="1"/>
    <col min="13569" max="13569" width="15.42578125" style="44" customWidth="1"/>
    <col min="13570" max="13819" width="8.42578125" style="44"/>
    <col min="13820" max="13820" width="28.5703125" style="44" customWidth="1"/>
    <col min="13821" max="13821" width="47.5703125" style="44" customWidth="1"/>
    <col min="13822" max="13824" width="13.85546875" style="44" customWidth="1"/>
    <col min="13825" max="13825" width="15.42578125" style="44" customWidth="1"/>
    <col min="13826" max="14075" width="8.42578125" style="44"/>
    <col min="14076" max="14076" width="28.5703125" style="44" customWidth="1"/>
    <col min="14077" max="14077" width="47.5703125" style="44" customWidth="1"/>
    <col min="14078" max="14080" width="13.85546875" style="44" customWidth="1"/>
    <col min="14081" max="14081" width="15.42578125" style="44" customWidth="1"/>
    <col min="14082" max="14331" width="8.42578125" style="44"/>
    <col min="14332" max="14332" width="28.5703125" style="44" customWidth="1"/>
    <col min="14333" max="14333" width="47.5703125" style="44" customWidth="1"/>
    <col min="14334" max="14336" width="13.85546875" style="44" customWidth="1"/>
    <col min="14337" max="14337" width="15.42578125" style="44" customWidth="1"/>
    <col min="14338" max="14587" width="8.42578125" style="44"/>
    <col min="14588" max="14588" width="28.5703125" style="44" customWidth="1"/>
    <col min="14589" max="14589" width="47.5703125" style="44" customWidth="1"/>
    <col min="14590" max="14592" width="13.85546875" style="44" customWidth="1"/>
    <col min="14593" max="14593" width="15.42578125" style="44" customWidth="1"/>
    <col min="14594" max="14843" width="8.42578125" style="44"/>
    <col min="14844" max="14844" width="28.5703125" style="44" customWidth="1"/>
    <col min="14845" max="14845" width="47.5703125" style="44" customWidth="1"/>
    <col min="14846" max="14848" width="13.85546875" style="44" customWidth="1"/>
    <col min="14849" max="14849" width="15.42578125" style="44" customWidth="1"/>
    <col min="14850" max="15099" width="8.42578125" style="44"/>
    <col min="15100" max="15100" width="28.5703125" style="44" customWidth="1"/>
    <col min="15101" max="15101" width="47.5703125" style="44" customWidth="1"/>
    <col min="15102" max="15104" width="13.85546875" style="44" customWidth="1"/>
    <col min="15105" max="15105" width="15.42578125" style="44" customWidth="1"/>
    <col min="15106" max="15355" width="8.42578125" style="44"/>
    <col min="15356" max="15356" width="28.5703125" style="44" customWidth="1"/>
    <col min="15357" max="15357" width="47.5703125" style="44" customWidth="1"/>
    <col min="15358" max="15360" width="13.85546875" style="44" customWidth="1"/>
    <col min="15361" max="15361" width="15.42578125" style="44" customWidth="1"/>
    <col min="15362" max="15611" width="8.42578125" style="44"/>
    <col min="15612" max="15612" width="28.5703125" style="44" customWidth="1"/>
    <col min="15613" max="15613" width="47.5703125" style="44" customWidth="1"/>
    <col min="15614" max="15616" width="13.85546875" style="44" customWidth="1"/>
    <col min="15617" max="15617" width="15.42578125" style="44" customWidth="1"/>
    <col min="15618" max="15867" width="8.42578125" style="44"/>
    <col min="15868" max="15868" width="28.5703125" style="44" customWidth="1"/>
    <col min="15869" max="15869" width="47.5703125" style="44" customWidth="1"/>
    <col min="15870" max="15872" width="13.85546875" style="44" customWidth="1"/>
    <col min="15873" max="15873" width="15.42578125" style="44" customWidth="1"/>
    <col min="15874" max="16123" width="8.42578125" style="44"/>
    <col min="16124" max="16124" width="28.5703125" style="44" customWidth="1"/>
    <col min="16125" max="16125" width="47.5703125" style="44" customWidth="1"/>
    <col min="16126" max="16128" width="13.85546875" style="44" customWidth="1"/>
    <col min="16129" max="16129" width="15.42578125" style="44" customWidth="1"/>
    <col min="16130" max="16384" width="8.42578125" style="44"/>
  </cols>
  <sheetData>
    <row r="1" spans="2:5" x14ac:dyDescent="0.25">
      <c r="D1" s="45" t="s">
        <v>381</v>
      </c>
    </row>
    <row r="2" spans="2:5" s="32" customFormat="1" ht="17.25" customHeight="1" x14ac:dyDescent="0.25">
      <c r="B2" s="374" t="s">
        <v>27</v>
      </c>
      <c r="C2" s="374"/>
      <c r="D2" s="374"/>
    </row>
    <row r="3" spans="2:5" s="32" customFormat="1" ht="17.25" customHeight="1" x14ac:dyDescent="0.25">
      <c r="B3" s="374" t="s">
        <v>0</v>
      </c>
      <c r="C3" s="374"/>
      <c r="D3" s="374"/>
    </row>
    <row r="4" spans="2:5" s="32" customFormat="1" ht="17.25" customHeight="1" x14ac:dyDescent="0.25">
      <c r="B4" s="180"/>
      <c r="C4" s="180"/>
      <c r="D4" s="180"/>
    </row>
    <row r="5" spans="2:5" ht="55.5" customHeight="1" x14ac:dyDescent="0.25">
      <c r="B5" s="414" t="s">
        <v>407</v>
      </c>
      <c r="C5" s="414"/>
      <c r="D5" s="414"/>
    </row>
    <row r="6" spans="2:5" ht="21.75" customHeight="1" x14ac:dyDescent="0.25">
      <c r="B6" s="188"/>
      <c r="C6" s="188"/>
      <c r="D6" s="187" t="s">
        <v>35</v>
      </c>
    </row>
    <row r="7" spans="2:5" ht="20.45" customHeight="1" x14ac:dyDescent="0.25">
      <c r="B7" s="415" t="s">
        <v>20</v>
      </c>
      <c r="C7" s="415"/>
      <c r="D7" s="415"/>
    </row>
    <row r="8" spans="2:5" ht="21.75" customHeight="1" x14ac:dyDescent="0.25">
      <c r="B8" s="46" t="s">
        <v>37</v>
      </c>
      <c r="C8" s="46"/>
      <c r="D8" s="46"/>
    </row>
    <row r="9" spans="2:5" x14ac:dyDescent="0.25">
      <c r="B9" s="107"/>
      <c r="C9" s="107"/>
      <c r="D9" s="107"/>
    </row>
    <row r="10" spans="2:5" ht="23.25" customHeight="1" x14ac:dyDescent="0.25">
      <c r="B10" s="186" t="s">
        <v>7</v>
      </c>
      <c r="C10" s="47" t="s">
        <v>8</v>
      </c>
      <c r="D10" s="48"/>
    </row>
    <row r="11" spans="2:5" ht="18.75" customHeight="1" x14ac:dyDescent="0.25">
      <c r="B11" s="186">
        <v>1004</v>
      </c>
      <c r="C11" s="47" t="str">
        <f>+'[3]4'!D16</f>
        <v xml:space="preserve"> Ոռոգման համակարգի առողջացում</v>
      </c>
      <c r="D11" s="129"/>
    </row>
    <row r="12" spans="2:5" ht="18.75" customHeight="1" x14ac:dyDescent="0.25">
      <c r="B12" s="50"/>
      <c r="C12" s="50"/>
      <c r="D12" s="50"/>
    </row>
    <row r="13" spans="2:5" s="50" customFormat="1" x14ac:dyDescent="0.25">
      <c r="B13" s="49" t="s">
        <v>9</v>
      </c>
      <c r="C13" s="48"/>
      <c r="D13" s="48"/>
    </row>
    <row r="14" spans="2:5" ht="72.75" customHeight="1" x14ac:dyDescent="0.25">
      <c r="B14" s="289" t="s">
        <v>10</v>
      </c>
      <c r="C14" s="289">
        <v>1004</v>
      </c>
      <c r="D14" s="288" t="s">
        <v>40</v>
      </c>
    </row>
    <row r="15" spans="2:5" ht="22.5" customHeight="1" x14ac:dyDescent="0.25">
      <c r="B15" s="289" t="s">
        <v>11</v>
      </c>
      <c r="C15" s="289">
        <v>11005</v>
      </c>
      <c r="D15" s="288" t="s">
        <v>38</v>
      </c>
      <c r="E15" s="264"/>
    </row>
    <row r="16" spans="2:5" ht="58.5" customHeight="1" x14ac:dyDescent="0.25">
      <c r="B16" s="289" t="s">
        <v>12</v>
      </c>
      <c r="C16" s="289" t="s">
        <v>409</v>
      </c>
      <c r="D16" s="289"/>
      <c r="E16" s="264"/>
    </row>
    <row r="17" spans="2:5" ht="63.75" customHeight="1" x14ac:dyDescent="0.25">
      <c r="B17" s="289" t="s">
        <v>13</v>
      </c>
      <c r="C17" s="289" t="s">
        <v>413</v>
      </c>
      <c r="D17" s="289"/>
      <c r="E17" s="264"/>
    </row>
    <row r="18" spans="2:5" x14ac:dyDescent="0.25">
      <c r="B18" s="289" t="s">
        <v>14</v>
      </c>
      <c r="C18" s="289" t="s">
        <v>76</v>
      </c>
      <c r="D18" s="289"/>
      <c r="E18" s="264"/>
    </row>
    <row r="19" spans="2:5" ht="51.75" x14ac:dyDescent="0.25">
      <c r="B19" s="289" t="s">
        <v>118</v>
      </c>
      <c r="C19" s="289" t="s">
        <v>119</v>
      </c>
      <c r="D19" s="289"/>
      <c r="E19" s="264"/>
    </row>
    <row r="20" spans="2:5" ht="17.25" customHeight="1" x14ac:dyDescent="0.25">
      <c r="B20" s="387" t="s">
        <v>15</v>
      </c>
      <c r="C20" s="387"/>
      <c r="D20" s="289"/>
      <c r="E20" s="264"/>
    </row>
    <row r="21" spans="2:5" ht="17.25" customHeight="1" x14ac:dyDescent="0.25">
      <c r="B21" s="411" t="s">
        <v>39</v>
      </c>
      <c r="C21" s="411"/>
      <c r="D21" s="265">
        <f>+'[2]9.'!E17</f>
        <v>-14150</v>
      </c>
      <c r="E21" s="264"/>
    </row>
    <row r="22" spans="2:5" s="50" customFormat="1" x14ac:dyDescent="0.25">
      <c r="B22" s="49"/>
      <c r="C22" s="48"/>
      <c r="D22" s="48"/>
    </row>
    <row r="23" spans="2:5" ht="72.75" customHeight="1" x14ac:dyDescent="0.25">
      <c r="B23" s="289" t="s">
        <v>10</v>
      </c>
      <c r="C23" s="289">
        <v>1004</v>
      </c>
      <c r="D23" s="326" t="s">
        <v>168</v>
      </c>
    </row>
    <row r="24" spans="2:5" ht="22.5" customHeight="1" x14ac:dyDescent="0.25">
      <c r="B24" s="289" t="s">
        <v>11</v>
      </c>
      <c r="C24" s="289">
        <v>11006</v>
      </c>
      <c r="D24" s="288" t="s">
        <v>38</v>
      </c>
      <c r="E24" s="264"/>
    </row>
    <row r="25" spans="2:5" ht="51.75" x14ac:dyDescent="0.25">
      <c r="B25" s="289" t="s">
        <v>12</v>
      </c>
      <c r="C25" s="289" t="s">
        <v>412</v>
      </c>
      <c r="D25" s="289"/>
      <c r="E25" s="264"/>
    </row>
    <row r="26" spans="2:5" ht="51.75" x14ac:dyDescent="0.25">
      <c r="B26" s="289" t="s">
        <v>13</v>
      </c>
      <c r="C26" s="289" t="s">
        <v>414</v>
      </c>
      <c r="D26" s="289"/>
      <c r="E26" s="264"/>
    </row>
    <row r="27" spans="2:5" x14ac:dyDescent="0.25">
      <c r="B27" s="289" t="s">
        <v>14</v>
      </c>
      <c r="C27" s="289" t="s">
        <v>76</v>
      </c>
      <c r="D27" s="289"/>
      <c r="E27" s="264"/>
    </row>
    <row r="28" spans="2:5" ht="51.75" x14ac:dyDescent="0.25">
      <c r="B28" s="289" t="s">
        <v>118</v>
      </c>
      <c r="C28" s="289" t="s">
        <v>119</v>
      </c>
      <c r="D28" s="289"/>
      <c r="E28" s="264"/>
    </row>
    <row r="29" spans="2:5" ht="17.25" customHeight="1" x14ac:dyDescent="0.25">
      <c r="B29" s="387" t="s">
        <v>15</v>
      </c>
      <c r="C29" s="387"/>
      <c r="D29" s="289"/>
      <c r="E29" s="264"/>
    </row>
    <row r="30" spans="2:5" ht="17.25" customHeight="1" x14ac:dyDescent="0.25">
      <c r="B30" s="411" t="s">
        <v>39</v>
      </c>
      <c r="C30" s="411"/>
      <c r="D30" s="265">
        <f>+'[2]9.'!E28</f>
        <v>65013</v>
      </c>
      <c r="E30" s="264"/>
    </row>
    <row r="31" spans="2:5" s="50" customFormat="1" ht="17.25" customHeight="1" x14ac:dyDescent="0.25">
      <c r="B31" s="57"/>
      <c r="C31" s="57"/>
      <c r="D31" s="298"/>
      <c r="E31" s="299"/>
    </row>
    <row r="32" spans="2:5" ht="72.75" customHeight="1" x14ac:dyDescent="0.25">
      <c r="B32" s="122" t="s">
        <v>10</v>
      </c>
      <c r="C32" s="122">
        <v>1004</v>
      </c>
      <c r="D32" s="184" t="s">
        <v>40</v>
      </c>
    </row>
    <row r="33" spans="2:5" ht="22.5" customHeight="1" x14ac:dyDescent="0.25">
      <c r="B33" s="122" t="s">
        <v>11</v>
      </c>
      <c r="C33" s="122">
        <v>11007</v>
      </c>
      <c r="D33" s="184" t="s">
        <v>38</v>
      </c>
      <c r="E33" s="264"/>
    </row>
    <row r="34" spans="2:5" ht="69" x14ac:dyDescent="0.25">
      <c r="B34" s="122" t="s">
        <v>12</v>
      </c>
      <c r="C34" s="122" t="s">
        <v>198</v>
      </c>
      <c r="D34" s="122"/>
      <c r="E34" s="264"/>
    </row>
    <row r="35" spans="2:5" ht="69" x14ac:dyDescent="0.25">
      <c r="B35" s="122" t="s">
        <v>13</v>
      </c>
      <c r="C35" s="122" t="s">
        <v>229</v>
      </c>
      <c r="D35" s="122"/>
      <c r="E35" s="264"/>
    </row>
    <row r="36" spans="2:5" x14ac:dyDescent="0.25">
      <c r="B36" s="122" t="s">
        <v>14</v>
      </c>
      <c r="C36" s="122" t="s">
        <v>76</v>
      </c>
      <c r="D36" s="122"/>
      <c r="E36" s="264"/>
    </row>
    <row r="37" spans="2:5" ht="51.75" x14ac:dyDescent="0.25">
      <c r="B37" s="122" t="s">
        <v>118</v>
      </c>
      <c r="C37" s="122" t="s">
        <v>119</v>
      </c>
      <c r="D37" s="122"/>
      <c r="E37" s="264"/>
    </row>
    <row r="38" spans="2:5" ht="17.25" customHeight="1" x14ac:dyDescent="0.25">
      <c r="B38" s="387" t="s">
        <v>15</v>
      </c>
      <c r="C38" s="387"/>
      <c r="D38" s="122"/>
      <c r="E38" s="264"/>
    </row>
    <row r="39" spans="2:5" ht="17.25" customHeight="1" x14ac:dyDescent="0.25">
      <c r="B39" s="411" t="s">
        <v>39</v>
      </c>
      <c r="C39" s="411"/>
      <c r="D39" s="265">
        <f>'9.'!E38</f>
        <v>-143045</v>
      </c>
      <c r="E39" s="264"/>
    </row>
    <row r="40" spans="2:5" x14ac:dyDescent="0.25">
      <c r="B40" s="107"/>
      <c r="C40" s="107"/>
      <c r="D40" s="107"/>
    </row>
    <row r="41" spans="2:5" s="107" customFormat="1" ht="76.5" customHeight="1" x14ac:dyDescent="0.25">
      <c r="B41" s="14" t="s">
        <v>10</v>
      </c>
      <c r="C41" s="14">
        <v>1004</v>
      </c>
      <c r="D41" s="184" t="s">
        <v>40</v>
      </c>
    </row>
    <row r="42" spans="2:5" s="107" customFormat="1" ht="26.25" customHeight="1" x14ac:dyDescent="0.25">
      <c r="B42" s="14" t="s">
        <v>11</v>
      </c>
      <c r="C42" s="14" t="s">
        <v>282</v>
      </c>
      <c r="D42" s="198" t="s">
        <v>2</v>
      </c>
    </row>
    <row r="43" spans="2:5" s="107" customFormat="1" ht="86.25" x14ac:dyDescent="0.25">
      <c r="B43" s="14" t="s">
        <v>12</v>
      </c>
      <c r="C43" s="202" t="s">
        <v>231</v>
      </c>
      <c r="D43" s="28"/>
    </row>
    <row r="44" spans="2:5" s="107" customFormat="1" ht="86.25" x14ac:dyDescent="0.25">
      <c r="B44" s="14" t="s">
        <v>13</v>
      </c>
      <c r="C44" s="14" t="s">
        <v>232</v>
      </c>
      <c r="D44" s="28"/>
    </row>
    <row r="45" spans="2:5" s="107" customFormat="1" x14ac:dyDescent="0.25">
      <c r="B45" s="14" t="s">
        <v>14</v>
      </c>
      <c r="C45" s="14" t="s">
        <v>76</v>
      </c>
      <c r="D45" s="28"/>
    </row>
    <row r="46" spans="2:5" s="107" customFormat="1" ht="57.75" customHeight="1" x14ac:dyDescent="0.25">
      <c r="B46" s="14" t="s">
        <v>120</v>
      </c>
      <c r="C46" s="14" t="s">
        <v>121</v>
      </c>
      <c r="D46" s="28"/>
      <c r="E46" s="266"/>
    </row>
    <row r="47" spans="2:5" s="107" customFormat="1" ht="18.75" customHeight="1" x14ac:dyDescent="0.25">
      <c r="B47" s="413" t="s">
        <v>15</v>
      </c>
      <c r="C47" s="413"/>
      <c r="D47" s="122"/>
      <c r="E47" s="266"/>
    </row>
    <row r="48" spans="2:5" s="107" customFormat="1" ht="21.75" customHeight="1" x14ac:dyDescent="0.25">
      <c r="B48" s="412" t="s">
        <v>16</v>
      </c>
      <c r="C48" s="412"/>
      <c r="D48" s="268">
        <f>'9.'!E46</f>
        <v>-125933.7</v>
      </c>
    </row>
    <row r="49" spans="2:5" x14ac:dyDescent="0.25">
      <c r="B49" s="107"/>
      <c r="C49" s="107"/>
      <c r="D49" s="107"/>
    </row>
    <row r="50" spans="2:5" s="107" customFormat="1" ht="69" x14ac:dyDescent="0.25">
      <c r="B50" s="14" t="s">
        <v>10</v>
      </c>
      <c r="C50" s="14">
        <v>1004</v>
      </c>
      <c r="D50" s="184" t="s">
        <v>40</v>
      </c>
    </row>
    <row r="51" spans="2:5" s="107" customFormat="1" ht="22.5" customHeight="1" x14ac:dyDescent="0.25">
      <c r="B51" s="14" t="s">
        <v>11</v>
      </c>
      <c r="C51" s="14" t="s">
        <v>283</v>
      </c>
      <c r="D51" s="198" t="s">
        <v>2</v>
      </c>
    </row>
    <row r="52" spans="2:5" s="107" customFormat="1" ht="34.5" x14ac:dyDescent="0.25">
      <c r="B52" s="14" t="s">
        <v>12</v>
      </c>
      <c r="C52" s="202" t="s">
        <v>284</v>
      </c>
      <c r="D52" s="28"/>
    </row>
    <row r="53" spans="2:5" s="107" customFormat="1" ht="51.75" x14ac:dyDescent="0.25">
      <c r="B53" s="14" t="s">
        <v>13</v>
      </c>
      <c r="C53" s="14" t="s">
        <v>234</v>
      </c>
      <c r="D53" s="28"/>
    </row>
    <row r="54" spans="2:5" s="107" customFormat="1" ht="25.5" customHeight="1" x14ac:dyDescent="0.25">
      <c r="B54" s="122" t="s">
        <v>14</v>
      </c>
      <c r="C54" s="122" t="s">
        <v>76</v>
      </c>
      <c r="D54" s="28"/>
    </row>
    <row r="55" spans="2:5" s="107" customFormat="1" ht="51.75" x14ac:dyDescent="0.25">
      <c r="B55" s="14" t="s">
        <v>120</v>
      </c>
      <c r="C55" s="14" t="s">
        <v>121</v>
      </c>
      <c r="D55" s="28"/>
      <c r="E55" s="266"/>
    </row>
    <row r="56" spans="2:5" s="107" customFormat="1" ht="17.25" customHeight="1" x14ac:dyDescent="0.25">
      <c r="B56" s="387" t="s">
        <v>15</v>
      </c>
      <c r="C56" s="387"/>
      <c r="D56" s="122"/>
      <c r="E56" s="266"/>
    </row>
    <row r="57" spans="2:5" s="107" customFormat="1" x14ac:dyDescent="0.25">
      <c r="B57" s="412" t="s">
        <v>285</v>
      </c>
      <c r="C57" s="412"/>
      <c r="D57" s="269">
        <v>-12</v>
      </c>
      <c r="E57" s="266"/>
    </row>
    <row r="58" spans="2:5" s="107" customFormat="1" x14ac:dyDescent="0.25">
      <c r="B58" s="412" t="s">
        <v>286</v>
      </c>
      <c r="C58" s="412"/>
      <c r="D58" s="269">
        <v>-5</v>
      </c>
      <c r="E58" s="266"/>
    </row>
    <row r="59" spans="2:5" s="107" customFormat="1" ht="17.25" customHeight="1" x14ac:dyDescent="0.25">
      <c r="B59" s="411" t="s">
        <v>16</v>
      </c>
      <c r="C59" s="411"/>
      <c r="D59" s="270">
        <f>'9.'!E57</f>
        <v>-174849</v>
      </c>
    </row>
    <row r="60" spans="2:5" s="107" customFormat="1" x14ac:dyDescent="0.25">
      <c r="D60" s="271"/>
    </row>
    <row r="61" spans="2:5" ht="69" customHeight="1" x14ac:dyDescent="0.25">
      <c r="B61" s="122" t="s">
        <v>10</v>
      </c>
      <c r="C61" s="122">
        <v>1004</v>
      </c>
      <c r="D61" s="184" t="s">
        <v>40</v>
      </c>
      <c r="E61" s="264"/>
    </row>
    <row r="62" spans="2:5" ht="22.5" customHeight="1" x14ac:dyDescent="0.25">
      <c r="B62" s="122" t="s">
        <v>11</v>
      </c>
      <c r="C62" s="122">
        <v>31004</v>
      </c>
      <c r="D62" s="184" t="s">
        <v>38</v>
      </c>
      <c r="E62" s="264"/>
    </row>
    <row r="63" spans="2:5" ht="69" x14ac:dyDescent="0.25">
      <c r="B63" s="122" t="s">
        <v>12</v>
      </c>
      <c r="C63" s="122" t="s">
        <v>207</v>
      </c>
      <c r="D63" s="122"/>
      <c r="E63" s="264"/>
    </row>
    <row r="64" spans="2:5" ht="51.75" x14ac:dyDescent="0.25">
      <c r="B64" s="122" t="s">
        <v>13</v>
      </c>
      <c r="C64" s="122" t="s">
        <v>287</v>
      </c>
      <c r="D64" s="122"/>
      <c r="E64" s="264"/>
    </row>
    <row r="65" spans="2:5" ht="34.5" x14ac:dyDescent="0.25">
      <c r="B65" s="122" t="s">
        <v>14</v>
      </c>
      <c r="C65" s="122" t="s">
        <v>124</v>
      </c>
      <c r="D65" s="122"/>
      <c r="E65" s="264"/>
    </row>
    <row r="66" spans="2:5" ht="51.75" x14ac:dyDescent="0.25">
      <c r="B66" s="122" t="s">
        <v>120</v>
      </c>
      <c r="C66" s="122" t="s">
        <v>121</v>
      </c>
      <c r="D66" s="122"/>
      <c r="E66" s="264"/>
    </row>
    <row r="67" spans="2:5" ht="17.25" customHeight="1" x14ac:dyDescent="0.25">
      <c r="B67" s="387" t="s">
        <v>15</v>
      </c>
      <c r="C67" s="387"/>
      <c r="D67" s="122"/>
      <c r="E67" s="264"/>
    </row>
    <row r="68" spans="2:5" ht="17.25" customHeight="1" x14ac:dyDescent="0.25">
      <c r="B68" s="411" t="s">
        <v>39</v>
      </c>
      <c r="C68" s="411"/>
      <c r="D68" s="270">
        <f>'9.'!E69</f>
        <v>-0.8</v>
      </c>
      <c r="E68" s="264"/>
    </row>
    <row r="69" spans="2:5" s="107" customFormat="1" x14ac:dyDescent="0.25">
      <c r="D69" s="271"/>
    </row>
    <row r="70" spans="2:5" s="107" customFormat="1" ht="72" customHeight="1" x14ac:dyDescent="0.25">
      <c r="B70" s="14" t="s">
        <v>10</v>
      </c>
      <c r="C70" s="14">
        <v>1004</v>
      </c>
      <c r="D70" s="326" t="s">
        <v>168</v>
      </c>
    </row>
    <row r="71" spans="2:5" s="107" customFormat="1" ht="22.5" customHeight="1" x14ac:dyDescent="0.25">
      <c r="B71" s="14" t="s">
        <v>11</v>
      </c>
      <c r="C71" s="14">
        <v>31005</v>
      </c>
      <c r="D71" s="198" t="s">
        <v>2</v>
      </c>
    </row>
    <row r="72" spans="2:5" s="107" customFormat="1" ht="69" x14ac:dyDescent="0.25">
      <c r="B72" s="14" t="s">
        <v>12</v>
      </c>
      <c r="C72" s="202" t="s">
        <v>288</v>
      </c>
      <c r="D72" s="28"/>
    </row>
    <row r="73" spans="2:5" s="107" customFormat="1" ht="51.75" x14ac:dyDescent="0.25">
      <c r="B73" s="14" t="s">
        <v>13</v>
      </c>
      <c r="C73" s="14" t="s">
        <v>289</v>
      </c>
      <c r="D73" s="28"/>
    </row>
    <row r="74" spans="2:5" s="107" customFormat="1" ht="34.5" x14ac:dyDescent="0.25">
      <c r="B74" s="122" t="s">
        <v>14</v>
      </c>
      <c r="C74" s="14" t="s">
        <v>124</v>
      </c>
      <c r="D74" s="28"/>
    </row>
    <row r="75" spans="2:5" s="107" customFormat="1" ht="60" customHeight="1" x14ac:dyDescent="0.25">
      <c r="B75" s="14" t="s">
        <v>120</v>
      </c>
      <c r="C75" s="14" t="s">
        <v>121</v>
      </c>
      <c r="D75" s="28"/>
      <c r="E75" s="266"/>
    </row>
    <row r="76" spans="2:5" s="107" customFormat="1" ht="17.25" customHeight="1" x14ac:dyDescent="0.25">
      <c r="B76" s="409" t="s">
        <v>15</v>
      </c>
      <c r="C76" s="410"/>
      <c r="D76" s="122"/>
      <c r="E76" s="266"/>
    </row>
    <row r="77" spans="2:5" s="107" customFormat="1" ht="17.25" customHeight="1" x14ac:dyDescent="0.25">
      <c r="B77" s="407" t="s">
        <v>16</v>
      </c>
      <c r="C77" s="408"/>
      <c r="D77" s="270">
        <f>'9.'!E78</f>
        <v>412345</v>
      </c>
    </row>
    <row r="78" spans="2:5" x14ac:dyDescent="0.25">
      <c r="B78" s="107"/>
      <c r="C78" s="107"/>
      <c r="D78" s="107"/>
    </row>
    <row r="79" spans="2:5" ht="23.25" customHeight="1" x14ac:dyDescent="0.25">
      <c r="B79" s="186" t="s">
        <v>7</v>
      </c>
      <c r="C79" s="47" t="s">
        <v>8</v>
      </c>
      <c r="D79" s="52"/>
    </row>
    <row r="80" spans="2:5" ht="18.75" customHeight="1" x14ac:dyDescent="0.25">
      <c r="B80" s="186">
        <v>1019</v>
      </c>
      <c r="C80" s="47" t="s">
        <v>189</v>
      </c>
      <c r="D80" s="130"/>
    </row>
    <row r="81" spans="2:4" ht="18.75" customHeight="1" x14ac:dyDescent="0.25">
      <c r="B81" s="126"/>
      <c r="C81" s="126"/>
      <c r="D81" s="126"/>
    </row>
    <row r="82" spans="2:4" x14ac:dyDescent="0.25">
      <c r="B82" s="46" t="s">
        <v>9</v>
      </c>
      <c r="C82" s="52"/>
      <c r="D82" s="52"/>
    </row>
    <row r="83" spans="2:4" ht="70.5" customHeight="1" x14ac:dyDescent="0.25">
      <c r="B83" s="122" t="s">
        <v>10</v>
      </c>
      <c r="C83" s="122">
        <v>1019</v>
      </c>
      <c r="D83" s="184" t="s">
        <v>40</v>
      </c>
    </row>
    <row r="84" spans="2:4" ht="22.5" customHeight="1" x14ac:dyDescent="0.25">
      <c r="B84" s="122" t="s">
        <v>11</v>
      </c>
      <c r="C84" s="122" t="s">
        <v>290</v>
      </c>
      <c r="D84" s="184" t="s">
        <v>38</v>
      </c>
    </row>
    <row r="85" spans="2:4" ht="69" x14ac:dyDescent="0.25">
      <c r="B85" s="122" t="s">
        <v>12</v>
      </c>
      <c r="C85" s="122" t="s">
        <v>291</v>
      </c>
      <c r="D85" s="122"/>
    </row>
    <row r="86" spans="2:4" ht="69" x14ac:dyDescent="0.25">
      <c r="B86" s="122" t="s">
        <v>13</v>
      </c>
      <c r="C86" s="122" t="s">
        <v>298</v>
      </c>
      <c r="D86" s="122"/>
    </row>
    <row r="87" spans="2:4" x14ac:dyDescent="0.25">
      <c r="B87" s="122" t="s">
        <v>14</v>
      </c>
      <c r="C87" s="122" t="s">
        <v>76</v>
      </c>
      <c r="D87" s="122"/>
    </row>
    <row r="88" spans="2:4" ht="51.75" x14ac:dyDescent="0.25">
      <c r="B88" s="122" t="s">
        <v>292</v>
      </c>
      <c r="C88" s="122" t="s">
        <v>123</v>
      </c>
      <c r="D88" s="122"/>
    </row>
    <row r="89" spans="2:4" x14ac:dyDescent="0.25">
      <c r="B89" s="387" t="s">
        <v>15</v>
      </c>
      <c r="C89" s="387"/>
      <c r="D89" s="122"/>
    </row>
    <row r="90" spans="2:4" x14ac:dyDescent="0.25">
      <c r="B90" s="411" t="s">
        <v>39</v>
      </c>
      <c r="C90" s="411"/>
      <c r="D90" s="51">
        <f>'10.'!E18</f>
        <v>-505.9</v>
      </c>
    </row>
    <row r="92" spans="2:4" ht="69" x14ac:dyDescent="0.25">
      <c r="B92" s="122" t="s">
        <v>10</v>
      </c>
      <c r="C92" s="122">
        <v>1019</v>
      </c>
      <c r="D92" s="184" t="s">
        <v>40</v>
      </c>
    </row>
    <row r="93" spans="2:4" ht="22.5" customHeight="1" x14ac:dyDescent="0.25">
      <c r="B93" s="122" t="s">
        <v>11</v>
      </c>
      <c r="C93" s="122">
        <v>12001</v>
      </c>
      <c r="D93" s="184" t="s">
        <v>38</v>
      </c>
    </row>
    <row r="94" spans="2:4" ht="103.5" x14ac:dyDescent="0.25">
      <c r="B94" s="122" t="s">
        <v>12</v>
      </c>
      <c r="C94" s="122" t="s">
        <v>212</v>
      </c>
      <c r="D94" s="122"/>
    </row>
    <row r="95" spans="2:4" ht="103.5" x14ac:dyDescent="0.25">
      <c r="B95" s="122" t="s">
        <v>13</v>
      </c>
      <c r="C95" s="122" t="s">
        <v>243</v>
      </c>
      <c r="D95" s="122"/>
    </row>
    <row r="96" spans="2:4" x14ac:dyDescent="0.25">
      <c r="B96" s="122" t="s">
        <v>14</v>
      </c>
      <c r="C96" s="122" t="s">
        <v>88</v>
      </c>
      <c r="D96" s="122"/>
    </row>
    <row r="97" spans="2:4" ht="51.75" x14ac:dyDescent="0.25">
      <c r="B97" s="122" t="s">
        <v>293</v>
      </c>
      <c r="C97" s="122" t="s">
        <v>294</v>
      </c>
      <c r="D97" s="122"/>
    </row>
    <row r="98" spans="2:4" x14ac:dyDescent="0.25">
      <c r="B98" s="387" t="s">
        <v>15</v>
      </c>
      <c r="C98" s="387"/>
      <c r="D98" s="122"/>
    </row>
    <row r="99" spans="2:4" x14ac:dyDescent="0.25">
      <c r="B99" s="407" t="s">
        <v>295</v>
      </c>
      <c r="C99" s="408"/>
      <c r="D99" s="51">
        <v>-2</v>
      </c>
    </row>
    <row r="100" spans="2:4" x14ac:dyDescent="0.25">
      <c r="B100" s="407" t="s">
        <v>296</v>
      </c>
      <c r="C100" s="408"/>
      <c r="D100" s="51">
        <v>-3500</v>
      </c>
    </row>
    <row r="101" spans="2:4" x14ac:dyDescent="0.25">
      <c r="B101" s="411" t="s">
        <v>39</v>
      </c>
      <c r="C101" s="411"/>
      <c r="D101" s="51">
        <f>'9.'!E91</f>
        <v>-12700</v>
      </c>
    </row>
    <row r="103" spans="2:4" ht="69" x14ac:dyDescent="0.25">
      <c r="B103" s="122" t="s">
        <v>10</v>
      </c>
      <c r="C103" s="122">
        <v>1019</v>
      </c>
      <c r="D103" s="184" t="s">
        <v>168</v>
      </c>
    </row>
    <row r="104" spans="2:4" ht="22.5" customHeight="1" x14ac:dyDescent="0.25">
      <c r="B104" s="122" t="s">
        <v>11</v>
      </c>
      <c r="C104" s="122">
        <v>12003</v>
      </c>
      <c r="D104" s="184" t="s">
        <v>38</v>
      </c>
    </row>
    <row r="105" spans="2:4" ht="103.5" x14ac:dyDescent="0.25">
      <c r="B105" s="122" t="s">
        <v>12</v>
      </c>
      <c r="C105" s="122" t="s">
        <v>220</v>
      </c>
      <c r="D105" s="122"/>
    </row>
    <row r="106" spans="2:4" ht="69" x14ac:dyDescent="0.25">
      <c r="B106" s="122" t="s">
        <v>13</v>
      </c>
      <c r="C106" s="122" t="s">
        <v>256</v>
      </c>
      <c r="D106" s="122"/>
    </row>
    <row r="107" spans="2:4" x14ac:dyDescent="0.25">
      <c r="B107" s="122" t="s">
        <v>14</v>
      </c>
      <c r="C107" s="122" t="s">
        <v>88</v>
      </c>
      <c r="D107" s="122"/>
    </row>
    <row r="108" spans="2:4" ht="51.75" x14ac:dyDescent="0.25">
      <c r="B108" s="122" t="s">
        <v>293</v>
      </c>
      <c r="C108" s="122" t="s">
        <v>299</v>
      </c>
      <c r="D108" s="122"/>
    </row>
    <row r="109" spans="2:4" x14ac:dyDescent="0.25">
      <c r="B109" s="387" t="s">
        <v>15</v>
      </c>
      <c r="C109" s="387"/>
      <c r="D109" s="122"/>
    </row>
    <row r="110" spans="2:4" x14ac:dyDescent="0.25">
      <c r="B110" s="411" t="s">
        <v>39</v>
      </c>
      <c r="C110" s="411"/>
      <c r="D110" s="51">
        <f>'10.'!E28</f>
        <v>215612.19999999998</v>
      </c>
    </row>
    <row r="111" spans="2:4" x14ac:dyDescent="0.25">
      <c r="B111" s="107"/>
      <c r="C111" s="107"/>
      <c r="D111" s="107"/>
    </row>
    <row r="112" spans="2:4" ht="69" x14ac:dyDescent="0.25">
      <c r="B112" s="122" t="s">
        <v>10</v>
      </c>
      <c r="C112" s="122">
        <v>1019</v>
      </c>
      <c r="D112" s="184" t="s">
        <v>40</v>
      </c>
    </row>
    <row r="113" spans="2:7" ht="22.5" customHeight="1" x14ac:dyDescent="0.25">
      <c r="B113" s="122" t="s">
        <v>11</v>
      </c>
      <c r="C113" s="122">
        <v>12004</v>
      </c>
      <c r="D113" s="184" t="s">
        <v>38</v>
      </c>
    </row>
    <row r="114" spans="2:7" ht="86.25" x14ac:dyDescent="0.25">
      <c r="B114" s="122" t="s">
        <v>12</v>
      </c>
      <c r="C114" s="122" t="s">
        <v>215</v>
      </c>
      <c r="D114" s="122"/>
    </row>
    <row r="115" spans="2:7" ht="86.25" x14ac:dyDescent="0.25">
      <c r="B115" s="122" t="s">
        <v>13</v>
      </c>
      <c r="C115" s="122" t="s">
        <v>245</v>
      </c>
      <c r="D115" s="122"/>
    </row>
    <row r="116" spans="2:7" x14ac:dyDescent="0.25">
      <c r="B116" s="122" t="s">
        <v>14</v>
      </c>
      <c r="C116" s="122" t="s">
        <v>88</v>
      </c>
      <c r="D116" s="122"/>
    </row>
    <row r="117" spans="2:7" ht="51.75" x14ac:dyDescent="0.25">
      <c r="B117" s="122" t="s">
        <v>293</v>
      </c>
      <c r="C117" s="122" t="s">
        <v>294</v>
      </c>
      <c r="D117" s="122"/>
    </row>
    <row r="118" spans="2:7" x14ac:dyDescent="0.25">
      <c r="B118" s="387" t="s">
        <v>15</v>
      </c>
      <c r="C118" s="387"/>
      <c r="D118" s="122"/>
    </row>
    <row r="119" spans="2:7" ht="57.75" customHeight="1" x14ac:dyDescent="0.25">
      <c r="B119" s="407" t="s">
        <v>297</v>
      </c>
      <c r="C119" s="408"/>
      <c r="D119" s="51">
        <v>-4</v>
      </c>
      <c r="F119" s="128"/>
      <c r="G119" s="128"/>
    </row>
    <row r="120" spans="2:7" x14ac:dyDescent="0.25">
      <c r="B120" s="416" t="s">
        <v>295</v>
      </c>
      <c r="C120" s="417"/>
      <c r="D120" s="51">
        <v>-1</v>
      </c>
      <c r="F120" s="128"/>
      <c r="G120" s="128"/>
    </row>
    <row r="121" spans="2:7" x14ac:dyDescent="0.25">
      <c r="B121" s="416" t="s">
        <v>296</v>
      </c>
      <c r="C121" s="417"/>
      <c r="D121" s="51">
        <v>-15550</v>
      </c>
      <c r="F121" s="128"/>
      <c r="G121" s="128"/>
    </row>
    <row r="122" spans="2:7" ht="17.25" customHeight="1" x14ac:dyDescent="0.25">
      <c r="B122" s="407" t="s">
        <v>39</v>
      </c>
      <c r="C122" s="408"/>
      <c r="D122" s="51">
        <f>'9.'!E104</f>
        <v>-852800.9</v>
      </c>
    </row>
    <row r="123" spans="2:7" x14ac:dyDescent="0.25">
      <c r="B123" s="337"/>
      <c r="C123" s="337"/>
      <c r="D123" s="337"/>
    </row>
    <row r="124" spans="2:7" ht="23.25" customHeight="1" x14ac:dyDescent="0.25">
      <c r="B124" s="339" t="s">
        <v>7</v>
      </c>
      <c r="C124" s="47" t="s">
        <v>8</v>
      </c>
      <c r="D124" s="52"/>
    </row>
    <row r="125" spans="2:7" ht="18.75" customHeight="1" x14ac:dyDescent="0.25">
      <c r="B125" s="339">
        <v>1049</v>
      </c>
      <c r="C125" s="47" t="s">
        <v>449</v>
      </c>
      <c r="D125" s="130"/>
    </row>
    <row r="126" spans="2:7" ht="18.75" customHeight="1" x14ac:dyDescent="0.25">
      <c r="B126" s="126"/>
      <c r="C126" s="126"/>
      <c r="D126" s="126"/>
    </row>
    <row r="127" spans="2:7" ht="69" x14ac:dyDescent="0.25">
      <c r="B127" s="335" t="s">
        <v>10</v>
      </c>
      <c r="C127" s="335" t="s">
        <v>458</v>
      </c>
      <c r="D127" s="334" t="s">
        <v>168</v>
      </c>
    </row>
    <row r="128" spans="2:7" x14ac:dyDescent="0.25">
      <c r="B128" s="335" t="s">
        <v>11</v>
      </c>
      <c r="C128" s="335">
        <v>11005</v>
      </c>
      <c r="D128" s="334" t="s">
        <v>2</v>
      </c>
    </row>
    <row r="129" spans="2:4" ht="69" x14ac:dyDescent="0.25">
      <c r="B129" s="335" t="s">
        <v>12</v>
      </c>
      <c r="C129" s="335" t="s">
        <v>437</v>
      </c>
      <c r="D129" s="28"/>
    </row>
    <row r="130" spans="2:4" ht="34.5" x14ac:dyDescent="0.25">
      <c r="B130" s="335" t="s">
        <v>13</v>
      </c>
      <c r="C130" s="335" t="s">
        <v>459</v>
      </c>
      <c r="D130" s="28"/>
    </row>
    <row r="131" spans="2:4" x14ac:dyDescent="0.25">
      <c r="B131" s="335" t="s">
        <v>14</v>
      </c>
      <c r="C131" s="335" t="s">
        <v>76</v>
      </c>
      <c r="D131" s="28"/>
    </row>
    <row r="132" spans="2:4" ht="51.75" x14ac:dyDescent="0.25">
      <c r="B132" s="335" t="s">
        <v>46</v>
      </c>
      <c r="C132" s="335" t="s">
        <v>123</v>
      </c>
      <c r="D132" s="28"/>
    </row>
    <row r="133" spans="2:4" x14ac:dyDescent="0.25">
      <c r="B133" s="387" t="s">
        <v>15</v>
      </c>
      <c r="C133" s="387"/>
      <c r="D133" s="335"/>
    </row>
    <row r="134" spans="2:4" x14ac:dyDescent="0.25">
      <c r="B134" s="411" t="s">
        <v>460</v>
      </c>
      <c r="C134" s="411"/>
      <c r="D134" s="334">
        <v>1</v>
      </c>
    </row>
    <row r="135" spans="2:4" ht="17.45" customHeight="1" x14ac:dyDescent="0.25">
      <c r="B135" s="433" t="s">
        <v>461</v>
      </c>
      <c r="C135" s="434"/>
      <c r="D135" s="334">
        <v>1</v>
      </c>
    </row>
    <row r="136" spans="2:4" x14ac:dyDescent="0.25">
      <c r="B136" s="411" t="s">
        <v>16</v>
      </c>
      <c r="C136" s="411"/>
      <c r="D136" s="27">
        <f>'9.'!E119</f>
        <v>125000</v>
      </c>
    </row>
    <row r="137" spans="2:4" x14ac:dyDescent="0.25">
      <c r="B137" s="337"/>
      <c r="C137" s="337"/>
      <c r="D137" s="337"/>
    </row>
    <row r="138" spans="2:4" ht="75" customHeight="1" x14ac:dyDescent="0.25">
      <c r="B138" s="335" t="s">
        <v>10</v>
      </c>
      <c r="C138" s="335">
        <v>1049</v>
      </c>
      <c r="D138" s="334" t="s">
        <v>40</v>
      </c>
    </row>
    <row r="139" spans="2:4" ht="22.5" customHeight="1" x14ac:dyDescent="0.25">
      <c r="B139" s="335" t="s">
        <v>11</v>
      </c>
      <c r="C139" s="335" t="s">
        <v>462</v>
      </c>
      <c r="D139" s="334" t="s">
        <v>38</v>
      </c>
    </row>
    <row r="140" spans="2:4" ht="51.75" x14ac:dyDescent="0.25">
      <c r="B140" s="335" t="s">
        <v>12</v>
      </c>
      <c r="C140" s="335" t="s">
        <v>463</v>
      </c>
      <c r="D140" s="435"/>
    </row>
    <row r="141" spans="2:4" ht="34.5" x14ac:dyDescent="0.25">
      <c r="B141" s="335" t="s">
        <v>13</v>
      </c>
      <c r="C141" s="335" t="s">
        <v>459</v>
      </c>
      <c r="D141" s="436"/>
    </row>
    <row r="142" spans="2:4" x14ac:dyDescent="0.25">
      <c r="B142" s="335" t="s">
        <v>14</v>
      </c>
      <c r="C142" s="335" t="s">
        <v>76</v>
      </c>
      <c r="D142" s="436"/>
    </row>
    <row r="143" spans="2:4" ht="51.75" x14ac:dyDescent="0.25">
      <c r="B143" s="335" t="s">
        <v>118</v>
      </c>
      <c r="C143" s="335" t="s">
        <v>119</v>
      </c>
      <c r="D143" s="437"/>
    </row>
    <row r="144" spans="2:4" x14ac:dyDescent="0.25">
      <c r="B144" s="387" t="s">
        <v>15</v>
      </c>
      <c r="C144" s="387"/>
      <c r="D144" s="335"/>
    </row>
    <row r="145" spans="2:4" x14ac:dyDescent="0.25">
      <c r="B145" s="411" t="s">
        <v>39</v>
      </c>
      <c r="C145" s="411"/>
      <c r="D145" s="438">
        <f>'9.'!E127</f>
        <v>-108000</v>
      </c>
    </row>
    <row r="146" spans="2:4" x14ac:dyDescent="0.25">
      <c r="B146" s="337"/>
      <c r="C146" s="337"/>
      <c r="D146" s="441"/>
    </row>
    <row r="147" spans="2:4" ht="69" x14ac:dyDescent="0.25">
      <c r="B147" s="286" t="s">
        <v>10</v>
      </c>
      <c r="C147" s="286" t="s">
        <v>458</v>
      </c>
      <c r="D147" s="334" t="s">
        <v>40</v>
      </c>
    </row>
    <row r="148" spans="2:4" x14ac:dyDescent="0.25">
      <c r="B148" s="286" t="s">
        <v>11</v>
      </c>
      <c r="C148" s="286">
        <v>11011</v>
      </c>
      <c r="D148" s="442" t="s">
        <v>2</v>
      </c>
    </row>
    <row r="149" spans="2:4" ht="51.75" x14ac:dyDescent="0.25">
      <c r="B149" s="286" t="s">
        <v>12</v>
      </c>
      <c r="C149" s="286" t="s">
        <v>477</v>
      </c>
      <c r="D149" s="443"/>
    </row>
    <row r="150" spans="2:4" ht="34.5" x14ac:dyDescent="0.25">
      <c r="B150" s="286" t="s">
        <v>13</v>
      </c>
      <c r="C150" s="286" t="s">
        <v>459</v>
      </c>
      <c r="D150" s="443"/>
    </row>
    <row r="151" spans="2:4" x14ac:dyDescent="0.25">
      <c r="B151" s="286" t="s">
        <v>14</v>
      </c>
      <c r="C151" s="286" t="s">
        <v>76</v>
      </c>
      <c r="D151" s="443"/>
    </row>
    <row r="152" spans="2:4" ht="51.75" x14ac:dyDescent="0.25">
      <c r="B152" s="286" t="s">
        <v>46</v>
      </c>
      <c r="C152" s="286" t="s">
        <v>123</v>
      </c>
      <c r="D152" s="443"/>
    </row>
    <row r="153" spans="2:4" x14ac:dyDescent="0.25">
      <c r="B153" s="444" t="s">
        <v>15</v>
      </c>
      <c r="C153" s="444"/>
      <c r="D153" s="286"/>
    </row>
    <row r="154" spans="2:4" x14ac:dyDescent="0.25">
      <c r="B154" s="433" t="s">
        <v>16</v>
      </c>
      <c r="C154" s="434"/>
      <c r="D154" s="445">
        <f>'9.'!E136</f>
        <v>-50000</v>
      </c>
    </row>
    <row r="155" spans="2:4" x14ac:dyDescent="0.25">
      <c r="B155" s="337"/>
      <c r="C155" s="337"/>
      <c r="D155" s="337"/>
    </row>
    <row r="156" spans="2:4" ht="75" customHeight="1" x14ac:dyDescent="0.25">
      <c r="B156" s="335" t="s">
        <v>10</v>
      </c>
      <c r="C156" s="335">
        <v>1049</v>
      </c>
      <c r="D156" s="334" t="s">
        <v>40</v>
      </c>
    </row>
    <row r="157" spans="2:4" ht="22.5" customHeight="1" x14ac:dyDescent="0.25">
      <c r="B157" s="335" t="s">
        <v>11</v>
      </c>
      <c r="C157" s="335">
        <v>11012</v>
      </c>
      <c r="D157" s="334" t="s">
        <v>38</v>
      </c>
    </row>
    <row r="158" spans="2:4" ht="51.75" x14ac:dyDescent="0.25">
      <c r="B158" s="335" t="s">
        <v>12</v>
      </c>
      <c r="C158" s="335" t="s">
        <v>464</v>
      </c>
      <c r="D158" s="435"/>
    </row>
    <row r="159" spans="2:4" ht="34.5" x14ac:dyDescent="0.25">
      <c r="B159" s="335" t="s">
        <v>13</v>
      </c>
      <c r="C159" s="335" t="s">
        <v>459</v>
      </c>
      <c r="D159" s="436"/>
    </row>
    <row r="160" spans="2:4" x14ac:dyDescent="0.25">
      <c r="B160" s="335" t="s">
        <v>14</v>
      </c>
      <c r="C160" s="335" t="s">
        <v>76</v>
      </c>
      <c r="D160" s="436"/>
    </row>
    <row r="161" spans="2:4" ht="51.75" x14ac:dyDescent="0.25">
      <c r="B161" s="335" t="s">
        <v>118</v>
      </c>
      <c r="C161" s="335" t="s">
        <v>119</v>
      </c>
      <c r="D161" s="437"/>
    </row>
    <row r="162" spans="2:4" x14ac:dyDescent="0.25">
      <c r="B162" s="387" t="s">
        <v>15</v>
      </c>
      <c r="C162" s="387"/>
      <c r="D162" s="335"/>
    </row>
    <row r="163" spans="2:4" x14ac:dyDescent="0.25">
      <c r="B163" s="411" t="s">
        <v>39</v>
      </c>
      <c r="C163" s="411"/>
      <c r="D163" s="438">
        <f>'9.'!E144</f>
        <v>-126300</v>
      </c>
    </row>
    <row r="164" spans="2:4" x14ac:dyDescent="0.25">
      <c r="B164" s="337"/>
      <c r="C164" s="337"/>
      <c r="D164" s="337"/>
    </row>
    <row r="165" spans="2:4" ht="69" x14ac:dyDescent="0.25">
      <c r="B165" s="190" t="s">
        <v>10</v>
      </c>
      <c r="C165" s="335" t="s">
        <v>458</v>
      </c>
      <c r="D165" s="334" t="s">
        <v>40</v>
      </c>
    </row>
    <row r="166" spans="2:4" x14ac:dyDescent="0.25">
      <c r="B166" s="190" t="s">
        <v>11</v>
      </c>
      <c r="C166" s="335" t="s">
        <v>466</v>
      </c>
      <c r="D166" s="335"/>
    </row>
    <row r="167" spans="2:4" ht="51.75" x14ac:dyDescent="0.25">
      <c r="B167" s="190" t="s">
        <v>12</v>
      </c>
      <c r="C167" s="335" t="s">
        <v>467</v>
      </c>
      <c r="D167" s="335"/>
    </row>
    <row r="168" spans="2:4" x14ac:dyDescent="0.25">
      <c r="B168" s="190" t="s">
        <v>13</v>
      </c>
      <c r="C168" s="335" t="s">
        <v>468</v>
      </c>
      <c r="D168" s="335"/>
    </row>
    <row r="169" spans="2:4" x14ac:dyDescent="0.25">
      <c r="B169" s="190" t="s">
        <v>14</v>
      </c>
      <c r="C169" s="335" t="s">
        <v>76</v>
      </c>
      <c r="D169" s="335"/>
    </row>
    <row r="170" spans="2:4" x14ac:dyDescent="0.25">
      <c r="B170" s="190" t="s">
        <v>46</v>
      </c>
      <c r="C170" s="335" t="s">
        <v>123</v>
      </c>
      <c r="D170" s="335"/>
    </row>
    <row r="171" spans="2:4" x14ac:dyDescent="0.25">
      <c r="B171" s="367" t="s">
        <v>15</v>
      </c>
      <c r="C171" s="367"/>
      <c r="D171" s="335"/>
    </row>
    <row r="172" spans="2:4" x14ac:dyDescent="0.25">
      <c r="B172" s="411" t="s">
        <v>460</v>
      </c>
      <c r="C172" s="411"/>
      <c r="D172" s="438">
        <v>-1</v>
      </c>
    </row>
    <row r="173" spans="2:4" x14ac:dyDescent="0.25">
      <c r="B173" s="411" t="s">
        <v>465</v>
      </c>
      <c r="C173" s="411"/>
      <c r="D173" s="438">
        <v>-1</v>
      </c>
    </row>
    <row r="174" spans="2:4" x14ac:dyDescent="0.25">
      <c r="B174" s="439" t="s">
        <v>16</v>
      </c>
      <c r="C174" s="439"/>
      <c r="D174" s="438">
        <f>'9.'!E152</f>
        <v>-125000</v>
      </c>
    </row>
    <row r="175" spans="2:4" x14ac:dyDescent="0.25">
      <c r="B175" s="337"/>
      <c r="C175" s="337"/>
      <c r="D175" s="337"/>
    </row>
    <row r="176" spans="2:4" ht="75" customHeight="1" x14ac:dyDescent="0.25">
      <c r="B176" s="339" t="s">
        <v>10</v>
      </c>
      <c r="C176" s="339">
        <v>1049</v>
      </c>
      <c r="D176" s="334" t="s">
        <v>40</v>
      </c>
    </row>
    <row r="177" spans="2:4" x14ac:dyDescent="0.25">
      <c r="B177" s="339" t="s">
        <v>11</v>
      </c>
      <c r="C177" s="339">
        <v>21004</v>
      </c>
      <c r="D177" s="338" t="s">
        <v>2</v>
      </c>
    </row>
    <row r="178" spans="2:4" x14ac:dyDescent="0.25">
      <c r="B178" s="339" t="s">
        <v>12</v>
      </c>
      <c r="C178" s="335" t="s">
        <v>469</v>
      </c>
      <c r="D178" s="421"/>
    </row>
    <row r="179" spans="2:4" x14ac:dyDescent="0.25">
      <c r="B179" s="339" t="s">
        <v>13</v>
      </c>
      <c r="C179" s="335" t="s">
        <v>470</v>
      </c>
      <c r="D179" s="422"/>
    </row>
    <row r="180" spans="2:4" ht="34.5" x14ac:dyDescent="0.25">
      <c r="B180" s="339" t="s">
        <v>14</v>
      </c>
      <c r="C180" s="335" t="s">
        <v>471</v>
      </c>
      <c r="D180" s="422"/>
    </row>
    <row r="181" spans="2:4" ht="51.75" x14ac:dyDescent="0.25">
      <c r="B181" s="339" t="s">
        <v>46</v>
      </c>
      <c r="C181" s="335" t="s">
        <v>123</v>
      </c>
      <c r="D181" s="423"/>
    </row>
    <row r="182" spans="2:4" x14ac:dyDescent="0.25">
      <c r="B182" s="418" t="s">
        <v>15</v>
      </c>
      <c r="C182" s="418"/>
      <c r="D182" s="339"/>
    </row>
    <row r="183" spans="2:4" ht="19.5" customHeight="1" x14ac:dyDescent="0.25">
      <c r="B183" s="419" t="s">
        <v>36</v>
      </c>
      <c r="C183" s="419"/>
      <c r="D183" s="51">
        <f>'9.'!E160</f>
        <v>-132000</v>
      </c>
    </row>
    <row r="184" spans="2:4" s="440" customFormat="1" x14ac:dyDescent="0.25">
      <c r="B184" s="337"/>
      <c r="C184" s="337"/>
      <c r="D184" s="337"/>
    </row>
    <row r="185" spans="2:4" ht="74.25" customHeight="1" x14ac:dyDescent="0.25">
      <c r="B185" s="339" t="s">
        <v>10</v>
      </c>
      <c r="C185" s="339">
        <v>1049</v>
      </c>
      <c r="D185" s="334" t="s">
        <v>168</v>
      </c>
    </row>
    <row r="186" spans="2:4" x14ac:dyDescent="0.25">
      <c r="B186" s="339" t="s">
        <v>11</v>
      </c>
      <c r="C186" s="339">
        <v>21006</v>
      </c>
      <c r="D186" s="338" t="s">
        <v>2</v>
      </c>
    </row>
    <row r="187" spans="2:4" ht="51.75" x14ac:dyDescent="0.25">
      <c r="B187" s="339" t="s">
        <v>12</v>
      </c>
      <c r="C187" s="335" t="s">
        <v>472</v>
      </c>
      <c r="D187" s="421"/>
    </row>
    <row r="188" spans="2:4" x14ac:dyDescent="0.25">
      <c r="B188" s="339" t="s">
        <v>13</v>
      </c>
      <c r="C188" s="335" t="s">
        <v>473</v>
      </c>
      <c r="D188" s="422"/>
    </row>
    <row r="189" spans="2:4" ht="34.5" x14ac:dyDescent="0.25">
      <c r="B189" s="339" t="s">
        <v>14</v>
      </c>
      <c r="C189" s="335" t="s">
        <v>471</v>
      </c>
      <c r="D189" s="422"/>
    </row>
    <row r="190" spans="2:4" ht="51.75" x14ac:dyDescent="0.25">
      <c r="B190" s="339" t="s">
        <v>46</v>
      </c>
      <c r="C190" s="335" t="s">
        <v>123</v>
      </c>
      <c r="D190" s="423"/>
    </row>
    <row r="191" spans="2:4" x14ac:dyDescent="0.25">
      <c r="B191" s="418" t="s">
        <v>15</v>
      </c>
      <c r="C191" s="418"/>
      <c r="D191" s="339"/>
    </row>
    <row r="192" spans="2:4" ht="19.5" customHeight="1" x14ac:dyDescent="0.25">
      <c r="B192" s="419" t="s">
        <v>36</v>
      </c>
      <c r="C192" s="419"/>
      <c r="D192" s="51">
        <f>'9.'!E169</f>
        <v>185600</v>
      </c>
    </row>
    <row r="193" spans="2:4" s="440" customFormat="1" x14ac:dyDescent="0.25">
      <c r="B193" s="337"/>
      <c r="C193" s="337"/>
      <c r="D193" s="337"/>
    </row>
    <row r="194" spans="2:4" s="440" customFormat="1" x14ac:dyDescent="0.25">
      <c r="B194" s="337"/>
      <c r="C194" s="337"/>
      <c r="D194" s="337"/>
    </row>
    <row r="195" spans="2:4" ht="79.5" customHeight="1" x14ac:dyDescent="0.25">
      <c r="B195" s="339" t="s">
        <v>10</v>
      </c>
      <c r="C195" s="339">
        <v>1049</v>
      </c>
      <c r="D195" s="334" t="s">
        <v>168</v>
      </c>
    </row>
    <row r="196" spans="2:4" x14ac:dyDescent="0.25">
      <c r="B196" s="339" t="s">
        <v>11</v>
      </c>
      <c r="C196" s="339">
        <v>21013</v>
      </c>
      <c r="D196" s="338" t="s">
        <v>2</v>
      </c>
    </row>
    <row r="197" spans="2:4" ht="86.25" x14ac:dyDescent="0.25">
      <c r="B197" s="339" t="s">
        <v>12</v>
      </c>
      <c r="C197" s="339" t="s">
        <v>474</v>
      </c>
      <c r="D197" s="421"/>
    </row>
    <row r="198" spans="2:4" x14ac:dyDescent="0.25">
      <c r="B198" s="339" t="s">
        <v>13</v>
      </c>
      <c r="C198" s="339" t="s">
        <v>475</v>
      </c>
      <c r="D198" s="422"/>
    </row>
    <row r="199" spans="2:4" x14ac:dyDescent="0.25">
      <c r="B199" s="339" t="s">
        <v>14</v>
      </c>
      <c r="C199" s="339" t="s">
        <v>471</v>
      </c>
      <c r="D199" s="422"/>
    </row>
    <row r="200" spans="2:4" ht="51.75" x14ac:dyDescent="0.25">
      <c r="B200" s="339" t="s">
        <v>46</v>
      </c>
      <c r="C200" s="339" t="s">
        <v>121</v>
      </c>
      <c r="D200" s="423"/>
    </row>
    <row r="201" spans="2:4" x14ac:dyDescent="0.25">
      <c r="B201" s="418" t="s">
        <v>15</v>
      </c>
      <c r="C201" s="418"/>
      <c r="D201" s="339"/>
    </row>
    <row r="202" spans="2:4" ht="19.5" customHeight="1" x14ac:dyDescent="0.25">
      <c r="B202" s="419" t="s">
        <v>36</v>
      </c>
      <c r="C202" s="419"/>
      <c r="D202" s="51">
        <f>'9.'!E178</f>
        <v>60000</v>
      </c>
    </row>
    <row r="204" spans="2:4" x14ac:dyDescent="0.25">
      <c r="B204" s="186" t="s">
        <v>7</v>
      </c>
      <c r="C204" s="47" t="s">
        <v>8</v>
      </c>
      <c r="D204" s="48"/>
    </row>
    <row r="205" spans="2:4" ht="18.75" customHeight="1" x14ac:dyDescent="0.25">
      <c r="B205" s="186">
        <v>1072</v>
      </c>
      <c r="C205" s="47" t="s">
        <v>163</v>
      </c>
      <c r="D205" s="129"/>
    </row>
    <row r="206" spans="2:4" ht="18.75" customHeight="1" x14ac:dyDescent="0.25">
      <c r="B206" s="50"/>
      <c r="C206" s="50"/>
      <c r="D206" s="50"/>
    </row>
    <row r="207" spans="2:4" s="50" customFormat="1" x14ac:dyDescent="0.25">
      <c r="B207" s="49" t="s">
        <v>9</v>
      </c>
      <c r="C207" s="48"/>
      <c r="D207" s="48"/>
    </row>
    <row r="208" spans="2:4" x14ac:dyDescent="0.25">
      <c r="B208" s="107"/>
      <c r="C208" s="107"/>
      <c r="D208" s="107"/>
    </row>
    <row r="209" spans="2:5" ht="69" x14ac:dyDescent="0.25">
      <c r="B209" s="122" t="s">
        <v>10</v>
      </c>
      <c r="C209" s="122" t="s">
        <v>122</v>
      </c>
      <c r="D209" s="184" t="s">
        <v>40</v>
      </c>
    </row>
    <row r="210" spans="2:5" ht="22.5" customHeight="1" x14ac:dyDescent="0.25">
      <c r="B210" s="122" t="s">
        <v>11</v>
      </c>
      <c r="C210" s="122" t="s">
        <v>300</v>
      </c>
      <c r="D210" s="184" t="s">
        <v>38</v>
      </c>
    </row>
    <row r="211" spans="2:5" ht="86.25" x14ac:dyDescent="0.25">
      <c r="B211" s="122" t="s">
        <v>12</v>
      </c>
      <c r="C211" s="122" t="s">
        <v>301</v>
      </c>
      <c r="D211" s="122"/>
    </row>
    <row r="212" spans="2:5" ht="86.25" x14ac:dyDescent="0.25">
      <c r="B212" s="122" t="s">
        <v>13</v>
      </c>
      <c r="C212" s="122" t="s">
        <v>302</v>
      </c>
      <c r="D212" s="122"/>
    </row>
    <row r="213" spans="2:5" x14ac:dyDescent="0.25">
      <c r="B213" s="122" t="s">
        <v>14</v>
      </c>
      <c r="C213" s="122" t="s">
        <v>88</v>
      </c>
      <c r="D213" s="122"/>
    </row>
    <row r="214" spans="2:5" ht="51.75" x14ac:dyDescent="0.25">
      <c r="B214" s="122" t="s">
        <v>303</v>
      </c>
      <c r="C214" s="122" t="s">
        <v>123</v>
      </c>
      <c r="D214" s="122"/>
    </row>
    <row r="215" spans="2:5" ht="17.25" customHeight="1" x14ac:dyDescent="0.25">
      <c r="B215" s="387" t="s">
        <v>15</v>
      </c>
      <c r="C215" s="387"/>
      <c r="D215" s="122"/>
    </row>
    <row r="216" spans="2:5" ht="17.25" customHeight="1" x14ac:dyDescent="0.25">
      <c r="B216" s="411" t="s">
        <v>39</v>
      </c>
      <c r="C216" s="411"/>
      <c r="D216" s="265">
        <f>'10.'!E41</f>
        <v>-83560</v>
      </c>
    </row>
    <row r="217" spans="2:5" s="107" customFormat="1" ht="17.25" customHeight="1" x14ac:dyDescent="0.25">
      <c r="B217" s="272"/>
      <c r="C217" s="272"/>
    </row>
    <row r="218" spans="2:5" s="107" customFormat="1" ht="69" x14ac:dyDescent="0.25">
      <c r="B218" s="122" t="s">
        <v>10</v>
      </c>
      <c r="C218" s="122">
        <v>1072</v>
      </c>
      <c r="D218" s="184" t="s">
        <v>40</v>
      </c>
    </row>
    <row r="219" spans="2:5" s="107" customFormat="1" x14ac:dyDescent="0.25">
      <c r="B219" s="122" t="s">
        <v>11</v>
      </c>
      <c r="C219" s="122" t="s">
        <v>283</v>
      </c>
      <c r="D219" s="198" t="s">
        <v>2</v>
      </c>
    </row>
    <row r="220" spans="2:5" s="107" customFormat="1" ht="86.25" x14ac:dyDescent="0.25">
      <c r="B220" s="14" t="s">
        <v>12</v>
      </c>
      <c r="C220" s="202" t="s">
        <v>307</v>
      </c>
      <c r="D220" s="28"/>
    </row>
    <row r="221" spans="2:5" s="107" customFormat="1" ht="69" x14ac:dyDescent="0.25">
      <c r="B221" s="14" t="s">
        <v>13</v>
      </c>
      <c r="C221" s="14" t="s">
        <v>308</v>
      </c>
      <c r="D221" s="28"/>
    </row>
    <row r="222" spans="2:5" s="107" customFormat="1" ht="44.25" customHeight="1" x14ac:dyDescent="0.25">
      <c r="B222" s="122" t="s">
        <v>14</v>
      </c>
      <c r="C222" s="14" t="s">
        <v>124</v>
      </c>
      <c r="D222" s="28"/>
    </row>
    <row r="223" spans="2:5" s="107" customFormat="1" ht="51.75" x14ac:dyDescent="0.25">
      <c r="B223" s="14" t="s">
        <v>120</v>
      </c>
      <c r="C223" s="14" t="s">
        <v>121</v>
      </c>
      <c r="D223" s="28"/>
      <c r="E223" s="266"/>
    </row>
    <row r="224" spans="2:5" s="107" customFormat="1" ht="17.25" customHeight="1" x14ac:dyDescent="0.25">
      <c r="B224" s="387" t="s">
        <v>15</v>
      </c>
      <c r="C224" s="387"/>
      <c r="D224" s="122"/>
      <c r="E224" s="266"/>
    </row>
    <row r="225" spans="2:5" s="107" customFormat="1" ht="18" customHeight="1" x14ac:dyDescent="0.25">
      <c r="B225" s="412" t="s">
        <v>304</v>
      </c>
      <c r="C225" s="412"/>
      <c r="D225" s="273">
        <v>-35.200000000000003</v>
      </c>
      <c r="E225" s="266"/>
    </row>
    <row r="226" spans="2:5" s="276" customFormat="1" ht="17.25" customHeight="1" x14ac:dyDescent="0.25">
      <c r="B226" s="412" t="s">
        <v>386</v>
      </c>
      <c r="C226" s="412"/>
      <c r="D226" s="273">
        <v>2.9</v>
      </c>
      <c r="E226" s="266"/>
    </row>
    <row r="227" spans="2:5" s="107" customFormat="1" ht="17.25" customHeight="1" x14ac:dyDescent="0.25">
      <c r="B227" s="412" t="s">
        <v>306</v>
      </c>
      <c r="C227" s="412"/>
      <c r="D227" s="273">
        <v>-656</v>
      </c>
      <c r="E227" s="266"/>
    </row>
    <row r="228" spans="2:5" s="107" customFormat="1" ht="17.25" customHeight="1" x14ac:dyDescent="0.25">
      <c r="B228" s="411" t="s">
        <v>16</v>
      </c>
      <c r="C228" s="411"/>
      <c r="D228" s="270">
        <f>'9.'!E189</f>
        <v>-1662490</v>
      </c>
    </row>
    <row r="229" spans="2:5" s="145" customFormat="1" x14ac:dyDescent="0.3">
      <c r="B229" s="274"/>
      <c r="C229" s="274"/>
      <c r="D229" s="271"/>
    </row>
    <row r="230" spans="2:5" s="107" customFormat="1" ht="69" x14ac:dyDescent="0.25">
      <c r="B230" s="122" t="s">
        <v>10</v>
      </c>
      <c r="C230" s="122">
        <v>1072</v>
      </c>
      <c r="D230" s="184" t="s">
        <v>40</v>
      </c>
    </row>
    <row r="231" spans="2:5" s="107" customFormat="1" x14ac:dyDescent="0.25">
      <c r="B231" s="122" t="s">
        <v>11</v>
      </c>
      <c r="C231" s="122">
        <v>31002</v>
      </c>
      <c r="D231" s="198" t="s">
        <v>2</v>
      </c>
    </row>
    <row r="232" spans="2:5" s="107" customFormat="1" ht="86.25" x14ac:dyDescent="0.25">
      <c r="B232" s="14" t="s">
        <v>12</v>
      </c>
      <c r="C232" s="202" t="s">
        <v>217</v>
      </c>
      <c r="D232" s="28"/>
    </row>
    <row r="233" spans="2:5" s="107" customFormat="1" ht="74.25" customHeight="1" x14ac:dyDescent="0.25">
      <c r="B233" s="14" t="s">
        <v>13</v>
      </c>
      <c r="C233" s="122" t="s">
        <v>308</v>
      </c>
      <c r="D233" s="28"/>
    </row>
    <row r="234" spans="2:5" s="107" customFormat="1" ht="47.25" customHeight="1" x14ac:dyDescent="0.25">
      <c r="B234" s="122" t="s">
        <v>14</v>
      </c>
      <c r="C234" s="14" t="s">
        <v>124</v>
      </c>
      <c r="D234" s="28"/>
    </row>
    <row r="235" spans="2:5" s="107" customFormat="1" ht="51.75" x14ac:dyDescent="0.25">
      <c r="B235" s="122" t="s">
        <v>120</v>
      </c>
      <c r="C235" s="14" t="s">
        <v>121</v>
      </c>
      <c r="D235" s="28"/>
      <c r="E235" s="266"/>
    </row>
    <row r="236" spans="2:5" s="107" customFormat="1" ht="17.25" customHeight="1" x14ac:dyDescent="0.25">
      <c r="B236" s="387" t="s">
        <v>15</v>
      </c>
      <c r="C236" s="387"/>
      <c r="D236" s="122"/>
      <c r="E236" s="266"/>
    </row>
    <row r="237" spans="2:5" s="276" customFormat="1" ht="17.25" customHeight="1" x14ac:dyDescent="0.25">
      <c r="B237" s="412" t="s">
        <v>306</v>
      </c>
      <c r="C237" s="412"/>
      <c r="D237" s="273">
        <v>-152</v>
      </c>
      <c r="E237" s="266"/>
    </row>
    <row r="238" spans="2:5" s="107" customFormat="1" ht="17.25" customHeight="1" x14ac:dyDescent="0.25">
      <c r="B238" s="411" t="s">
        <v>16</v>
      </c>
      <c r="C238" s="411"/>
      <c r="D238" s="270">
        <f>'9.'!E198</f>
        <v>-138762</v>
      </c>
    </row>
    <row r="239" spans="2:5" s="107" customFormat="1" x14ac:dyDescent="0.25"/>
    <row r="240" spans="2:5" s="107" customFormat="1" ht="69" x14ac:dyDescent="0.25">
      <c r="B240" s="122" t="s">
        <v>10</v>
      </c>
      <c r="C240" s="122">
        <v>1072</v>
      </c>
      <c r="D240" s="184" t="s">
        <v>40</v>
      </c>
    </row>
    <row r="241" spans="2:5" s="107" customFormat="1" x14ac:dyDescent="0.25">
      <c r="B241" s="122" t="s">
        <v>11</v>
      </c>
      <c r="C241" s="122">
        <v>31003</v>
      </c>
      <c r="D241" s="198" t="s">
        <v>2</v>
      </c>
    </row>
    <row r="242" spans="2:5" s="107" customFormat="1" ht="75" customHeight="1" x14ac:dyDescent="0.25">
      <c r="B242" s="14" t="s">
        <v>12</v>
      </c>
      <c r="C242" s="202" t="s">
        <v>251</v>
      </c>
      <c r="D242" s="28"/>
    </row>
    <row r="243" spans="2:5" s="107" customFormat="1" ht="34.5" x14ac:dyDescent="0.25">
      <c r="B243" s="14" t="s">
        <v>13</v>
      </c>
      <c r="C243" s="14" t="s">
        <v>252</v>
      </c>
      <c r="D243" s="28"/>
    </row>
    <row r="244" spans="2:5" s="107" customFormat="1" ht="34.5" x14ac:dyDescent="0.25">
      <c r="B244" s="122" t="s">
        <v>14</v>
      </c>
      <c r="C244" s="14" t="s">
        <v>124</v>
      </c>
      <c r="D244" s="28"/>
    </row>
    <row r="245" spans="2:5" s="107" customFormat="1" ht="51.75" x14ac:dyDescent="0.25">
      <c r="B245" s="122" t="s">
        <v>120</v>
      </c>
      <c r="C245" s="14" t="s">
        <v>121</v>
      </c>
      <c r="D245" s="28"/>
      <c r="E245" s="266"/>
    </row>
    <row r="246" spans="2:5" s="107" customFormat="1" ht="17.25" customHeight="1" x14ac:dyDescent="0.25">
      <c r="B246" s="387" t="s">
        <v>15</v>
      </c>
      <c r="C246" s="387"/>
      <c r="D246" s="122"/>
      <c r="E246" s="266"/>
    </row>
    <row r="247" spans="2:5" s="107" customFormat="1" x14ac:dyDescent="0.25">
      <c r="B247" s="412" t="s">
        <v>304</v>
      </c>
      <c r="C247" s="412"/>
      <c r="D247" s="273">
        <v>-9.1</v>
      </c>
      <c r="E247" s="266"/>
    </row>
    <row r="248" spans="2:5" s="107" customFormat="1" x14ac:dyDescent="0.25">
      <c r="B248" s="412" t="s">
        <v>309</v>
      </c>
      <c r="C248" s="412"/>
      <c r="D248" s="273">
        <v>-5.9</v>
      </c>
      <c r="E248" s="266"/>
    </row>
    <row r="249" spans="2:5" s="107" customFormat="1" ht="17.25" customHeight="1" x14ac:dyDescent="0.25">
      <c r="B249" s="412" t="s">
        <v>306</v>
      </c>
      <c r="C249" s="412"/>
      <c r="D249" s="273">
        <v>-657</v>
      </c>
      <c r="E249" s="266"/>
    </row>
    <row r="250" spans="2:5" s="107" customFormat="1" ht="17.25" customHeight="1" x14ac:dyDescent="0.25">
      <c r="B250" s="411" t="s">
        <v>16</v>
      </c>
      <c r="C250" s="411"/>
      <c r="D250" s="270">
        <f>'9.'!E209</f>
        <v>-443301.6</v>
      </c>
    </row>
    <row r="251" spans="2:5" s="107" customFormat="1" x14ac:dyDescent="0.25"/>
    <row r="253" spans="2:5" ht="69" x14ac:dyDescent="0.25">
      <c r="B253" s="122" t="s">
        <v>10</v>
      </c>
      <c r="C253" s="122" t="s">
        <v>122</v>
      </c>
      <c r="D253" s="184" t="s">
        <v>40</v>
      </c>
    </row>
    <row r="254" spans="2:5" ht="22.5" customHeight="1" x14ac:dyDescent="0.25">
      <c r="B254" s="122" t="s">
        <v>11</v>
      </c>
      <c r="C254" s="122" t="s">
        <v>310</v>
      </c>
      <c r="D254" s="184" t="s">
        <v>38</v>
      </c>
    </row>
    <row r="255" spans="2:5" ht="86.25" x14ac:dyDescent="0.25">
      <c r="B255" s="122" t="s">
        <v>12</v>
      </c>
      <c r="C255" s="122" t="s">
        <v>311</v>
      </c>
      <c r="D255" s="122"/>
    </row>
    <row r="256" spans="2:5" ht="34.5" x14ac:dyDescent="0.25">
      <c r="B256" s="122" t="s">
        <v>13</v>
      </c>
      <c r="C256" s="122" t="s">
        <v>252</v>
      </c>
      <c r="D256" s="122"/>
    </row>
    <row r="257" spans="2:4" ht="34.5" x14ac:dyDescent="0.25">
      <c r="B257" s="122" t="s">
        <v>14</v>
      </c>
      <c r="C257" s="122" t="s">
        <v>124</v>
      </c>
      <c r="D257" s="122"/>
    </row>
    <row r="258" spans="2:4" ht="51.75" x14ac:dyDescent="0.25">
      <c r="B258" s="122" t="s">
        <v>120</v>
      </c>
      <c r="C258" s="122" t="s">
        <v>123</v>
      </c>
      <c r="D258" s="122"/>
    </row>
    <row r="259" spans="2:4" ht="17.25" customHeight="1" x14ac:dyDescent="0.25">
      <c r="B259" s="387" t="s">
        <v>15</v>
      </c>
      <c r="C259" s="387"/>
      <c r="D259" s="122"/>
    </row>
    <row r="260" spans="2:4" ht="17.25" customHeight="1" x14ac:dyDescent="0.25">
      <c r="B260" s="411" t="s">
        <v>39</v>
      </c>
      <c r="C260" s="411"/>
      <c r="D260" s="265">
        <f>'10.'!E50</f>
        <v>-463648.4</v>
      </c>
    </row>
    <row r="261" spans="2:4" ht="17.25" customHeight="1" x14ac:dyDescent="0.25">
      <c r="B261" s="107"/>
      <c r="C261" s="107"/>
      <c r="D261" s="275"/>
    </row>
    <row r="262" spans="2:4" ht="69" x14ac:dyDescent="0.25">
      <c r="B262" s="122" t="s">
        <v>10</v>
      </c>
      <c r="C262" s="122">
        <v>1072</v>
      </c>
      <c r="D262" s="184" t="s">
        <v>40</v>
      </c>
    </row>
    <row r="263" spans="2:4" ht="22.5" customHeight="1" x14ac:dyDescent="0.25">
      <c r="B263" s="122" t="s">
        <v>11</v>
      </c>
      <c r="C263" s="122">
        <v>31005</v>
      </c>
      <c r="D263" s="198" t="s">
        <v>2</v>
      </c>
    </row>
    <row r="264" spans="2:4" ht="69" x14ac:dyDescent="0.25">
      <c r="B264" s="14" t="s">
        <v>12</v>
      </c>
      <c r="C264" s="202" t="s">
        <v>219</v>
      </c>
      <c r="D264" s="28"/>
    </row>
    <row r="265" spans="2:4" ht="34.5" x14ac:dyDescent="0.25">
      <c r="B265" s="14" t="s">
        <v>13</v>
      </c>
      <c r="C265" s="202" t="s">
        <v>255</v>
      </c>
      <c r="D265" s="28"/>
    </row>
    <row r="266" spans="2:4" ht="34.5" x14ac:dyDescent="0.25">
      <c r="B266" s="122" t="s">
        <v>14</v>
      </c>
      <c r="C266" s="14" t="s">
        <v>124</v>
      </c>
      <c r="D266" s="28"/>
    </row>
    <row r="267" spans="2:4" ht="51.75" x14ac:dyDescent="0.25">
      <c r="B267" s="122" t="s">
        <v>120</v>
      </c>
      <c r="C267" s="14" t="s">
        <v>121</v>
      </c>
      <c r="D267" s="28"/>
    </row>
    <row r="268" spans="2:4" ht="17.25" customHeight="1" x14ac:dyDescent="0.25">
      <c r="B268" s="387" t="s">
        <v>15</v>
      </c>
      <c r="C268" s="387"/>
      <c r="D268" s="122"/>
    </row>
    <row r="269" spans="2:4" ht="17.25" customHeight="1" x14ac:dyDescent="0.25">
      <c r="B269" s="412" t="s">
        <v>304</v>
      </c>
      <c r="C269" s="412"/>
      <c r="D269" s="273">
        <v>-7.5</v>
      </c>
    </row>
    <row r="270" spans="2:4" ht="17.25" customHeight="1" x14ac:dyDescent="0.25">
      <c r="B270" s="412" t="s">
        <v>306</v>
      </c>
      <c r="C270" s="412"/>
      <c r="D270" s="273">
        <v>-340</v>
      </c>
    </row>
    <row r="271" spans="2:4" ht="17.25" customHeight="1" x14ac:dyDescent="0.25">
      <c r="B271" s="411" t="s">
        <v>16</v>
      </c>
      <c r="C271" s="411"/>
      <c r="D271" s="270">
        <f>'9.'!E218</f>
        <v>-58500</v>
      </c>
    </row>
    <row r="273" spans="2:4" x14ac:dyDescent="0.25">
      <c r="B273" s="122" t="s">
        <v>7</v>
      </c>
      <c r="C273" s="127" t="s">
        <v>8</v>
      </c>
    </row>
    <row r="274" spans="2:4" x14ac:dyDescent="0.25">
      <c r="B274" s="122" t="s">
        <v>89</v>
      </c>
      <c r="C274" s="127" t="s">
        <v>90</v>
      </c>
    </row>
    <row r="275" spans="2:4" x14ac:dyDescent="0.25">
      <c r="B275" s="107"/>
      <c r="C275" s="107"/>
      <c r="D275" s="107"/>
    </row>
    <row r="276" spans="2:4" x14ac:dyDescent="0.25">
      <c r="B276" s="420" t="s">
        <v>9</v>
      </c>
      <c r="C276" s="420"/>
      <c r="D276" s="420"/>
    </row>
    <row r="277" spans="2:4" ht="78" customHeight="1" x14ac:dyDescent="0.25">
      <c r="B277" s="186" t="s">
        <v>10</v>
      </c>
      <c r="C277" s="186">
        <v>1157</v>
      </c>
      <c r="D277" s="184" t="s">
        <v>40</v>
      </c>
    </row>
    <row r="278" spans="2:4" x14ac:dyDescent="0.25">
      <c r="B278" s="186" t="s">
        <v>11</v>
      </c>
      <c r="C278" s="277" t="s">
        <v>177</v>
      </c>
      <c r="D278" s="185" t="s">
        <v>2</v>
      </c>
    </row>
    <row r="279" spans="2:4" ht="69" x14ac:dyDescent="0.25">
      <c r="B279" s="186" t="s">
        <v>12</v>
      </c>
      <c r="C279" s="278" t="str">
        <f>'10.'!D61</f>
        <v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v>
      </c>
      <c r="D279" s="421"/>
    </row>
    <row r="280" spans="2:4" x14ac:dyDescent="0.25">
      <c r="B280" s="186" t="s">
        <v>13</v>
      </c>
      <c r="C280" s="186" t="str">
        <f>'7.'!D200</f>
        <v xml:space="preserve"> Երևանի մետրոպոլիտենի վերակառուցում</v>
      </c>
      <c r="D280" s="422"/>
    </row>
    <row r="281" spans="2:4" x14ac:dyDescent="0.25">
      <c r="B281" s="186" t="s">
        <v>14</v>
      </c>
      <c r="C281" s="186" t="s">
        <v>88</v>
      </c>
      <c r="D281" s="422"/>
    </row>
    <row r="282" spans="2:4" ht="51.75" x14ac:dyDescent="0.25">
      <c r="B282" s="186" t="s">
        <v>156</v>
      </c>
      <c r="C282" s="186" t="s">
        <v>134</v>
      </c>
      <c r="D282" s="423"/>
    </row>
    <row r="283" spans="2:4" x14ac:dyDescent="0.25">
      <c r="B283" s="418" t="s">
        <v>15</v>
      </c>
      <c r="C283" s="418"/>
      <c r="D283" s="186"/>
    </row>
    <row r="284" spans="2:4" ht="19.5" customHeight="1" x14ac:dyDescent="0.25">
      <c r="B284" s="419" t="s">
        <v>36</v>
      </c>
      <c r="C284" s="419"/>
      <c r="D284" s="51">
        <f>'10.'!E61</f>
        <v>-508079.80000000005</v>
      </c>
    </row>
    <row r="285" spans="2:4" x14ac:dyDescent="0.25">
      <c r="B285" s="107"/>
      <c r="C285" s="107"/>
      <c r="D285" s="107"/>
    </row>
    <row r="286" spans="2:4" ht="72" customHeight="1" x14ac:dyDescent="0.25">
      <c r="B286" s="122" t="s">
        <v>10</v>
      </c>
      <c r="C286" s="122" t="s">
        <v>89</v>
      </c>
      <c r="D286" s="184" t="s">
        <v>40</v>
      </c>
    </row>
    <row r="287" spans="2:4" x14ac:dyDescent="0.25">
      <c r="B287" s="122" t="s">
        <v>11</v>
      </c>
      <c r="C287" s="122" t="s">
        <v>184</v>
      </c>
      <c r="D287" s="184" t="s">
        <v>38</v>
      </c>
    </row>
    <row r="288" spans="2:4" ht="69" x14ac:dyDescent="0.25">
      <c r="B288" s="122" t="s">
        <v>12</v>
      </c>
      <c r="C288" s="122" t="s">
        <v>185</v>
      </c>
      <c r="D288" s="122"/>
    </row>
    <row r="289" spans="2:4" ht="51.75" x14ac:dyDescent="0.25">
      <c r="B289" s="122" t="s">
        <v>13</v>
      </c>
      <c r="C289" s="122" t="s">
        <v>186</v>
      </c>
      <c r="D289" s="122"/>
    </row>
    <row r="290" spans="2:4" x14ac:dyDescent="0.25">
      <c r="B290" s="122" t="s">
        <v>14</v>
      </c>
      <c r="C290" s="122" t="s">
        <v>88</v>
      </c>
      <c r="D290" s="122"/>
    </row>
    <row r="291" spans="2:4" ht="51.75" x14ac:dyDescent="0.25">
      <c r="B291" s="122" t="s">
        <v>187</v>
      </c>
      <c r="C291" s="122" t="s">
        <v>188</v>
      </c>
      <c r="D291" s="122"/>
    </row>
    <row r="292" spans="2:4" x14ac:dyDescent="0.25">
      <c r="B292" s="387" t="s">
        <v>15</v>
      </c>
      <c r="C292" s="387"/>
      <c r="D292" s="122"/>
    </row>
    <row r="293" spans="2:4" x14ac:dyDescent="0.25">
      <c r="B293" s="411" t="s">
        <v>16</v>
      </c>
      <c r="C293" s="411"/>
      <c r="D293" s="265">
        <f>'10.'!E70</f>
        <v>-12589.400000000001</v>
      </c>
    </row>
    <row r="295" spans="2:4" ht="78" customHeight="1" x14ac:dyDescent="0.25">
      <c r="B295" s="186" t="s">
        <v>10</v>
      </c>
      <c r="C295" s="186" t="s">
        <v>89</v>
      </c>
      <c r="D295" s="184" t="s">
        <v>40</v>
      </c>
    </row>
    <row r="296" spans="2:4" x14ac:dyDescent="0.25">
      <c r="B296" s="186" t="s">
        <v>11</v>
      </c>
      <c r="C296" s="277" t="str">
        <f>'9.'!C229</f>
        <v xml:space="preserve"> 12021</v>
      </c>
      <c r="D296" s="185" t="s">
        <v>2</v>
      </c>
    </row>
    <row r="297" spans="2:4" ht="69" x14ac:dyDescent="0.25">
      <c r="B297" s="186" t="s">
        <v>12</v>
      </c>
      <c r="C297" s="278" t="str">
        <f>'9.'!D229</f>
        <v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v>
      </c>
      <c r="D297" s="421"/>
    </row>
    <row r="298" spans="2:4" ht="34.5" x14ac:dyDescent="0.25">
      <c r="B298" s="186" t="s">
        <v>13</v>
      </c>
      <c r="C298" s="186" t="str">
        <f>'7.'!D212</f>
        <v xml:space="preserve"> ՀՀ համայնքներին տրանսպորտի և երթևեկության բարելավման համար տրամադրվող աջակցություն</v>
      </c>
      <c r="D298" s="422"/>
    </row>
    <row r="299" spans="2:4" x14ac:dyDescent="0.25">
      <c r="B299" s="186" t="s">
        <v>14</v>
      </c>
      <c r="C299" s="186" t="s">
        <v>88</v>
      </c>
      <c r="D299" s="422"/>
    </row>
    <row r="300" spans="2:4" ht="51.75" x14ac:dyDescent="0.25">
      <c r="B300" s="186" t="s">
        <v>156</v>
      </c>
      <c r="C300" s="186" t="s">
        <v>134</v>
      </c>
      <c r="D300" s="423"/>
    </row>
    <row r="301" spans="2:4" x14ac:dyDescent="0.25">
      <c r="B301" s="418" t="s">
        <v>15</v>
      </c>
      <c r="C301" s="418"/>
      <c r="D301" s="186"/>
    </row>
    <row r="302" spans="2:4" ht="35.25" customHeight="1" x14ac:dyDescent="0.25">
      <c r="B302" s="406" t="s">
        <v>173</v>
      </c>
      <c r="C302" s="406"/>
      <c r="D302" s="279">
        <v>-22</v>
      </c>
    </row>
    <row r="303" spans="2:4" ht="19.5" customHeight="1" x14ac:dyDescent="0.25">
      <c r="B303" s="419" t="s">
        <v>36</v>
      </c>
      <c r="C303" s="419"/>
      <c r="D303" s="51">
        <f>'9.'!E229</f>
        <v>-1600000</v>
      </c>
    </row>
    <row r="305" spans="2:4" x14ac:dyDescent="0.25">
      <c r="B305" s="122" t="s">
        <v>7</v>
      </c>
      <c r="C305" s="127" t="s">
        <v>8</v>
      </c>
    </row>
    <row r="306" spans="2:4" x14ac:dyDescent="0.25">
      <c r="B306" s="122">
        <v>1167</v>
      </c>
      <c r="C306" s="127" t="s">
        <v>318</v>
      </c>
    </row>
    <row r="307" spans="2:4" x14ac:dyDescent="0.25">
      <c r="B307" s="107"/>
      <c r="C307" s="107"/>
      <c r="D307" s="107"/>
    </row>
    <row r="308" spans="2:4" x14ac:dyDescent="0.25">
      <c r="B308" s="420" t="s">
        <v>9</v>
      </c>
      <c r="C308" s="420"/>
      <c r="D308" s="420"/>
    </row>
    <row r="309" spans="2:4" ht="78" customHeight="1" x14ac:dyDescent="0.25">
      <c r="B309" s="186" t="s">
        <v>10</v>
      </c>
      <c r="C309" s="186">
        <v>1167</v>
      </c>
      <c r="D309" s="184" t="s">
        <v>40</v>
      </c>
    </row>
    <row r="310" spans="2:4" x14ac:dyDescent="0.25">
      <c r="B310" s="186" t="s">
        <v>11</v>
      </c>
      <c r="C310" s="277" t="s">
        <v>324</v>
      </c>
      <c r="D310" s="185" t="s">
        <v>2</v>
      </c>
    </row>
    <row r="311" spans="2:4" ht="69" x14ac:dyDescent="0.25">
      <c r="B311" s="186" t="s">
        <v>12</v>
      </c>
      <c r="C311" s="14" t="s">
        <v>319</v>
      </c>
      <c r="D311" s="421"/>
    </row>
    <row r="312" spans="2:4" ht="51.75" x14ac:dyDescent="0.25">
      <c r="B312" s="186" t="s">
        <v>13</v>
      </c>
      <c r="C312" s="14" t="s">
        <v>320</v>
      </c>
      <c r="D312" s="422"/>
    </row>
    <row r="313" spans="2:4" x14ac:dyDescent="0.25">
      <c r="B313" s="186" t="s">
        <v>14</v>
      </c>
      <c r="C313" s="14" t="s">
        <v>76</v>
      </c>
      <c r="D313" s="422"/>
    </row>
    <row r="314" spans="2:4" ht="51.75" x14ac:dyDescent="0.25">
      <c r="B314" s="186" t="s">
        <v>156</v>
      </c>
      <c r="C314" s="14" t="s">
        <v>321</v>
      </c>
      <c r="D314" s="423"/>
    </row>
    <row r="315" spans="2:4" x14ac:dyDescent="0.25">
      <c r="B315" s="418" t="s">
        <v>15</v>
      </c>
      <c r="C315" s="418"/>
      <c r="D315" s="186"/>
    </row>
    <row r="316" spans="2:4" ht="19.5" customHeight="1" x14ac:dyDescent="0.25">
      <c r="B316" s="419" t="s">
        <v>36</v>
      </c>
      <c r="C316" s="419"/>
      <c r="D316" s="51">
        <f>'10.'!E80</f>
        <v>-11169.2</v>
      </c>
    </row>
    <row r="317" spans="2:4" x14ac:dyDescent="0.25">
      <c r="B317" s="107"/>
      <c r="C317" s="107"/>
      <c r="D317" s="107"/>
    </row>
    <row r="318" spans="2:4" ht="69" x14ac:dyDescent="0.25">
      <c r="B318" s="122" t="s">
        <v>10</v>
      </c>
      <c r="C318" s="122">
        <v>1167</v>
      </c>
      <c r="D318" s="184" t="s">
        <v>40</v>
      </c>
    </row>
    <row r="319" spans="2:4" x14ac:dyDescent="0.25">
      <c r="B319" s="122" t="s">
        <v>11</v>
      </c>
      <c r="C319" s="122">
        <v>32006</v>
      </c>
      <c r="D319" s="184" t="s">
        <v>38</v>
      </c>
    </row>
    <row r="320" spans="2:4" ht="86.25" x14ac:dyDescent="0.25">
      <c r="B320" s="122" t="s">
        <v>12</v>
      </c>
      <c r="C320" s="14" t="s">
        <v>322</v>
      </c>
      <c r="D320" s="122"/>
    </row>
    <row r="321" spans="2:4" ht="34.5" x14ac:dyDescent="0.25">
      <c r="B321" s="122" t="s">
        <v>13</v>
      </c>
      <c r="C321" s="14" t="s">
        <v>323</v>
      </c>
      <c r="D321" s="122"/>
    </row>
    <row r="322" spans="2:4" ht="51.75" x14ac:dyDescent="0.25">
      <c r="B322" s="122" t="s">
        <v>14</v>
      </c>
      <c r="C322" s="14" t="s">
        <v>77</v>
      </c>
      <c r="D322" s="122"/>
    </row>
    <row r="323" spans="2:4" ht="51.75" x14ac:dyDescent="0.25">
      <c r="B323" s="122" t="s">
        <v>187</v>
      </c>
      <c r="C323" s="14" t="s">
        <v>321</v>
      </c>
      <c r="D323" s="122"/>
    </row>
    <row r="324" spans="2:4" x14ac:dyDescent="0.25">
      <c r="B324" s="387" t="s">
        <v>15</v>
      </c>
      <c r="C324" s="387"/>
      <c r="D324" s="122"/>
    </row>
    <row r="325" spans="2:4" x14ac:dyDescent="0.25">
      <c r="B325" s="411" t="s">
        <v>16</v>
      </c>
      <c r="C325" s="411"/>
      <c r="D325" s="265">
        <f>'10.'!E88</f>
        <v>-247979.5</v>
      </c>
    </row>
    <row r="326" spans="2:4" x14ac:dyDescent="0.25">
      <c r="D326" s="102"/>
    </row>
    <row r="327" spans="2:4" ht="23.25" customHeight="1" x14ac:dyDescent="0.25">
      <c r="B327" s="186" t="s">
        <v>7</v>
      </c>
      <c r="C327" s="47" t="s">
        <v>8</v>
      </c>
      <c r="D327" s="52"/>
    </row>
    <row r="328" spans="2:4" ht="34.5" x14ac:dyDescent="0.25">
      <c r="B328" s="186">
        <v>1189</v>
      </c>
      <c r="C328" s="47" t="s">
        <v>312</v>
      </c>
      <c r="D328" s="125"/>
    </row>
    <row r="329" spans="2:4" ht="18.75" customHeight="1" x14ac:dyDescent="0.25">
      <c r="B329" s="126"/>
      <c r="C329" s="126"/>
      <c r="D329" s="126"/>
    </row>
    <row r="330" spans="2:4" x14ac:dyDescent="0.25">
      <c r="B330" s="46" t="s">
        <v>9</v>
      </c>
      <c r="C330" s="52"/>
      <c r="D330" s="52"/>
    </row>
    <row r="331" spans="2:4" ht="69" x14ac:dyDescent="0.25">
      <c r="B331" s="122" t="s">
        <v>10</v>
      </c>
      <c r="C331" s="122">
        <v>1189</v>
      </c>
      <c r="D331" s="184" t="s">
        <v>40</v>
      </c>
    </row>
    <row r="332" spans="2:4" x14ac:dyDescent="0.25">
      <c r="B332" s="122" t="s">
        <v>11</v>
      </c>
      <c r="C332" s="122" t="s">
        <v>166</v>
      </c>
      <c r="D332" s="183" t="s">
        <v>38</v>
      </c>
    </row>
    <row r="333" spans="2:4" ht="51.75" x14ac:dyDescent="0.25">
      <c r="B333" s="122" t="s">
        <v>12</v>
      </c>
      <c r="C333" s="122" t="s">
        <v>313</v>
      </c>
      <c r="D333" s="122"/>
    </row>
    <row r="334" spans="2:4" ht="51.75" x14ac:dyDescent="0.25">
      <c r="B334" s="122" t="s">
        <v>13</v>
      </c>
      <c r="C334" s="122" t="s">
        <v>314</v>
      </c>
      <c r="D334" s="122"/>
    </row>
    <row r="335" spans="2:4" x14ac:dyDescent="0.25">
      <c r="B335" s="122" t="s">
        <v>14</v>
      </c>
      <c r="C335" s="122" t="s">
        <v>76</v>
      </c>
      <c r="D335" s="122"/>
    </row>
    <row r="336" spans="2:4" ht="51.75" x14ac:dyDescent="0.25">
      <c r="B336" s="122" t="s">
        <v>46</v>
      </c>
      <c r="C336" s="122" t="s">
        <v>121</v>
      </c>
      <c r="D336" s="122"/>
    </row>
    <row r="337" spans="2:4" ht="17.25" customHeight="1" x14ac:dyDescent="0.25">
      <c r="B337" s="409" t="s">
        <v>15</v>
      </c>
      <c r="C337" s="410"/>
      <c r="D337" s="122"/>
    </row>
    <row r="338" spans="2:4" x14ac:dyDescent="0.25">
      <c r="B338" s="411" t="s">
        <v>16</v>
      </c>
      <c r="C338" s="411"/>
      <c r="D338" s="265">
        <f>'9.'!E240</f>
        <v>-2000</v>
      </c>
    </row>
    <row r="340" spans="2:4" ht="69" x14ac:dyDescent="0.25">
      <c r="B340" s="122" t="s">
        <v>10</v>
      </c>
      <c r="C340" s="122" t="s">
        <v>315</v>
      </c>
      <c r="D340" s="326" t="s">
        <v>168</v>
      </c>
    </row>
    <row r="341" spans="2:4" x14ac:dyDescent="0.25">
      <c r="B341" s="122" t="s">
        <v>11</v>
      </c>
      <c r="C341" s="122" t="s">
        <v>300</v>
      </c>
      <c r="D341" s="184" t="s">
        <v>38</v>
      </c>
    </row>
    <row r="342" spans="2:4" ht="71.25" customHeight="1" x14ac:dyDescent="0.25">
      <c r="B342" s="122" t="s">
        <v>12</v>
      </c>
      <c r="C342" s="122" t="s">
        <v>316</v>
      </c>
      <c r="D342" s="122"/>
    </row>
    <row r="343" spans="2:4" ht="88.5" customHeight="1" x14ac:dyDescent="0.25">
      <c r="B343" s="122" t="s">
        <v>13</v>
      </c>
      <c r="C343" s="122" t="s">
        <v>317</v>
      </c>
      <c r="D343" s="122"/>
    </row>
    <row r="344" spans="2:4" x14ac:dyDescent="0.25">
      <c r="B344" s="122" t="s">
        <v>14</v>
      </c>
      <c r="C344" s="122" t="s">
        <v>88</v>
      </c>
      <c r="D344" s="122"/>
    </row>
    <row r="345" spans="2:4" ht="55.5" customHeight="1" x14ac:dyDescent="0.25">
      <c r="B345" s="127" t="s">
        <v>46</v>
      </c>
      <c r="C345" s="127" t="s">
        <v>121</v>
      </c>
      <c r="D345" s="122"/>
    </row>
    <row r="346" spans="2:4" x14ac:dyDescent="0.25">
      <c r="B346" s="411" t="s">
        <v>15</v>
      </c>
      <c r="C346" s="411"/>
      <c r="D346" s="280"/>
    </row>
    <row r="347" spans="2:4" x14ac:dyDescent="0.25">
      <c r="B347" s="407" t="s">
        <v>16</v>
      </c>
      <c r="C347" s="408"/>
      <c r="D347" s="265">
        <f>'9.'!E248</f>
        <v>196220</v>
      </c>
    </row>
    <row r="348" spans="2:4" x14ac:dyDescent="0.25">
      <c r="D348" s="102"/>
    </row>
    <row r="349" spans="2:4" ht="23.25" customHeight="1" x14ac:dyDescent="0.25">
      <c r="B349" s="331" t="s">
        <v>7</v>
      </c>
      <c r="C349" s="47" t="s">
        <v>8</v>
      </c>
      <c r="D349" s="52"/>
    </row>
    <row r="350" spans="2:4" x14ac:dyDescent="0.25">
      <c r="B350" s="331">
        <v>1232</v>
      </c>
      <c r="C350" s="47" t="s">
        <v>416</v>
      </c>
      <c r="D350" s="125"/>
    </row>
    <row r="351" spans="2:4" ht="18.75" customHeight="1" x14ac:dyDescent="0.25">
      <c r="B351" s="126"/>
      <c r="C351" s="126"/>
      <c r="D351" s="126"/>
    </row>
    <row r="352" spans="2:4" x14ac:dyDescent="0.25">
      <c r="B352" s="46" t="s">
        <v>9</v>
      </c>
      <c r="C352" s="52"/>
      <c r="D352" s="52"/>
    </row>
    <row r="353" spans="2:4" ht="69" x14ac:dyDescent="0.25">
      <c r="B353" s="328" t="s">
        <v>10</v>
      </c>
      <c r="C353" s="328">
        <v>1232</v>
      </c>
      <c r="D353" s="326" t="s">
        <v>40</v>
      </c>
    </row>
    <row r="354" spans="2:4" x14ac:dyDescent="0.25">
      <c r="B354" s="328" t="s">
        <v>11</v>
      </c>
      <c r="C354" s="328" t="s">
        <v>166</v>
      </c>
      <c r="D354" s="329" t="s">
        <v>38</v>
      </c>
    </row>
    <row r="355" spans="2:4" ht="51.75" x14ac:dyDescent="0.25">
      <c r="B355" s="328" t="s">
        <v>12</v>
      </c>
      <c r="C355" s="328" t="s">
        <v>428</v>
      </c>
      <c r="D355" s="328"/>
    </row>
    <row r="356" spans="2:4" ht="69" x14ac:dyDescent="0.25">
      <c r="B356" s="328" t="s">
        <v>13</v>
      </c>
      <c r="C356" s="328" t="s">
        <v>429</v>
      </c>
      <c r="D356" s="328"/>
    </row>
    <row r="357" spans="2:4" x14ac:dyDescent="0.25">
      <c r="B357" s="328" t="s">
        <v>14</v>
      </c>
      <c r="C357" s="328" t="s">
        <v>76</v>
      </c>
      <c r="D357" s="328"/>
    </row>
    <row r="358" spans="2:4" ht="51.75" x14ac:dyDescent="0.25">
      <c r="B358" s="328" t="s">
        <v>46</v>
      </c>
      <c r="C358" s="328" t="s">
        <v>430</v>
      </c>
      <c r="D358" s="328"/>
    </row>
    <row r="359" spans="2:4" ht="17.25" customHeight="1" x14ac:dyDescent="0.25">
      <c r="B359" s="409" t="s">
        <v>15</v>
      </c>
      <c r="C359" s="410"/>
      <c r="D359" s="328"/>
    </row>
    <row r="360" spans="2:4" x14ac:dyDescent="0.25">
      <c r="B360" s="406" t="s">
        <v>431</v>
      </c>
      <c r="C360" s="406"/>
      <c r="D360" s="279">
        <v>-2</v>
      </c>
    </row>
    <row r="361" spans="2:4" ht="36.75" customHeight="1" x14ac:dyDescent="0.25">
      <c r="B361" s="406" t="s">
        <v>432</v>
      </c>
      <c r="C361" s="406"/>
      <c r="D361" s="279">
        <v>-70</v>
      </c>
    </row>
    <row r="362" spans="2:4" x14ac:dyDescent="0.25">
      <c r="B362" s="411" t="s">
        <v>16</v>
      </c>
      <c r="C362" s="411"/>
      <c r="D362" s="265">
        <f>'10.'!E101</f>
        <v>-40746</v>
      </c>
    </row>
    <row r="364" spans="2:4" ht="69" x14ac:dyDescent="0.25">
      <c r="B364" s="328" t="s">
        <v>10</v>
      </c>
      <c r="C364" s="328">
        <v>1232</v>
      </c>
      <c r="D364" s="326" t="s">
        <v>40</v>
      </c>
    </row>
    <row r="365" spans="2:4" x14ac:dyDescent="0.25">
      <c r="B365" s="328" t="s">
        <v>11</v>
      </c>
      <c r="C365" s="328">
        <v>32001</v>
      </c>
      <c r="D365" s="326" t="s">
        <v>38</v>
      </c>
    </row>
    <row r="366" spans="2:4" ht="71.25" customHeight="1" x14ac:dyDescent="0.25">
      <c r="B366" s="328" t="s">
        <v>12</v>
      </c>
      <c r="C366" s="328" t="s">
        <v>421</v>
      </c>
      <c r="D366" s="328"/>
    </row>
    <row r="367" spans="2:4" ht="34.5" x14ac:dyDescent="0.25">
      <c r="B367" s="328" t="s">
        <v>13</v>
      </c>
      <c r="C367" s="328" t="s">
        <v>425</v>
      </c>
      <c r="D367" s="328"/>
    </row>
    <row r="368" spans="2:4" ht="51.75" x14ac:dyDescent="0.25">
      <c r="B368" s="328" t="s">
        <v>14</v>
      </c>
      <c r="C368" s="328" t="s">
        <v>433</v>
      </c>
      <c r="D368" s="328"/>
    </row>
    <row r="369" spans="2:10" ht="55.5" customHeight="1" x14ac:dyDescent="0.25">
      <c r="B369" s="127" t="s">
        <v>46</v>
      </c>
      <c r="C369" s="127" t="s">
        <v>121</v>
      </c>
      <c r="D369" s="328"/>
    </row>
    <row r="370" spans="2:10" x14ac:dyDescent="0.25">
      <c r="B370" s="411" t="s">
        <v>15</v>
      </c>
      <c r="C370" s="411"/>
      <c r="D370" s="280"/>
    </row>
    <row r="371" spans="2:10" ht="36.75" customHeight="1" x14ac:dyDescent="0.25">
      <c r="B371" s="406" t="s">
        <v>434</v>
      </c>
      <c r="C371" s="406"/>
      <c r="D371" s="279">
        <v>-30</v>
      </c>
    </row>
    <row r="372" spans="2:10" x14ac:dyDescent="0.25">
      <c r="B372" s="407" t="s">
        <v>16</v>
      </c>
      <c r="C372" s="408"/>
      <c r="D372" s="265">
        <f>'10.'!E115</f>
        <v>-106358</v>
      </c>
    </row>
    <row r="373" spans="2:10" x14ac:dyDescent="0.25">
      <c r="D373" s="102"/>
    </row>
    <row r="374" spans="2:10" x14ac:dyDescent="0.25">
      <c r="B374" s="188"/>
      <c r="C374" s="188"/>
      <c r="D374" s="187" t="s">
        <v>399</v>
      </c>
      <c r="J374" s="53"/>
    </row>
    <row r="375" spans="2:10" x14ac:dyDescent="0.25">
      <c r="B375" s="415" t="s">
        <v>398</v>
      </c>
      <c r="C375" s="415"/>
      <c r="D375" s="415"/>
    </row>
    <row r="376" spans="2:10" x14ac:dyDescent="0.25">
      <c r="B376" s="46" t="s">
        <v>37</v>
      </c>
      <c r="C376" s="46"/>
      <c r="D376" s="46"/>
    </row>
    <row r="377" spans="2:10" x14ac:dyDescent="0.25">
      <c r="B377" s="186" t="s">
        <v>7</v>
      </c>
      <c r="C377" s="47" t="s">
        <v>8</v>
      </c>
      <c r="D377" s="52"/>
    </row>
    <row r="378" spans="2:10" x14ac:dyDescent="0.25">
      <c r="B378" s="186">
        <v>1169</v>
      </c>
      <c r="C378" s="47" t="s">
        <v>400</v>
      </c>
      <c r="D378" s="52"/>
    </row>
    <row r="380" spans="2:10" x14ac:dyDescent="0.25">
      <c r="B380" s="46" t="s">
        <v>9</v>
      </c>
      <c r="C380" s="52"/>
      <c r="D380" s="52"/>
    </row>
    <row r="382" spans="2:10" ht="75" customHeight="1" x14ac:dyDescent="0.25">
      <c r="B382" s="186" t="s">
        <v>10</v>
      </c>
      <c r="C382" s="186">
        <v>1169</v>
      </c>
      <c r="D382" s="184" t="s">
        <v>168</v>
      </c>
    </row>
    <row r="383" spans="2:10" x14ac:dyDescent="0.25">
      <c r="B383" s="186" t="s">
        <v>11</v>
      </c>
      <c r="C383" s="186" t="s">
        <v>166</v>
      </c>
      <c r="D383" s="185" t="s">
        <v>2</v>
      </c>
    </row>
    <row r="384" spans="2:10" ht="34.5" x14ac:dyDescent="0.25">
      <c r="B384" s="186" t="s">
        <v>12</v>
      </c>
      <c r="C384" s="186" t="s">
        <v>401</v>
      </c>
      <c r="D384" s="418"/>
    </row>
    <row r="385" spans="2:4" x14ac:dyDescent="0.25">
      <c r="B385" s="186" t="s">
        <v>13</v>
      </c>
      <c r="C385" s="186" t="s">
        <v>393</v>
      </c>
      <c r="D385" s="418"/>
    </row>
    <row r="386" spans="2:4" x14ac:dyDescent="0.25">
      <c r="B386" s="186" t="s">
        <v>14</v>
      </c>
      <c r="C386" s="186" t="s">
        <v>76</v>
      </c>
      <c r="D386" s="418"/>
    </row>
    <row r="387" spans="2:4" ht="51.75" x14ac:dyDescent="0.25">
      <c r="B387" s="283" t="s">
        <v>402</v>
      </c>
      <c r="C387" s="283" t="s">
        <v>403</v>
      </c>
      <c r="D387" s="282"/>
    </row>
    <row r="388" spans="2:4" x14ac:dyDescent="0.25">
      <c r="B388" s="418" t="s">
        <v>15</v>
      </c>
      <c r="C388" s="418"/>
      <c r="D388" s="186"/>
    </row>
    <row r="389" spans="2:4" x14ac:dyDescent="0.25">
      <c r="B389" s="419" t="s">
        <v>16</v>
      </c>
      <c r="C389" s="419"/>
      <c r="D389" s="51">
        <f>-'9.'!G11-'10.'!G11</f>
        <v>1653566.1</v>
      </c>
    </row>
    <row r="390" spans="2:4" x14ac:dyDescent="0.25">
      <c r="D390" s="102"/>
    </row>
    <row r="392" spans="2:4" x14ac:dyDescent="0.25">
      <c r="D392" s="304">
        <f>+D347+D338+D325+D316+D303+D293+D284+D271+D260+D250+D238+D228+D216+D122+D110+D101+D90+D77+D68+D59+D48+D39+D30+D21</f>
        <v>-5666875.0000000009</v>
      </c>
    </row>
  </sheetData>
  <mergeCells count="110">
    <mergeCell ref="B192:C192"/>
    <mergeCell ref="D197:D200"/>
    <mergeCell ref="B201:C201"/>
    <mergeCell ref="B202:C202"/>
    <mergeCell ref="B153:C153"/>
    <mergeCell ref="B154:C154"/>
    <mergeCell ref="D178:D181"/>
    <mergeCell ref="B182:C182"/>
    <mergeCell ref="B183:C183"/>
    <mergeCell ref="D187:D190"/>
    <mergeCell ref="B191:C191"/>
    <mergeCell ref="D158:D161"/>
    <mergeCell ref="B162:C162"/>
    <mergeCell ref="B163:C163"/>
    <mergeCell ref="D140:D143"/>
    <mergeCell ref="B144:C144"/>
    <mergeCell ref="B145:C145"/>
    <mergeCell ref="B133:C133"/>
    <mergeCell ref="B134:C134"/>
    <mergeCell ref="B135:C135"/>
    <mergeCell ref="B136:C136"/>
    <mergeCell ref="B171:C171"/>
    <mergeCell ref="B172:C172"/>
    <mergeCell ref="B173:C173"/>
    <mergeCell ref="B174:C174"/>
    <mergeCell ref="B20:C20"/>
    <mergeCell ref="B21:C21"/>
    <mergeCell ref="B29:C29"/>
    <mergeCell ref="B30:C30"/>
    <mergeCell ref="B337:C337"/>
    <mergeCell ref="B293:C293"/>
    <mergeCell ref="B89:C89"/>
    <mergeCell ref="B98:C98"/>
    <mergeCell ref="B118:C118"/>
    <mergeCell ref="B109:C109"/>
    <mergeCell ref="B110:C110"/>
    <mergeCell ref="B268:C268"/>
    <mergeCell ref="B269:C269"/>
    <mergeCell ref="B270:C270"/>
    <mergeCell ref="B271:C271"/>
    <mergeCell ref="B238:C238"/>
    <mergeCell ref="B338:C338"/>
    <mergeCell ref="B346:C346"/>
    <mergeCell ref="B308:D308"/>
    <mergeCell ref="D311:D314"/>
    <mergeCell ref="B315:C315"/>
    <mergeCell ref="B316:C316"/>
    <mergeCell ref="B246:C246"/>
    <mergeCell ref="B247:C247"/>
    <mergeCell ref="B259:C259"/>
    <mergeCell ref="B260:C260"/>
    <mergeCell ref="B215:C215"/>
    <mergeCell ref="B248:C248"/>
    <mergeCell ref="B249:C249"/>
    <mergeCell ref="B227:C227"/>
    <mergeCell ref="B228:C228"/>
    <mergeCell ref="B236:C236"/>
    <mergeCell ref="B226:C226"/>
    <mergeCell ref="B237:C237"/>
    <mergeCell ref="B388:C388"/>
    <mergeCell ref="B389:C389"/>
    <mergeCell ref="B276:D276"/>
    <mergeCell ref="B375:D375"/>
    <mergeCell ref="D384:D386"/>
    <mergeCell ref="D279:D282"/>
    <mergeCell ref="D297:D300"/>
    <mergeCell ref="B347:C347"/>
    <mergeCell ref="B324:C324"/>
    <mergeCell ref="B325:C325"/>
    <mergeCell ref="B303:C303"/>
    <mergeCell ref="B301:C301"/>
    <mergeCell ref="B302:C302"/>
    <mergeCell ref="B283:C283"/>
    <mergeCell ref="B284:C284"/>
    <mergeCell ref="B292:C292"/>
    <mergeCell ref="B2:D2"/>
    <mergeCell ref="B3:D3"/>
    <mergeCell ref="B5:D5"/>
    <mergeCell ref="B7:D7"/>
    <mergeCell ref="B250:C250"/>
    <mergeCell ref="B119:C119"/>
    <mergeCell ref="B120:C120"/>
    <mergeCell ref="B121:C121"/>
    <mergeCell ref="B122:C122"/>
    <mergeCell ref="B216:C216"/>
    <mergeCell ref="B224:C224"/>
    <mergeCell ref="B225:C225"/>
    <mergeCell ref="B90:C90"/>
    <mergeCell ref="B99:C99"/>
    <mergeCell ref="B100:C100"/>
    <mergeCell ref="B101:C101"/>
    <mergeCell ref="B38:C38"/>
    <mergeCell ref="B39:C39"/>
    <mergeCell ref="B47:C47"/>
    <mergeCell ref="B48:C48"/>
    <mergeCell ref="B56:C56"/>
    <mergeCell ref="B57:C57"/>
    <mergeCell ref="B58:C58"/>
    <mergeCell ref="B59:C59"/>
    <mergeCell ref="B77:C77"/>
    <mergeCell ref="B67:C67"/>
    <mergeCell ref="B68:C68"/>
    <mergeCell ref="B76:C76"/>
    <mergeCell ref="B371:C371"/>
    <mergeCell ref="B372:C372"/>
    <mergeCell ref="B359:C359"/>
    <mergeCell ref="B360:C360"/>
    <mergeCell ref="B361:C361"/>
    <mergeCell ref="B362:C362"/>
    <mergeCell ref="B370:C370"/>
  </mergeCells>
  <pageMargins left="0.28999999999999998" right="0.16" top="0.33" bottom="0.33" header="0.31496062992126" footer="0.31496062992126"/>
  <pageSetup paperSize="9" scale="70" orientation="portrait" r:id="rId1"/>
  <colBreaks count="1" manualBreakCount="1">
    <brk id="4" max="38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7" tint="-0.249977111117893"/>
    <pageSetUpPr fitToPage="1"/>
  </sheetPr>
  <dimension ref="B1:H396"/>
  <sheetViews>
    <sheetView topLeftCell="A377" zoomScaleNormal="100" zoomScaleSheetLayoutView="85" workbookViewId="0">
      <selection activeCell="D389" sqref="D389:D391"/>
    </sheetView>
  </sheetViews>
  <sheetFormatPr defaultColWidth="8.42578125" defaultRowHeight="17.25" x14ac:dyDescent="0.25"/>
  <cols>
    <col min="1" max="1" width="8.42578125" style="44"/>
    <col min="2" max="2" width="30.42578125" style="44" customWidth="1"/>
    <col min="3" max="3" width="71.7109375" style="44" customWidth="1"/>
    <col min="4" max="4" width="28.85546875" style="44" customWidth="1"/>
    <col min="5" max="7" width="8.42578125" style="44"/>
    <col min="8" max="8" width="12.140625" style="44" bestFit="1" customWidth="1"/>
    <col min="9" max="251" width="8.42578125" style="44"/>
    <col min="252" max="252" width="28.5703125" style="44" customWidth="1"/>
    <col min="253" max="253" width="47.5703125" style="44" customWidth="1"/>
    <col min="254" max="256" width="13.85546875" style="44" customWidth="1"/>
    <col min="257" max="257" width="15.42578125" style="44" customWidth="1"/>
    <col min="258" max="507" width="8.42578125" style="44"/>
    <col min="508" max="508" width="28.5703125" style="44" customWidth="1"/>
    <col min="509" max="509" width="47.5703125" style="44" customWidth="1"/>
    <col min="510" max="512" width="13.85546875" style="44" customWidth="1"/>
    <col min="513" max="513" width="15.42578125" style="44" customWidth="1"/>
    <col min="514" max="763" width="8.42578125" style="44"/>
    <col min="764" max="764" width="28.5703125" style="44" customWidth="1"/>
    <col min="765" max="765" width="47.5703125" style="44" customWidth="1"/>
    <col min="766" max="768" width="13.85546875" style="44" customWidth="1"/>
    <col min="769" max="769" width="15.42578125" style="44" customWidth="1"/>
    <col min="770" max="1019" width="8.42578125" style="44"/>
    <col min="1020" max="1020" width="28.5703125" style="44" customWidth="1"/>
    <col min="1021" max="1021" width="47.5703125" style="44" customWidth="1"/>
    <col min="1022" max="1024" width="13.85546875" style="44" customWidth="1"/>
    <col min="1025" max="1025" width="15.42578125" style="44" customWidth="1"/>
    <col min="1026" max="1275" width="8.42578125" style="44"/>
    <col min="1276" max="1276" width="28.5703125" style="44" customWidth="1"/>
    <col min="1277" max="1277" width="47.5703125" style="44" customWidth="1"/>
    <col min="1278" max="1280" width="13.85546875" style="44" customWidth="1"/>
    <col min="1281" max="1281" width="15.42578125" style="44" customWidth="1"/>
    <col min="1282" max="1531" width="8.42578125" style="44"/>
    <col min="1532" max="1532" width="28.5703125" style="44" customWidth="1"/>
    <col min="1533" max="1533" width="47.5703125" style="44" customWidth="1"/>
    <col min="1534" max="1536" width="13.85546875" style="44" customWidth="1"/>
    <col min="1537" max="1537" width="15.42578125" style="44" customWidth="1"/>
    <col min="1538" max="1787" width="8.42578125" style="44"/>
    <col min="1788" max="1788" width="28.5703125" style="44" customWidth="1"/>
    <col min="1789" max="1789" width="47.5703125" style="44" customWidth="1"/>
    <col min="1790" max="1792" width="13.85546875" style="44" customWidth="1"/>
    <col min="1793" max="1793" width="15.42578125" style="44" customWidth="1"/>
    <col min="1794" max="2043" width="8.42578125" style="44"/>
    <col min="2044" max="2044" width="28.5703125" style="44" customWidth="1"/>
    <col min="2045" max="2045" width="47.5703125" style="44" customWidth="1"/>
    <col min="2046" max="2048" width="13.85546875" style="44" customWidth="1"/>
    <col min="2049" max="2049" width="15.42578125" style="44" customWidth="1"/>
    <col min="2050" max="2299" width="8.42578125" style="44"/>
    <col min="2300" max="2300" width="28.5703125" style="44" customWidth="1"/>
    <col min="2301" max="2301" width="47.5703125" style="44" customWidth="1"/>
    <col min="2302" max="2304" width="13.85546875" style="44" customWidth="1"/>
    <col min="2305" max="2305" width="15.42578125" style="44" customWidth="1"/>
    <col min="2306" max="2555" width="8.42578125" style="44"/>
    <col min="2556" max="2556" width="28.5703125" style="44" customWidth="1"/>
    <col min="2557" max="2557" width="47.5703125" style="44" customWidth="1"/>
    <col min="2558" max="2560" width="13.85546875" style="44" customWidth="1"/>
    <col min="2561" max="2561" width="15.42578125" style="44" customWidth="1"/>
    <col min="2562" max="2811" width="8.42578125" style="44"/>
    <col min="2812" max="2812" width="28.5703125" style="44" customWidth="1"/>
    <col min="2813" max="2813" width="47.5703125" style="44" customWidth="1"/>
    <col min="2814" max="2816" width="13.85546875" style="44" customWidth="1"/>
    <col min="2817" max="2817" width="15.42578125" style="44" customWidth="1"/>
    <col min="2818" max="3067" width="8.42578125" style="44"/>
    <col min="3068" max="3068" width="28.5703125" style="44" customWidth="1"/>
    <col min="3069" max="3069" width="47.5703125" style="44" customWidth="1"/>
    <col min="3070" max="3072" width="13.85546875" style="44" customWidth="1"/>
    <col min="3073" max="3073" width="15.42578125" style="44" customWidth="1"/>
    <col min="3074" max="3323" width="8.42578125" style="44"/>
    <col min="3324" max="3324" width="28.5703125" style="44" customWidth="1"/>
    <col min="3325" max="3325" width="47.5703125" style="44" customWidth="1"/>
    <col min="3326" max="3328" width="13.85546875" style="44" customWidth="1"/>
    <col min="3329" max="3329" width="15.42578125" style="44" customWidth="1"/>
    <col min="3330" max="3579" width="8.42578125" style="44"/>
    <col min="3580" max="3580" width="28.5703125" style="44" customWidth="1"/>
    <col min="3581" max="3581" width="47.5703125" style="44" customWidth="1"/>
    <col min="3582" max="3584" width="13.85546875" style="44" customWidth="1"/>
    <col min="3585" max="3585" width="15.42578125" style="44" customWidth="1"/>
    <col min="3586" max="3835" width="8.42578125" style="44"/>
    <col min="3836" max="3836" width="28.5703125" style="44" customWidth="1"/>
    <col min="3837" max="3837" width="47.5703125" style="44" customWidth="1"/>
    <col min="3838" max="3840" width="13.85546875" style="44" customWidth="1"/>
    <col min="3841" max="3841" width="15.42578125" style="44" customWidth="1"/>
    <col min="3842" max="4091" width="8.42578125" style="44"/>
    <col min="4092" max="4092" width="28.5703125" style="44" customWidth="1"/>
    <col min="4093" max="4093" width="47.5703125" style="44" customWidth="1"/>
    <col min="4094" max="4096" width="13.85546875" style="44" customWidth="1"/>
    <col min="4097" max="4097" width="15.42578125" style="44" customWidth="1"/>
    <col min="4098" max="4347" width="8.42578125" style="44"/>
    <col min="4348" max="4348" width="28.5703125" style="44" customWidth="1"/>
    <col min="4349" max="4349" width="47.5703125" style="44" customWidth="1"/>
    <col min="4350" max="4352" width="13.85546875" style="44" customWidth="1"/>
    <col min="4353" max="4353" width="15.42578125" style="44" customWidth="1"/>
    <col min="4354" max="4603" width="8.42578125" style="44"/>
    <col min="4604" max="4604" width="28.5703125" style="44" customWidth="1"/>
    <col min="4605" max="4605" width="47.5703125" style="44" customWidth="1"/>
    <col min="4606" max="4608" width="13.85546875" style="44" customWidth="1"/>
    <col min="4609" max="4609" width="15.42578125" style="44" customWidth="1"/>
    <col min="4610" max="4859" width="8.42578125" style="44"/>
    <col min="4860" max="4860" width="28.5703125" style="44" customWidth="1"/>
    <col min="4861" max="4861" width="47.5703125" style="44" customWidth="1"/>
    <col min="4862" max="4864" width="13.85546875" style="44" customWidth="1"/>
    <col min="4865" max="4865" width="15.42578125" style="44" customWidth="1"/>
    <col min="4866" max="5115" width="8.42578125" style="44"/>
    <col min="5116" max="5116" width="28.5703125" style="44" customWidth="1"/>
    <col min="5117" max="5117" width="47.5703125" style="44" customWidth="1"/>
    <col min="5118" max="5120" width="13.85546875" style="44" customWidth="1"/>
    <col min="5121" max="5121" width="15.42578125" style="44" customWidth="1"/>
    <col min="5122" max="5371" width="8.42578125" style="44"/>
    <col min="5372" max="5372" width="28.5703125" style="44" customWidth="1"/>
    <col min="5373" max="5373" width="47.5703125" style="44" customWidth="1"/>
    <col min="5374" max="5376" width="13.85546875" style="44" customWidth="1"/>
    <col min="5377" max="5377" width="15.42578125" style="44" customWidth="1"/>
    <col min="5378" max="5627" width="8.42578125" style="44"/>
    <col min="5628" max="5628" width="28.5703125" style="44" customWidth="1"/>
    <col min="5629" max="5629" width="47.5703125" style="44" customWidth="1"/>
    <col min="5630" max="5632" width="13.85546875" style="44" customWidth="1"/>
    <col min="5633" max="5633" width="15.42578125" style="44" customWidth="1"/>
    <col min="5634" max="5883" width="8.42578125" style="44"/>
    <col min="5884" max="5884" width="28.5703125" style="44" customWidth="1"/>
    <col min="5885" max="5885" width="47.5703125" style="44" customWidth="1"/>
    <col min="5886" max="5888" width="13.85546875" style="44" customWidth="1"/>
    <col min="5889" max="5889" width="15.42578125" style="44" customWidth="1"/>
    <col min="5890" max="6139" width="8.42578125" style="44"/>
    <col min="6140" max="6140" width="28.5703125" style="44" customWidth="1"/>
    <col min="6141" max="6141" width="47.5703125" style="44" customWidth="1"/>
    <col min="6142" max="6144" width="13.85546875" style="44" customWidth="1"/>
    <col min="6145" max="6145" width="15.42578125" style="44" customWidth="1"/>
    <col min="6146" max="6395" width="8.42578125" style="44"/>
    <col min="6396" max="6396" width="28.5703125" style="44" customWidth="1"/>
    <col min="6397" max="6397" width="47.5703125" style="44" customWidth="1"/>
    <col min="6398" max="6400" width="13.85546875" style="44" customWidth="1"/>
    <col min="6401" max="6401" width="15.42578125" style="44" customWidth="1"/>
    <col min="6402" max="6651" width="8.42578125" style="44"/>
    <col min="6652" max="6652" width="28.5703125" style="44" customWidth="1"/>
    <col min="6653" max="6653" width="47.5703125" style="44" customWidth="1"/>
    <col min="6654" max="6656" width="13.85546875" style="44" customWidth="1"/>
    <col min="6657" max="6657" width="15.42578125" style="44" customWidth="1"/>
    <col min="6658" max="6907" width="8.42578125" style="44"/>
    <col min="6908" max="6908" width="28.5703125" style="44" customWidth="1"/>
    <col min="6909" max="6909" width="47.5703125" style="44" customWidth="1"/>
    <col min="6910" max="6912" width="13.85546875" style="44" customWidth="1"/>
    <col min="6913" max="6913" width="15.42578125" style="44" customWidth="1"/>
    <col min="6914" max="7163" width="8.42578125" style="44"/>
    <col min="7164" max="7164" width="28.5703125" style="44" customWidth="1"/>
    <col min="7165" max="7165" width="47.5703125" style="44" customWidth="1"/>
    <col min="7166" max="7168" width="13.85546875" style="44" customWidth="1"/>
    <col min="7169" max="7169" width="15.42578125" style="44" customWidth="1"/>
    <col min="7170" max="7419" width="8.42578125" style="44"/>
    <col min="7420" max="7420" width="28.5703125" style="44" customWidth="1"/>
    <col min="7421" max="7421" width="47.5703125" style="44" customWidth="1"/>
    <col min="7422" max="7424" width="13.85546875" style="44" customWidth="1"/>
    <col min="7425" max="7425" width="15.42578125" style="44" customWidth="1"/>
    <col min="7426" max="7675" width="8.42578125" style="44"/>
    <col min="7676" max="7676" width="28.5703125" style="44" customWidth="1"/>
    <col min="7677" max="7677" width="47.5703125" style="44" customWidth="1"/>
    <col min="7678" max="7680" width="13.85546875" style="44" customWidth="1"/>
    <col min="7681" max="7681" width="15.42578125" style="44" customWidth="1"/>
    <col min="7682" max="7931" width="8.42578125" style="44"/>
    <col min="7932" max="7932" width="28.5703125" style="44" customWidth="1"/>
    <col min="7933" max="7933" width="47.5703125" style="44" customWidth="1"/>
    <col min="7934" max="7936" width="13.85546875" style="44" customWidth="1"/>
    <col min="7937" max="7937" width="15.42578125" style="44" customWidth="1"/>
    <col min="7938" max="8187" width="8.42578125" style="44"/>
    <col min="8188" max="8188" width="28.5703125" style="44" customWidth="1"/>
    <col min="8189" max="8189" width="47.5703125" style="44" customWidth="1"/>
    <col min="8190" max="8192" width="13.85546875" style="44" customWidth="1"/>
    <col min="8193" max="8193" width="15.42578125" style="44" customWidth="1"/>
    <col min="8194" max="8443" width="8.42578125" style="44"/>
    <col min="8444" max="8444" width="28.5703125" style="44" customWidth="1"/>
    <col min="8445" max="8445" width="47.5703125" style="44" customWidth="1"/>
    <col min="8446" max="8448" width="13.85546875" style="44" customWidth="1"/>
    <col min="8449" max="8449" width="15.42578125" style="44" customWidth="1"/>
    <col min="8450" max="8699" width="8.42578125" style="44"/>
    <col min="8700" max="8700" width="28.5703125" style="44" customWidth="1"/>
    <col min="8701" max="8701" width="47.5703125" style="44" customWidth="1"/>
    <col min="8702" max="8704" width="13.85546875" style="44" customWidth="1"/>
    <col min="8705" max="8705" width="15.42578125" style="44" customWidth="1"/>
    <col min="8706" max="8955" width="8.42578125" style="44"/>
    <col min="8956" max="8956" width="28.5703125" style="44" customWidth="1"/>
    <col min="8957" max="8957" width="47.5703125" style="44" customWidth="1"/>
    <col min="8958" max="8960" width="13.85546875" style="44" customWidth="1"/>
    <col min="8961" max="8961" width="15.42578125" style="44" customWidth="1"/>
    <col min="8962" max="9211" width="8.42578125" style="44"/>
    <col min="9212" max="9212" width="28.5703125" style="44" customWidth="1"/>
    <col min="9213" max="9213" width="47.5703125" style="44" customWidth="1"/>
    <col min="9214" max="9216" width="13.85546875" style="44" customWidth="1"/>
    <col min="9217" max="9217" width="15.42578125" style="44" customWidth="1"/>
    <col min="9218" max="9467" width="8.42578125" style="44"/>
    <col min="9468" max="9468" width="28.5703125" style="44" customWidth="1"/>
    <col min="9469" max="9469" width="47.5703125" style="44" customWidth="1"/>
    <col min="9470" max="9472" width="13.85546875" style="44" customWidth="1"/>
    <col min="9473" max="9473" width="15.42578125" style="44" customWidth="1"/>
    <col min="9474" max="9723" width="8.42578125" style="44"/>
    <col min="9724" max="9724" width="28.5703125" style="44" customWidth="1"/>
    <col min="9725" max="9725" width="47.5703125" style="44" customWidth="1"/>
    <col min="9726" max="9728" width="13.85546875" style="44" customWidth="1"/>
    <col min="9729" max="9729" width="15.42578125" style="44" customWidth="1"/>
    <col min="9730" max="9979" width="8.42578125" style="44"/>
    <col min="9980" max="9980" width="28.5703125" style="44" customWidth="1"/>
    <col min="9981" max="9981" width="47.5703125" style="44" customWidth="1"/>
    <col min="9982" max="9984" width="13.85546875" style="44" customWidth="1"/>
    <col min="9985" max="9985" width="15.42578125" style="44" customWidth="1"/>
    <col min="9986" max="10235" width="8.42578125" style="44"/>
    <col min="10236" max="10236" width="28.5703125" style="44" customWidth="1"/>
    <col min="10237" max="10237" width="47.5703125" style="44" customWidth="1"/>
    <col min="10238" max="10240" width="13.85546875" style="44" customWidth="1"/>
    <col min="10241" max="10241" width="15.42578125" style="44" customWidth="1"/>
    <col min="10242" max="10491" width="8.42578125" style="44"/>
    <col min="10492" max="10492" width="28.5703125" style="44" customWidth="1"/>
    <col min="10493" max="10493" width="47.5703125" style="44" customWidth="1"/>
    <col min="10494" max="10496" width="13.85546875" style="44" customWidth="1"/>
    <col min="10497" max="10497" width="15.42578125" style="44" customWidth="1"/>
    <col min="10498" max="10747" width="8.42578125" style="44"/>
    <col min="10748" max="10748" width="28.5703125" style="44" customWidth="1"/>
    <col min="10749" max="10749" width="47.5703125" style="44" customWidth="1"/>
    <col min="10750" max="10752" width="13.85546875" style="44" customWidth="1"/>
    <col min="10753" max="10753" width="15.42578125" style="44" customWidth="1"/>
    <col min="10754" max="11003" width="8.42578125" style="44"/>
    <col min="11004" max="11004" width="28.5703125" style="44" customWidth="1"/>
    <col min="11005" max="11005" width="47.5703125" style="44" customWidth="1"/>
    <col min="11006" max="11008" width="13.85546875" style="44" customWidth="1"/>
    <col min="11009" max="11009" width="15.42578125" style="44" customWidth="1"/>
    <col min="11010" max="11259" width="8.42578125" style="44"/>
    <col min="11260" max="11260" width="28.5703125" style="44" customWidth="1"/>
    <col min="11261" max="11261" width="47.5703125" style="44" customWidth="1"/>
    <col min="11262" max="11264" width="13.85546875" style="44" customWidth="1"/>
    <col min="11265" max="11265" width="15.42578125" style="44" customWidth="1"/>
    <col min="11266" max="11515" width="8.42578125" style="44"/>
    <col min="11516" max="11516" width="28.5703125" style="44" customWidth="1"/>
    <col min="11517" max="11517" width="47.5703125" style="44" customWidth="1"/>
    <col min="11518" max="11520" width="13.85546875" style="44" customWidth="1"/>
    <col min="11521" max="11521" width="15.42578125" style="44" customWidth="1"/>
    <col min="11522" max="11771" width="8.42578125" style="44"/>
    <col min="11772" max="11772" width="28.5703125" style="44" customWidth="1"/>
    <col min="11773" max="11773" width="47.5703125" style="44" customWidth="1"/>
    <col min="11774" max="11776" width="13.85546875" style="44" customWidth="1"/>
    <col min="11777" max="11777" width="15.42578125" style="44" customWidth="1"/>
    <col min="11778" max="12027" width="8.42578125" style="44"/>
    <col min="12028" max="12028" width="28.5703125" style="44" customWidth="1"/>
    <col min="12029" max="12029" width="47.5703125" style="44" customWidth="1"/>
    <col min="12030" max="12032" width="13.85546875" style="44" customWidth="1"/>
    <col min="12033" max="12033" width="15.42578125" style="44" customWidth="1"/>
    <col min="12034" max="12283" width="8.42578125" style="44"/>
    <col min="12284" max="12284" width="28.5703125" style="44" customWidth="1"/>
    <col min="12285" max="12285" width="47.5703125" style="44" customWidth="1"/>
    <col min="12286" max="12288" width="13.85546875" style="44" customWidth="1"/>
    <col min="12289" max="12289" width="15.42578125" style="44" customWidth="1"/>
    <col min="12290" max="12539" width="8.42578125" style="44"/>
    <col min="12540" max="12540" width="28.5703125" style="44" customWidth="1"/>
    <col min="12541" max="12541" width="47.5703125" style="44" customWidth="1"/>
    <col min="12542" max="12544" width="13.85546875" style="44" customWidth="1"/>
    <col min="12545" max="12545" width="15.42578125" style="44" customWidth="1"/>
    <col min="12546" max="12795" width="8.42578125" style="44"/>
    <col min="12796" max="12796" width="28.5703125" style="44" customWidth="1"/>
    <col min="12797" max="12797" width="47.5703125" style="44" customWidth="1"/>
    <col min="12798" max="12800" width="13.85546875" style="44" customWidth="1"/>
    <col min="12801" max="12801" width="15.42578125" style="44" customWidth="1"/>
    <col min="12802" max="13051" width="8.42578125" style="44"/>
    <col min="13052" max="13052" width="28.5703125" style="44" customWidth="1"/>
    <col min="13053" max="13053" width="47.5703125" style="44" customWidth="1"/>
    <col min="13054" max="13056" width="13.85546875" style="44" customWidth="1"/>
    <col min="13057" max="13057" width="15.42578125" style="44" customWidth="1"/>
    <col min="13058" max="13307" width="8.42578125" style="44"/>
    <col min="13308" max="13308" width="28.5703125" style="44" customWidth="1"/>
    <col min="13309" max="13309" width="47.5703125" style="44" customWidth="1"/>
    <col min="13310" max="13312" width="13.85546875" style="44" customWidth="1"/>
    <col min="13313" max="13313" width="15.42578125" style="44" customWidth="1"/>
    <col min="13314" max="13563" width="8.42578125" style="44"/>
    <col min="13564" max="13564" width="28.5703125" style="44" customWidth="1"/>
    <col min="13565" max="13565" width="47.5703125" style="44" customWidth="1"/>
    <col min="13566" max="13568" width="13.85546875" style="44" customWidth="1"/>
    <col min="13569" max="13569" width="15.42578125" style="44" customWidth="1"/>
    <col min="13570" max="13819" width="8.42578125" style="44"/>
    <col min="13820" max="13820" width="28.5703125" style="44" customWidth="1"/>
    <col min="13821" max="13821" width="47.5703125" style="44" customWidth="1"/>
    <col min="13822" max="13824" width="13.85546875" style="44" customWidth="1"/>
    <col min="13825" max="13825" width="15.42578125" style="44" customWidth="1"/>
    <col min="13826" max="14075" width="8.42578125" style="44"/>
    <col min="14076" max="14076" width="28.5703125" style="44" customWidth="1"/>
    <col min="14077" max="14077" width="47.5703125" style="44" customWidth="1"/>
    <col min="14078" max="14080" width="13.85546875" style="44" customWidth="1"/>
    <col min="14081" max="14081" width="15.42578125" style="44" customWidth="1"/>
    <col min="14082" max="14331" width="8.42578125" style="44"/>
    <col min="14332" max="14332" width="28.5703125" style="44" customWidth="1"/>
    <col min="14333" max="14333" width="47.5703125" style="44" customWidth="1"/>
    <col min="14334" max="14336" width="13.85546875" style="44" customWidth="1"/>
    <col min="14337" max="14337" width="15.42578125" style="44" customWidth="1"/>
    <col min="14338" max="14587" width="8.42578125" style="44"/>
    <col min="14588" max="14588" width="28.5703125" style="44" customWidth="1"/>
    <col min="14589" max="14589" width="47.5703125" style="44" customWidth="1"/>
    <col min="14590" max="14592" width="13.85546875" style="44" customWidth="1"/>
    <col min="14593" max="14593" width="15.42578125" style="44" customWidth="1"/>
    <col min="14594" max="14843" width="8.42578125" style="44"/>
    <col min="14844" max="14844" width="28.5703125" style="44" customWidth="1"/>
    <col min="14845" max="14845" width="47.5703125" style="44" customWidth="1"/>
    <col min="14846" max="14848" width="13.85546875" style="44" customWidth="1"/>
    <col min="14849" max="14849" width="15.42578125" style="44" customWidth="1"/>
    <col min="14850" max="15099" width="8.42578125" style="44"/>
    <col min="15100" max="15100" width="28.5703125" style="44" customWidth="1"/>
    <col min="15101" max="15101" width="47.5703125" style="44" customWidth="1"/>
    <col min="15102" max="15104" width="13.85546875" style="44" customWidth="1"/>
    <col min="15105" max="15105" width="15.42578125" style="44" customWidth="1"/>
    <col min="15106" max="15355" width="8.42578125" style="44"/>
    <col min="15356" max="15356" width="28.5703125" style="44" customWidth="1"/>
    <col min="15357" max="15357" width="47.5703125" style="44" customWidth="1"/>
    <col min="15358" max="15360" width="13.85546875" style="44" customWidth="1"/>
    <col min="15361" max="15361" width="15.42578125" style="44" customWidth="1"/>
    <col min="15362" max="15611" width="8.42578125" style="44"/>
    <col min="15612" max="15612" width="28.5703125" style="44" customWidth="1"/>
    <col min="15613" max="15613" width="47.5703125" style="44" customWidth="1"/>
    <col min="15614" max="15616" width="13.85546875" style="44" customWidth="1"/>
    <col min="15617" max="15617" width="15.42578125" style="44" customWidth="1"/>
    <col min="15618" max="15867" width="8.42578125" style="44"/>
    <col min="15868" max="15868" width="28.5703125" style="44" customWidth="1"/>
    <col min="15869" max="15869" width="47.5703125" style="44" customWidth="1"/>
    <col min="15870" max="15872" width="13.85546875" style="44" customWidth="1"/>
    <col min="15873" max="15873" width="15.42578125" style="44" customWidth="1"/>
    <col min="15874" max="16123" width="8.42578125" style="44"/>
    <col min="16124" max="16124" width="28.5703125" style="44" customWidth="1"/>
    <col min="16125" max="16125" width="47.5703125" style="44" customWidth="1"/>
    <col min="16126" max="16128" width="13.85546875" style="44" customWidth="1"/>
    <col min="16129" max="16129" width="15.42578125" style="44" customWidth="1"/>
    <col min="16130" max="16384" width="8.42578125" style="44"/>
  </cols>
  <sheetData>
    <row r="1" spans="2:4" x14ac:dyDescent="0.25">
      <c r="D1" s="45" t="s">
        <v>380</v>
      </c>
    </row>
    <row r="2" spans="2:4" s="32" customFormat="1" x14ac:dyDescent="0.25">
      <c r="B2" s="374" t="s">
        <v>27</v>
      </c>
      <c r="C2" s="374"/>
      <c r="D2" s="374"/>
    </row>
    <row r="3" spans="2:4" s="32" customFormat="1" ht="27" customHeight="1" x14ac:dyDescent="0.25">
      <c r="B3" s="374" t="s">
        <v>0</v>
      </c>
      <c r="C3" s="374"/>
      <c r="D3" s="374"/>
    </row>
    <row r="4" spans="2:4" ht="52.5" customHeight="1" x14ac:dyDescent="0.25">
      <c r="B4" s="414" t="s">
        <v>405</v>
      </c>
      <c r="C4" s="414"/>
      <c r="D4" s="414"/>
    </row>
    <row r="5" spans="2:4" x14ac:dyDescent="0.25">
      <c r="B5" s="188"/>
      <c r="C5" s="188"/>
      <c r="D5" s="187" t="s">
        <v>29</v>
      </c>
    </row>
    <row r="6" spans="2:4" x14ac:dyDescent="0.25">
      <c r="B6" s="415" t="s">
        <v>20</v>
      </c>
      <c r="C6" s="415"/>
      <c r="D6" s="415"/>
    </row>
    <row r="7" spans="2:4" x14ac:dyDescent="0.25">
      <c r="B7" s="46" t="s">
        <v>22</v>
      </c>
      <c r="C7" s="46"/>
      <c r="D7" s="46"/>
    </row>
    <row r="8" spans="2:4" x14ac:dyDescent="0.25">
      <c r="B8" s="107"/>
      <c r="C8" s="107"/>
      <c r="D8" s="107"/>
    </row>
    <row r="9" spans="2:4" x14ac:dyDescent="0.25">
      <c r="B9" s="107"/>
      <c r="C9" s="107"/>
      <c r="D9" s="107"/>
    </row>
    <row r="10" spans="2:4" ht="23.25" customHeight="1" x14ac:dyDescent="0.25">
      <c r="B10" s="186" t="s">
        <v>7</v>
      </c>
      <c r="C10" s="47" t="s">
        <v>8</v>
      </c>
      <c r="D10" s="52"/>
    </row>
    <row r="11" spans="2:4" ht="18.75" customHeight="1" x14ac:dyDescent="0.25">
      <c r="B11" s="186">
        <v>1019</v>
      </c>
      <c r="C11" s="47" t="s">
        <v>189</v>
      </c>
      <c r="D11" s="130"/>
    </row>
    <row r="12" spans="2:4" ht="18.75" customHeight="1" x14ac:dyDescent="0.25">
      <c r="B12" s="126"/>
      <c r="C12" s="126"/>
      <c r="D12" s="126"/>
    </row>
    <row r="13" spans="2:4" x14ac:dyDescent="0.25">
      <c r="B13" s="46" t="s">
        <v>9</v>
      </c>
      <c r="C13" s="52"/>
      <c r="D13" s="52"/>
    </row>
    <row r="14" spans="2:4" ht="70.5" customHeight="1" x14ac:dyDescent="0.25">
      <c r="B14" s="122" t="s">
        <v>10</v>
      </c>
      <c r="C14" s="122">
        <v>1019</v>
      </c>
      <c r="D14" s="184" t="s">
        <v>40</v>
      </c>
    </row>
    <row r="15" spans="2:4" ht="22.5" customHeight="1" x14ac:dyDescent="0.25">
      <c r="B15" s="122" t="s">
        <v>11</v>
      </c>
      <c r="C15" s="122" t="s">
        <v>290</v>
      </c>
      <c r="D15" s="184" t="s">
        <v>38</v>
      </c>
    </row>
    <row r="16" spans="2:4" ht="51.75" x14ac:dyDescent="0.25">
      <c r="B16" s="122" t="s">
        <v>12</v>
      </c>
      <c r="C16" s="122" t="s">
        <v>291</v>
      </c>
      <c r="D16" s="122"/>
    </row>
    <row r="17" spans="2:4" ht="69" x14ac:dyDescent="0.25">
      <c r="B17" s="122" t="s">
        <v>13</v>
      </c>
      <c r="C17" s="122" t="s">
        <v>298</v>
      </c>
      <c r="D17" s="122"/>
    </row>
    <row r="18" spans="2:4" x14ac:dyDescent="0.25">
      <c r="B18" s="122" t="s">
        <v>14</v>
      </c>
      <c r="C18" s="122" t="s">
        <v>76</v>
      </c>
      <c r="D18" s="122"/>
    </row>
    <row r="19" spans="2:4" ht="51.75" x14ac:dyDescent="0.25">
      <c r="B19" s="122" t="s">
        <v>292</v>
      </c>
      <c r="C19" s="122" t="s">
        <v>123</v>
      </c>
      <c r="D19" s="122"/>
    </row>
    <row r="20" spans="2:4" x14ac:dyDescent="0.25">
      <c r="B20" s="387" t="s">
        <v>15</v>
      </c>
      <c r="C20" s="387"/>
      <c r="D20" s="122"/>
    </row>
    <row r="21" spans="2:4" x14ac:dyDescent="0.25">
      <c r="B21" s="411" t="s">
        <v>39</v>
      </c>
      <c r="C21" s="411"/>
      <c r="D21" s="51">
        <f>'10.'!E18</f>
        <v>-505.9</v>
      </c>
    </row>
    <row r="23" spans="2:4" ht="69" x14ac:dyDescent="0.25">
      <c r="B23" s="122" t="s">
        <v>10</v>
      </c>
      <c r="C23" s="122">
        <v>1019</v>
      </c>
      <c r="D23" s="184" t="s">
        <v>40</v>
      </c>
    </row>
    <row r="24" spans="2:4" ht="22.5" customHeight="1" x14ac:dyDescent="0.25">
      <c r="B24" s="122" t="s">
        <v>11</v>
      </c>
      <c r="C24" s="122">
        <v>12001</v>
      </c>
      <c r="D24" s="184" t="s">
        <v>38</v>
      </c>
    </row>
    <row r="25" spans="2:4" ht="103.5" x14ac:dyDescent="0.25">
      <c r="B25" s="122" t="s">
        <v>12</v>
      </c>
      <c r="C25" s="122" t="s">
        <v>212</v>
      </c>
      <c r="D25" s="122"/>
    </row>
    <row r="26" spans="2:4" ht="103.5" x14ac:dyDescent="0.25">
      <c r="B26" s="122" t="s">
        <v>13</v>
      </c>
      <c r="C26" s="122" t="s">
        <v>243</v>
      </c>
      <c r="D26" s="122"/>
    </row>
    <row r="27" spans="2:4" x14ac:dyDescent="0.25">
      <c r="B27" s="122" t="s">
        <v>14</v>
      </c>
      <c r="C27" s="122" t="s">
        <v>88</v>
      </c>
      <c r="D27" s="122"/>
    </row>
    <row r="28" spans="2:4" ht="51.75" x14ac:dyDescent="0.25">
      <c r="B28" s="122" t="s">
        <v>293</v>
      </c>
      <c r="C28" s="122" t="s">
        <v>294</v>
      </c>
      <c r="D28" s="122"/>
    </row>
    <row r="29" spans="2:4" x14ac:dyDescent="0.25">
      <c r="B29" s="387" t="s">
        <v>15</v>
      </c>
      <c r="C29" s="387"/>
      <c r="D29" s="122"/>
    </row>
    <row r="30" spans="2:4" x14ac:dyDescent="0.25">
      <c r="B30" s="407" t="s">
        <v>295</v>
      </c>
      <c r="C30" s="408"/>
      <c r="D30" s="51">
        <v>-2</v>
      </c>
    </row>
    <row r="31" spans="2:4" x14ac:dyDescent="0.25">
      <c r="B31" s="407" t="s">
        <v>296</v>
      </c>
      <c r="C31" s="408"/>
      <c r="D31" s="51">
        <v>-3500</v>
      </c>
    </row>
    <row r="32" spans="2:4" x14ac:dyDescent="0.25">
      <c r="B32" s="411" t="s">
        <v>39</v>
      </c>
      <c r="C32" s="411"/>
      <c r="D32" s="51">
        <f>'9.'!E91</f>
        <v>-12700</v>
      </c>
    </row>
    <row r="34" spans="2:4" ht="69" x14ac:dyDescent="0.25">
      <c r="B34" s="122" t="s">
        <v>10</v>
      </c>
      <c r="C34" s="122">
        <v>1019</v>
      </c>
      <c r="D34" s="184" t="s">
        <v>168</v>
      </c>
    </row>
    <row r="35" spans="2:4" ht="22.5" customHeight="1" x14ac:dyDescent="0.25">
      <c r="B35" s="122" t="s">
        <v>11</v>
      </c>
      <c r="C35" s="122">
        <v>12003</v>
      </c>
      <c r="D35" s="184" t="s">
        <v>38</v>
      </c>
    </row>
    <row r="36" spans="2:4" ht="103.5" x14ac:dyDescent="0.25">
      <c r="B36" s="122" t="s">
        <v>12</v>
      </c>
      <c r="C36" s="122" t="s">
        <v>220</v>
      </c>
      <c r="D36" s="122"/>
    </row>
    <row r="37" spans="2:4" ht="69" x14ac:dyDescent="0.25">
      <c r="B37" s="122" t="s">
        <v>13</v>
      </c>
      <c r="C37" s="122" t="s">
        <v>256</v>
      </c>
      <c r="D37" s="122"/>
    </row>
    <row r="38" spans="2:4" x14ac:dyDescent="0.25">
      <c r="B38" s="122" t="s">
        <v>14</v>
      </c>
      <c r="C38" s="122" t="s">
        <v>88</v>
      </c>
      <c r="D38" s="122"/>
    </row>
    <row r="39" spans="2:4" ht="51.75" x14ac:dyDescent="0.25">
      <c r="B39" s="122" t="s">
        <v>293</v>
      </c>
      <c r="C39" s="122" t="s">
        <v>299</v>
      </c>
      <c r="D39" s="122"/>
    </row>
    <row r="40" spans="2:4" x14ac:dyDescent="0.25">
      <c r="B40" s="387" t="s">
        <v>15</v>
      </c>
      <c r="C40" s="387"/>
      <c r="D40" s="122"/>
    </row>
    <row r="41" spans="2:4" x14ac:dyDescent="0.25">
      <c r="B41" s="411" t="s">
        <v>39</v>
      </c>
      <c r="C41" s="411"/>
      <c r="D41" s="51">
        <f>'10.'!E28</f>
        <v>215612.19999999998</v>
      </c>
    </row>
    <row r="42" spans="2:4" x14ac:dyDescent="0.25">
      <c r="B42" s="107"/>
      <c r="C42" s="107"/>
      <c r="D42" s="107"/>
    </row>
    <row r="43" spans="2:4" ht="69" x14ac:dyDescent="0.25">
      <c r="B43" s="122" t="s">
        <v>10</v>
      </c>
      <c r="C43" s="122">
        <v>1019</v>
      </c>
      <c r="D43" s="184" t="s">
        <v>40</v>
      </c>
    </row>
    <row r="44" spans="2:4" ht="22.5" customHeight="1" x14ac:dyDescent="0.25">
      <c r="B44" s="122" t="s">
        <v>11</v>
      </c>
      <c r="C44" s="122">
        <v>12004</v>
      </c>
      <c r="D44" s="184" t="s">
        <v>38</v>
      </c>
    </row>
    <row r="45" spans="2:4" ht="86.25" x14ac:dyDescent="0.25">
      <c r="B45" s="122" t="s">
        <v>12</v>
      </c>
      <c r="C45" s="122" t="s">
        <v>215</v>
      </c>
      <c r="D45" s="122"/>
    </row>
    <row r="46" spans="2:4" ht="86.25" x14ac:dyDescent="0.25">
      <c r="B46" s="122" t="s">
        <v>13</v>
      </c>
      <c r="C46" s="122" t="s">
        <v>245</v>
      </c>
      <c r="D46" s="122"/>
    </row>
    <row r="47" spans="2:4" x14ac:dyDescent="0.25">
      <c r="B47" s="122" t="s">
        <v>14</v>
      </c>
      <c r="C47" s="122" t="s">
        <v>88</v>
      </c>
      <c r="D47" s="122"/>
    </row>
    <row r="48" spans="2:4" ht="51.75" x14ac:dyDescent="0.25">
      <c r="B48" s="122" t="s">
        <v>293</v>
      </c>
      <c r="C48" s="122" t="s">
        <v>294</v>
      </c>
      <c r="D48" s="122"/>
    </row>
    <row r="49" spans="2:7" x14ac:dyDescent="0.25">
      <c r="B49" s="387" t="s">
        <v>15</v>
      </c>
      <c r="C49" s="387"/>
      <c r="D49" s="122"/>
    </row>
    <row r="50" spans="2:7" ht="57.75" customHeight="1" x14ac:dyDescent="0.25">
      <c r="B50" s="407" t="s">
        <v>297</v>
      </c>
      <c r="C50" s="408"/>
      <c r="D50" s="51">
        <v>-4</v>
      </c>
      <c r="F50" s="128"/>
      <c r="G50" s="128"/>
    </row>
    <row r="51" spans="2:7" x14ac:dyDescent="0.25">
      <c r="B51" s="416" t="s">
        <v>295</v>
      </c>
      <c r="C51" s="417"/>
      <c r="D51" s="51">
        <v>-1</v>
      </c>
      <c r="F51" s="128"/>
      <c r="G51" s="128"/>
    </row>
    <row r="52" spans="2:7" x14ac:dyDescent="0.25">
      <c r="B52" s="416" t="s">
        <v>296</v>
      </c>
      <c r="C52" s="417"/>
      <c r="D52" s="51">
        <v>-15550</v>
      </c>
      <c r="F52" s="128"/>
      <c r="G52" s="128"/>
    </row>
    <row r="53" spans="2:7" ht="17.25" customHeight="1" x14ac:dyDescent="0.25">
      <c r="B53" s="407" t="s">
        <v>39</v>
      </c>
      <c r="C53" s="408"/>
      <c r="D53" s="51">
        <f>'9.'!E104</f>
        <v>-852800.9</v>
      </c>
    </row>
    <row r="54" spans="2:7" x14ac:dyDescent="0.25">
      <c r="B54" s="337"/>
      <c r="C54" s="337"/>
      <c r="D54" s="337"/>
    </row>
    <row r="55" spans="2:7" ht="23.25" customHeight="1" x14ac:dyDescent="0.25">
      <c r="B55" s="339" t="s">
        <v>7</v>
      </c>
      <c r="C55" s="47" t="s">
        <v>8</v>
      </c>
      <c r="D55" s="52"/>
    </row>
    <row r="56" spans="2:7" ht="18.75" customHeight="1" x14ac:dyDescent="0.25">
      <c r="B56" s="339">
        <v>1049</v>
      </c>
      <c r="C56" s="47" t="s">
        <v>449</v>
      </c>
      <c r="D56" s="130"/>
    </row>
    <row r="57" spans="2:7" ht="18.75" customHeight="1" x14ac:dyDescent="0.25">
      <c r="B57" s="126"/>
      <c r="C57" s="126"/>
      <c r="D57" s="126"/>
    </row>
    <row r="58" spans="2:7" ht="69" x14ac:dyDescent="0.25">
      <c r="B58" s="335" t="s">
        <v>10</v>
      </c>
      <c r="C58" s="335" t="s">
        <v>458</v>
      </c>
      <c r="D58" s="334" t="s">
        <v>168</v>
      </c>
    </row>
    <row r="59" spans="2:7" x14ac:dyDescent="0.25">
      <c r="B59" s="335" t="s">
        <v>11</v>
      </c>
      <c r="C59" s="335">
        <v>11005</v>
      </c>
      <c r="D59" s="334" t="s">
        <v>2</v>
      </c>
    </row>
    <row r="60" spans="2:7" ht="69" x14ac:dyDescent="0.25">
      <c r="B60" s="335" t="s">
        <v>12</v>
      </c>
      <c r="C60" s="335" t="s">
        <v>437</v>
      </c>
      <c r="D60" s="28"/>
    </row>
    <row r="61" spans="2:7" ht="34.5" x14ac:dyDescent="0.25">
      <c r="B61" s="335" t="s">
        <v>13</v>
      </c>
      <c r="C61" s="335" t="s">
        <v>459</v>
      </c>
      <c r="D61" s="28"/>
    </row>
    <row r="62" spans="2:7" x14ac:dyDescent="0.25">
      <c r="B62" s="335" t="s">
        <v>14</v>
      </c>
      <c r="C62" s="335" t="s">
        <v>76</v>
      </c>
      <c r="D62" s="28"/>
    </row>
    <row r="63" spans="2:7" ht="51.75" x14ac:dyDescent="0.25">
      <c r="B63" s="335" t="s">
        <v>46</v>
      </c>
      <c r="C63" s="335" t="s">
        <v>123</v>
      </c>
      <c r="D63" s="28"/>
    </row>
    <row r="64" spans="2:7" x14ac:dyDescent="0.25">
      <c r="B64" s="387" t="s">
        <v>15</v>
      </c>
      <c r="C64" s="387"/>
      <c r="D64" s="335"/>
    </row>
    <row r="65" spans="2:4" x14ac:dyDescent="0.25">
      <c r="B65" s="411" t="s">
        <v>460</v>
      </c>
      <c r="C65" s="411"/>
      <c r="D65" s="334">
        <v>1</v>
      </c>
    </row>
    <row r="66" spans="2:4" ht="17.45" customHeight="1" x14ac:dyDescent="0.25">
      <c r="B66" s="433" t="s">
        <v>461</v>
      </c>
      <c r="C66" s="434"/>
      <c r="D66" s="334">
        <v>1</v>
      </c>
    </row>
    <row r="67" spans="2:4" x14ac:dyDescent="0.25">
      <c r="B67" s="411" t="s">
        <v>16</v>
      </c>
      <c r="C67" s="411"/>
      <c r="D67" s="27">
        <f>'9.'!E119</f>
        <v>125000</v>
      </c>
    </row>
    <row r="68" spans="2:4" x14ac:dyDescent="0.25">
      <c r="B68" s="337"/>
      <c r="C68" s="337"/>
      <c r="D68" s="337"/>
    </row>
    <row r="69" spans="2:4" ht="75" customHeight="1" x14ac:dyDescent="0.25">
      <c r="B69" s="335" t="s">
        <v>10</v>
      </c>
      <c r="C69" s="335">
        <v>1049</v>
      </c>
      <c r="D69" s="334" t="s">
        <v>40</v>
      </c>
    </row>
    <row r="70" spans="2:4" ht="22.5" customHeight="1" x14ac:dyDescent="0.25">
      <c r="B70" s="335" t="s">
        <v>11</v>
      </c>
      <c r="C70" s="335" t="s">
        <v>462</v>
      </c>
      <c r="D70" s="334" t="s">
        <v>38</v>
      </c>
    </row>
    <row r="71" spans="2:4" ht="51.75" x14ac:dyDescent="0.25">
      <c r="B71" s="335" t="s">
        <v>12</v>
      </c>
      <c r="C71" s="335" t="s">
        <v>463</v>
      </c>
      <c r="D71" s="435"/>
    </row>
    <row r="72" spans="2:4" x14ac:dyDescent="0.25">
      <c r="B72" s="335" t="s">
        <v>13</v>
      </c>
      <c r="C72" s="335" t="s">
        <v>459</v>
      </c>
      <c r="D72" s="436"/>
    </row>
    <row r="73" spans="2:4" x14ac:dyDescent="0.25">
      <c r="B73" s="335" t="s">
        <v>14</v>
      </c>
      <c r="C73" s="335" t="s">
        <v>76</v>
      </c>
      <c r="D73" s="436"/>
    </row>
    <row r="74" spans="2:4" ht="51.75" x14ac:dyDescent="0.25">
      <c r="B74" s="335" t="s">
        <v>118</v>
      </c>
      <c r="C74" s="335" t="s">
        <v>119</v>
      </c>
      <c r="D74" s="437"/>
    </row>
    <row r="75" spans="2:4" x14ac:dyDescent="0.25">
      <c r="B75" s="387" t="s">
        <v>15</v>
      </c>
      <c r="C75" s="387"/>
      <c r="D75" s="335"/>
    </row>
    <row r="76" spans="2:4" x14ac:dyDescent="0.25">
      <c r="B76" s="411" t="s">
        <v>39</v>
      </c>
      <c r="C76" s="411"/>
      <c r="D76" s="438">
        <f>'9.'!E127</f>
        <v>-108000</v>
      </c>
    </row>
    <row r="77" spans="2:4" x14ac:dyDescent="0.25">
      <c r="B77" s="337"/>
      <c r="C77" s="337"/>
      <c r="D77" s="441"/>
    </row>
    <row r="78" spans="2:4" ht="69" x14ac:dyDescent="0.25">
      <c r="B78" s="286" t="s">
        <v>10</v>
      </c>
      <c r="C78" s="286" t="s">
        <v>458</v>
      </c>
      <c r="D78" s="334" t="s">
        <v>40</v>
      </c>
    </row>
    <row r="79" spans="2:4" x14ac:dyDescent="0.25">
      <c r="B79" s="286" t="s">
        <v>11</v>
      </c>
      <c r="C79" s="286">
        <v>11011</v>
      </c>
      <c r="D79" s="442" t="s">
        <v>2</v>
      </c>
    </row>
    <row r="80" spans="2:4" ht="51.75" x14ac:dyDescent="0.25">
      <c r="B80" s="286" t="s">
        <v>12</v>
      </c>
      <c r="C80" s="286" t="s">
        <v>477</v>
      </c>
      <c r="D80" s="443"/>
    </row>
    <row r="81" spans="2:4" x14ac:dyDescent="0.25">
      <c r="B81" s="286" t="s">
        <v>13</v>
      </c>
      <c r="C81" s="286" t="s">
        <v>459</v>
      </c>
      <c r="D81" s="443"/>
    </row>
    <row r="82" spans="2:4" x14ac:dyDescent="0.25">
      <c r="B82" s="286" t="s">
        <v>14</v>
      </c>
      <c r="C82" s="286" t="s">
        <v>76</v>
      </c>
      <c r="D82" s="443"/>
    </row>
    <row r="83" spans="2:4" ht="51.75" x14ac:dyDescent="0.25">
      <c r="B83" s="286" t="s">
        <v>46</v>
      </c>
      <c r="C83" s="286" t="s">
        <v>123</v>
      </c>
      <c r="D83" s="443"/>
    </row>
    <row r="84" spans="2:4" x14ac:dyDescent="0.25">
      <c r="B84" s="444" t="s">
        <v>15</v>
      </c>
      <c r="C84" s="444"/>
      <c r="D84" s="286"/>
    </row>
    <row r="85" spans="2:4" x14ac:dyDescent="0.25">
      <c r="B85" s="433" t="s">
        <v>16</v>
      </c>
      <c r="C85" s="434"/>
      <c r="D85" s="445">
        <f>'9.'!E136</f>
        <v>-50000</v>
      </c>
    </row>
    <row r="86" spans="2:4" x14ac:dyDescent="0.25">
      <c r="B86" s="337"/>
      <c r="C86" s="337"/>
      <c r="D86" s="337"/>
    </row>
    <row r="87" spans="2:4" ht="75" customHeight="1" x14ac:dyDescent="0.25">
      <c r="B87" s="335" t="s">
        <v>10</v>
      </c>
      <c r="C87" s="335">
        <v>1049</v>
      </c>
      <c r="D87" s="334" t="s">
        <v>40</v>
      </c>
    </row>
    <row r="88" spans="2:4" ht="22.5" customHeight="1" x14ac:dyDescent="0.25">
      <c r="B88" s="335" t="s">
        <v>11</v>
      </c>
      <c r="C88" s="335">
        <v>11012</v>
      </c>
      <c r="D88" s="334" t="s">
        <v>38</v>
      </c>
    </row>
    <row r="89" spans="2:4" ht="51.75" x14ac:dyDescent="0.25">
      <c r="B89" s="335" t="s">
        <v>12</v>
      </c>
      <c r="C89" s="335" t="s">
        <v>464</v>
      </c>
      <c r="D89" s="435"/>
    </row>
    <row r="90" spans="2:4" x14ac:dyDescent="0.25">
      <c r="B90" s="335" t="s">
        <v>13</v>
      </c>
      <c r="C90" s="335" t="s">
        <v>459</v>
      </c>
      <c r="D90" s="436"/>
    </row>
    <row r="91" spans="2:4" x14ac:dyDescent="0.25">
      <c r="B91" s="335" t="s">
        <v>14</v>
      </c>
      <c r="C91" s="335" t="s">
        <v>76</v>
      </c>
      <c r="D91" s="436"/>
    </row>
    <row r="92" spans="2:4" ht="51.75" x14ac:dyDescent="0.25">
      <c r="B92" s="335" t="s">
        <v>118</v>
      </c>
      <c r="C92" s="335" t="s">
        <v>119</v>
      </c>
      <c r="D92" s="437"/>
    </row>
    <row r="93" spans="2:4" x14ac:dyDescent="0.25">
      <c r="B93" s="387" t="s">
        <v>15</v>
      </c>
      <c r="C93" s="387"/>
      <c r="D93" s="335"/>
    </row>
    <row r="94" spans="2:4" x14ac:dyDescent="0.25">
      <c r="B94" s="411" t="s">
        <v>39</v>
      </c>
      <c r="C94" s="411"/>
      <c r="D94" s="438">
        <f>'9.'!E144</f>
        <v>-126300</v>
      </c>
    </row>
    <row r="95" spans="2:4" x14ac:dyDescent="0.25">
      <c r="B95" s="337"/>
      <c r="C95" s="337"/>
      <c r="D95" s="337"/>
    </row>
    <row r="96" spans="2:4" ht="69" x14ac:dyDescent="0.25">
      <c r="B96" s="190" t="s">
        <v>10</v>
      </c>
      <c r="C96" s="335" t="s">
        <v>458</v>
      </c>
      <c r="D96" s="334" t="s">
        <v>40</v>
      </c>
    </row>
    <row r="97" spans="2:4" x14ac:dyDescent="0.25">
      <c r="B97" s="190" t="s">
        <v>11</v>
      </c>
      <c r="C97" s="335" t="s">
        <v>466</v>
      </c>
      <c r="D97" s="335"/>
    </row>
    <row r="98" spans="2:4" ht="51.75" x14ac:dyDescent="0.25">
      <c r="B98" s="190" t="s">
        <v>12</v>
      </c>
      <c r="C98" s="335" t="s">
        <v>467</v>
      </c>
      <c r="D98" s="335"/>
    </row>
    <row r="99" spans="2:4" x14ac:dyDescent="0.25">
      <c r="B99" s="190" t="s">
        <v>13</v>
      </c>
      <c r="C99" s="335" t="s">
        <v>468</v>
      </c>
      <c r="D99" s="335"/>
    </row>
    <row r="100" spans="2:4" x14ac:dyDescent="0.25">
      <c r="B100" s="190" t="s">
        <v>14</v>
      </c>
      <c r="C100" s="335" t="s">
        <v>76</v>
      </c>
      <c r="D100" s="335"/>
    </row>
    <row r="101" spans="2:4" ht="51.75" x14ac:dyDescent="0.25">
      <c r="B101" s="190" t="s">
        <v>46</v>
      </c>
      <c r="C101" s="335" t="s">
        <v>123</v>
      </c>
      <c r="D101" s="335"/>
    </row>
    <row r="102" spans="2:4" x14ac:dyDescent="0.25">
      <c r="B102" s="367" t="s">
        <v>15</v>
      </c>
      <c r="C102" s="367"/>
      <c r="D102" s="335"/>
    </row>
    <row r="103" spans="2:4" x14ac:dyDescent="0.25">
      <c r="B103" s="411" t="s">
        <v>460</v>
      </c>
      <c r="C103" s="411"/>
      <c r="D103" s="438">
        <v>-1</v>
      </c>
    </row>
    <row r="104" spans="2:4" x14ac:dyDescent="0.25">
      <c r="B104" s="411" t="s">
        <v>465</v>
      </c>
      <c r="C104" s="411"/>
      <c r="D104" s="438">
        <v>-1</v>
      </c>
    </row>
    <row r="105" spans="2:4" x14ac:dyDescent="0.25">
      <c r="B105" s="439" t="s">
        <v>16</v>
      </c>
      <c r="C105" s="439"/>
      <c r="D105" s="438">
        <f>'9.'!E152</f>
        <v>-125000</v>
      </c>
    </row>
    <row r="106" spans="2:4" x14ac:dyDescent="0.25">
      <c r="B106" s="337"/>
      <c r="C106" s="337"/>
      <c r="D106" s="337"/>
    </row>
    <row r="107" spans="2:4" ht="75" customHeight="1" x14ac:dyDescent="0.25">
      <c r="B107" s="339" t="s">
        <v>10</v>
      </c>
      <c r="C107" s="339">
        <v>1049</v>
      </c>
      <c r="D107" s="334" t="s">
        <v>40</v>
      </c>
    </row>
    <row r="108" spans="2:4" x14ac:dyDescent="0.25">
      <c r="B108" s="339" t="s">
        <v>11</v>
      </c>
      <c r="C108" s="339">
        <v>21004</v>
      </c>
      <c r="D108" s="338" t="s">
        <v>2</v>
      </c>
    </row>
    <row r="109" spans="2:4" ht="69" x14ac:dyDescent="0.25">
      <c r="B109" s="339" t="s">
        <v>12</v>
      </c>
      <c r="C109" s="335" t="s">
        <v>469</v>
      </c>
      <c r="D109" s="421"/>
    </row>
    <row r="110" spans="2:4" x14ac:dyDescent="0.25">
      <c r="B110" s="339" t="s">
        <v>13</v>
      </c>
      <c r="C110" s="335" t="s">
        <v>470</v>
      </c>
      <c r="D110" s="422"/>
    </row>
    <row r="111" spans="2:4" ht="34.5" x14ac:dyDescent="0.25">
      <c r="B111" s="339" t="s">
        <v>14</v>
      </c>
      <c r="C111" s="335" t="s">
        <v>471</v>
      </c>
      <c r="D111" s="422"/>
    </row>
    <row r="112" spans="2:4" ht="51.75" x14ac:dyDescent="0.25">
      <c r="B112" s="339" t="s">
        <v>46</v>
      </c>
      <c r="C112" s="335" t="s">
        <v>123</v>
      </c>
      <c r="D112" s="423"/>
    </row>
    <row r="113" spans="2:4" x14ac:dyDescent="0.25">
      <c r="B113" s="418" t="s">
        <v>15</v>
      </c>
      <c r="C113" s="418"/>
      <c r="D113" s="339"/>
    </row>
    <row r="114" spans="2:4" ht="19.5" customHeight="1" x14ac:dyDescent="0.25">
      <c r="B114" s="419" t="s">
        <v>36</v>
      </c>
      <c r="C114" s="419"/>
      <c r="D114" s="51">
        <f>'9.'!E160</f>
        <v>-132000</v>
      </c>
    </row>
    <row r="115" spans="2:4" s="440" customFormat="1" x14ac:dyDescent="0.25">
      <c r="B115" s="337"/>
      <c r="C115" s="337"/>
      <c r="D115" s="337"/>
    </row>
    <row r="116" spans="2:4" ht="74.25" customHeight="1" x14ac:dyDescent="0.25">
      <c r="B116" s="339" t="s">
        <v>10</v>
      </c>
      <c r="C116" s="339">
        <v>1049</v>
      </c>
      <c r="D116" s="334" t="s">
        <v>168</v>
      </c>
    </row>
    <row r="117" spans="2:4" x14ac:dyDescent="0.25">
      <c r="B117" s="339" t="s">
        <v>11</v>
      </c>
      <c r="C117" s="339">
        <v>21006</v>
      </c>
      <c r="D117" s="338" t="s">
        <v>2</v>
      </c>
    </row>
    <row r="118" spans="2:4" ht="51.75" x14ac:dyDescent="0.25">
      <c r="B118" s="339" t="s">
        <v>12</v>
      </c>
      <c r="C118" s="335" t="s">
        <v>472</v>
      </c>
      <c r="D118" s="421"/>
    </row>
    <row r="119" spans="2:4" x14ac:dyDescent="0.25">
      <c r="B119" s="339" t="s">
        <v>13</v>
      </c>
      <c r="C119" s="335" t="s">
        <v>473</v>
      </c>
      <c r="D119" s="422"/>
    </row>
    <row r="120" spans="2:4" ht="34.5" x14ac:dyDescent="0.25">
      <c r="B120" s="339" t="s">
        <v>14</v>
      </c>
      <c r="C120" s="335" t="s">
        <v>471</v>
      </c>
      <c r="D120" s="422"/>
    </row>
    <row r="121" spans="2:4" ht="51.75" x14ac:dyDescent="0.25">
      <c r="B121" s="339" t="s">
        <v>46</v>
      </c>
      <c r="C121" s="335" t="s">
        <v>123</v>
      </c>
      <c r="D121" s="423"/>
    </row>
    <row r="122" spans="2:4" x14ac:dyDescent="0.25">
      <c r="B122" s="418" t="s">
        <v>15</v>
      </c>
      <c r="C122" s="418"/>
      <c r="D122" s="339"/>
    </row>
    <row r="123" spans="2:4" ht="19.5" customHeight="1" x14ac:dyDescent="0.25">
      <c r="B123" s="419" t="s">
        <v>36</v>
      </c>
      <c r="C123" s="419"/>
      <c r="D123" s="51">
        <f>'9.'!E169</f>
        <v>185600</v>
      </c>
    </row>
    <row r="124" spans="2:4" s="440" customFormat="1" x14ac:dyDescent="0.25">
      <c r="B124" s="337"/>
      <c r="C124" s="337"/>
      <c r="D124" s="337"/>
    </row>
    <row r="125" spans="2:4" s="440" customFormat="1" x14ac:dyDescent="0.25">
      <c r="B125" s="337"/>
      <c r="C125" s="337"/>
      <c r="D125" s="337"/>
    </row>
    <row r="126" spans="2:4" ht="79.5" customHeight="1" x14ac:dyDescent="0.25">
      <c r="B126" s="339" t="s">
        <v>10</v>
      </c>
      <c r="C126" s="339">
        <v>1049</v>
      </c>
      <c r="D126" s="334" t="s">
        <v>168</v>
      </c>
    </row>
    <row r="127" spans="2:4" x14ac:dyDescent="0.25">
      <c r="B127" s="339" t="s">
        <v>11</v>
      </c>
      <c r="C127" s="339">
        <v>21013</v>
      </c>
      <c r="D127" s="338" t="s">
        <v>2</v>
      </c>
    </row>
    <row r="128" spans="2:4" ht="69" x14ac:dyDescent="0.25">
      <c r="B128" s="339" t="s">
        <v>12</v>
      </c>
      <c r="C128" s="339" t="s">
        <v>474</v>
      </c>
      <c r="D128" s="421"/>
    </row>
    <row r="129" spans="2:4" x14ac:dyDescent="0.25">
      <c r="B129" s="339" t="s">
        <v>13</v>
      </c>
      <c r="C129" s="339" t="s">
        <v>475</v>
      </c>
      <c r="D129" s="422"/>
    </row>
    <row r="130" spans="2:4" ht="34.5" x14ac:dyDescent="0.25">
      <c r="B130" s="339" t="s">
        <v>14</v>
      </c>
      <c r="C130" s="339" t="s">
        <v>471</v>
      </c>
      <c r="D130" s="422"/>
    </row>
    <row r="131" spans="2:4" ht="51.75" x14ac:dyDescent="0.25">
      <c r="B131" s="339" t="s">
        <v>46</v>
      </c>
      <c r="C131" s="339" t="s">
        <v>121</v>
      </c>
      <c r="D131" s="423"/>
    </row>
    <row r="132" spans="2:4" x14ac:dyDescent="0.25">
      <c r="B132" s="418" t="s">
        <v>15</v>
      </c>
      <c r="C132" s="418"/>
      <c r="D132" s="339"/>
    </row>
    <row r="133" spans="2:4" ht="19.5" customHeight="1" x14ac:dyDescent="0.25">
      <c r="B133" s="419" t="s">
        <v>36</v>
      </c>
      <c r="C133" s="419"/>
      <c r="D133" s="51">
        <f>'9.'!E178</f>
        <v>60000</v>
      </c>
    </row>
    <row r="135" spans="2:4" x14ac:dyDescent="0.25">
      <c r="B135" s="186" t="s">
        <v>7</v>
      </c>
      <c r="C135" s="47" t="s">
        <v>8</v>
      </c>
      <c r="D135" s="48"/>
    </row>
    <row r="136" spans="2:4" x14ac:dyDescent="0.25">
      <c r="B136" s="186">
        <v>1157</v>
      </c>
      <c r="C136" s="47" t="s">
        <v>96</v>
      </c>
      <c r="D136" s="48"/>
    </row>
    <row r="137" spans="2:4" x14ac:dyDescent="0.25">
      <c r="B137" s="50"/>
      <c r="C137" s="50"/>
      <c r="D137" s="50"/>
    </row>
    <row r="138" spans="2:4" s="50" customFormat="1" x14ac:dyDescent="0.25">
      <c r="B138" s="49" t="s">
        <v>9</v>
      </c>
      <c r="C138" s="48"/>
      <c r="D138" s="48"/>
    </row>
    <row r="139" spans="2:4" ht="78" customHeight="1" x14ac:dyDescent="0.25">
      <c r="B139" s="186" t="s">
        <v>10</v>
      </c>
      <c r="C139" s="186" t="s">
        <v>89</v>
      </c>
      <c r="D139" s="184" t="s">
        <v>40</v>
      </c>
    </row>
    <row r="140" spans="2:4" x14ac:dyDescent="0.25">
      <c r="B140" s="186" t="s">
        <v>11</v>
      </c>
      <c r="C140" s="277" t="s">
        <v>177</v>
      </c>
      <c r="D140" s="185" t="s">
        <v>2</v>
      </c>
    </row>
    <row r="141" spans="2:4" ht="54" customHeight="1" x14ac:dyDescent="0.25">
      <c r="B141" s="186" t="s">
        <v>12</v>
      </c>
      <c r="C141" s="278" t="str">
        <f>'11.'!C279</f>
        <v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v>
      </c>
      <c r="D141" s="421"/>
    </row>
    <row r="142" spans="2:4" x14ac:dyDescent="0.25">
      <c r="B142" s="186" t="s">
        <v>13</v>
      </c>
      <c r="C142" s="186" t="str">
        <f>'11.'!C280</f>
        <v xml:space="preserve"> Երևանի մետրոպոլիտենի վերակառուցում</v>
      </c>
      <c r="D142" s="422"/>
    </row>
    <row r="143" spans="2:4" x14ac:dyDescent="0.25">
      <c r="B143" s="186" t="s">
        <v>14</v>
      </c>
      <c r="C143" s="186" t="s">
        <v>88</v>
      </c>
      <c r="D143" s="422"/>
    </row>
    <row r="144" spans="2:4" ht="51.75" x14ac:dyDescent="0.25">
      <c r="B144" s="186" t="s">
        <v>156</v>
      </c>
      <c r="C144" s="186" t="s">
        <v>134</v>
      </c>
      <c r="D144" s="423"/>
    </row>
    <row r="145" spans="2:4" x14ac:dyDescent="0.25">
      <c r="B145" s="418" t="s">
        <v>15</v>
      </c>
      <c r="C145" s="418"/>
      <c r="D145" s="186"/>
    </row>
    <row r="146" spans="2:4" ht="19.5" customHeight="1" x14ac:dyDescent="0.25">
      <c r="B146" s="419" t="s">
        <v>36</v>
      </c>
      <c r="C146" s="419"/>
      <c r="D146" s="51">
        <f>'10.'!E61</f>
        <v>-508079.80000000005</v>
      </c>
    </row>
    <row r="147" spans="2:4" x14ac:dyDescent="0.25">
      <c r="B147" s="107"/>
      <c r="C147" s="107"/>
      <c r="D147" s="107"/>
    </row>
    <row r="148" spans="2:4" ht="69" x14ac:dyDescent="0.25">
      <c r="B148" s="122" t="s">
        <v>10</v>
      </c>
      <c r="C148" s="122" t="s">
        <v>89</v>
      </c>
      <c r="D148" s="184" t="s">
        <v>40</v>
      </c>
    </row>
    <row r="149" spans="2:4" x14ac:dyDescent="0.25">
      <c r="B149" s="122" t="s">
        <v>11</v>
      </c>
      <c r="C149" s="122" t="s">
        <v>184</v>
      </c>
      <c r="D149" s="184" t="s">
        <v>38</v>
      </c>
    </row>
    <row r="150" spans="2:4" ht="69" x14ac:dyDescent="0.25">
      <c r="B150" s="122" t="s">
        <v>12</v>
      </c>
      <c r="C150" s="122" t="s">
        <v>185</v>
      </c>
      <c r="D150" s="122"/>
    </row>
    <row r="151" spans="2:4" ht="51.75" x14ac:dyDescent="0.25">
      <c r="B151" s="122" t="s">
        <v>13</v>
      </c>
      <c r="C151" s="122" t="s">
        <v>186</v>
      </c>
      <c r="D151" s="122"/>
    </row>
    <row r="152" spans="2:4" x14ac:dyDescent="0.25">
      <c r="B152" s="122" t="s">
        <v>14</v>
      </c>
      <c r="C152" s="122" t="s">
        <v>88</v>
      </c>
      <c r="D152" s="122"/>
    </row>
    <row r="153" spans="2:4" ht="51.75" x14ac:dyDescent="0.25">
      <c r="B153" s="122" t="s">
        <v>187</v>
      </c>
      <c r="C153" s="122" t="s">
        <v>188</v>
      </c>
      <c r="D153" s="122"/>
    </row>
    <row r="154" spans="2:4" x14ac:dyDescent="0.25">
      <c r="B154" s="387" t="s">
        <v>15</v>
      </c>
      <c r="C154" s="387"/>
      <c r="D154" s="122"/>
    </row>
    <row r="155" spans="2:4" x14ac:dyDescent="0.25">
      <c r="B155" s="411" t="s">
        <v>16</v>
      </c>
      <c r="C155" s="411"/>
      <c r="D155" s="265">
        <f>'10.'!E70</f>
        <v>-12589.400000000001</v>
      </c>
    </row>
    <row r="156" spans="2:4" ht="14.25" customHeight="1" x14ac:dyDescent="0.25">
      <c r="B156" s="50"/>
      <c r="C156" s="50"/>
      <c r="D156" s="50"/>
    </row>
    <row r="157" spans="2:4" ht="75.75" customHeight="1" x14ac:dyDescent="0.25">
      <c r="B157" s="186" t="s">
        <v>10</v>
      </c>
      <c r="C157" s="186" t="s">
        <v>89</v>
      </c>
      <c r="D157" s="184" t="s">
        <v>40</v>
      </c>
    </row>
    <row r="158" spans="2:4" x14ac:dyDescent="0.25">
      <c r="B158" s="186" t="s">
        <v>11</v>
      </c>
      <c r="C158" s="277" t="str">
        <f>'9.'!C229</f>
        <v xml:space="preserve"> 12021</v>
      </c>
      <c r="D158" s="185" t="s">
        <v>2</v>
      </c>
    </row>
    <row r="159" spans="2:4" ht="54" customHeight="1" x14ac:dyDescent="0.25">
      <c r="B159" s="186" t="s">
        <v>12</v>
      </c>
      <c r="C159" s="278" t="str">
        <f>'11.'!C297</f>
        <v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v>
      </c>
      <c r="D159" s="421"/>
    </row>
    <row r="160" spans="2:4" ht="38.25" customHeight="1" x14ac:dyDescent="0.25">
      <c r="B160" s="186" t="s">
        <v>13</v>
      </c>
      <c r="C160" s="186" t="str">
        <f>'11.'!C298</f>
        <v xml:space="preserve"> ՀՀ համայնքներին տրանսպորտի և երթևեկության բարելավման համար տրամադրվող աջակցություն</v>
      </c>
      <c r="D160" s="422"/>
    </row>
    <row r="161" spans="2:4" x14ac:dyDescent="0.25">
      <c r="B161" s="186" t="s">
        <v>14</v>
      </c>
      <c r="C161" s="186" t="s">
        <v>88</v>
      </c>
      <c r="D161" s="422"/>
    </row>
    <row r="162" spans="2:4" ht="51.75" x14ac:dyDescent="0.25">
      <c r="B162" s="186" t="s">
        <v>156</v>
      </c>
      <c r="C162" s="186" t="s">
        <v>134</v>
      </c>
      <c r="D162" s="423"/>
    </row>
    <row r="163" spans="2:4" x14ac:dyDescent="0.25">
      <c r="B163" s="418" t="s">
        <v>15</v>
      </c>
      <c r="C163" s="418"/>
      <c r="D163" s="186"/>
    </row>
    <row r="164" spans="2:4" ht="37.5" customHeight="1" x14ac:dyDescent="0.25">
      <c r="B164" s="424" t="str">
        <f>'11.'!B302</f>
        <v xml:space="preserve"> Բաբաջանյան-Աշտարակի խճուղի 9.4 կմ երկարությամբ ևն 24 մ. միջին լայնությամբ նոր ճանապարհահատվածի կառուցում, տոկոս</v>
      </c>
      <c r="C164" s="425"/>
      <c r="D164" s="51">
        <f>'11.'!D302</f>
        <v>-22</v>
      </c>
    </row>
    <row r="165" spans="2:4" ht="19.5" customHeight="1" x14ac:dyDescent="0.25">
      <c r="B165" s="419" t="s">
        <v>36</v>
      </c>
      <c r="C165" s="419"/>
      <c r="D165" s="51">
        <f>'9.'!E229</f>
        <v>-1600000</v>
      </c>
    </row>
    <row r="167" spans="2:4" x14ac:dyDescent="0.25">
      <c r="B167" s="122" t="s">
        <v>7</v>
      </c>
      <c r="C167" s="127" t="s">
        <v>8</v>
      </c>
    </row>
    <row r="168" spans="2:4" x14ac:dyDescent="0.25">
      <c r="B168" s="122">
        <v>1167</v>
      </c>
      <c r="C168" s="127" t="s">
        <v>318</v>
      </c>
    </row>
    <row r="169" spans="2:4" x14ac:dyDescent="0.25">
      <c r="B169" s="107"/>
      <c r="C169" s="107"/>
      <c r="D169" s="107"/>
    </row>
    <row r="170" spans="2:4" x14ac:dyDescent="0.25">
      <c r="B170" s="420" t="s">
        <v>9</v>
      </c>
      <c r="C170" s="420"/>
      <c r="D170" s="420"/>
    </row>
    <row r="172" spans="2:4" ht="78" customHeight="1" x14ac:dyDescent="0.25">
      <c r="B172" s="186" t="s">
        <v>10</v>
      </c>
      <c r="C172" s="186">
        <v>1167</v>
      </c>
      <c r="D172" s="184" t="s">
        <v>40</v>
      </c>
    </row>
    <row r="173" spans="2:4" x14ac:dyDescent="0.25">
      <c r="B173" s="186" t="s">
        <v>11</v>
      </c>
      <c r="C173" s="277" t="s">
        <v>324</v>
      </c>
      <c r="D173" s="185" t="s">
        <v>2</v>
      </c>
    </row>
    <row r="174" spans="2:4" ht="69" x14ac:dyDescent="0.25">
      <c r="B174" s="186" t="s">
        <v>12</v>
      </c>
      <c r="C174" s="14" t="s">
        <v>319</v>
      </c>
      <c r="D174" s="421"/>
    </row>
    <row r="175" spans="2:4" ht="51.75" x14ac:dyDescent="0.25">
      <c r="B175" s="186" t="s">
        <v>13</v>
      </c>
      <c r="C175" s="14" t="s">
        <v>320</v>
      </c>
      <c r="D175" s="422"/>
    </row>
    <row r="176" spans="2:4" x14ac:dyDescent="0.25">
      <c r="B176" s="186" t="s">
        <v>14</v>
      </c>
      <c r="C176" s="14" t="s">
        <v>76</v>
      </c>
      <c r="D176" s="422"/>
    </row>
    <row r="177" spans="2:4" ht="51.75" x14ac:dyDescent="0.25">
      <c r="B177" s="186" t="s">
        <v>156</v>
      </c>
      <c r="C177" s="14" t="s">
        <v>321</v>
      </c>
      <c r="D177" s="423"/>
    </row>
    <row r="178" spans="2:4" x14ac:dyDescent="0.25">
      <c r="B178" s="418" t="s">
        <v>15</v>
      </c>
      <c r="C178" s="418"/>
      <c r="D178" s="186"/>
    </row>
    <row r="179" spans="2:4" ht="19.5" customHeight="1" x14ac:dyDescent="0.25">
      <c r="B179" s="419" t="s">
        <v>36</v>
      </c>
      <c r="C179" s="419"/>
      <c r="D179" s="51">
        <f>'10.'!E80</f>
        <v>-11169.2</v>
      </c>
    </row>
    <row r="180" spans="2:4" x14ac:dyDescent="0.25">
      <c r="B180" s="107"/>
      <c r="C180" s="107"/>
      <c r="D180" s="107"/>
    </row>
    <row r="181" spans="2:4" ht="69" x14ac:dyDescent="0.25">
      <c r="B181" s="122" t="s">
        <v>10</v>
      </c>
      <c r="C181" s="122">
        <v>1167</v>
      </c>
      <c r="D181" s="184" t="s">
        <v>40</v>
      </c>
    </row>
    <row r="182" spans="2:4" x14ac:dyDescent="0.25">
      <c r="B182" s="122" t="s">
        <v>11</v>
      </c>
      <c r="C182" s="122">
        <v>32006</v>
      </c>
      <c r="D182" s="184" t="s">
        <v>38</v>
      </c>
    </row>
    <row r="183" spans="2:4" ht="86.25" x14ac:dyDescent="0.25">
      <c r="B183" s="122" t="s">
        <v>12</v>
      </c>
      <c r="C183" s="14" t="s">
        <v>322</v>
      </c>
      <c r="D183" s="122"/>
    </row>
    <row r="184" spans="2:4" ht="34.5" x14ac:dyDescent="0.25">
      <c r="B184" s="122" t="s">
        <v>13</v>
      </c>
      <c r="C184" s="14" t="s">
        <v>323</v>
      </c>
      <c r="D184" s="122"/>
    </row>
    <row r="185" spans="2:4" ht="34.5" x14ac:dyDescent="0.25">
      <c r="B185" s="122" t="s">
        <v>14</v>
      </c>
      <c r="C185" s="14" t="s">
        <v>77</v>
      </c>
      <c r="D185" s="122"/>
    </row>
    <row r="186" spans="2:4" ht="51.75" x14ac:dyDescent="0.25">
      <c r="B186" s="122" t="s">
        <v>187</v>
      </c>
      <c r="C186" s="14" t="s">
        <v>321</v>
      </c>
      <c r="D186" s="122"/>
    </row>
    <row r="187" spans="2:4" x14ac:dyDescent="0.25">
      <c r="B187" s="387" t="s">
        <v>15</v>
      </c>
      <c r="C187" s="387"/>
      <c r="D187" s="122"/>
    </row>
    <row r="188" spans="2:4" x14ac:dyDescent="0.25">
      <c r="B188" s="411" t="s">
        <v>16</v>
      </c>
      <c r="C188" s="411"/>
      <c r="D188" s="265">
        <f>'10.'!E88</f>
        <v>-247979.5</v>
      </c>
    </row>
    <row r="189" spans="2:4" x14ac:dyDescent="0.25">
      <c r="D189" s="102"/>
    </row>
    <row r="190" spans="2:4" ht="23.25" customHeight="1" x14ac:dyDescent="0.25">
      <c r="B190" s="186" t="s">
        <v>7</v>
      </c>
      <c r="C190" s="47" t="s">
        <v>8</v>
      </c>
      <c r="D190" s="52"/>
    </row>
    <row r="191" spans="2:4" ht="34.5" x14ac:dyDescent="0.25">
      <c r="B191" s="186">
        <v>1189</v>
      </c>
      <c r="C191" s="47" t="s">
        <v>312</v>
      </c>
      <c r="D191" s="125"/>
    </row>
    <row r="192" spans="2:4" ht="18.75" customHeight="1" x14ac:dyDescent="0.25">
      <c r="B192" s="126"/>
      <c r="C192" s="126"/>
      <c r="D192" s="126"/>
    </row>
    <row r="193" spans="2:4" x14ac:dyDescent="0.25">
      <c r="B193" s="46" t="s">
        <v>9</v>
      </c>
      <c r="C193" s="52"/>
      <c r="D193" s="52"/>
    </row>
    <row r="194" spans="2:4" ht="69" x14ac:dyDescent="0.25">
      <c r="B194" s="122" t="s">
        <v>10</v>
      </c>
      <c r="C194" s="122">
        <v>1189</v>
      </c>
      <c r="D194" s="184" t="s">
        <v>40</v>
      </c>
    </row>
    <row r="195" spans="2:4" x14ac:dyDescent="0.25">
      <c r="B195" s="122" t="s">
        <v>11</v>
      </c>
      <c r="C195" s="122" t="s">
        <v>166</v>
      </c>
      <c r="D195" s="183" t="s">
        <v>38</v>
      </c>
    </row>
    <row r="196" spans="2:4" ht="34.5" x14ac:dyDescent="0.25">
      <c r="B196" s="122" t="s">
        <v>12</v>
      </c>
      <c r="C196" s="122" t="s">
        <v>313</v>
      </c>
      <c r="D196" s="122"/>
    </row>
    <row r="197" spans="2:4" ht="34.5" x14ac:dyDescent="0.25">
      <c r="B197" s="122" t="s">
        <v>13</v>
      </c>
      <c r="C197" s="122" t="s">
        <v>314</v>
      </c>
      <c r="D197" s="122"/>
    </row>
    <row r="198" spans="2:4" x14ac:dyDescent="0.25">
      <c r="B198" s="122" t="s">
        <v>14</v>
      </c>
      <c r="C198" s="122" t="s">
        <v>76</v>
      </c>
      <c r="D198" s="122"/>
    </row>
    <row r="199" spans="2:4" ht="51.75" x14ac:dyDescent="0.25">
      <c r="B199" s="122" t="s">
        <v>46</v>
      </c>
      <c r="C199" s="122" t="s">
        <v>121</v>
      </c>
      <c r="D199" s="122"/>
    </row>
    <row r="200" spans="2:4" ht="17.25" customHeight="1" x14ac:dyDescent="0.25">
      <c r="B200" s="409" t="s">
        <v>15</v>
      </c>
      <c r="C200" s="410"/>
      <c r="D200" s="122"/>
    </row>
    <row r="201" spans="2:4" x14ac:dyDescent="0.25">
      <c r="B201" s="411" t="s">
        <v>16</v>
      </c>
      <c r="C201" s="411"/>
      <c r="D201" s="265">
        <f>'9.'!E240</f>
        <v>-2000</v>
      </c>
    </row>
    <row r="203" spans="2:4" ht="69" x14ac:dyDescent="0.25">
      <c r="B203" s="122" t="s">
        <v>10</v>
      </c>
      <c r="C203" s="122" t="s">
        <v>315</v>
      </c>
      <c r="D203" s="184" t="s">
        <v>40</v>
      </c>
    </row>
    <row r="204" spans="2:4" x14ac:dyDescent="0.25">
      <c r="B204" s="122" t="s">
        <v>11</v>
      </c>
      <c r="C204" s="122" t="s">
        <v>300</v>
      </c>
      <c r="D204" s="184" t="s">
        <v>38</v>
      </c>
    </row>
    <row r="205" spans="2:4" ht="71.25" customHeight="1" x14ac:dyDescent="0.25">
      <c r="B205" s="122" t="s">
        <v>12</v>
      </c>
      <c r="C205" s="122" t="s">
        <v>316</v>
      </c>
      <c r="D205" s="122"/>
    </row>
    <row r="206" spans="2:4" ht="88.5" customHeight="1" x14ac:dyDescent="0.25">
      <c r="B206" s="122" t="s">
        <v>13</v>
      </c>
      <c r="C206" s="122" t="s">
        <v>317</v>
      </c>
      <c r="D206" s="122"/>
    </row>
    <row r="207" spans="2:4" x14ac:dyDescent="0.25">
      <c r="B207" s="122" t="s">
        <v>14</v>
      </c>
      <c r="C207" s="122" t="s">
        <v>88</v>
      </c>
      <c r="D207" s="122"/>
    </row>
    <row r="208" spans="2:4" ht="55.5" customHeight="1" x14ac:dyDescent="0.25">
      <c r="B208" s="127" t="s">
        <v>46</v>
      </c>
      <c r="C208" s="127" t="s">
        <v>121</v>
      </c>
      <c r="D208" s="122"/>
    </row>
    <row r="209" spans="2:4" x14ac:dyDescent="0.25">
      <c r="B209" s="411" t="s">
        <v>15</v>
      </c>
      <c r="C209" s="411"/>
      <c r="D209" s="280"/>
    </row>
    <row r="210" spans="2:4" x14ac:dyDescent="0.25">
      <c r="B210" s="407" t="s">
        <v>16</v>
      </c>
      <c r="C210" s="408"/>
      <c r="D210" s="265">
        <f>'9.'!E248</f>
        <v>196220</v>
      </c>
    </row>
    <row r="211" spans="2:4" x14ac:dyDescent="0.25">
      <c r="D211" s="102"/>
    </row>
    <row r="212" spans="2:4" ht="23.25" customHeight="1" x14ac:dyDescent="0.25">
      <c r="B212" s="331" t="s">
        <v>7</v>
      </c>
      <c r="C212" s="47" t="s">
        <v>8</v>
      </c>
      <c r="D212" s="52"/>
    </row>
    <row r="213" spans="2:4" x14ac:dyDescent="0.25">
      <c r="B213" s="331">
        <v>1232</v>
      </c>
      <c r="C213" s="47" t="s">
        <v>416</v>
      </c>
      <c r="D213" s="125"/>
    </row>
    <row r="214" spans="2:4" ht="18.75" customHeight="1" x14ac:dyDescent="0.25">
      <c r="B214" s="126"/>
      <c r="C214" s="126"/>
      <c r="D214" s="126"/>
    </row>
    <row r="215" spans="2:4" x14ac:dyDescent="0.25">
      <c r="B215" s="46" t="s">
        <v>9</v>
      </c>
      <c r="C215" s="52"/>
      <c r="D215" s="52"/>
    </row>
    <row r="216" spans="2:4" ht="69" x14ac:dyDescent="0.25">
      <c r="B216" s="328" t="s">
        <v>10</v>
      </c>
      <c r="C216" s="328">
        <v>1232</v>
      </c>
      <c r="D216" s="326" t="s">
        <v>40</v>
      </c>
    </row>
    <row r="217" spans="2:4" x14ac:dyDescent="0.25">
      <c r="B217" s="328" t="s">
        <v>11</v>
      </c>
      <c r="C217" s="328" t="s">
        <v>166</v>
      </c>
      <c r="D217" s="329" t="s">
        <v>38</v>
      </c>
    </row>
    <row r="218" spans="2:4" ht="51.75" x14ac:dyDescent="0.25">
      <c r="B218" s="328" t="s">
        <v>12</v>
      </c>
      <c r="C218" s="328" t="s">
        <v>428</v>
      </c>
      <c r="D218" s="328"/>
    </row>
    <row r="219" spans="2:4" ht="69" x14ac:dyDescent="0.25">
      <c r="B219" s="328" t="s">
        <v>13</v>
      </c>
      <c r="C219" s="328" t="s">
        <v>429</v>
      </c>
      <c r="D219" s="328"/>
    </row>
    <row r="220" spans="2:4" x14ac:dyDescent="0.25">
      <c r="B220" s="328" t="s">
        <v>14</v>
      </c>
      <c r="C220" s="328" t="s">
        <v>76</v>
      </c>
      <c r="D220" s="328"/>
    </row>
    <row r="221" spans="2:4" ht="51.75" x14ac:dyDescent="0.25">
      <c r="B221" s="328" t="s">
        <v>46</v>
      </c>
      <c r="C221" s="328" t="s">
        <v>430</v>
      </c>
      <c r="D221" s="328"/>
    </row>
    <row r="222" spans="2:4" ht="17.25" customHeight="1" x14ac:dyDescent="0.25">
      <c r="B222" s="409" t="s">
        <v>15</v>
      </c>
      <c r="C222" s="410"/>
      <c r="D222" s="328"/>
    </row>
    <row r="223" spans="2:4" x14ac:dyDescent="0.25">
      <c r="B223" s="406" t="s">
        <v>431</v>
      </c>
      <c r="C223" s="406"/>
      <c r="D223" s="279">
        <v>-2</v>
      </c>
    </row>
    <row r="224" spans="2:4" ht="36.75" customHeight="1" x14ac:dyDescent="0.25">
      <c r="B224" s="406" t="s">
        <v>432</v>
      </c>
      <c r="C224" s="406"/>
      <c r="D224" s="279">
        <v>-70</v>
      </c>
    </row>
    <row r="225" spans="2:4" x14ac:dyDescent="0.25">
      <c r="B225" s="411" t="s">
        <v>16</v>
      </c>
      <c r="C225" s="411"/>
      <c r="D225" s="265">
        <f>'10.'!E101</f>
        <v>-40746</v>
      </c>
    </row>
    <row r="227" spans="2:4" ht="69" x14ac:dyDescent="0.25">
      <c r="B227" s="328" t="s">
        <v>10</v>
      </c>
      <c r="C227" s="328">
        <v>1232</v>
      </c>
      <c r="D227" s="326" t="s">
        <v>40</v>
      </c>
    </row>
    <row r="228" spans="2:4" x14ac:dyDescent="0.25">
      <c r="B228" s="328" t="s">
        <v>11</v>
      </c>
      <c r="C228" s="328">
        <v>32001</v>
      </c>
      <c r="D228" s="326" t="s">
        <v>38</v>
      </c>
    </row>
    <row r="229" spans="2:4" ht="71.25" customHeight="1" x14ac:dyDescent="0.25">
      <c r="B229" s="328" t="s">
        <v>12</v>
      </c>
      <c r="C229" s="328" t="s">
        <v>421</v>
      </c>
      <c r="D229" s="328"/>
    </row>
    <row r="230" spans="2:4" ht="34.5" x14ac:dyDescent="0.25">
      <c r="B230" s="328" t="s">
        <v>13</v>
      </c>
      <c r="C230" s="328" t="s">
        <v>425</v>
      </c>
      <c r="D230" s="328"/>
    </row>
    <row r="231" spans="2:4" ht="34.5" x14ac:dyDescent="0.25">
      <c r="B231" s="328" t="s">
        <v>14</v>
      </c>
      <c r="C231" s="328" t="s">
        <v>433</v>
      </c>
      <c r="D231" s="328"/>
    </row>
    <row r="232" spans="2:4" ht="55.5" customHeight="1" x14ac:dyDescent="0.25">
      <c r="B232" s="127" t="s">
        <v>46</v>
      </c>
      <c r="C232" s="127" t="s">
        <v>121</v>
      </c>
      <c r="D232" s="328"/>
    </row>
    <row r="233" spans="2:4" x14ac:dyDescent="0.25">
      <c r="B233" s="411" t="s">
        <v>15</v>
      </c>
      <c r="C233" s="411"/>
      <c r="D233" s="280"/>
    </row>
    <row r="234" spans="2:4" ht="36.75" customHeight="1" x14ac:dyDescent="0.25">
      <c r="B234" s="406" t="s">
        <v>434</v>
      </c>
      <c r="C234" s="406"/>
      <c r="D234" s="279">
        <v>-30</v>
      </c>
    </row>
    <row r="235" spans="2:4" x14ac:dyDescent="0.25">
      <c r="B235" s="407" t="s">
        <v>16</v>
      </c>
      <c r="C235" s="408"/>
      <c r="D235" s="265">
        <f>'10.'!E115</f>
        <v>-106358</v>
      </c>
    </row>
    <row r="236" spans="2:4" x14ac:dyDescent="0.25">
      <c r="B236" s="50"/>
      <c r="C236" s="50"/>
      <c r="D236" s="54"/>
    </row>
    <row r="237" spans="2:4" s="30" customFormat="1" x14ac:dyDescent="0.25">
      <c r="D237" s="30" t="s">
        <v>125</v>
      </c>
    </row>
    <row r="238" spans="2:4" s="30" customFormat="1" x14ac:dyDescent="0.25">
      <c r="B238" s="55" t="s">
        <v>126</v>
      </c>
      <c r="C238" s="55"/>
      <c r="D238" s="55"/>
    </row>
    <row r="239" spans="2:4" s="30" customFormat="1" x14ac:dyDescent="0.25">
      <c r="B239" s="55" t="s">
        <v>22</v>
      </c>
      <c r="C239" s="56"/>
      <c r="D239" s="56"/>
    </row>
    <row r="240" spans="2:4" x14ac:dyDescent="0.25">
      <c r="B240" s="107"/>
      <c r="C240" s="107"/>
      <c r="D240" s="107"/>
    </row>
    <row r="241" spans="2:5" x14ac:dyDescent="0.25">
      <c r="B241" s="186" t="s">
        <v>7</v>
      </c>
      <c r="C241" s="47" t="s">
        <v>8</v>
      </c>
      <c r="D241" s="48"/>
    </row>
    <row r="242" spans="2:5" x14ac:dyDescent="0.25">
      <c r="B242" s="186">
        <f>+'11.'!B11</f>
        <v>1004</v>
      </c>
      <c r="C242" s="186" t="str">
        <f>+'11.'!C11</f>
        <v xml:space="preserve"> Ոռոգման համակարգի առողջացում</v>
      </c>
      <c r="D242" s="48"/>
    </row>
    <row r="243" spans="2:5" x14ac:dyDescent="0.25">
      <c r="B243" s="50"/>
      <c r="C243" s="50"/>
      <c r="D243" s="50"/>
    </row>
    <row r="244" spans="2:5" s="50" customFormat="1" x14ac:dyDescent="0.25">
      <c r="B244" s="49" t="s">
        <v>9</v>
      </c>
      <c r="C244" s="48"/>
      <c r="D244" s="48"/>
    </row>
    <row r="245" spans="2:5" ht="72.75" customHeight="1" x14ac:dyDescent="0.25">
      <c r="B245" s="289" t="s">
        <v>10</v>
      </c>
      <c r="C245" s="289">
        <v>1004</v>
      </c>
      <c r="D245" s="288" t="s">
        <v>40</v>
      </c>
    </row>
    <row r="246" spans="2:5" ht="22.5" customHeight="1" x14ac:dyDescent="0.25">
      <c r="B246" s="289" t="s">
        <v>11</v>
      </c>
      <c r="C246" s="289">
        <v>11005</v>
      </c>
      <c r="D246" s="288" t="s">
        <v>38</v>
      </c>
      <c r="E246" s="264"/>
    </row>
    <row r="247" spans="2:5" ht="58.5" customHeight="1" x14ac:dyDescent="0.25">
      <c r="B247" s="289" t="s">
        <v>12</v>
      </c>
      <c r="C247" s="289" t="s">
        <v>409</v>
      </c>
      <c r="D247" s="289"/>
      <c r="E247" s="264"/>
    </row>
    <row r="248" spans="2:5" ht="63.75" customHeight="1" x14ac:dyDescent="0.25">
      <c r="B248" s="289" t="s">
        <v>13</v>
      </c>
      <c r="C248" s="289" t="s">
        <v>413</v>
      </c>
      <c r="D248" s="289"/>
      <c r="E248" s="264"/>
    </row>
    <row r="249" spans="2:5" x14ac:dyDescent="0.25">
      <c r="B249" s="289" t="s">
        <v>14</v>
      </c>
      <c r="C249" s="289" t="s">
        <v>76</v>
      </c>
      <c r="D249" s="289"/>
      <c r="E249" s="264"/>
    </row>
    <row r="250" spans="2:5" ht="51.75" x14ac:dyDescent="0.25">
      <c r="B250" s="289" t="s">
        <v>118</v>
      </c>
      <c r="C250" s="289" t="s">
        <v>119</v>
      </c>
      <c r="D250" s="289"/>
      <c r="E250" s="264"/>
    </row>
    <row r="251" spans="2:5" ht="17.25" customHeight="1" x14ac:dyDescent="0.25">
      <c r="B251" s="387" t="s">
        <v>15</v>
      </c>
      <c r="C251" s="387"/>
      <c r="D251" s="289"/>
      <c r="E251" s="264"/>
    </row>
    <row r="252" spans="2:5" ht="17.25" customHeight="1" x14ac:dyDescent="0.25">
      <c r="B252" s="411" t="s">
        <v>39</v>
      </c>
      <c r="C252" s="411"/>
      <c r="D252" s="265">
        <f>+'9.'!E17</f>
        <v>-14150</v>
      </c>
      <c r="E252" s="264"/>
    </row>
    <row r="253" spans="2:5" s="50" customFormat="1" x14ac:dyDescent="0.25">
      <c r="B253" s="49"/>
      <c r="C253" s="48"/>
      <c r="D253" s="48"/>
    </row>
    <row r="254" spans="2:5" ht="72.75" customHeight="1" x14ac:dyDescent="0.25">
      <c r="B254" s="289" t="s">
        <v>10</v>
      </c>
      <c r="C254" s="289">
        <v>1004</v>
      </c>
      <c r="D254" s="288" t="s">
        <v>40</v>
      </c>
    </row>
    <row r="255" spans="2:5" ht="22.5" customHeight="1" x14ac:dyDescent="0.25">
      <c r="B255" s="289" t="s">
        <v>11</v>
      </c>
      <c r="C255" s="289">
        <v>11006</v>
      </c>
      <c r="D255" s="288" t="s">
        <v>38</v>
      </c>
      <c r="E255" s="264"/>
    </row>
    <row r="256" spans="2:5" ht="51.75" x14ac:dyDescent="0.25">
      <c r="B256" s="289" t="s">
        <v>12</v>
      </c>
      <c r="C256" s="289" t="s">
        <v>412</v>
      </c>
      <c r="D256" s="289"/>
      <c r="E256" s="264"/>
    </row>
    <row r="257" spans="2:5" ht="51.75" x14ac:dyDescent="0.25">
      <c r="B257" s="289" t="s">
        <v>13</v>
      </c>
      <c r="C257" s="289" t="s">
        <v>414</v>
      </c>
      <c r="D257" s="289"/>
      <c r="E257" s="264"/>
    </row>
    <row r="258" spans="2:5" x14ac:dyDescent="0.25">
      <c r="B258" s="289" t="s">
        <v>14</v>
      </c>
      <c r="C258" s="289" t="s">
        <v>76</v>
      </c>
      <c r="D258" s="289"/>
      <c r="E258" s="264"/>
    </row>
    <row r="259" spans="2:5" ht="51.75" x14ac:dyDescent="0.25">
      <c r="B259" s="289" t="s">
        <v>118</v>
      </c>
      <c r="C259" s="289" t="s">
        <v>119</v>
      </c>
      <c r="D259" s="289"/>
      <c r="E259" s="264"/>
    </row>
    <row r="260" spans="2:5" ht="17.25" customHeight="1" x14ac:dyDescent="0.25">
      <c r="B260" s="387" t="s">
        <v>15</v>
      </c>
      <c r="C260" s="387"/>
      <c r="D260" s="289"/>
      <c r="E260" s="264"/>
    </row>
    <row r="261" spans="2:5" ht="17.25" customHeight="1" x14ac:dyDescent="0.25">
      <c r="B261" s="411" t="s">
        <v>39</v>
      </c>
      <c r="C261" s="411"/>
      <c r="D261" s="265">
        <f>+'9.'!E28</f>
        <v>65013</v>
      </c>
      <c r="E261" s="264"/>
    </row>
    <row r="262" spans="2:5" s="50" customFormat="1" ht="17.25" customHeight="1" x14ac:dyDescent="0.25">
      <c r="B262" s="57"/>
      <c r="C262" s="57"/>
      <c r="D262" s="298"/>
      <c r="E262" s="299"/>
    </row>
    <row r="263" spans="2:5" ht="72.75" customHeight="1" x14ac:dyDescent="0.25">
      <c r="B263" s="122" t="s">
        <v>10</v>
      </c>
      <c r="C263" s="122">
        <v>1004</v>
      </c>
      <c r="D263" s="184" t="s">
        <v>40</v>
      </c>
    </row>
    <row r="264" spans="2:5" ht="22.5" customHeight="1" x14ac:dyDescent="0.25">
      <c r="B264" s="122" t="s">
        <v>11</v>
      </c>
      <c r="C264" s="122">
        <v>11007</v>
      </c>
      <c r="D264" s="184" t="s">
        <v>38</v>
      </c>
      <c r="E264" s="264"/>
    </row>
    <row r="265" spans="2:5" ht="69" x14ac:dyDescent="0.25">
      <c r="B265" s="122" t="s">
        <v>12</v>
      </c>
      <c r="C265" s="122" t="s">
        <v>198</v>
      </c>
      <c r="D265" s="122"/>
      <c r="E265" s="264"/>
    </row>
    <row r="266" spans="2:5" ht="69" x14ac:dyDescent="0.25">
      <c r="B266" s="122" t="s">
        <v>13</v>
      </c>
      <c r="C266" s="122" t="s">
        <v>229</v>
      </c>
      <c r="D266" s="122"/>
      <c r="E266" s="264"/>
    </row>
    <row r="267" spans="2:5" x14ac:dyDescent="0.25">
      <c r="B267" s="122" t="s">
        <v>14</v>
      </c>
      <c r="C267" s="122" t="s">
        <v>76</v>
      </c>
      <c r="D267" s="122"/>
      <c r="E267" s="264"/>
    </row>
    <row r="268" spans="2:5" ht="51.75" x14ac:dyDescent="0.25">
      <c r="B268" s="122" t="s">
        <v>118</v>
      </c>
      <c r="C268" s="122" t="s">
        <v>119</v>
      </c>
      <c r="D268" s="122"/>
      <c r="E268" s="264"/>
    </row>
    <row r="269" spans="2:5" ht="17.25" customHeight="1" x14ac:dyDescent="0.25">
      <c r="B269" s="387" t="s">
        <v>15</v>
      </c>
      <c r="C269" s="387"/>
      <c r="D269" s="122"/>
      <c r="E269" s="264"/>
    </row>
    <row r="270" spans="2:5" ht="17.25" customHeight="1" x14ac:dyDescent="0.25">
      <c r="B270" s="411" t="s">
        <v>39</v>
      </c>
      <c r="C270" s="411"/>
      <c r="D270" s="265">
        <f>'9.'!E38</f>
        <v>-143045</v>
      </c>
      <c r="E270" s="264"/>
    </row>
    <row r="271" spans="2:5" x14ac:dyDescent="0.25">
      <c r="B271" s="107"/>
      <c r="C271" s="107"/>
      <c r="D271" s="107"/>
    </row>
    <row r="272" spans="2:5" s="107" customFormat="1" ht="76.5" customHeight="1" x14ac:dyDescent="0.25">
      <c r="B272" s="14" t="s">
        <v>10</v>
      </c>
      <c r="C272" s="14">
        <v>1004</v>
      </c>
      <c r="D272" s="184" t="s">
        <v>40</v>
      </c>
    </row>
    <row r="273" spans="2:5" s="107" customFormat="1" ht="26.25" customHeight="1" x14ac:dyDescent="0.25">
      <c r="B273" s="14" t="s">
        <v>11</v>
      </c>
      <c r="C273" s="14" t="s">
        <v>282</v>
      </c>
      <c r="D273" s="198" t="s">
        <v>2</v>
      </c>
    </row>
    <row r="274" spans="2:5" s="107" customFormat="1" ht="86.25" x14ac:dyDescent="0.25">
      <c r="B274" s="14" t="s">
        <v>12</v>
      </c>
      <c r="C274" s="202" t="s">
        <v>231</v>
      </c>
      <c r="D274" s="28"/>
    </row>
    <row r="275" spans="2:5" s="107" customFormat="1" ht="86.25" x14ac:dyDescent="0.25">
      <c r="B275" s="14" t="s">
        <v>13</v>
      </c>
      <c r="C275" s="14" t="s">
        <v>232</v>
      </c>
      <c r="D275" s="28"/>
    </row>
    <row r="276" spans="2:5" s="107" customFormat="1" x14ac:dyDescent="0.25">
      <c r="B276" s="14" t="s">
        <v>14</v>
      </c>
      <c r="C276" s="14" t="s">
        <v>76</v>
      </c>
      <c r="D276" s="28"/>
    </row>
    <row r="277" spans="2:5" s="107" customFormat="1" ht="57.75" customHeight="1" x14ac:dyDescent="0.25">
      <c r="B277" s="14" t="s">
        <v>120</v>
      </c>
      <c r="C277" s="14" t="s">
        <v>121</v>
      </c>
      <c r="D277" s="28"/>
      <c r="E277" s="266"/>
    </row>
    <row r="278" spans="2:5" s="107" customFormat="1" ht="18.75" customHeight="1" x14ac:dyDescent="0.25">
      <c r="B278" s="413" t="s">
        <v>15</v>
      </c>
      <c r="C278" s="413"/>
      <c r="D278" s="122"/>
      <c r="E278" s="266"/>
    </row>
    <row r="279" spans="2:5" s="107" customFormat="1" ht="21.75" customHeight="1" x14ac:dyDescent="0.25">
      <c r="B279" s="412" t="s">
        <v>16</v>
      </c>
      <c r="C279" s="412"/>
      <c r="D279" s="268">
        <f>'9.'!E46</f>
        <v>-125933.7</v>
      </c>
    </row>
    <row r="280" spans="2:5" x14ac:dyDescent="0.25">
      <c r="B280" s="107"/>
      <c r="C280" s="107"/>
      <c r="D280" s="107"/>
    </row>
    <row r="281" spans="2:5" s="107" customFormat="1" ht="69" x14ac:dyDescent="0.25">
      <c r="B281" s="14" t="s">
        <v>10</v>
      </c>
      <c r="C281" s="14">
        <v>1004</v>
      </c>
      <c r="D281" s="184" t="s">
        <v>40</v>
      </c>
    </row>
    <row r="282" spans="2:5" s="107" customFormat="1" ht="22.5" customHeight="1" x14ac:dyDescent="0.25">
      <c r="B282" s="14" t="s">
        <v>11</v>
      </c>
      <c r="C282" s="14" t="s">
        <v>283</v>
      </c>
      <c r="D282" s="198" t="s">
        <v>2</v>
      </c>
    </row>
    <row r="283" spans="2:5" s="107" customFormat="1" ht="34.5" x14ac:dyDescent="0.25">
      <c r="B283" s="14" t="s">
        <v>12</v>
      </c>
      <c r="C283" s="202" t="s">
        <v>284</v>
      </c>
      <c r="D283" s="28"/>
    </row>
    <row r="284" spans="2:5" s="107" customFormat="1" ht="51.75" x14ac:dyDescent="0.25">
      <c r="B284" s="14" t="s">
        <v>13</v>
      </c>
      <c r="C284" s="14" t="s">
        <v>234</v>
      </c>
      <c r="D284" s="28"/>
    </row>
    <row r="285" spans="2:5" s="107" customFormat="1" ht="25.5" customHeight="1" x14ac:dyDescent="0.25">
      <c r="B285" s="122" t="s">
        <v>14</v>
      </c>
      <c r="C285" s="122" t="s">
        <v>76</v>
      </c>
      <c r="D285" s="28"/>
    </row>
    <row r="286" spans="2:5" s="107" customFormat="1" ht="51.75" x14ac:dyDescent="0.25">
      <c r="B286" s="14" t="s">
        <v>120</v>
      </c>
      <c r="C286" s="14" t="s">
        <v>121</v>
      </c>
      <c r="D286" s="28"/>
      <c r="E286" s="266"/>
    </row>
    <row r="287" spans="2:5" s="107" customFormat="1" ht="17.25" customHeight="1" x14ac:dyDescent="0.25">
      <c r="B287" s="387" t="s">
        <v>15</v>
      </c>
      <c r="C287" s="387"/>
      <c r="D287" s="122"/>
      <c r="E287" s="266"/>
    </row>
    <row r="288" spans="2:5" s="107" customFormat="1" x14ac:dyDescent="0.25">
      <c r="B288" s="412" t="s">
        <v>285</v>
      </c>
      <c r="C288" s="412"/>
      <c r="D288" s="269">
        <v>-12</v>
      </c>
      <c r="E288" s="266"/>
    </row>
    <row r="289" spans="2:5" s="107" customFormat="1" x14ac:dyDescent="0.25">
      <c r="B289" s="412" t="s">
        <v>286</v>
      </c>
      <c r="C289" s="412"/>
      <c r="D289" s="269">
        <v>-5</v>
      </c>
      <c r="E289" s="266"/>
    </row>
    <row r="290" spans="2:5" s="107" customFormat="1" ht="17.25" customHeight="1" x14ac:dyDescent="0.25">
      <c r="B290" s="411" t="s">
        <v>16</v>
      </c>
      <c r="C290" s="411"/>
      <c r="D290" s="270">
        <f>'9.'!E57</f>
        <v>-174849</v>
      </c>
    </row>
    <row r="291" spans="2:5" s="107" customFormat="1" x14ac:dyDescent="0.25">
      <c r="D291" s="271"/>
    </row>
    <row r="292" spans="2:5" ht="54" customHeight="1" x14ac:dyDescent="0.25">
      <c r="B292" s="122" t="s">
        <v>10</v>
      </c>
      <c r="C292" s="122">
        <v>1004</v>
      </c>
      <c r="D292" s="184" t="s">
        <v>40</v>
      </c>
      <c r="E292" s="264"/>
    </row>
    <row r="293" spans="2:5" ht="22.5" customHeight="1" x14ac:dyDescent="0.25">
      <c r="B293" s="122" t="s">
        <v>11</v>
      </c>
      <c r="C293" s="122">
        <v>31004</v>
      </c>
      <c r="D293" s="184" t="s">
        <v>38</v>
      </c>
      <c r="E293" s="264"/>
    </row>
    <row r="294" spans="2:5" ht="69" x14ac:dyDescent="0.25">
      <c r="B294" s="122" t="s">
        <v>12</v>
      </c>
      <c r="C294" s="122" t="s">
        <v>207</v>
      </c>
      <c r="D294" s="122"/>
      <c r="E294" s="264"/>
    </row>
    <row r="295" spans="2:5" ht="51.75" x14ac:dyDescent="0.25">
      <c r="B295" s="122" t="s">
        <v>13</v>
      </c>
      <c r="C295" s="122" t="s">
        <v>287</v>
      </c>
      <c r="D295" s="122"/>
      <c r="E295" s="264"/>
    </row>
    <row r="296" spans="2:5" ht="34.5" x14ac:dyDescent="0.25">
      <c r="B296" s="122" t="s">
        <v>14</v>
      </c>
      <c r="C296" s="122" t="s">
        <v>124</v>
      </c>
      <c r="D296" s="122"/>
      <c r="E296" s="264"/>
    </row>
    <row r="297" spans="2:5" ht="51.75" x14ac:dyDescent="0.25">
      <c r="B297" s="122" t="s">
        <v>120</v>
      </c>
      <c r="C297" s="122" t="s">
        <v>121</v>
      </c>
      <c r="D297" s="122"/>
      <c r="E297" s="264"/>
    </row>
    <row r="298" spans="2:5" ht="17.25" customHeight="1" x14ac:dyDescent="0.25">
      <c r="B298" s="387" t="s">
        <v>15</v>
      </c>
      <c r="C298" s="387"/>
      <c r="D298" s="122"/>
      <c r="E298" s="264"/>
    </row>
    <row r="299" spans="2:5" ht="17.25" customHeight="1" x14ac:dyDescent="0.25">
      <c r="B299" s="411" t="s">
        <v>39</v>
      </c>
      <c r="C299" s="411"/>
      <c r="D299" s="270">
        <f>'9.'!E69</f>
        <v>-0.8</v>
      </c>
      <c r="E299" s="264"/>
    </row>
    <row r="300" spans="2:5" s="107" customFormat="1" x14ac:dyDescent="0.25">
      <c r="D300" s="271"/>
    </row>
    <row r="301" spans="2:5" s="107" customFormat="1" ht="72" customHeight="1" x14ac:dyDescent="0.25">
      <c r="B301" s="14" t="s">
        <v>10</v>
      </c>
      <c r="C301" s="14">
        <v>1004</v>
      </c>
      <c r="D301" s="184" t="s">
        <v>40</v>
      </c>
    </row>
    <row r="302" spans="2:5" s="107" customFormat="1" ht="22.5" customHeight="1" x14ac:dyDescent="0.25">
      <c r="B302" s="14" t="s">
        <v>11</v>
      </c>
      <c r="C302" s="14">
        <v>31005</v>
      </c>
      <c r="D302" s="198" t="s">
        <v>2</v>
      </c>
    </row>
    <row r="303" spans="2:5" s="107" customFormat="1" ht="69" x14ac:dyDescent="0.25">
      <c r="B303" s="14" t="s">
        <v>12</v>
      </c>
      <c r="C303" s="202" t="s">
        <v>288</v>
      </c>
      <c r="D303" s="28"/>
    </row>
    <row r="304" spans="2:5" s="107" customFormat="1" ht="34.5" x14ac:dyDescent="0.25">
      <c r="B304" s="14" t="s">
        <v>13</v>
      </c>
      <c r="C304" s="14" t="s">
        <v>289</v>
      </c>
      <c r="D304" s="28"/>
    </row>
    <row r="305" spans="2:5" s="107" customFormat="1" ht="34.5" x14ac:dyDescent="0.25">
      <c r="B305" s="122" t="s">
        <v>14</v>
      </c>
      <c r="C305" s="14" t="s">
        <v>124</v>
      </c>
      <c r="D305" s="28"/>
    </row>
    <row r="306" spans="2:5" s="107" customFormat="1" ht="60" customHeight="1" x14ac:dyDescent="0.25">
      <c r="B306" s="14" t="s">
        <v>120</v>
      </c>
      <c r="C306" s="14" t="s">
        <v>121</v>
      </c>
      <c r="D306" s="28"/>
      <c r="E306" s="266"/>
    </row>
    <row r="307" spans="2:5" s="107" customFormat="1" ht="17.25" customHeight="1" x14ac:dyDescent="0.25">
      <c r="B307" s="409" t="s">
        <v>15</v>
      </c>
      <c r="C307" s="410"/>
      <c r="D307" s="122"/>
      <c r="E307" s="266"/>
    </row>
    <row r="308" spans="2:5" s="107" customFormat="1" ht="17.25" customHeight="1" x14ac:dyDescent="0.25">
      <c r="B308" s="407" t="s">
        <v>16</v>
      </c>
      <c r="C308" s="408"/>
      <c r="D308" s="270">
        <f>'9.'!E78</f>
        <v>412345</v>
      </c>
    </row>
    <row r="309" spans="2:5" s="59" customFormat="1" x14ac:dyDescent="0.25">
      <c r="B309" s="57"/>
      <c r="C309" s="57"/>
      <c r="D309" s="58"/>
    </row>
    <row r="310" spans="2:5" x14ac:dyDescent="0.25">
      <c r="B310" s="186" t="s">
        <v>7</v>
      </c>
      <c r="C310" s="47" t="s">
        <v>8</v>
      </c>
      <c r="D310" s="48"/>
    </row>
    <row r="311" spans="2:5" x14ac:dyDescent="0.25">
      <c r="B311" s="186">
        <f>+'11.'!B205</f>
        <v>1072</v>
      </c>
      <c r="C311" s="186" t="str">
        <f>+'11.'!C205</f>
        <v>Ջրամատակարարման և ջրահեռացման բարելավում</v>
      </c>
      <c r="D311" s="48"/>
    </row>
    <row r="312" spans="2:5" x14ac:dyDescent="0.25">
      <c r="B312" s="50"/>
      <c r="C312" s="50"/>
      <c r="D312" s="50"/>
    </row>
    <row r="313" spans="2:5" s="50" customFormat="1" x14ac:dyDescent="0.25">
      <c r="B313" s="49" t="s">
        <v>9</v>
      </c>
      <c r="C313" s="48"/>
      <c r="D313" s="48"/>
    </row>
    <row r="314" spans="2:5" ht="69" x14ac:dyDescent="0.25">
      <c r="B314" s="122" t="s">
        <v>10</v>
      </c>
      <c r="C314" s="122" t="s">
        <v>122</v>
      </c>
      <c r="D314" s="184" t="s">
        <v>40</v>
      </c>
    </row>
    <row r="315" spans="2:5" ht="22.5" customHeight="1" x14ac:dyDescent="0.25">
      <c r="B315" s="122" t="s">
        <v>11</v>
      </c>
      <c r="C315" s="122" t="s">
        <v>300</v>
      </c>
      <c r="D315" s="184" t="s">
        <v>38</v>
      </c>
    </row>
    <row r="316" spans="2:5" ht="69" x14ac:dyDescent="0.25">
      <c r="B316" s="122" t="s">
        <v>12</v>
      </c>
      <c r="C316" s="122" t="s">
        <v>301</v>
      </c>
      <c r="D316" s="122"/>
    </row>
    <row r="317" spans="2:5" ht="86.25" x14ac:dyDescent="0.25">
      <c r="B317" s="122" t="s">
        <v>13</v>
      </c>
      <c r="C317" s="122" t="s">
        <v>302</v>
      </c>
      <c r="D317" s="122"/>
    </row>
    <row r="318" spans="2:5" x14ac:dyDescent="0.25">
      <c r="B318" s="122" t="s">
        <v>14</v>
      </c>
      <c r="C318" s="122" t="s">
        <v>88</v>
      </c>
      <c r="D318" s="122"/>
    </row>
    <row r="319" spans="2:5" ht="51.75" x14ac:dyDescent="0.25">
      <c r="B319" s="122" t="s">
        <v>303</v>
      </c>
      <c r="C319" s="122" t="s">
        <v>123</v>
      </c>
      <c r="D319" s="122"/>
    </row>
    <row r="320" spans="2:5" ht="17.25" customHeight="1" x14ac:dyDescent="0.25">
      <c r="B320" s="387" t="s">
        <v>15</v>
      </c>
      <c r="C320" s="387"/>
      <c r="D320" s="122"/>
    </row>
    <row r="321" spans="2:5" ht="17.25" customHeight="1" x14ac:dyDescent="0.25">
      <c r="B321" s="411" t="s">
        <v>39</v>
      </c>
      <c r="C321" s="411"/>
      <c r="D321" s="265">
        <f>'10.'!E41</f>
        <v>-83560</v>
      </c>
    </row>
    <row r="322" spans="2:5" s="107" customFormat="1" ht="17.25" customHeight="1" x14ac:dyDescent="0.25">
      <c r="B322" s="272"/>
      <c r="C322" s="272"/>
    </row>
    <row r="323" spans="2:5" s="107" customFormat="1" ht="69" x14ac:dyDescent="0.25">
      <c r="B323" s="122" t="s">
        <v>10</v>
      </c>
      <c r="C323" s="122">
        <v>1072</v>
      </c>
      <c r="D323" s="184" t="s">
        <v>40</v>
      </c>
    </row>
    <row r="324" spans="2:5" s="107" customFormat="1" x14ac:dyDescent="0.25">
      <c r="B324" s="122" t="s">
        <v>11</v>
      </c>
      <c r="C324" s="122" t="s">
        <v>283</v>
      </c>
      <c r="D324" s="198" t="s">
        <v>2</v>
      </c>
    </row>
    <row r="325" spans="2:5" s="107" customFormat="1" ht="86.25" x14ac:dyDescent="0.25">
      <c r="B325" s="14" t="s">
        <v>12</v>
      </c>
      <c r="C325" s="202" t="s">
        <v>307</v>
      </c>
      <c r="D325" s="28"/>
    </row>
    <row r="326" spans="2:5" s="107" customFormat="1" ht="69" x14ac:dyDescent="0.25">
      <c r="B326" s="14" t="s">
        <v>13</v>
      </c>
      <c r="C326" s="14" t="s">
        <v>308</v>
      </c>
      <c r="D326" s="28"/>
    </row>
    <row r="327" spans="2:5" s="107" customFormat="1" ht="44.25" customHeight="1" x14ac:dyDescent="0.25">
      <c r="B327" s="122" t="s">
        <v>14</v>
      </c>
      <c r="C327" s="14" t="s">
        <v>124</v>
      </c>
      <c r="D327" s="28"/>
    </row>
    <row r="328" spans="2:5" s="107" customFormat="1" ht="51.75" x14ac:dyDescent="0.25">
      <c r="B328" s="14" t="s">
        <v>120</v>
      </c>
      <c r="C328" s="14" t="s">
        <v>121</v>
      </c>
      <c r="D328" s="28"/>
      <c r="E328" s="266"/>
    </row>
    <row r="329" spans="2:5" s="107" customFormat="1" ht="17.25" customHeight="1" x14ac:dyDescent="0.25">
      <c r="B329" s="387" t="s">
        <v>15</v>
      </c>
      <c r="C329" s="387"/>
      <c r="D329" s="122"/>
      <c r="E329" s="266"/>
    </row>
    <row r="330" spans="2:5" s="107" customFormat="1" ht="18" customHeight="1" x14ac:dyDescent="0.25">
      <c r="B330" s="412" t="s">
        <v>304</v>
      </c>
      <c r="C330" s="412"/>
      <c r="D330" s="273">
        <v>-35.200000000000003</v>
      </c>
      <c r="E330" s="266"/>
    </row>
    <row r="331" spans="2:5" s="276" customFormat="1" ht="18" customHeight="1" x14ac:dyDescent="0.25">
      <c r="B331" s="412" t="s">
        <v>305</v>
      </c>
      <c r="C331" s="412"/>
      <c r="D331" s="273">
        <v>2.9</v>
      </c>
      <c r="E331" s="266"/>
    </row>
    <row r="332" spans="2:5" s="107" customFormat="1" ht="17.25" customHeight="1" x14ac:dyDescent="0.25">
      <c r="B332" s="412" t="s">
        <v>306</v>
      </c>
      <c r="C332" s="412"/>
      <c r="D332" s="273">
        <v>-656</v>
      </c>
      <c r="E332" s="266"/>
    </row>
    <row r="333" spans="2:5" s="107" customFormat="1" ht="17.25" customHeight="1" x14ac:dyDescent="0.25">
      <c r="B333" s="411" t="s">
        <v>16</v>
      </c>
      <c r="C333" s="411"/>
      <c r="D333" s="270">
        <f>'9.'!E189</f>
        <v>-1662490</v>
      </c>
    </row>
    <row r="334" spans="2:5" s="145" customFormat="1" x14ac:dyDescent="0.3">
      <c r="B334" s="274"/>
      <c r="C334" s="274"/>
      <c r="D334" s="271"/>
    </row>
    <row r="335" spans="2:5" s="107" customFormat="1" ht="69" x14ac:dyDescent="0.25">
      <c r="B335" s="122" t="s">
        <v>10</v>
      </c>
      <c r="C335" s="122">
        <v>1072</v>
      </c>
      <c r="D335" s="184" t="s">
        <v>40</v>
      </c>
    </row>
    <row r="336" spans="2:5" s="107" customFormat="1" x14ac:dyDescent="0.25">
      <c r="B336" s="122" t="s">
        <v>11</v>
      </c>
      <c r="C336" s="122">
        <v>31002</v>
      </c>
      <c r="D336" s="198" t="s">
        <v>2</v>
      </c>
    </row>
    <row r="337" spans="2:8" s="107" customFormat="1" ht="86.25" x14ac:dyDescent="0.25">
      <c r="B337" s="14" t="s">
        <v>12</v>
      </c>
      <c r="C337" s="202" t="s">
        <v>217</v>
      </c>
      <c r="D337" s="28"/>
    </row>
    <row r="338" spans="2:8" s="107" customFormat="1" ht="74.25" customHeight="1" x14ac:dyDescent="0.25">
      <c r="B338" s="14" t="s">
        <v>13</v>
      </c>
      <c r="C338" s="122" t="s">
        <v>308</v>
      </c>
      <c r="D338" s="28"/>
    </row>
    <row r="339" spans="2:8" s="107" customFormat="1" ht="47.25" customHeight="1" x14ac:dyDescent="0.25">
      <c r="B339" s="122" t="s">
        <v>14</v>
      </c>
      <c r="C339" s="14" t="s">
        <v>124</v>
      </c>
      <c r="D339" s="28"/>
    </row>
    <row r="340" spans="2:8" s="107" customFormat="1" ht="51.75" x14ac:dyDescent="0.25">
      <c r="B340" s="122" t="s">
        <v>120</v>
      </c>
      <c r="C340" s="14" t="s">
        <v>121</v>
      </c>
      <c r="D340" s="28"/>
      <c r="E340" s="266"/>
    </row>
    <row r="341" spans="2:8" s="107" customFormat="1" ht="17.25" customHeight="1" x14ac:dyDescent="0.25">
      <c r="B341" s="387" t="s">
        <v>15</v>
      </c>
      <c r="C341" s="387"/>
      <c r="D341" s="122"/>
      <c r="E341" s="266"/>
    </row>
    <row r="342" spans="2:8" s="107" customFormat="1" ht="17.25" customHeight="1" x14ac:dyDescent="0.25">
      <c r="B342" s="412" t="s">
        <v>306</v>
      </c>
      <c r="C342" s="412"/>
      <c r="D342" s="273">
        <v>-152</v>
      </c>
      <c r="E342" s="266"/>
      <c r="H342" s="281"/>
    </row>
    <row r="343" spans="2:8" s="107" customFormat="1" ht="17.25" customHeight="1" x14ac:dyDescent="0.25">
      <c r="B343" s="411" t="s">
        <v>16</v>
      </c>
      <c r="C343" s="411"/>
      <c r="D343" s="270">
        <f>'9.'!E198</f>
        <v>-138762</v>
      </c>
    </row>
    <row r="344" spans="2:8" s="107" customFormat="1" x14ac:dyDescent="0.25"/>
    <row r="345" spans="2:8" s="107" customFormat="1" ht="69" x14ac:dyDescent="0.25">
      <c r="B345" s="122" t="s">
        <v>10</v>
      </c>
      <c r="C345" s="122">
        <v>1072</v>
      </c>
      <c r="D345" s="184" t="s">
        <v>40</v>
      </c>
    </row>
    <row r="346" spans="2:8" s="107" customFormat="1" x14ac:dyDescent="0.25">
      <c r="B346" s="122" t="s">
        <v>11</v>
      </c>
      <c r="C346" s="122">
        <v>31003</v>
      </c>
      <c r="D346" s="198" t="s">
        <v>2</v>
      </c>
    </row>
    <row r="347" spans="2:8" s="107" customFormat="1" ht="75" customHeight="1" x14ac:dyDescent="0.25">
      <c r="B347" s="14" t="s">
        <v>12</v>
      </c>
      <c r="C347" s="202" t="s">
        <v>251</v>
      </c>
      <c r="D347" s="28"/>
    </row>
    <row r="348" spans="2:8" s="107" customFormat="1" ht="34.5" x14ac:dyDescent="0.25">
      <c r="B348" s="14" t="s">
        <v>13</v>
      </c>
      <c r="C348" s="14" t="s">
        <v>252</v>
      </c>
      <c r="D348" s="28"/>
    </row>
    <row r="349" spans="2:8" s="107" customFormat="1" ht="34.5" x14ac:dyDescent="0.25">
      <c r="B349" s="122" t="s">
        <v>14</v>
      </c>
      <c r="C349" s="14" t="s">
        <v>124</v>
      </c>
      <c r="D349" s="28"/>
    </row>
    <row r="350" spans="2:8" s="107" customFormat="1" ht="51.75" x14ac:dyDescent="0.25">
      <c r="B350" s="122" t="s">
        <v>120</v>
      </c>
      <c r="C350" s="14" t="s">
        <v>121</v>
      </c>
      <c r="D350" s="28"/>
      <c r="E350" s="266"/>
    </row>
    <row r="351" spans="2:8" s="107" customFormat="1" ht="17.25" customHeight="1" x14ac:dyDescent="0.25">
      <c r="B351" s="387" t="s">
        <v>15</v>
      </c>
      <c r="C351" s="387"/>
      <c r="D351" s="122"/>
      <c r="E351" s="266"/>
    </row>
    <row r="352" spans="2:8" s="107" customFormat="1" x14ac:dyDescent="0.25">
      <c r="B352" s="412" t="s">
        <v>304</v>
      </c>
      <c r="C352" s="412"/>
      <c r="D352" s="273">
        <v>-9.1</v>
      </c>
      <c r="E352" s="266"/>
    </row>
    <row r="353" spans="2:5" s="107" customFormat="1" x14ac:dyDescent="0.25">
      <c r="B353" s="412" t="s">
        <v>309</v>
      </c>
      <c r="C353" s="412"/>
      <c r="D353" s="273">
        <v>-5.9</v>
      </c>
      <c r="E353" s="266"/>
    </row>
    <row r="354" spans="2:5" s="107" customFormat="1" ht="17.25" customHeight="1" x14ac:dyDescent="0.25">
      <c r="B354" s="412" t="s">
        <v>306</v>
      </c>
      <c r="C354" s="412"/>
      <c r="D354" s="273">
        <v>-657</v>
      </c>
      <c r="E354" s="266"/>
    </row>
    <row r="355" spans="2:5" s="107" customFormat="1" ht="17.25" customHeight="1" x14ac:dyDescent="0.25">
      <c r="B355" s="411" t="s">
        <v>16</v>
      </c>
      <c r="C355" s="411"/>
      <c r="D355" s="270">
        <f>'9.'!E209</f>
        <v>-443301.6</v>
      </c>
    </row>
    <row r="356" spans="2:5" s="107" customFormat="1" x14ac:dyDescent="0.25"/>
    <row r="358" spans="2:5" ht="69" x14ac:dyDescent="0.25">
      <c r="B358" s="122" t="s">
        <v>10</v>
      </c>
      <c r="C358" s="122" t="s">
        <v>122</v>
      </c>
      <c r="D358" s="184" t="s">
        <v>40</v>
      </c>
    </row>
    <row r="359" spans="2:5" ht="22.5" customHeight="1" x14ac:dyDescent="0.25">
      <c r="B359" s="122" t="s">
        <v>11</v>
      </c>
      <c r="C359" s="122" t="s">
        <v>310</v>
      </c>
      <c r="D359" s="184" t="s">
        <v>38</v>
      </c>
    </row>
    <row r="360" spans="2:5" ht="86.25" x14ac:dyDescent="0.25">
      <c r="B360" s="122" t="s">
        <v>12</v>
      </c>
      <c r="C360" s="122" t="s">
        <v>311</v>
      </c>
      <c r="D360" s="122"/>
    </row>
    <row r="361" spans="2:5" ht="34.5" x14ac:dyDescent="0.25">
      <c r="B361" s="122" t="s">
        <v>13</v>
      </c>
      <c r="C361" s="122" t="s">
        <v>252</v>
      </c>
      <c r="D361" s="122"/>
    </row>
    <row r="362" spans="2:5" ht="34.5" x14ac:dyDescent="0.25">
      <c r="B362" s="122" t="s">
        <v>14</v>
      </c>
      <c r="C362" s="122" t="s">
        <v>124</v>
      </c>
      <c r="D362" s="122"/>
    </row>
    <row r="363" spans="2:5" ht="51.75" x14ac:dyDescent="0.25">
      <c r="B363" s="122" t="s">
        <v>120</v>
      </c>
      <c r="C363" s="122" t="s">
        <v>123</v>
      </c>
      <c r="D363" s="122"/>
    </row>
    <row r="364" spans="2:5" ht="17.25" customHeight="1" x14ac:dyDescent="0.25">
      <c r="B364" s="387" t="s">
        <v>15</v>
      </c>
      <c r="C364" s="387"/>
      <c r="D364" s="122"/>
    </row>
    <row r="365" spans="2:5" ht="17.25" customHeight="1" x14ac:dyDescent="0.25">
      <c r="B365" s="411" t="s">
        <v>39</v>
      </c>
      <c r="C365" s="411"/>
      <c r="D365" s="265">
        <f>'10.'!E50</f>
        <v>-463648.4</v>
      </c>
    </row>
    <row r="366" spans="2:5" ht="17.25" customHeight="1" x14ac:dyDescent="0.25">
      <c r="B366" s="107"/>
      <c r="C366" s="107"/>
      <c r="D366" s="275"/>
    </row>
    <row r="367" spans="2:5" ht="69" x14ac:dyDescent="0.25">
      <c r="B367" s="122" t="s">
        <v>10</v>
      </c>
      <c r="C367" s="122">
        <v>1072</v>
      </c>
      <c r="D367" s="184" t="s">
        <v>40</v>
      </c>
    </row>
    <row r="368" spans="2:5" ht="22.5" customHeight="1" x14ac:dyDescent="0.25">
      <c r="B368" s="122" t="s">
        <v>11</v>
      </c>
      <c r="C368" s="122">
        <v>31005</v>
      </c>
      <c r="D368" s="198" t="s">
        <v>2</v>
      </c>
    </row>
    <row r="369" spans="2:4" ht="69" x14ac:dyDescent="0.25">
      <c r="B369" s="14" t="s">
        <v>12</v>
      </c>
      <c r="C369" s="202" t="s">
        <v>219</v>
      </c>
      <c r="D369" s="28"/>
    </row>
    <row r="370" spans="2:4" ht="34.5" x14ac:dyDescent="0.25">
      <c r="B370" s="14" t="s">
        <v>13</v>
      </c>
      <c r="C370" s="202" t="s">
        <v>255</v>
      </c>
      <c r="D370" s="28"/>
    </row>
    <row r="371" spans="2:4" ht="34.5" x14ac:dyDescent="0.25">
      <c r="B371" s="122" t="s">
        <v>14</v>
      </c>
      <c r="C371" s="14" t="s">
        <v>124</v>
      </c>
      <c r="D371" s="28"/>
    </row>
    <row r="372" spans="2:4" ht="51.75" x14ac:dyDescent="0.25">
      <c r="B372" s="122" t="s">
        <v>120</v>
      </c>
      <c r="C372" s="14" t="s">
        <v>121</v>
      </c>
      <c r="D372" s="28"/>
    </row>
    <row r="373" spans="2:4" ht="17.25" customHeight="1" x14ac:dyDescent="0.25">
      <c r="B373" s="387" t="s">
        <v>15</v>
      </c>
      <c r="C373" s="387"/>
      <c r="D373" s="122"/>
    </row>
    <row r="374" spans="2:4" ht="17.25" customHeight="1" x14ac:dyDescent="0.25">
      <c r="B374" s="412" t="s">
        <v>304</v>
      </c>
      <c r="C374" s="412"/>
      <c r="D374" s="273">
        <v>-7.5</v>
      </c>
    </row>
    <row r="375" spans="2:4" ht="17.25" customHeight="1" x14ac:dyDescent="0.25">
      <c r="B375" s="412" t="s">
        <v>306</v>
      </c>
      <c r="C375" s="412"/>
      <c r="D375" s="273">
        <v>-340</v>
      </c>
    </row>
    <row r="376" spans="2:4" ht="17.25" customHeight="1" x14ac:dyDescent="0.25">
      <c r="B376" s="411" t="s">
        <v>16</v>
      </c>
      <c r="C376" s="411"/>
      <c r="D376" s="270">
        <f>'9.'!E218</f>
        <v>-58500</v>
      </c>
    </row>
    <row r="377" spans="2:4" x14ac:dyDescent="0.25">
      <c r="D377" s="102"/>
    </row>
    <row r="379" spans="2:4" x14ac:dyDescent="0.25">
      <c r="B379" s="188"/>
      <c r="C379" s="188"/>
      <c r="D379" s="187" t="s">
        <v>404</v>
      </c>
    </row>
    <row r="380" spans="2:4" x14ac:dyDescent="0.25">
      <c r="B380" s="415" t="s">
        <v>398</v>
      </c>
      <c r="C380" s="415"/>
      <c r="D380" s="415"/>
    </row>
    <row r="381" spans="2:4" x14ac:dyDescent="0.25">
      <c r="B381" s="46" t="s">
        <v>22</v>
      </c>
      <c r="C381" s="46"/>
      <c r="D381" s="46"/>
    </row>
    <row r="382" spans="2:4" x14ac:dyDescent="0.25">
      <c r="B382" s="186" t="s">
        <v>7</v>
      </c>
      <c r="C382" s="47" t="s">
        <v>8</v>
      </c>
      <c r="D382" s="52"/>
    </row>
    <row r="383" spans="2:4" x14ac:dyDescent="0.25">
      <c r="B383" s="186">
        <v>1169</v>
      </c>
      <c r="C383" s="47" t="s">
        <v>400</v>
      </c>
      <c r="D383" s="52"/>
    </row>
    <row r="385" spans="2:4" x14ac:dyDescent="0.25">
      <c r="B385" s="46" t="s">
        <v>9</v>
      </c>
      <c r="C385" s="52"/>
      <c r="D385" s="52"/>
    </row>
    <row r="387" spans="2:4" ht="75" customHeight="1" x14ac:dyDescent="0.25">
      <c r="B387" s="186" t="s">
        <v>10</v>
      </c>
      <c r="C387" s="186">
        <v>1169</v>
      </c>
      <c r="D387" s="184" t="s">
        <v>168</v>
      </c>
    </row>
    <row r="388" spans="2:4" x14ac:dyDescent="0.25">
      <c r="B388" s="186" t="s">
        <v>11</v>
      </c>
      <c r="C388" s="186" t="s">
        <v>166</v>
      </c>
      <c r="D388" s="185" t="s">
        <v>2</v>
      </c>
    </row>
    <row r="389" spans="2:4" ht="26.25" customHeight="1" x14ac:dyDescent="0.25">
      <c r="B389" s="186" t="s">
        <v>12</v>
      </c>
      <c r="C389" s="186" t="s">
        <v>401</v>
      </c>
      <c r="D389" s="418"/>
    </row>
    <row r="390" spans="2:4" x14ac:dyDescent="0.25">
      <c r="B390" s="186" t="s">
        <v>13</v>
      </c>
      <c r="C390" s="186" t="s">
        <v>406</v>
      </c>
      <c r="D390" s="418"/>
    </row>
    <row r="391" spans="2:4" x14ac:dyDescent="0.25">
      <c r="B391" s="186" t="s">
        <v>14</v>
      </c>
      <c r="C391" s="186" t="s">
        <v>76</v>
      </c>
      <c r="D391" s="418"/>
    </row>
    <row r="392" spans="2:4" ht="60.75" customHeight="1" x14ac:dyDescent="0.25">
      <c r="B392" s="283" t="s">
        <v>402</v>
      </c>
      <c r="C392" s="283" t="s">
        <v>403</v>
      </c>
      <c r="D392" s="282"/>
    </row>
    <row r="393" spans="2:4" x14ac:dyDescent="0.25">
      <c r="B393" s="418" t="s">
        <v>15</v>
      </c>
      <c r="C393" s="418"/>
      <c r="D393" s="186"/>
    </row>
    <row r="394" spans="2:4" x14ac:dyDescent="0.25">
      <c r="B394" s="419" t="s">
        <v>16</v>
      </c>
      <c r="C394" s="419"/>
      <c r="D394" s="51">
        <f>-'9.'!G11-'10.'!G11</f>
        <v>1653566.1</v>
      </c>
    </row>
    <row r="395" spans="2:4" x14ac:dyDescent="0.25">
      <c r="D395" s="102"/>
    </row>
    <row r="396" spans="2:4" x14ac:dyDescent="0.25">
      <c r="D396" s="304">
        <f>+D376+D365+D355+D343+D333+D321+D308+D299+D290+D279+D270+D261+D252+D210+D201+D188+D179+D165+D155+D146+D53+D41+D32+D21</f>
        <v>-5666875.0000000009</v>
      </c>
    </row>
  </sheetData>
  <mergeCells count="109">
    <mergeCell ref="B122:C122"/>
    <mergeCell ref="B123:C123"/>
    <mergeCell ref="D128:D131"/>
    <mergeCell ref="B132:C132"/>
    <mergeCell ref="B133:C133"/>
    <mergeCell ref="B105:C105"/>
    <mergeCell ref="D109:D112"/>
    <mergeCell ref="B113:C113"/>
    <mergeCell ref="B114:C114"/>
    <mergeCell ref="D118:D121"/>
    <mergeCell ref="B93:C93"/>
    <mergeCell ref="B94:C94"/>
    <mergeCell ref="B102:C102"/>
    <mergeCell ref="B103:C103"/>
    <mergeCell ref="B104:C104"/>
    <mergeCell ref="B75:C75"/>
    <mergeCell ref="B76:C76"/>
    <mergeCell ref="B84:C84"/>
    <mergeCell ref="B85:C85"/>
    <mergeCell ref="D89:D92"/>
    <mergeCell ref="B64:C64"/>
    <mergeCell ref="B65:C65"/>
    <mergeCell ref="B66:C66"/>
    <mergeCell ref="B67:C67"/>
    <mergeCell ref="D71:D74"/>
    <mergeCell ref="B251:C251"/>
    <mergeCell ref="B252:C252"/>
    <mergeCell ref="B260:C260"/>
    <mergeCell ref="B261:C261"/>
    <mergeCell ref="B200:C200"/>
    <mergeCell ref="B201:C201"/>
    <mergeCell ref="B209:C209"/>
    <mergeCell ref="B210:C210"/>
    <mergeCell ref="B222:C222"/>
    <mergeCell ref="B223:C223"/>
    <mergeCell ref="B224:C224"/>
    <mergeCell ref="B225:C225"/>
    <mergeCell ref="B233:C233"/>
    <mergeCell ref="B234:C234"/>
    <mergeCell ref="B235:C235"/>
    <mergeCell ref="B355:C355"/>
    <mergeCell ref="B352:C352"/>
    <mergeCell ref="B353:C353"/>
    <mergeCell ref="B354:C354"/>
    <mergeCell ref="B333:C333"/>
    <mergeCell ref="B341:C341"/>
    <mergeCell ref="B342:C342"/>
    <mergeCell ref="B343:C343"/>
    <mergeCell ref="B351:C351"/>
    <mergeCell ref="B320:C320"/>
    <mergeCell ref="B321:C321"/>
    <mergeCell ref="B329:C329"/>
    <mergeCell ref="B170:D170"/>
    <mergeCell ref="D174:D177"/>
    <mergeCell ref="B178:C178"/>
    <mergeCell ref="B179:C179"/>
    <mergeCell ref="B188:C188"/>
    <mergeCell ref="B298:C298"/>
    <mergeCell ref="B299:C299"/>
    <mergeCell ref="B307:C307"/>
    <mergeCell ref="B270:C270"/>
    <mergeCell ref="B278:C278"/>
    <mergeCell ref="B279:C279"/>
    <mergeCell ref="B287:C287"/>
    <mergeCell ref="B288:C288"/>
    <mergeCell ref="B375:C375"/>
    <mergeCell ref="B376:C376"/>
    <mergeCell ref="B364:C364"/>
    <mergeCell ref="B365:C365"/>
    <mergeCell ref="B373:C373"/>
    <mergeCell ref="B374:C374"/>
    <mergeCell ref="B330:C330"/>
    <mergeCell ref="B332:C332"/>
    <mergeCell ref="B331:C331"/>
    <mergeCell ref="B308:C308"/>
    <mergeCell ref="B29:C29"/>
    <mergeCell ref="B30:C30"/>
    <mergeCell ref="B31:C31"/>
    <mergeCell ref="B32:C32"/>
    <mergeCell ref="B40:C40"/>
    <mergeCell ref="B41:C41"/>
    <mergeCell ref="B49:C49"/>
    <mergeCell ref="B50:C50"/>
    <mergeCell ref="B51:C51"/>
    <mergeCell ref="B52:C52"/>
    <mergeCell ref="B53:C53"/>
    <mergeCell ref="B289:C289"/>
    <mergeCell ref="B20:C20"/>
    <mergeCell ref="B21:C21"/>
    <mergeCell ref="B2:D2"/>
    <mergeCell ref="B3:D3"/>
    <mergeCell ref="B4:D4"/>
    <mergeCell ref="B6:D6"/>
    <mergeCell ref="D389:D391"/>
    <mergeCell ref="B393:C393"/>
    <mergeCell ref="B394:C394"/>
    <mergeCell ref="D159:D162"/>
    <mergeCell ref="D141:D144"/>
    <mergeCell ref="B164:C164"/>
    <mergeCell ref="B145:C145"/>
    <mergeCell ref="B146:C146"/>
    <mergeCell ref="B154:C154"/>
    <mergeCell ref="B155:C155"/>
    <mergeCell ref="B380:D380"/>
    <mergeCell ref="B163:C163"/>
    <mergeCell ref="B165:C165"/>
    <mergeCell ref="B187:C187"/>
    <mergeCell ref="B269:C269"/>
    <mergeCell ref="B290:C290"/>
  </mergeCells>
  <pageMargins left="0.54" right="0.41" top="0.33" bottom="0.3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7</vt:i4>
      </vt:variant>
    </vt:vector>
  </HeadingPairs>
  <TitlesOfParts>
    <vt:vector size="20" baseType="lpstr">
      <vt:lpstr>1.</vt:lpstr>
      <vt:lpstr>2.</vt:lpstr>
      <vt:lpstr>3.</vt:lpstr>
      <vt:lpstr>4.</vt:lpstr>
      <vt:lpstr>5.</vt:lpstr>
      <vt:lpstr>6.</vt:lpstr>
      <vt:lpstr>7.</vt:lpstr>
      <vt:lpstr>3-1</vt:lpstr>
      <vt:lpstr>8.</vt:lpstr>
      <vt:lpstr>9.</vt:lpstr>
      <vt:lpstr>10.</vt:lpstr>
      <vt:lpstr>11.</vt:lpstr>
      <vt:lpstr>12.</vt:lpstr>
      <vt:lpstr>'10.'!Print_Area</vt:lpstr>
      <vt:lpstr>'2.'!Print_Area</vt:lpstr>
      <vt:lpstr>'9.'!Print_Area</vt:lpstr>
      <vt:lpstr>'10.'!Print_Titles</vt:lpstr>
      <vt:lpstr>'3-1'!Print_Titles</vt:lpstr>
      <vt:lpstr>'8.'!Print_Titles</vt:lpstr>
      <vt:lpstr>'9.'!Print_Titles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https:/mul2-mta.gov.am/tasks/1162070/oneclick/Dzevachap.xlsx?token=2deec17e9293c8665b431f864da53c37</cp:keywords>
  <cp:lastModifiedBy>Artak Albertyan</cp:lastModifiedBy>
  <cp:lastPrinted>2022-11-14T13:12:54Z</cp:lastPrinted>
  <dcterms:created xsi:type="dcterms:W3CDTF">2020-01-16T08:04:10Z</dcterms:created>
  <dcterms:modified xsi:type="dcterms:W3CDTF">2022-11-23T17:07:55Z</dcterms:modified>
</cp:coreProperties>
</file>