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3"/>
  </bookViews>
  <sheets>
    <sheet name="1" sheetId="1" r:id="rId1"/>
    <sheet name="2" sheetId="10" r:id="rId2"/>
    <sheet name="3" sheetId="3" r:id="rId3"/>
    <sheet name="4" sheetId="11" r:id="rId4"/>
    <sheet name="5-1" sheetId="5" r:id="rId5"/>
    <sheet name="5-2" sheetId="6" r:id="rId6"/>
    <sheet name="6" sheetId="16" r:id="rId7"/>
  </sheets>
  <externalReferences>
    <externalReference r:id="rId8"/>
  </externalReferences>
  <definedNames>
    <definedName name="_xlnm.Print_Area" localSheetId="0">'1'!$A$1:$D$85</definedName>
    <definedName name="_xlnm.Print_Area" localSheetId="1">'2'!$A$1:$H$53</definedName>
    <definedName name="_xlnm.Print_Area" localSheetId="2">'3'!$A$1:$G$118</definedName>
    <definedName name="_xlnm.Print_Area" localSheetId="3">'4'!$A$1:$D$67</definedName>
    <definedName name="_xlnm.Print_Area" localSheetId="5">'5-2'!$A$1:$C$107</definedName>
    <definedName name="_xlnm.Print_Area" localSheetId="6">'6'!$A$1:$G$64</definedName>
  </definedNames>
  <calcPr calcId="162913"/>
</workbook>
</file>

<file path=xl/calcChain.xml><?xml version="1.0" encoding="utf-8"?>
<calcChain xmlns="http://schemas.openxmlformats.org/spreadsheetml/2006/main">
  <c r="G87" i="3" l="1"/>
  <c r="G41" i="16" l="1"/>
  <c r="G42" i="16" l="1"/>
  <c r="C20" i="5" l="1"/>
  <c r="D18" i="1"/>
  <c r="G49" i="16" l="1"/>
  <c r="F48" i="10" l="1"/>
  <c r="F47" i="10"/>
  <c r="F46" i="10"/>
  <c r="F45" i="10"/>
  <c r="F44" i="10"/>
  <c r="D32" i="11" l="1"/>
  <c r="D30" i="11" s="1"/>
  <c r="D28" i="11" s="1"/>
  <c r="G26" i="16" l="1"/>
  <c r="D53" i="11" l="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D51" i="11" l="1"/>
  <c r="D49" i="11" s="1"/>
  <c r="H36" i="10"/>
  <c r="G36" i="10"/>
  <c r="F36" i="10"/>
  <c r="G107" i="3" s="1"/>
  <c r="G106" i="3" s="1"/>
  <c r="G105" i="3" s="1"/>
  <c r="G104" i="3" s="1"/>
  <c r="G103" i="3" s="1"/>
  <c r="G101" i="3" s="1"/>
  <c r="G99" i="3" s="1"/>
  <c r="D67" i="1" s="1"/>
  <c r="C94" i="5" s="1"/>
  <c r="C90" i="6" s="1"/>
  <c r="E36" i="10"/>
  <c r="D36" i="10" l="1"/>
  <c r="C66" i="6"/>
  <c r="G18" i="16" l="1"/>
  <c r="D20" i="11"/>
  <c r="D22" i="11"/>
  <c r="D45" i="11" l="1"/>
  <c r="G17" i="16"/>
  <c r="G15" i="16" s="1"/>
  <c r="D42" i="11" l="1"/>
  <c r="G23" i="16"/>
  <c r="G20" i="16" s="1"/>
  <c r="G36" i="16"/>
  <c r="G33" i="16"/>
  <c r="F34" i="10" l="1"/>
  <c r="D40" i="11"/>
  <c r="G80" i="3" s="1"/>
  <c r="G79" i="3" s="1"/>
  <c r="G78" i="3" s="1"/>
  <c r="G77" i="3" s="1"/>
  <c r="G76" i="3" s="1"/>
  <c r="G74" i="3" s="1"/>
  <c r="G72" i="3" s="1"/>
  <c r="G70" i="3" s="1"/>
  <c r="G68" i="3" s="1"/>
  <c r="G66" i="3" s="1"/>
  <c r="G64" i="3" s="1"/>
  <c r="G62" i="3" s="1"/>
  <c r="D49" i="1" l="1"/>
  <c r="D42" i="1" l="1"/>
  <c r="C71" i="5"/>
  <c r="C67" i="6" s="1"/>
  <c r="D34" i="10" l="1"/>
  <c r="D15" i="11" l="1"/>
  <c r="F31" i="10"/>
  <c r="G31" i="10"/>
  <c r="H31" i="10"/>
  <c r="G13" i="10"/>
  <c r="G41" i="3" s="1"/>
  <c r="G40" i="3" s="1"/>
  <c r="H13" i="10"/>
  <c r="D37" i="11"/>
  <c r="D35" i="11" s="1"/>
  <c r="D46" i="11"/>
  <c r="H53" i="10" s="1"/>
  <c r="H11" i="10" s="1"/>
  <c r="D53" i="10" l="1"/>
  <c r="G118" i="3" s="1"/>
  <c r="G117" i="3" s="1"/>
  <c r="G116" i="3" s="1"/>
  <c r="G115" i="3" s="1"/>
  <c r="G114" i="3" s="1"/>
  <c r="G112" i="3" s="1"/>
  <c r="G110" i="3" s="1"/>
  <c r="G108" i="3" s="1"/>
  <c r="G35" i="10"/>
  <c r="D35" i="10" s="1"/>
  <c r="G98" i="3" s="1"/>
  <c r="G97" i="3" s="1"/>
  <c r="G96" i="3" s="1"/>
  <c r="G95" i="3" s="1"/>
  <c r="G93" i="3" s="1"/>
  <c r="G91" i="3" s="1"/>
  <c r="G89" i="3" s="1"/>
  <c r="D43" i="11"/>
  <c r="C35" i="11"/>
  <c r="E33" i="10"/>
  <c r="C39" i="11"/>
  <c r="G85" i="3" l="1"/>
  <c r="G83" i="3" s="1"/>
  <c r="G81" i="3" s="1"/>
  <c r="D80" i="1"/>
  <c r="C109" i="5" s="1"/>
  <c r="C106" i="6" s="1"/>
  <c r="D62" i="1"/>
  <c r="D55" i="1" s="1"/>
  <c r="D33" i="10"/>
  <c r="G61" i="3" s="1"/>
  <c r="G60" i="3" s="1"/>
  <c r="G59" i="3" s="1"/>
  <c r="G58" i="3" s="1"/>
  <c r="G57" i="3" s="1"/>
  <c r="G55" i="3" s="1"/>
  <c r="G53" i="3" s="1"/>
  <c r="D36" i="1" s="1"/>
  <c r="C56" i="5" s="1"/>
  <c r="C52" i="6" s="1"/>
  <c r="E31" i="10"/>
  <c r="F30" i="10"/>
  <c r="D30" i="10" s="1"/>
  <c r="F29" i="10"/>
  <c r="G28" i="10"/>
  <c r="D73" i="1" l="1"/>
  <c r="C85" i="5"/>
  <c r="C81" i="6" s="1"/>
  <c r="G26" i="10"/>
  <c r="G11" i="10" s="1"/>
  <c r="D28" i="10"/>
  <c r="D29" i="10"/>
  <c r="F26" i="10"/>
  <c r="D31" i="10"/>
  <c r="D25" i="10"/>
  <c r="D26" i="10" l="1"/>
  <c r="G50" i="3"/>
  <c r="G49" i="3" s="1"/>
  <c r="G52" i="3"/>
  <c r="G51" i="3" s="1"/>
  <c r="F22" i="10"/>
  <c r="F23" i="10"/>
  <c r="F24" i="10"/>
  <c r="F16" i="10"/>
  <c r="F17" i="10"/>
  <c r="F18" i="10"/>
  <c r="F19" i="10"/>
  <c r="F20" i="10"/>
  <c r="F21" i="10"/>
  <c r="F15" i="10"/>
  <c r="D13" i="11"/>
  <c r="D11" i="11" s="1"/>
  <c r="G48" i="3" l="1"/>
  <c r="G47" i="3" s="1"/>
  <c r="G46" i="3" s="1"/>
  <c r="G44" i="3" s="1"/>
  <c r="G42" i="3" s="1"/>
  <c r="F13" i="10"/>
  <c r="F11" i="10" s="1"/>
  <c r="D30" i="1" l="1"/>
  <c r="G39" i="3"/>
  <c r="G14" i="16"/>
  <c r="C44" i="5" l="1"/>
  <c r="C41" i="6" s="1"/>
  <c r="D21" i="10" l="1"/>
  <c r="D22" i="10"/>
  <c r="D24" i="10"/>
  <c r="G38" i="3"/>
  <c r="G37" i="3" s="1"/>
  <c r="D23" i="10"/>
  <c r="D19" i="10"/>
  <c r="D18" i="10"/>
  <c r="D17" i="10"/>
  <c r="D16" i="10"/>
  <c r="D15" i="10"/>
  <c r="E13" i="10"/>
  <c r="E11" i="10" s="1"/>
  <c r="D11" i="10" s="1"/>
  <c r="D13" i="10" l="1"/>
  <c r="E9" i="10"/>
  <c r="D9" i="11"/>
  <c r="D20" i="10"/>
  <c r="G36" i="3"/>
  <c r="G35" i="3" s="1"/>
  <c r="G33" i="3" s="1"/>
  <c r="G31" i="3" s="1"/>
  <c r="D24" i="1" l="1"/>
  <c r="D11" i="1" s="1"/>
  <c r="G12" i="16"/>
  <c r="G9" i="16" s="1"/>
  <c r="D10" i="1" l="1"/>
  <c r="D9" i="1" s="1"/>
  <c r="C33" i="5"/>
  <c r="C30" i="6" s="1"/>
  <c r="G9" i="10" l="1"/>
  <c r="F9" i="10"/>
  <c r="H9" i="10"/>
  <c r="D9" i="10" l="1"/>
  <c r="G29" i="3" l="1"/>
  <c r="G28" i="3"/>
  <c r="G27" i="3" s="1"/>
  <c r="G26" i="3" s="1"/>
  <c r="G22" i="3" s="1"/>
  <c r="G24" i="3" l="1"/>
  <c r="C16" i="6"/>
  <c r="G20" i="3"/>
  <c r="G18" i="3" s="1"/>
  <c r="G16" i="3" s="1"/>
  <c r="G14" i="3" s="1"/>
  <c r="G12" i="3" s="1"/>
  <c r="G10" i="3" s="1"/>
</calcChain>
</file>

<file path=xl/sharedStrings.xml><?xml version="1.0" encoding="utf-8"?>
<sst xmlns="http://schemas.openxmlformats.org/spreadsheetml/2006/main" count="818" uniqueCount="298">
  <si>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</si>
  <si>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</si>
  <si>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</si>
  <si>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</si>
  <si>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</si>
  <si>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</si>
  <si>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</si>
  <si>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</si>
  <si>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</si>
  <si>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</si>
  <si>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</si>
  <si>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</si>
  <si>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</si>
  <si>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</si>
  <si>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</si>
  <si>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</si>
  <si>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</si>
  <si>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</si>
  <si>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</si>
  <si>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</si>
  <si>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</si>
  <si>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</si>
  <si>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</si>
  <si>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</si>
  <si>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</si>
  <si>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</si>
  <si>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</si>
  <si>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</si>
  <si>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</si>
  <si>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</si>
  <si>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</si>
  <si>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</si>
  <si>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ԸՆԹԱՑԻԿ ԾԱԽՍԵՐ</t>
  </si>
  <si>
    <t>Տարի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</si>
  <si>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</si>
  <si>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</si>
  <si>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</si>
  <si>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</si>
  <si>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</si>
  <si>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</si>
  <si>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</si>
  <si>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</si>
  <si>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</si>
  <si>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</si>
  <si>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</si>
  <si>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</si>
  <si>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</si>
  <si>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</si>
  <si>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</si>
  <si>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</si>
  <si>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</si>
  <si>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</si>
  <si>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</si>
  <si>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</si>
  <si>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</si>
  <si>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</si>
  <si>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</si>
  <si>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</si>
  <si>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</si>
  <si>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</si>
  <si>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 xml:space="preserve"> ԸՆԴԱՄԵՆԸ</t>
  </si>
  <si>
    <t>ԲՄ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</si>
  <si>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</si>
  <si>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</si>
  <si>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</si>
  <si>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</si>
  <si>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</si>
  <si>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</si>
  <si>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</si>
  <si>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</si>
  <si>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</si>
  <si>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</si>
  <si>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</si>
  <si>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</si>
  <si>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</si>
  <si>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</si>
  <si>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</si>
  <si>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</si>
  <si>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</si>
  <si>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</si>
  <si>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</si>
  <si>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</si>
  <si>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</si>
  <si>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</si>
  <si>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</si>
  <si>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</si>
  <si>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</si>
  <si>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</si>
  <si>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</si>
  <si>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</si>
  <si>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</si>
  <si>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Աղյուսակ 9.1.26 </t>
  </si>
  <si>
    <t xml:space="preserve"> 1004 </t>
  </si>
  <si>
    <t>(հազ. դրամ)</t>
  </si>
  <si>
    <t>ՀՀ կառավարության 2022 թվականի</t>
  </si>
  <si>
    <t>Աղյուսակ 9.7</t>
  </si>
  <si>
    <t>ՄԱՍ III ԾԱՌԱՅՈՒԹՅՈՒՆՆԵՐ</t>
  </si>
  <si>
    <t xml:space="preserve"> Ծառայությունների մատուցում </t>
  </si>
  <si>
    <t>Բաժին N 04</t>
  </si>
  <si>
    <t>Խումբ N 02</t>
  </si>
  <si>
    <t>Դաս N 04</t>
  </si>
  <si>
    <t>Ոռոգում</t>
  </si>
  <si>
    <t>Ցուցանիշների փոփոխությունը (նվազեցումները նշված են փակագծերում)</t>
  </si>
  <si>
    <t>ՀՀ ՏԿԵՆ ջրային կոմիտե</t>
  </si>
  <si>
    <t>Պետական մարմինների կողմից օգտագործվող ոչ ֆինանսական ակտիվների հետ գործառնություններ</t>
  </si>
  <si>
    <t>Ցուցանիշների փոփոխությունը                   (նվազեցումները նշված են փակագծերում)</t>
  </si>
  <si>
    <t>այդ թվում` ըստ կատարողների</t>
  </si>
  <si>
    <t>Ցուցանիշների փոփոխությունը                 (նվազեցումները նշված են փակագծերում)</t>
  </si>
  <si>
    <t>Գետերի և հեղեղատարների տեղամասերի ամրացման և մաքրման աշխատանքներ</t>
  </si>
  <si>
    <t>Գետերի և հեղեղատարների տեղամասերի ամրացման և մաքրման համար նախագծերի և աշխատանքների ձեռքբերում</t>
  </si>
  <si>
    <t>Այգեձորի մայր ջրանցքին զուգահեռ հենապատի ամրացում մոտ 70մ երկարությամբ</t>
  </si>
  <si>
    <t xml:space="preserve">Գավառագետի հունի մաքրում մոտ 4200 մ </t>
  </si>
  <si>
    <t>Մեծամորի հեղեղատարի հունի մաքրում մոտ 1000 մ և ափապատնեշի բարձրացում մոտ 150 մ երկարությամբ</t>
  </si>
  <si>
    <t xml:space="preserve">ք.Ապարանի «ՔՅԱՆԴԱԼ» կոչվող սելավատարի մաքրում մոտ 2000 մ հատվածում </t>
  </si>
  <si>
    <t>Գետիկ հունի մաքրում շուրջ 1600 մ և ափերի ամրացում շուրջ 150 մ Ճամբարակ խոշորացված համայնքի Մարտունի գյուղի տարածքում</t>
  </si>
  <si>
    <t>Նարեկի սելավատարի հունի մաքրում 2945 մ և ափերի ամրացում 380 մ</t>
  </si>
  <si>
    <t xml:space="preserve">Մեծամոր գետի ափապատնեշի բարձրացում մոտ 800 մ երկարությամբ հատվածում </t>
  </si>
  <si>
    <t xml:space="preserve">Տանձուտ և Փամբակ գետերի ափապաշտպան հենապատերի վերականգնում մոտ 600 մ երկարությամբ հատվածում </t>
  </si>
  <si>
    <t xml:space="preserve">Որոտան գետի հունի մաքրում Սիսիան քաղաքի կենտրոնական կամրջից վերև և ներքև մոտ 1400 մ հատվածում </t>
  </si>
  <si>
    <t xml:space="preserve">Երվանդաշատ համայնքի Արաքս գետի ափապաշտպան արգելաթմբի բարձրացում </t>
  </si>
  <si>
    <t xml:space="preserve"> - Շենքերի և շինությունների կապիտալ վերանորոգում</t>
  </si>
  <si>
    <t>այդ թվում` ըստ ուղղությունների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</si>
  <si>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</si>
  <si>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</si>
  <si>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ՀՀ ՏԿԵՆ ջրային կոմիտե </t>
  </si>
  <si>
    <t>1004   31012</t>
  </si>
  <si>
    <t>45241133/15</t>
  </si>
  <si>
    <t>գետերի ափերի պաշտպանության աշխատանքներ</t>
  </si>
  <si>
    <t>ՀԲՄՙ</t>
  </si>
  <si>
    <t>45241133/14</t>
  </si>
  <si>
    <t>45241133/16</t>
  </si>
  <si>
    <t>45241133/11</t>
  </si>
  <si>
    <t>71351540/11</t>
  </si>
  <si>
    <t>71351540/12</t>
  </si>
  <si>
    <t>տեխնիկական հսկողության ծառայություններ</t>
  </si>
  <si>
    <t>ԳՀ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</si>
  <si>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</si>
  <si>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«ՀԱՅԱՍՏԱՆԻ ՀԱՆՐԱՊԵՏՈՒԹՅԱՆ 2022 ԹՎԱԿԱՆԻ ՊԵՏԱԿԱՆ ԲՅՈՒՋԵԻ ՄԱՍԻՆ» ՀԱՅԱՍՏԱՆԻ ՀԱՆՐԱՊԵՏՈՒԹՅԱՆ ՕՐԵՆՔԻ N 1 ՀԱՎԵԼՎԱԾԻ N 3 ԱՂՅՈՒՍԱԿՈՒՄ ԿԱՏԱՐՎՈՂ  ՓՈՓՈԽՈՒԹՅՈՒՆՆԵՐԸ </t>
  </si>
  <si>
    <t>Ցուցանիշների փոփոխությունը                                                               ( նվազեցումները նշված են փակագծերում)</t>
  </si>
  <si>
    <t>ՀՀ Արարատի մարզի Արաքսավան և Բուրաստան համայնքների Արաքս գետի N16-ից մինչև N14 սահմանների միջակայքում Արաքս գետի նախկին հունի վերականգման և N16 սահմանանշանի մոտակայքում Արաքս գետի հայկական կողմի մոտ 130 մ երկարությամբ և 8 մ խորությամբ ողողված պատնեշի վերականգնման աշխատանքների նախագծանախահաշվային փաստաթղթերի ձեռքբերում</t>
  </si>
  <si>
    <t xml:space="preserve"> ԱՅԼ ՀԻՄՆԱԿԱՆ ՄԻՋՈՑՆԵՐ</t>
  </si>
  <si>
    <t xml:space="preserve"> - Նախագծահետազոտական ծախսեր</t>
  </si>
  <si>
    <t>Ջրամբարների վերականգնման և վերազինման աշխատանքներ</t>
  </si>
  <si>
    <t>ՀՀ Տավուշի մարզի Տավուշ ջրամբարի պատվարի վերականգնման նախագծանախահաշվային փաստաթղթերի ձեռքբերում</t>
  </si>
  <si>
    <t>Մարմարիկի ջրամբարի ջրծեծ-ջրմարիչ հանգույցի վերանորոգում</t>
  </si>
  <si>
    <t xml:space="preserve">Ապարանի ջրամբարի վերանորոգում </t>
  </si>
  <si>
    <t>Երևանի Բուսաբանական այգու ոռոգման ցանցի կառուցում՝ Սարկավագի փողոցի ջրանցքից մինչև Բուսաբանական այգու պարսպի հատված</t>
  </si>
  <si>
    <t>Ոռոգման համակարգերի կառուցում</t>
  </si>
  <si>
    <t xml:space="preserve"> Ոռոգման համակարգերի կառուցում</t>
  </si>
  <si>
    <t xml:space="preserve"> Ոռոգման համակարգերի կառուցման համար նախագծերի և աշխատանքների ձեռքբերում</t>
  </si>
  <si>
    <t xml:space="preserve"> - Շենքերի և շինությունների շինարարություն</t>
  </si>
  <si>
    <t>Ոռոգման համակարգերի կառուցման համար նախագծերի և աշխատանքների ձեռքբերում</t>
  </si>
  <si>
    <t xml:space="preserve">ՀՀ-ի տարածքում Վարձակալի կողմից չսպասարկվող շուրջ 560 բնակավայրերում ջրամատակարարման և ջրահեռացման համակարգերի կառուցում  </t>
  </si>
  <si>
    <t>Ջրային կոմիտեի տեխնիկական հագեցվածության բարելավում</t>
  </si>
  <si>
    <t>ՀՀ տարածքային կառավարման և ենթակառուցվածքների նախարարության  ջրային կոմիտե</t>
  </si>
  <si>
    <t xml:space="preserve"> 1109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</si>
  <si>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</si>
  <si>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արդյունավետ ծրագրերի մշակման և իրականացման  ապահովում</t>
  </si>
  <si>
    <t xml:space="preserve"> Ջրային տնտեսության ոլորտում իրականացվող ծրագրերի ազդեցության և արդյունավետության բարելավում</t>
  </si>
  <si>
    <t>Ջրային կոմիտեի աշխատանքային պայմանների բարելավման համար վարչական սարքավորումների ձեռքբերում</t>
  </si>
  <si>
    <t>06</t>
  </si>
  <si>
    <t xml:space="preserve"> ԲՆԱԿԱՐԱՆԱՅԻՆ ՇԻՆԱՐԱՐՈՒԹՅՈՒՆ ԵՎ ԿՈՄՈՒՆԱԼ ԾԱՌԱՅՈՒԹՅՈՒՆՆԵՐ</t>
  </si>
  <si>
    <t>03</t>
  </si>
  <si>
    <t xml:space="preserve"> Ջրամատակարարում</t>
  </si>
  <si>
    <t xml:space="preserve"> ՀՀ տարածքային կառավարման և ենթակառուցվածքների նախարարության ջրային կոմիտե</t>
  </si>
  <si>
    <t xml:space="preserve"> ՄԵՔԵՆԱՆԵՐ  ԵՎ  ՍԱՐՔԱՎՈՐՈՒՄՆԵՐ</t>
  </si>
  <si>
    <t xml:space="preserve"> - Վարչական սարքավորումներ</t>
  </si>
  <si>
    <t>Ջրային տնտեսության ոլորտում ծրագրերի համակարգում և մոնիտորինգ</t>
  </si>
  <si>
    <t>ՀՀ ՏԿԵՆ Ջրային կոմիտե</t>
  </si>
  <si>
    <t>Ջրային կոմիտեի համար համակարգչային տեխնիկայի և գրասենյակային գույքի ձեռքբերում</t>
  </si>
  <si>
    <t xml:space="preserve"> ՀՀ տարածքում վարձակալի կողմից չսպասարկվող շոււրջ 560 բնակավայրերում ջրամատակարարման և ջրահեռացման համակարգերի կառուցում</t>
  </si>
  <si>
    <t xml:space="preserve"> Ջրամատակարարաման և ջրահեռացման բարելավում</t>
  </si>
  <si>
    <t>Հավելված N 3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</si>
  <si>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</si>
  <si>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</si>
  <si>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ՀՀ տարածքում Վարձակալի կողմից չսպասարկվող շոււրջ 560 բնակավայրերում ջրամատակարարման և ջրահեռացման համակարգերի կառուցման ծրագիր</t>
  </si>
  <si>
    <t xml:space="preserve"> Ջրամատակարարաման և ջրահեռացման բարելավում </t>
  </si>
  <si>
    <t xml:space="preserve"> 1072 </t>
  </si>
  <si>
    <t xml:space="preserve"> ՀՀ տարածքում վարձակալի կողմից չսպասարկվող շոււրջ 560 բնակավայրերում ջրամատակարարման և ջրահեռացման համակարգերի կառուցում </t>
  </si>
  <si>
    <t xml:space="preserve"> ՀՀ տարածքում Վարձակալի կողմից չսպասարկվող շոււրջ 560 բնակավայրերքւմ ջրամատակարարման և ջրահեռացման համակարգերի կառուցման ծրագիր </t>
  </si>
  <si>
    <t xml:space="preserve"> Մասնագիտացված միավոր </t>
  </si>
  <si>
    <t xml:space="preserve"> Ջրամբարների վերականգնման և վերազինման աշխատանքներ</t>
  </si>
  <si>
    <t xml:space="preserve"> Ջրամբարների վերականգնման և վերազինման համար նախագծերի և աշխատանքների ձեռքբերում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</si>
  <si>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</si>
  <si>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</si>
  <si>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Ոռոգման համակարգի ընկերություններ </t>
  </si>
  <si>
    <t>05</t>
  </si>
  <si>
    <t xml:space="preserve"> ՇՐՋԱԿԱ  ՄԻՋԱՎԱՅՐԻ ՊԱՇՏՊԱՆՈՒԹՅՈՒՆ</t>
  </si>
  <si>
    <t>04</t>
  </si>
  <si>
    <t xml:space="preserve"> Կենսաբազմազանության և բնության պաշտպանություն</t>
  </si>
  <si>
    <t xml:space="preserve"> Որոտան-Արփա-Սևան թունելի ջրային համակարգի կառավարում</t>
  </si>
  <si>
    <t xml:space="preserve">Որոտան-Արփա-Սևան թունելի ջրային համակարգի կառավարում </t>
  </si>
  <si>
    <t xml:space="preserve"> Որոտան-Արփա-Սևան թունելի ջրային համակարգի պահպանում և շահագործում</t>
  </si>
  <si>
    <t xml:space="preserve"> Որոտան-Արփա-Սևան հիդրոհամակարգի անվտանգության և հուսալիության ապահովում</t>
  </si>
  <si>
    <t xml:space="preserve"> Արփա-Սևան ջրային համակարգի տեխնիկական վիճակի բարելավում</t>
  </si>
  <si>
    <t xml:space="preserve"> Արփա-Սևան թունելի առանձին վթարային հատվածների վերականգնման աշխատանքներ</t>
  </si>
  <si>
    <t xml:space="preserve"> Հանրության կողմից անմիջականորեն օգտագործվող ակտիվների հետ կապված միջոցառումներ</t>
  </si>
  <si>
    <t xml:space="preserve">Արփա-Սևան ջրային համակարգի տեխնիկական վիճակի բարելավում  </t>
  </si>
  <si>
    <t xml:space="preserve"> ՀՀ  տարածքային կառավարման և ենթակառուցվածքների նախարարության ջրային կոմիտե</t>
  </si>
  <si>
    <t>Աղյուսակ 2</t>
  </si>
  <si>
    <t xml:space="preserve"> Արփա-Սևան ջրային համակարգի տեխնիկական վիճակի բարելավում </t>
  </si>
  <si>
    <t xml:space="preserve"> Արփա-Սևան թունելի առանձին վթարային հատվածների վերականգնման աշխատանքներ </t>
  </si>
  <si>
    <t xml:space="preserve"> Հանրության կողմից անմիջականորեն օգտագործվող ակտիվների հետ կապված միջոցառումներ </t>
  </si>
  <si>
    <t xml:space="preserve"> Երեսարկների վերակառուցում (մեկ համալիրի ճակատով՛ թունելի ՈՒՀ 189+90-ից մինչև ՈՒՀ 360+47), գծմ </t>
  </si>
  <si>
    <t>1004   31020</t>
  </si>
  <si>
    <t>71351540/517</t>
  </si>
  <si>
    <t>փորձաքննության ծառայություններ</t>
  </si>
  <si>
    <t>50531140/4</t>
  </si>
  <si>
    <t>1004   31014</t>
  </si>
  <si>
    <t>50531140/2</t>
  </si>
  <si>
    <t>նախագծերի պատրաստում, ծախսերի գնահատում</t>
  </si>
  <si>
    <t>71241200/1</t>
  </si>
  <si>
    <t>ՀՀ տարածքում վարձակալի կողմից չսպասարկվող շոււրջ 560 բնակավայրերում ջրամատակարարման և ջրահեռացման համակարգերի կառուցում</t>
  </si>
  <si>
    <t>1072   31009</t>
  </si>
  <si>
    <t>1109  31001</t>
  </si>
  <si>
    <t>39141120/1</t>
  </si>
  <si>
    <t>դարակներով պահարաններ</t>
  </si>
  <si>
    <t>ՄԱ</t>
  </si>
  <si>
    <t>հատ</t>
  </si>
  <si>
    <t>30239170/2</t>
  </si>
  <si>
    <t>բազմաֆունկցիոնալ սարք` լազերային</t>
  </si>
  <si>
    <t>39241300/1</t>
  </si>
  <si>
    <t>թուղթ կտրող սարք</t>
  </si>
  <si>
    <t>1017   21001</t>
  </si>
  <si>
    <t>45611300/1</t>
  </si>
  <si>
    <t>ՄԱՍ I ԱՊՐԱՆՔՆԵՐ</t>
  </si>
  <si>
    <t>այլ շենքերի, շինությունների հիմնանորոգում</t>
  </si>
  <si>
    <t>71351540/535</t>
  </si>
  <si>
    <t>98111140/1</t>
  </si>
  <si>
    <t>հեղինակային հսկողության ծառայություններ</t>
  </si>
  <si>
    <t>98111140/6</t>
  </si>
  <si>
    <t>98111140/4</t>
  </si>
  <si>
    <t>45611300/7</t>
  </si>
  <si>
    <t>45611300/8</t>
  </si>
  <si>
    <t> այլ շենքերի, շինությունների հիմնանորոգում</t>
  </si>
  <si>
    <t xml:space="preserve">«ՀԱՅԱՍՏԱՆԻ ՀԱՆՐԱՊԵՏՈՒԹՅԱՆ 2022 ԹՎԱԿԱՆԻ ՊԵՏԱԿԱՆ ԲՅՈՒՋԵԻ ՄԱՍԻՆ»  ՀԱՅԱՍՏԱՆԻ ՀԱՆՐԱՊԵՏՈՒԹՅԱՆ ՕՐԵՆՔԻ N 1 ՀԱՎԵԼՎԱԾԻ N 2 ԱՂՅՈՒՍԱԿՈՒՄ ԿԱՏԱՐՎՈՂ ՎԵՐԱԲԱՇԽՈՒՄԸ, ՓՈՓՈԽՈՒԹՅՈՒՆՆԵՐԸ, ՀԱՅԱՍՏԱՆԻ ՀԱՆՐԱՊԵՏՈՒԹՅԱՆ ԿԱՌԱՎԱՐՈՒԹՅԱՆ 2021 ԹՎԱԿԱՆԻ ԴԵԿՏԵՄԲԵՐԻ 23-Ի  N 2121-Ն ՈՐՈՇՄԱՆ N 5 ՀԱՎԵԼՎԱԾԻ  N 1 ԱՂՅՈՒՍԱԿՈՒՄ ԿԱՏԱՐՎՈՂ ՓՈՓՈԽՈՒԹՅՈՒՆՆԵՐԸ 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</si>
  <si>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</si>
  <si>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ՀՀ ԿԱՌԱՎԱՐՈՒԹՅԱՆ 2021 ԹՎԱԿԱՆԻ ԴԵԿՏԵՄԲԵՐԻ 23-Ի N 2121-Ն ՈՐՈՇՄԱՆ N 10 ՀԱՎԵԼՎԱԾՈՒՄ ԿԱՏԱՐՎՈՂ ՓՈՓՈԽՈՒԹՅՈՒՆՆԵՐԸ </t>
  </si>
  <si>
    <t xml:space="preserve">Գետերի ափերի ամրացում և ափապատնեշների բարձրացում, մ </t>
  </si>
  <si>
    <t xml:space="preserve">Գետերի հուների մաքրում, մ </t>
  </si>
  <si>
    <t xml:space="preserve"> Սելավատարների մաքրում, մ </t>
  </si>
  <si>
    <t xml:space="preserve"> Ջրամատակարարման և ջրահեռացման համակարգերի հիմնանորոգում</t>
  </si>
  <si>
    <t>ՀՀ Գեղարքունիքի մարզի Ներքին Գետաշեն  բնակավայրի ջրամատակարարման համակարգի վերակառուցում</t>
  </si>
  <si>
    <t>ՀՀ Սյունիքի մարզի Մեղրի քաղաքի ջրի մաքրման կայանի ապամոնտաժում, նորի կառուցում</t>
  </si>
  <si>
    <t>ՀՀ Գեղարքունիքի մարզի Կարմիրգյուղ և Սարուխան  բնակավայրերի ջրամատակարարման համակարգի վերակառուցում</t>
  </si>
  <si>
    <t>ՀՀ Արարատի մարզի Արալեզ համայնքի ջրամատակարարման համակարգի վերակառուցում</t>
  </si>
  <si>
    <t>ՀՀ Արարատի մարզի Մխչյան համայնքի ջրամատակարարման համակարգի վերակառուցում</t>
  </si>
  <si>
    <t>ՀՀ Արարատի մարզի Մասիս քաղաքի ջրամատակարարման համակարգի վերակառուցում</t>
  </si>
  <si>
    <t>ՀՀ Արարատի մարզի Վ. Դվին համայնքի ջրամատակարարման համակարգի վերակառուցում</t>
  </si>
  <si>
    <t>ՀՀ Արարատի մարզի Բերդիկ համայնքի ջրամատակարարման համակարգի վերակառուցում</t>
  </si>
  <si>
    <t xml:space="preserve">ՀՀ Արարատի մարզի Նոր Ուղի համայնքի խմելու ջրամատակարարման համակարգի վերակառուցում  </t>
  </si>
  <si>
    <t>ՀՀ Արարատի մարզի Ազատավան համայնքի ջրամատակարարման համակարգի վերակառուցում</t>
  </si>
  <si>
    <t>ՀՀ Արարատի մարզի Վերին Արտաշատ համայնքի խմելու ջրամատակարարման համակարգի վերակառուցում</t>
  </si>
  <si>
    <t>ՀՀ Արարատի մարզի Ղուկասավան համայնքի խմելու ջրամատակարարման համակարգի վերակառուցում</t>
  </si>
  <si>
    <t>ՀՀ Արարատի մարզի Դվին համայնքի ջրամատակարարման ցանցի վերակառուցում</t>
  </si>
  <si>
    <t>ՀՀ Արարատի մարզի Շահումյան համայնքի խմելու ջրամատակարարման համակարգի վերակառուցում</t>
  </si>
  <si>
    <t>ՀՀ Արարատի մարզի Արտաշատ համայնքի (վեց փողոցների) խմելու ջրամատակարարման համակարգի վերակառուցում</t>
  </si>
  <si>
    <t xml:space="preserve"> Ջրամատակարարման և ջրահեռացման համակարգերի հիմնանորոգման նախագծերի և աշխատանքների ձեռքբերում</t>
  </si>
  <si>
    <t>այդ թվում՝ ըստ ուղղությունների</t>
  </si>
  <si>
    <t xml:space="preserve"> Ջրամատակարարման և ջրահեռացման համակարգի հիմնանորոգման նախագծերի և աշխատանքների ձեռքբերում</t>
  </si>
  <si>
    <t>Բաժին N 06</t>
  </si>
  <si>
    <t xml:space="preserve"> Խումբ 03</t>
  </si>
  <si>
    <t>Դաս 01</t>
  </si>
  <si>
    <t>1072  31010</t>
  </si>
  <si>
    <t>Ջրամատակարարման և ջրահեռացման համակարգերի հիմնանորոգում</t>
  </si>
  <si>
    <t>45231131/4</t>
  </si>
  <si>
    <t>Ջրամատակարարման խողովակաշարերի հետ կապված աշխատանքներ</t>
  </si>
  <si>
    <t>45231131/6</t>
  </si>
  <si>
    <t>45231131/8</t>
  </si>
  <si>
    <t>45231131/11</t>
  </si>
  <si>
    <t>45231131/12</t>
  </si>
  <si>
    <t>45231131/15</t>
  </si>
  <si>
    <t>ՀԲՄ</t>
  </si>
  <si>
    <t>45231131/16</t>
  </si>
  <si>
    <t>45231131/18</t>
  </si>
  <si>
    <t>45231131/19</t>
  </si>
  <si>
    <t>45231131/20</t>
  </si>
  <si>
    <t>45231131/21</t>
  </si>
  <si>
    <t>45231131/23</t>
  </si>
  <si>
    <t>45231131/25</t>
  </si>
  <si>
    <t>45231131/26</t>
  </si>
  <si>
    <t>45231131/5</t>
  </si>
  <si>
    <t xml:space="preserve"> Ոռոգման ծառայություններ մատուցող ընկերություններին ֆինանսական աջակցության տրամադրում</t>
  </si>
  <si>
    <t xml:space="preserve"> Ոռոգման ոլորտի սուբսիդավորում ՋՕԸ-ների համար սահմանված ոռոգման ջրի սակագնի և նվազագույն շահավետ գնի տարբերության չափով</t>
  </si>
  <si>
    <t xml:space="preserve"> 11002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</si>
  <si>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</si>
  <si>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</si>
  <si>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</si>
  <si>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Հավելված N 5</t>
  </si>
  <si>
    <t xml:space="preserve">ՀԱՅԱՍՏԱՆԻ ՀԱՆՐԱՊԵՏՈՒԹՅԱՆ ԿԱՌԱՎԱՐՈՒԹՅԱՆ 2021 ԹՎԱԿԱՆԻ ԴԵԿՏԵՄԲԵՐԻ 23-Ի N 2121-Ն ՈՐՈՇՄԱՆ N 9 ՀԱՎԵԼՎԱԾԻ  N 9.7 ԱՂՅՈՒՍԱԿՈՒՄ ԿԱՏԱՐՎՈՂ ՓՈՓՈԽՈՒԹՅՈՒՆՆԵՐԸ </t>
  </si>
  <si>
    <t>Ցուցանիշների փոփոխությունը (ավելացումները նշված են դրական նշանով)</t>
  </si>
  <si>
    <t xml:space="preserve"> 11002 </t>
  </si>
  <si>
    <t xml:space="preserve"> Ոռոգման ծառայություններ մատուցող ընկերություններին ֆինանսական աջակցության տրամադրում </t>
  </si>
  <si>
    <t xml:space="preserve"> Ոռոգման ոլորտի սուբսիդավորում ՋՕԸ-ների համար սահմանված ոռոգման ջրի սակագնի և նվազագույն շահավետ գնի տարբերության չափով </t>
  </si>
  <si>
    <t xml:space="preserve"> Ջրօգտագործողների ընկերություններ </t>
  </si>
  <si>
    <t xml:space="preserve">ՀԱՅԱՍՏԱՆԻ ՀԱՆՐԱՊԵՏՈՒԹՅԱՆ ԿԱՌԱՎԱՐՈՒԹՅԱՆ 2021 ԹՎԱԿԱՆԻ ԴԵԿՏԵՄԲԵՐԻ 23-Ի N 2121-Ն ՈՐՈՇՄԱՆ N 9.1 ՀԱՎԵԼՎԱԾԻ  N 9.1.26 ԱՂՅՈՒՍԱԿՈՒՄ ԿԱՏԱՐՎՈՂ ՓՈՓՈԽՈՒԹՅՈՒՆՆԵՐԸ </t>
  </si>
  <si>
    <t>Հավելված  N 6</t>
  </si>
  <si>
    <t xml:space="preserve"> Նախագծանախահաշվային փաստաթղթեր,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</si>
</sst>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-* #,##0.00\ _դ_ր_._-;\-* #,##0.00\ _դ_ր_._-;_-* &quot;-&quot;??\ _դ_ր_._-;_-@_-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  <numFmt numFmtId="172" formatCode="#,##0.000"/>
  </numFmts>
  <fonts count="61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sz val="11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2"/>
    </font>
    <font>
      <sz val="12"/>
      <color indexed="8"/>
      <name val="GHEA Grapalat"/>
      <family val="3"/>
    </font>
    <font>
      <sz val="11"/>
      <color rgb="FFFF0000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3"/>
    </font>
    <font>
      <b/>
      <sz val="11"/>
      <color rgb="FFFF0000"/>
      <name val="GHEA Grapalat"/>
      <family val="3"/>
    </font>
    <font>
      <b/>
      <i/>
      <sz val="12"/>
      <color theme="1"/>
      <name val="GHEA Grapalat"/>
      <family val="3"/>
    </font>
    <font>
      <i/>
      <sz val="10"/>
      <color indexed="8"/>
      <name val="GHEA Grapalat"/>
      <family val="2"/>
    </font>
    <font>
      <sz val="8"/>
      <name val="GHEA Grapalat"/>
      <family val="3"/>
    </font>
    <font>
      <i/>
      <sz val="11"/>
      <color indexed="8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8"/>
      <color rgb="FFFF0000"/>
      <name val="GHEA Grapalat"/>
      <family val="3"/>
    </font>
    <font>
      <sz val="11"/>
      <color rgb="FF333333"/>
      <name val="GHEA Grapalat"/>
      <family val="3"/>
    </font>
    <font>
      <i/>
      <sz val="1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63">
    <xf numFmtId="0" fontId="0" fillId="0" borderId="0">
      <alignment horizontal="left" vertical="top" wrapText="1"/>
    </xf>
    <xf numFmtId="165" fontId="20" fillId="0" borderId="0" applyFont="0" applyFill="0" applyBorder="0" applyAlignment="0" applyProtection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6" fontId="20" fillId="0" borderId="0" applyFont="0" applyFill="0" applyBorder="0" applyAlignment="0" applyProtection="0">
      <alignment horizontal="left" vertical="top" wrapText="1"/>
    </xf>
    <xf numFmtId="0" fontId="20" fillId="0" borderId="0">
      <alignment horizontal="left" vertical="top" wrapText="1"/>
    </xf>
    <xf numFmtId="0" fontId="21" fillId="0" borderId="0"/>
    <xf numFmtId="0" fontId="22" fillId="0" borderId="0"/>
    <xf numFmtId="0" fontId="23" fillId="0" borderId="0"/>
    <xf numFmtId="0" fontId="22" fillId="0" borderId="0"/>
    <xf numFmtId="0" fontId="24" fillId="0" borderId="0"/>
    <xf numFmtId="0" fontId="25" fillId="0" borderId="0">
      <alignment vertical="center"/>
    </xf>
    <xf numFmtId="167" fontId="20" fillId="0" borderId="0" applyFill="0" applyBorder="0" applyProtection="0">
      <alignment horizontal="right" vertical="top"/>
    </xf>
    <xf numFmtId="0" fontId="22" fillId="0" borderId="0"/>
    <xf numFmtId="0" fontId="20" fillId="0" borderId="0">
      <alignment horizontal="left" vertical="top" wrapText="1"/>
    </xf>
    <xf numFmtId="0" fontId="23" fillId="0" borderId="0"/>
    <xf numFmtId="0" fontId="23" fillId="0" borderId="0"/>
    <xf numFmtId="0" fontId="20" fillId="0" borderId="0">
      <alignment horizontal="left" vertical="top" wrapText="1"/>
    </xf>
    <xf numFmtId="0" fontId="24" fillId="0" borderId="0"/>
    <xf numFmtId="167" fontId="45" fillId="0" borderId="0" applyFill="0" applyBorder="0" applyProtection="0">
      <alignment horizontal="right" vertical="top"/>
    </xf>
    <xf numFmtId="0" fontId="21" fillId="0" borderId="0"/>
    <xf numFmtId="0" fontId="25" fillId="0" borderId="0"/>
    <xf numFmtId="164" fontId="2" fillId="0" borderId="0" applyFont="0" applyFill="0" applyBorder="0" applyAlignment="0" applyProtection="0"/>
    <xf numFmtId="0" fontId="1" fillId="0" borderId="0"/>
  </cellStyleXfs>
  <cellXfs count="476">
    <xf numFmtId="0" fontId="0" fillId="0" borderId="0" xfId="0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33" borderId="11" xfId="0" applyFont="1" applyFill="1" applyBorder="1" applyAlignment="1">
      <alignment horizontal="left" vertical="top" wrapText="1"/>
    </xf>
    <xf numFmtId="0" fontId="26" fillId="33" borderId="22" xfId="0" applyFont="1" applyFill="1" applyBorder="1" applyAlignment="1">
      <alignment horizontal="left" vertical="top" wrapText="1"/>
    </xf>
    <xf numFmtId="0" fontId="26" fillId="33" borderId="24" xfId="0" applyFont="1" applyFill="1" applyBorder="1" applyAlignment="1">
      <alignment horizontal="left" vertical="top" wrapText="1"/>
    </xf>
    <xf numFmtId="0" fontId="26" fillId="0" borderId="0" xfId="0" applyFont="1" applyAlignment="1"/>
    <xf numFmtId="0" fontId="28" fillId="33" borderId="0" xfId="0" applyFont="1" applyFill="1" applyAlignment="1">
      <alignment horizontal="left" vertical="top" wrapText="1"/>
    </xf>
    <xf numFmtId="0" fontId="26" fillId="33" borderId="0" xfId="49" applyFont="1" applyFill="1" applyAlignment="1">
      <alignment vertical="center"/>
    </xf>
    <xf numFmtId="0" fontId="26" fillId="33" borderId="0" xfId="49" applyFont="1" applyFill="1" applyBorder="1" applyAlignment="1">
      <alignment horizontal="left" vertical="center"/>
    </xf>
    <xf numFmtId="0" fontId="28" fillId="33" borderId="0" xfId="0" applyFont="1" applyFill="1" applyBorder="1" applyAlignment="1">
      <alignment horizontal="left" vertical="top" wrapText="1"/>
    </xf>
    <xf numFmtId="0" fontId="38" fillId="33" borderId="0" xfId="0" applyFont="1" applyFill="1" applyBorder="1" applyAlignment="1">
      <alignment horizontal="left" vertical="top" wrapText="1"/>
    </xf>
    <xf numFmtId="167" fontId="37" fillId="0" borderId="21" xfId="51" applyNumberFormat="1" applyFont="1" applyFill="1" applyBorder="1" applyAlignment="1">
      <alignment horizontal="right" vertical="top"/>
    </xf>
    <xf numFmtId="0" fontId="32" fillId="34" borderId="34" xfId="0" applyFont="1" applyFill="1" applyBorder="1" applyAlignment="1">
      <alignment horizontal="left" vertical="top" wrapText="1"/>
    </xf>
    <xf numFmtId="0" fontId="31" fillId="34" borderId="34" xfId="0" applyFont="1" applyFill="1" applyBorder="1" applyAlignment="1">
      <alignment horizontal="left" vertical="top" wrapText="1"/>
    </xf>
    <xf numFmtId="168" fontId="34" fillId="33" borderId="34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 wrapText="1"/>
    </xf>
    <xf numFmtId="49" fontId="30" fillId="0" borderId="0" xfId="0" applyNumberFormat="1" applyFont="1" applyFill="1" applyAlignment="1">
      <alignment horizontal="center" vertical="center" wrapText="1"/>
    </xf>
    <xf numFmtId="0" fontId="37" fillId="0" borderId="0" xfId="0" applyNumberFormat="1" applyFont="1" applyFill="1" applyAlignment="1">
      <alignment horizontal="center" vertical="center" wrapText="1"/>
    </xf>
    <xf numFmtId="168" fontId="30" fillId="0" borderId="0" xfId="0" applyNumberFormat="1" applyFont="1" applyFill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49" fontId="29" fillId="0" borderId="34" xfId="0" applyNumberFormat="1" applyFont="1" applyFill="1" applyBorder="1" applyAlignment="1">
      <alignment horizontal="center" vertical="center" textRotation="90" wrapText="1"/>
    </xf>
    <xf numFmtId="168" fontId="29" fillId="0" borderId="34" xfId="0" applyNumberFormat="1" applyFont="1" applyFill="1" applyBorder="1" applyAlignment="1">
      <alignment horizontal="center" vertical="center" wrapText="1"/>
    </xf>
    <xf numFmtId="49" fontId="41" fillId="0" borderId="34" xfId="0" applyNumberFormat="1" applyFont="1" applyFill="1" applyBorder="1" applyAlignment="1">
      <alignment horizontal="center" vertical="center" textRotation="90" wrapText="1"/>
    </xf>
    <xf numFmtId="0" fontId="41" fillId="0" borderId="34" xfId="0" applyNumberFormat="1" applyFont="1" applyFill="1" applyBorder="1" applyAlignment="1">
      <alignment horizontal="center" vertical="center" wrapText="1"/>
    </xf>
    <xf numFmtId="168" fontId="41" fillId="0" borderId="36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33" borderId="34" xfId="0" applyFont="1" applyFill="1" applyBorder="1" applyAlignment="1">
      <alignment horizontal="center" vertical="center" wrapText="1"/>
    </xf>
    <xf numFmtId="0" fontId="42" fillId="33" borderId="34" xfId="0" applyFont="1" applyFill="1" applyBorder="1" applyAlignment="1">
      <alignment horizontal="center" vertical="center" wrapText="1"/>
    </xf>
    <xf numFmtId="168" fontId="36" fillId="33" borderId="34" xfId="0" applyNumberFormat="1" applyFont="1" applyFill="1" applyBorder="1" applyAlignment="1">
      <alignment horizontal="center" vertical="center" wrapText="1"/>
    </xf>
    <xf numFmtId="168" fontId="41" fillId="33" borderId="34" xfId="0" applyNumberFormat="1" applyFont="1" applyFill="1" applyBorder="1" applyAlignment="1">
      <alignment horizontal="center" vertical="center" wrapText="1"/>
    </xf>
    <xf numFmtId="0" fontId="34" fillId="33" borderId="0" xfId="0" applyFont="1" applyFill="1" applyAlignment="1">
      <alignment horizontal="center" vertical="center" wrapText="1"/>
    </xf>
    <xf numFmtId="43" fontId="34" fillId="0" borderId="0" xfId="1" applyNumberFormat="1" applyFont="1" applyAlignment="1">
      <alignment vertical="center" wrapText="1"/>
    </xf>
    <xf numFmtId="43" fontId="28" fillId="0" borderId="0" xfId="1" applyNumberFormat="1" applyFont="1" applyAlignment="1">
      <alignment horizontal="center" vertical="center" wrapText="1"/>
    </xf>
    <xf numFmtId="49" fontId="29" fillId="0" borderId="36" xfId="0" applyNumberFormat="1" applyFont="1" applyFill="1" applyBorder="1" applyAlignment="1">
      <alignment horizontal="center" vertical="center" textRotation="90" wrapText="1"/>
    </xf>
    <xf numFmtId="168" fontId="41" fillId="0" borderId="34" xfId="0" applyNumberFormat="1" applyFont="1" applyFill="1" applyBorder="1" applyAlignment="1">
      <alignment horizontal="center" vertical="center" wrapText="1"/>
    </xf>
    <xf numFmtId="43" fontId="34" fillId="0" borderId="0" xfId="1" applyNumberFormat="1" applyFont="1" applyAlignment="1">
      <alignment horizontal="center" vertical="center" wrapText="1"/>
    </xf>
    <xf numFmtId="43" fontId="34" fillId="33" borderId="0" xfId="1" applyNumberFormat="1" applyFont="1" applyFill="1" applyAlignment="1">
      <alignment horizontal="center" vertical="center" wrapText="1"/>
    </xf>
    <xf numFmtId="0" fontId="34" fillId="33" borderId="0" xfId="0" applyFont="1" applyFill="1" applyAlignment="1">
      <alignment vertical="center" wrapText="1"/>
    </xf>
    <xf numFmtId="168" fontId="34" fillId="0" borderId="0" xfId="0" applyNumberFormat="1" applyFont="1" applyAlignment="1">
      <alignment vertical="center" wrapText="1"/>
    </xf>
    <xf numFmtId="0" fontId="30" fillId="33" borderId="0" xfId="0" applyFont="1" applyFill="1" applyBorder="1" applyAlignment="1">
      <alignment horizontal="right"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35" fillId="0" borderId="34" xfId="0" applyFont="1" applyBorder="1" applyAlignment="1">
      <alignment horizontal="left" vertical="top" wrapText="1"/>
    </xf>
    <xf numFmtId="0" fontId="44" fillId="33" borderId="0" xfId="0" applyFont="1" applyFill="1">
      <alignment horizontal="left" vertical="top" wrapText="1"/>
    </xf>
    <xf numFmtId="168" fontId="36" fillId="0" borderId="36" xfId="0" applyNumberFormat="1" applyFont="1" applyFill="1" applyBorder="1" applyAlignment="1">
      <alignment horizontal="center" vertical="center" wrapText="1"/>
    </xf>
    <xf numFmtId="0" fontId="26" fillId="34" borderId="34" xfId="0" applyFont="1" applyFill="1" applyBorder="1" applyAlignment="1">
      <alignment horizontal="left" vertical="top" wrapText="1"/>
    </xf>
    <xf numFmtId="167" fontId="31" fillId="0" borderId="34" xfId="51" applyNumberFormat="1" applyFont="1" applyFill="1" applyBorder="1" applyAlignment="1">
      <alignment horizontal="right" vertical="top"/>
    </xf>
    <xf numFmtId="168" fontId="28" fillId="0" borderId="0" xfId="0" applyNumberFormat="1" applyFont="1" applyFill="1" applyBorder="1" applyAlignment="1">
      <alignment horizontal="right" vertical="center" wrapText="1"/>
    </xf>
    <xf numFmtId="0" fontId="26" fillId="0" borderId="0" xfId="0" applyNumberFormat="1" applyFont="1" applyFill="1" applyBorder="1" applyAlignment="1">
      <alignment horizontal="right" wrapText="1"/>
    </xf>
    <xf numFmtId="167" fontId="37" fillId="0" borderId="34" xfId="51" applyNumberFormat="1" applyFont="1" applyFill="1" applyBorder="1" applyAlignment="1">
      <alignment horizontal="right" vertical="top"/>
    </xf>
    <xf numFmtId="167" fontId="37" fillId="0" borderId="23" xfId="51" applyNumberFormat="1" applyFont="1" applyFill="1" applyBorder="1" applyAlignment="1">
      <alignment horizontal="right" vertical="top"/>
    </xf>
    <xf numFmtId="0" fontId="31" fillId="33" borderId="0" xfId="0" applyFont="1" applyFill="1">
      <alignment horizontal="left" vertical="top" wrapText="1"/>
    </xf>
    <xf numFmtId="43" fontId="34" fillId="33" borderId="0" xfId="1" applyNumberFormat="1" applyFont="1" applyFill="1" applyAlignment="1">
      <alignment vertical="center" wrapText="1"/>
    </xf>
    <xf numFmtId="167" fontId="20" fillId="33" borderId="0" xfId="51" applyNumberFormat="1" applyFont="1" applyFill="1" applyBorder="1" applyAlignment="1">
      <alignment horizontal="right" vertical="top"/>
    </xf>
    <xf numFmtId="0" fontId="35" fillId="33" borderId="34" xfId="0" applyFont="1" applyFill="1" applyBorder="1" applyAlignment="1">
      <alignment horizontal="left" vertical="top" wrapText="1"/>
    </xf>
    <xf numFmtId="0" fontId="43" fillId="33" borderId="34" xfId="0" applyFont="1" applyFill="1" applyBorder="1" applyAlignment="1">
      <alignment horizontal="left" vertical="top" wrapText="1"/>
    </xf>
    <xf numFmtId="0" fontId="43" fillId="0" borderId="15" xfId="0" applyFont="1" applyBorder="1" applyAlignment="1">
      <alignment horizontal="left" vertical="top" wrapText="1"/>
    </xf>
    <xf numFmtId="0" fontId="44" fillId="0" borderId="36" xfId="0" applyFont="1" applyBorder="1" applyAlignment="1">
      <alignment horizontal="left" vertical="top" wrapText="1"/>
    </xf>
    <xf numFmtId="0" fontId="44" fillId="33" borderId="0" xfId="0" applyFont="1" applyFill="1" applyBorder="1" applyAlignment="1">
      <alignment horizontal="left" vertical="top" wrapText="1"/>
    </xf>
    <xf numFmtId="167" fontId="44" fillId="0" borderId="0" xfId="51" applyNumberFormat="1" applyFont="1" applyBorder="1" applyAlignment="1">
      <alignment horizontal="right" vertical="top"/>
    </xf>
    <xf numFmtId="0" fontId="44" fillId="33" borderId="0" xfId="0" applyFont="1" applyFill="1" applyBorder="1">
      <alignment horizontal="left" vertical="top" wrapText="1"/>
    </xf>
    <xf numFmtId="0" fontId="43" fillId="0" borderId="18" xfId="0" applyFont="1" applyBorder="1" applyAlignment="1">
      <alignment horizontal="left" vertical="top" wrapText="1"/>
    </xf>
    <xf numFmtId="0" fontId="39" fillId="33" borderId="0" xfId="0" applyFont="1" applyFill="1" applyBorder="1" applyAlignment="1">
      <alignment vertical="top"/>
    </xf>
    <xf numFmtId="0" fontId="26" fillId="34" borderId="0" xfId="0" applyFont="1" applyFill="1" applyAlignment="1"/>
    <xf numFmtId="0" fontId="31" fillId="34" borderId="34" xfId="0" applyFont="1" applyFill="1" applyBorder="1">
      <alignment horizontal="left" vertical="top" wrapText="1"/>
    </xf>
    <xf numFmtId="0" fontId="43" fillId="0" borderId="34" xfId="0" applyFont="1" applyBorder="1" applyAlignment="1">
      <alignment horizontal="left" vertical="top" wrapText="1"/>
    </xf>
    <xf numFmtId="0" fontId="36" fillId="0" borderId="34" xfId="0" applyFont="1" applyFill="1" applyBorder="1" applyAlignment="1">
      <alignment horizontal="left" vertical="center" wrapText="1"/>
    </xf>
    <xf numFmtId="0" fontId="26" fillId="0" borderId="34" xfId="0" applyFont="1" applyFill="1" applyBorder="1" applyAlignment="1">
      <alignment horizontal="left" vertical="top" wrapText="1"/>
    </xf>
    <xf numFmtId="0" fontId="48" fillId="0" borderId="17" xfId="47" applyFont="1" applyFill="1" applyBorder="1" applyAlignment="1">
      <alignment horizontal="left" vertical="center"/>
    </xf>
    <xf numFmtId="0" fontId="48" fillId="0" borderId="0" xfId="46" applyFont="1" applyFill="1" applyAlignment="1">
      <alignment vertical="center"/>
    </xf>
    <xf numFmtId="0" fontId="44" fillId="0" borderId="0" xfId="0" applyFont="1" applyBorder="1" applyAlignment="1">
      <alignment horizontal="left" vertical="top" wrapText="1"/>
    </xf>
    <xf numFmtId="0" fontId="31" fillId="0" borderId="34" xfId="0" applyFont="1" applyFill="1" applyBorder="1" applyAlignment="1">
      <alignment horizontal="left" vertical="top" wrapText="1"/>
    </xf>
    <xf numFmtId="49" fontId="37" fillId="0" borderId="11" xfId="0" applyNumberFormat="1" applyFont="1" applyFill="1" applyBorder="1" applyAlignment="1">
      <alignment horizontal="left" vertical="top" wrapText="1"/>
    </xf>
    <xf numFmtId="0" fontId="26" fillId="0" borderId="11" xfId="0" applyFont="1" applyFill="1" applyBorder="1" applyAlignment="1">
      <alignment horizontal="left" vertical="top" wrapText="1"/>
    </xf>
    <xf numFmtId="0" fontId="26" fillId="0" borderId="13" xfId="0" applyFont="1" applyFill="1" applyBorder="1" applyAlignment="1">
      <alignment horizontal="left" vertical="top" wrapText="1"/>
    </xf>
    <xf numFmtId="0" fontId="37" fillId="0" borderId="11" xfId="0" applyFont="1" applyFill="1" applyBorder="1" applyAlignment="1">
      <alignment horizontal="left" vertical="top" wrapText="1"/>
    </xf>
    <xf numFmtId="0" fontId="51" fillId="0" borderId="33" xfId="47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left" vertical="top" wrapText="1"/>
    </xf>
    <xf numFmtId="0" fontId="26" fillId="0" borderId="11" xfId="0" applyFont="1" applyFill="1" applyBorder="1" applyAlignment="1">
      <alignment horizontal="center" vertical="top" wrapText="1"/>
    </xf>
    <xf numFmtId="0" fontId="26" fillId="0" borderId="26" xfId="0" applyFont="1" applyFill="1" applyBorder="1" applyAlignment="1">
      <alignment horizontal="left" vertical="top" wrapText="1"/>
    </xf>
    <xf numFmtId="0" fontId="26" fillId="0" borderId="18" xfId="0" applyFont="1" applyFill="1" applyBorder="1" applyAlignment="1">
      <alignment horizontal="left" vertical="top" wrapText="1"/>
    </xf>
    <xf numFmtId="0" fontId="37" fillId="0" borderId="34" xfId="0" applyFont="1" applyFill="1" applyBorder="1" applyAlignment="1">
      <alignment horizontal="left" vertical="top" wrapText="1"/>
    </xf>
    <xf numFmtId="0" fontId="26" fillId="0" borderId="24" xfId="0" applyFont="1" applyFill="1" applyBorder="1" applyAlignment="1">
      <alignment horizontal="left" vertical="top" wrapText="1"/>
    </xf>
    <xf numFmtId="49" fontId="37" fillId="0" borderId="34" xfId="0" applyNumberFormat="1" applyFont="1" applyFill="1" applyBorder="1" applyAlignment="1">
      <alignment horizontal="left" vertical="top" wrapText="1"/>
    </xf>
    <xf numFmtId="0" fontId="26" fillId="0" borderId="14" xfId="0" applyFont="1" applyFill="1" applyBorder="1" applyAlignment="1">
      <alignment horizontal="left" vertical="top" wrapText="1"/>
    </xf>
    <xf numFmtId="0" fontId="26" fillId="0" borderId="28" xfId="0" applyFont="1" applyFill="1" applyBorder="1" applyAlignment="1">
      <alignment horizontal="right" vertical="top" wrapText="1"/>
    </xf>
    <xf numFmtId="0" fontId="37" fillId="0" borderId="25" xfId="0" applyFont="1" applyFill="1" applyBorder="1" applyAlignment="1">
      <alignment horizontal="left" vertical="top" wrapText="1"/>
    </xf>
    <xf numFmtId="167" fontId="37" fillId="0" borderId="34" xfId="0" applyNumberFormat="1" applyFont="1" applyFill="1" applyBorder="1" applyAlignment="1">
      <alignment horizontal="right" vertical="top" wrapText="1"/>
    </xf>
    <xf numFmtId="0" fontId="26" fillId="0" borderId="20" xfId="0" applyFont="1" applyFill="1" applyBorder="1">
      <alignment horizontal="left" vertical="top" wrapText="1"/>
    </xf>
    <xf numFmtId="0" fontId="51" fillId="0" borderId="16" xfId="52" applyFont="1" applyFill="1" applyBorder="1" applyAlignment="1"/>
    <xf numFmtId="0" fontId="48" fillId="0" borderId="33" xfId="47" applyFont="1" applyFill="1" applyBorder="1" applyAlignment="1">
      <alignment horizontal="left" vertical="center"/>
    </xf>
    <xf numFmtId="0" fontId="48" fillId="0" borderId="34" xfId="47" applyFont="1" applyFill="1" applyBorder="1" applyAlignment="1">
      <alignment horizontal="center" vertical="center"/>
    </xf>
    <xf numFmtId="3" fontId="48" fillId="0" borderId="34" xfId="47" applyNumberFormat="1" applyFont="1" applyFill="1" applyBorder="1" applyAlignment="1">
      <alignment horizontal="center" vertical="center"/>
    </xf>
    <xf numFmtId="0" fontId="46" fillId="34" borderId="34" xfId="0" applyFont="1" applyFill="1" applyBorder="1" applyAlignment="1">
      <alignment horizontal="left" vertical="top" wrapText="1"/>
    </xf>
    <xf numFmtId="0" fontId="33" fillId="0" borderId="34" xfId="0" applyFont="1" applyBorder="1" applyAlignment="1">
      <alignment horizontal="left" vertical="top" wrapText="1"/>
    </xf>
    <xf numFmtId="0" fontId="36" fillId="34" borderId="34" xfId="0" applyFont="1" applyFill="1" applyBorder="1" applyAlignment="1">
      <alignment horizontal="center" vertical="center" wrapText="1"/>
    </xf>
    <xf numFmtId="0" fontId="36" fillId="34" borderId="34" xfId="0" applyFont="1" applyFill="1" applyBorder="1" applyAlignment="1">
      <alignment horizontal="left" vertical="center" wrapText="1"/>
    </xf>
    <xf numFmtId="169" fontId="36" fillId="34" borderId="34" xfId="0" applyNumberFormat="1" applyFont="1" applyFill="1" applyBorder="1" applyAlignment="1">
      <alignment horizontal="center" vertical="center" wrapText="1"/>
    </xf>
    <xf numFmtId="0" fontId="36" fillId="34" borderId="0" xfId="0" applyFont="1" applyFill="1" applyAlignment="1">
      <alignment vertical="center" wrapText="1"/>
    </xf>
    <xf numFmtId="0" fontId="50" fillId="34" borderId="34" xfId="0" applyFont="1" applyFill="1" applyBorder="1" applyAlignment="1">
      <alignment horizontal="left" vertical="center" wrapText="1"/>
    </xf>
    <xf numFmtId="0" fontId="34" fillId="34" borderId="34" xfId="0" applyFont="1" applyFill="1" applyBorder="1" applyAlignment="1">
      <alignment horizontal="left" vertical="center" wrapText="1"/>
    </xf>
    <xf numFmtId="169" fontId="34" fillId="34" borderId="34" xfId="0" applyNumberFormat="1" applyFont="1" applyFill="1" applyBorder="1" applyAlignment="1">
      <alignment horizontal="center" vertical="center" wrapText="1"/>
    </xf>
    <xf numFmtId="0" fontId="31" fillId="33" borderId="34" xfId="0" applyFont="1" applyFill="1" applyBorder="1">
      <alignment horizontal="left" vertical="top" wrapText="1"/>
    </xf>
    <xf numFmtId="0" fontId="31" fillId="34" borderId="34" xfId="44" applyFont="1" applyFill="1" applyBorder="1" applyAlignment="1">
      <alignment horizontal="left" vertical="top" wrapText="1"/>
    </xf>
    <xf numFmtId="0" fontId="26" fillId="34" borderId="34" xfId="0" applyFont="1" applyFill="1" applyBorder="1" applyAlignment="1"/>
    <xf numFmtId="0" fontId="34" fillId="34" borderId="34" xfId="0" applyFont="1" applyFill="1" applyBorder="1" applyAlignment="1">
      <alignment horizontal="center" vertical="center" wrapText="1"/>
    </xf>
    <xf numFmtId="0" fontId="52" fillId="34" borderId="34" xfId="0" applyFont="1" applyFill="1" applyBorder="1" applyAlignment="1">
      <alignment horizontal="left" vertical="center" wrapText="1"/>
    </xf>
    <xf numFmtId="0" fontId="44" fillId="34" borderId="0" xfId="0" applyFont="1" applyFill="1">
      <alignment horizontal="left" vertical="top" wrapText="1"/>
    </xf>
    <xf numFmtId="0" fontId="44" fillId="34" borderId="34" xfId="0" applyFont="1" applyFill="1" applyBorder="1" applyAlignment="1">
      <alignment horizontal="left" vertical="top" wrapText="1"/>
    </xf>
    <xf numFmtId="0" fontId="53" fillId="34" borderId="34" xfId="0" applyFont="1" applyFill="1" applyBorder="1" applyAlignment="1">
      <alignment horizontal="left" vertical="top" wrapText="1"/>
    </xf>
    <xf numFmtId="0" fontId="43" fillId="34" borderId="34" xfId="0" applyFont="1" applyFill="1" applyBorder="1" applyAlignment="1">
      <alignment horizontal="left" vertical="top" wrapText="1"/>
    </xf>
    <xf numFmtId="0" fontId="44" fillId="34" borderId="40" xfId="0" applyFont="1" applyFill="1" applyBorder="1" applyAlignment="1">
      <alignment horizontal="center" vertical="top" wrapText="1"/>
    </xf>
    <xf numFmtId="167" fontId="44" fillId="34" borderId="34" xfId="51" applyNumberFormat="1" applyFont="1" applyFill="1" applyBorder="1" applyAlignment="1">
      <alignment horizontal="right" vertical="top"/>
    </xf>
    <xf numFmtId="167" fontId="44" fillId="33" borderId="16" xfId="51" applyNumberFormat="1" applyFont="1" applyFill="1" applyBorder="1" applyAlignment="1">
      <alignment horizontal="center" vertical="top"/>
    </xf>
    <xf numFmtId="167" fontId="26" fillId="34" borderId="34" xfId="51" applyNumberFormat="1" applyFont="1" applyFill="1" applyBorder="1" applyAlignment="1">
      <alignment horizontal="right" vertical="top"/>
    </xf>
    <xf numFmtId="0" fontId="43" fillId="0" borderId="15" xfId="0" applyFont="1" applyFill="1" applyBorder="1" applyAlignment="1">
      <alignment horizontal="left" vertical="top" wrapText="1"/>
    </xf>
    <xf numFmtId="0" fontId="44" fillId="0" borderId="34" xfId="0" applyFont="1" applyBorder="1" applyAlignment="1">
      <alignment horizontal="left" vertical="top" wrapText="1"/>
    </xf>
    <xf numFmtId="168" fontId="34" fillId="0" borderId="34" xfId="0" applyNumberFormat="1" applyFont="1" applyBorder="1" applyAlignment="1">
      <alignment horizontal="center" vertical="center" wrapText="1"/>
    </xf>
    <xf numFmtId="167" fontId="26" fillId="34" borderId="34" xfId="58" applyNumberFormat="1" applyFont="1" applyFill="1" applyBorder="1" applyAlignment="1">
      <alignment horizontal="right" vertical="top"/>
    </xf>
    <xf numFmtId="0" fontId="26" fillId="34" borderId="34" xfId="0" applyFont="1" applyFill="1" applyBorder="1" applyAlignment="1">
      <alignment horizontal="right" vertical="top" wrapText="1"/>
    </xf>
    <xf numFmtId="171" fontId="26" fillId="34" borderId="34" xfId="0" applyNumberFormat="1" applyFont="1" applyFill="1" applyBorder="1" applyAlignment="1"/>
    <xf numFmtId="0" fontId="26" fillId="0" borderId="20" xfId="47" applyFont="1" applyFill="1" applyBorder="1" applyAlignment="1">
      <alignment horizontal="center" vertical="center"/>
    </xf>
    <xf numFmtId="37" fontId="26" fillId="0" borderId="23" xfId="47" applyNumberFormat="1" applyFont="1" applyFill="1" applyBorder="1" applyAlignment="1">
      <alignment horizontal="center" vertical="center"/>
    </xf>
    <xf numFmtId="0" fontId="37" fillId="0" borderId="17" xfId="52" applyFont="1" applyFill="1" applyBorder="1" applyAlignment="1"/>
    <xf numFmtId="0" fontId="37" fillId="0" borderId="16" xfId="52" applyFont="1" applyFill="1" applyBorder="1" applyAlignment="1"/>
    <xf numFmtId="0" fontId="26" fillId="0" borderId="33" xfId="47" applyFont="1" applyFill="1" applyBorder="1" applyAlignment="1">
      <alignment horizontal="left" vertical="center"/>
    </xf>
    <xf numFmtId="0" fontId="26" fillId="0" borderId="34" xfId="47" applyFont="1" applyFill="1" applyBorder="1" applyAlignment="1">
      <alignment horizontal="center" vertical="center"/>
    </xf>
    <xf numFmtId="0" fontId="26" fillId="0" borderId="34" xfId="0" applyFont="1" applyFill="1" applyBorder="1" applyAlignment="1">
      <alignment horizontal="left" vertical="center" wrapText="1"/>
    </xf>
    <xf numFmtId="0" fontId="26" fillId="0" borderId="33" xfId="0" applyFont="1" applyFill="1" applyBorder="1" applyAlignment="1">
      <alignment horizontal="left" vertical="center" wrapText="1"/>
    </xf>
    <xf numFmtId="0" fontId="37" fillId="0" borderId="17" xfId="52" applyFont="1" applyFill="1" applyBorder="1" applyAlignment="1">
      <alignment vertical="center"/>
    </xf>
    <xf numFmtId="39" fontId="37" fillId="0" borderId="34" xfId="47" applyNumberFormat="1" applyFont="1" applyFill="1" applyBorder="1" applyAlignment="1">
      <alignment horizontal="center" vertical="center"/>
    </xf>
    <xf numFmtId="39" fontId="51" fillId="0" borderId="34" xfId="47" applyNumberFormat="1" applyFont="1" applyFill="1" applyBorder="1" applyAlignment="1">
      <alignment horizontal="center" vertical="center"/>
    </xf>
    <xf numFmtId="39" fontId="26" fillId="0" borderId="34" xfId="47" applyNumberFormat="1" applyFont="1" applyFill="1" applyBorder="1" applyAlignment="1">
      <alignment horizontal="center" vertical="center"/>
    </xf>
    <xf numFmtId="0" fontId="34" fillId="0" borderId="0" xfId="46" applyFont="1" applyFill="1" applyAlignment="1">
      <alignment vertical="center"/>
    </xf>
    <xf numFmtId="0" fontId="34" fillId="0" borderId="0" xfId="47" applyFont="1" applyFill="1" applyAlignment="1">
      <alignment horizontal="right" vertical="center"/>
    </xf>
    <xf numFmtId="0" fontId="34" fillId="0" borderId="0" xfId="47" applyFont="1" applyFill="1" applyAlignment="1">
      <alignment horizontal="center" vertical="center"/>
    </xf>
    <xf numFmtId="39" fontId="34" fillId="0" borderId="0" xfId="47" applyNumberFormat="1" applyFont="1" applyFill="1" applyAlignment="1">
      <alignment horizontal="right" vertical="center"/>
    </xf>
    <xf numFmtId="0" fontId="26" fillId="0" borderId="12" xfId="47" applyFont="1" applyFill="1" applyBorder="1" applyAlignment="1">
      <alignment vertical="center"/>
    </xf>
    <xf numFmtId="0" fontId="26" fillId="0" borderId="36" xfId="47" applyFont="1" applyFill="1" applyBorder="1" applyAlignment="1">
      <alignment horizontal="center" vertical="center"/>
    </xf>
    <xf numFmtId="39" fontId="26" fillId="0" borderId="36" xfId="47" applyNumberFormat="1" applyFont="1" applyFill="1" applyBorder="1" applyAlignment="1">
      <alignment horizontal="center" vertical="center" wrapText="1"/>
    </xf>
    <xf numFmtId="0" fontId="37" fillId="0" borderId="34" xfId="0" applyFont="1" applyFill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top" wrapText="1"/>
    </xf>
    <xf numFmtId="167" fontId="44" fillId="33" borderId="34" xfId="51" applyNumberFormat="1" applyFont="1" applyFill="1" applyBorder="1" applyAlignment="1">
      <alignment horizontal="right" vertical="top"/>
    </xf>
    <xf numFmtId="168" fontId="30" fillId="34" borderId="34" xfId="0" applyNumberFormat="1" applyFont="1" applyFill="1" applyBorder="1" applyAlignment="1">
      <alignment horizontal="center" vertical="center" wrapText="1"/>
    </xf>
    <xf numFmtId="0" fontId="34" fillId="0" borderId="34" xfId="0" applyFont="1" applyBorder="1" applyAlignment="1">
      <alignment horizontal="center" vertical="center" wrapText="1"/>
    </xf>
    <xf numFmtId="168" fontId="34" fillId="0" borderId="34" xfId="0" applyNumberFormat="1" applyFont="1" applyBorder="1" applyAlignment="1">
      <alignment vertical="center" wrapText="1"/>
    </xf>
    <xf numFmtId="168" fontId="47" fillId="33" borderId="34" xfId="0" applyNumberFormat="1" applyFont="1" applyFill="1" applyBorder="1" applyAlignment="1">
      <alignment horizontal="center" vertical="center" wrapText="1"/>
    </xf>
    <xf numFmtId="0" fontId="26" fillId="33" borderId="34" xfId="0" applyFont="1" applyFill="1" applyBorder="1" applyAlignment="1">
      <alignment horizontal="left" vertical="center" wrapText="1"/>
    </xf>
    <xf numFmtId="0" fontId="26" fillId="0" borderId="20" xfId="0" applyFont="1" applyBorder="1">
      <alignment horizontal="left" vertical="top" wrapText="1"/>
    </xf>
    <xf numFmtId="0" fontId="26" fillId="0" borderId="0" xfId="0" applyFont="1">
      <alignment horizontal="left" vertical="top" wrapText="1"/>
    </xf>
    <xf numFmtId="0" fontId="26" fillId="0" borderId="22" xfId="0" applyFont="1" applyFill="1" applyBorder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0" fontId="26" fillId="0" borderId="15" xfId="0" applyFont="1" applyFill="1" applyBorder="1" applyAlignment="1">
      <alignment horizontal="left" vertical="top" wrapText="1"/>
    </xf>
    <xf numFmtId="0" fontId="26" fillId="33" borderId="34" xfId="0" applyFont="1" applyFill="1" applyBorder="1">
      <alignment horizontal="left" vertical="top" wrapText="1"/>
    </xf>
    <xf numFmtId="0" fontId="33" fillId="0" borderId="15" xfId="0" applyFont="1" applyFill="1" applyBorder="1" applyAlignment="1">
      <alignment horizontal="left" vertical="top" wrapText="1"/>
    </xf>
    <xf numFmtId="0" fontId="26" fillId="0" borderId="15" xfId="44" applyFont="1" applyFill="1" applyBorder="1" applyAlignment="1">
      <alignment horizontal="left" vertical="top" wrapText="1"/>
    </xf>
    <xf numFmtId="0" fontId="26" fillId="33" borderId="36" xfId="0" applyFont="1" applyFill="1" applyBorder="1" applyAlignment="1">
      <alignment horizontal="left" vertical="top" wrapText="1"/>
    </xf>
    <xf numFmtId="0" fontId="55" fillId="33" borderId="36" xfId="0" applyFont="1" applyFill="1" applyBorder="1" applyAlignment="1">
      <alignment horizontal="left" vertical="top" wrapText="1"/>
    </xf>
    <xf numFmtId="0" fontId="26" fillId="33" borderId="34" xfId="0" applyFont="1" applyFill="1" applyBorder="1" applyAlignment="1">
      <alignment horizontal="left" vertical="top" wrapText="1"/>
    </xf>
    <xf numFmtId="0" fontId="33" fillId="33" borderId="34" xfId="0" applyFont="1" applyFill="1" applyBorder="1" applyAlignment="1">
      <alignment horizontal="left" vertical="top" wrapText="1"/>
    </xf>
    <xf numFmtId="0" fontId="36" fillId="0" borderId="34" xfId="0" applyFont="1" applyFill="1" applyBorder="1" applyAlignment="1">
      <alignment horizontal="center" vertical="center" wrapText="1"/>
    </xf>
    <xf numFmtId="0" fontId="34" fillId="0" borderId="34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 wrapText="1"/>
    </xf>
    <xf numFmtId="168" fontId="36" fillId="0" borderId="34" xfId="0" applyNumberFormat="1" applyFont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left" vertical="center" wrapText="1"/>
    </xf>
    <xf numFmtId="0" fontId="41" fillId="0" borderId="34" xfId="0" applyFont="1" applyFill="1" applyBorder="1" applyAlignment="1">
      <alignment horizontal="center" vertical="center" wrapText="1"/>
    </xf>
    <xf numFmtId="168" fontId="36" fillId="0" borderId="34" xfId="0" applyNumberFormat="1" applyFont="1" applyFill="1" applyBorder="1" applyAlignment="1">
      <alignment horizontal="center" vertical="center" wrapText="1"/>
    </xf>
    <xf numFmtId="0" fontId="32" fillId="0" borderId="34" xfId="0" applyFont="1" applyFill="1" applyBorder="1" applyAlignment="1">
      <alignment horizontal="left" vertical="top" wrapText="1"/>
    </xf>
    <xf numFmtId="0" fontId="33" fillId="0" borderId="34" xfId="0" applyFont="1" applyFill="1" applyBorder="1" applyAlignment="1">
      <alignment horizontal="left" vertical="top" wrapText="1"/>
    </xf>
    <xf numFmtId="0" fontId="35" fillId="0" borderId="34" xfId="0" applyFont="1" applyFill="1" applyBorder="1" applyAlignment="1">
      <alignment horizontal="left" vertical="top" wrapText="1"/>
    </xf>
    <xf numFmtId="0" fontId="49" fillId="0" borderId="34" xfId="0" applyFont="1" applyFill="1" applyBorder="1" applyAlignment="1">
      <alignment horizontal="left" vertical="top" wrapText="1"/>
    </xf>
    <xf numFmtId="0" fontId="26" fillId="0" borderId="34" xfId="0" applyFont="1" applyBorder="1" applyAlignment="1"/>
    <xf numFmtId="0" fontId="43" fillId="0" borderId="34" xfId="0" applyFont="1" applyFill="1" applyBorder="1" applyAlignment="1">
      <alignment horizontal="left" vertical="top" wrapText="1"/>
    </xf>
    <xf numFmtId="0" fontId="43" fillId="0" borderId="18" xfId="0" applyFont="1" applyFill="1" applyBorder="1" applyAlignment="1">
      <alignment horizontal="left" vertical="top" wrapText="1"/>
    </xf>
    <xf numFmtId="171" fontId="26" fillId="0" borderId="34" xfId="0" applyNumberFormat="1" applyFont="1" applyFill="1" applyBorder="1" applyAlignment="1">
      <alignment horizontal="left" vertical="top" wrapText="1"/>
    </xf>
    <xf numFmtId="171" fontId="26" fillId="0" borderId="34" xfId="0" applyNumberFormat="1" applyFont="1" applyBorder="1" applyAlignment="1"/>
    <xf numFmtId="171" fontId="37" fillId="0" borderId="34" xfId="0" applyNumberFormat="1" applyFont="1" applyBorder="1" applyAlignment="1"/>
    <xf numFmtId="49" fontId="37" fillId="33" borderId="11" xfId="0" applyNumberFormat="1" applyFont="1" applyFill="1" applyBorder="1" applyAlignment="1">
      <alignment horizontal="left" vertical="top" wrapText="1"/>
    </xf>
    <xf numFmtId="49" fontId="37" fillId="33" borderId="12" xfId="0" applyNumberFormat="1" applyFont="1" applyFill="1" applyBorder="1" applyAlignment="1">
      <alignment horizontal="left" vertical="top" wrapText="1"/>
    </xf>
    <xf numFmtId="0" fontId="26" fillId="33" borderId="13" xfId="0" applyFont="1" applyFill="1" applyBorder="1" applyAlignment="1">
      <alignment horizontal="left" vertical="top" wrapText="1"/>
    </xf>
    <xf numFmtId="49" fontId="37" fillId="33" borderId="34" xfId="0" applyNumberFormat="1" applyFont="1" applyFill="1" applyBorder="1" applyAlignment="1">
      <alignment horizontal="left" vertical="top" wrapText="1"/>
    </xf>
    <xf numFmtId="0" fontId="37" fillId="33" borderId="11" xfId="0" applyFont="1" applyFill="1" applyBorder="1" applyAlignment="1">
      <alignment horizontal="left" vertical="top" wrapText="1"/>
    </xf>
    <xf numFmtId="0" fontId="33" fillId="33" borderId="13" xfId="0" applyFont="1" applyFill="1" applyBorder="1" applyAlignment="1">
      <alignment horizontal="left" vertical="top" wrapText="1"/>
    </xf>
    <xf numFmtId="170" fontId="34" fillId="0" borderId="0" xfId="50" applyNumberFormat="1" applyFont="1" applyFill="1" applyBorder="1" applyAlignment="1">
      <alignment horizontal="left" vertical="center" wrapText="1"/>
    </xf>
    <xf numFmtId="171" fontId="36" fillId="0" borderId="0" xfId="43" applyNumberFormat="1" applyFont="1" applyFill="1" applyBorder="1" applyAlignment="1">
      <alignment horizontal="right" vertical="center"/>
    </xf>
    <xf numFmtId="0" fontId="34" fillId="0" borderId="0" xfId="49" applyFont="1" applyFill="1" applyAlignment="1">
      <alignment vertical="center"/>
    </xf>
    <xf numFmtId="0" fontId="34" fillId="0" borderId="0" xfId="49" applyFont="1" applyFill="1" applyBorder="1" applyAlignment="1">
      <alignment horizontal="left" vertical="center"/>
    </xf>
    <xf numFmtId="0" fontId="36" fillId="33" borderId="0" xfId="0" applyFont="1" applyFill="1" applyBorder="1" applyAlignment="1">
      <alignment horizontal="right"/>
    </xf>
    <xf numFmtId="0" fontId="36" fillId="0" borderId="0" xfId="45" applyFont="1" applyFill="1" applyAlignment="1">
      <alignment horizontal="right" vertic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 vertical="center" wrapText="1"/>
    </xf>
    <xf numFmtId="0" fontId="34" fillId="0" borderId="0" xfId="0" applyFont="1" applyBorder="1" applyAlignment="1">
      <alignment horizontal="right" vertical="center" wrapText="1"/>
    </xf>
    <xf numFmtId="0" fontId="34" fillId="0" borderId="0" xfId="0" applyFont="1" applyAlignment="1">
      <alignment horizontal="left" vertical="top" wrapText="1"/>
    </xf>
    <xf numFmtId="0" fontId="34" fillId="33" borderId="20" xfId="0" applyFont="1" applyFill="1" applyBorder="1" applyAlignment="1">
      <alignment horizontal="center" vertical="center" wrapText="1"/>
    </xf>
    <xf numFmtId="0" fontId="36" fillId="0" borderId="21" xfId="0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 wrapText="1"/>
    </xf>
    <xf numFmtId="167" fontId="36" fillId="0" borderId="34" xfId="51" applyNumberFormat="1" applyFont="1" applyFill="1" applyBorder="1" applyAlignment="1">
      <alignment horizontal="center" vertical="top"/>
    </xf>
    <xf numFmtId="0" fontId="36" fillId="0" borderId="0" xfId="0" applyFont="1" applyAlignment="1">
      <alignment horizontal="left" vertical="center" wrapText="1"/>
    </xf>
    <xf numFmtId="0" fontId="34" fillId="33" borderId="21" xfId="0" applyFont="1" applyFill="1" applyBorder="1" applyAlignment="1">
      <alignment horizontal="center" vertical="center" wrapText="1"/>
    </xf>
    <xf numFmtId="0" fontId="36" fillId="0" borderId="19" xfId="0" applyFont="1" applyBorder="1" applyAlignment="1">
      <alignment horizontal="left" vertical="top" wrapText="1"/>
    </xf>
    <xf numFmtId="0" fontId="36" fillId="33" borderId="21" xfId="0" applyFont="1" applyFill="1" applyBorder="1" applyAlignment="1">
      <alignment horizontal="left" vertical="top" wrapText="1"/>
    </xf>
    <xf numFmtId="0" fontId="34" fillId="33" borderId="21" xfId="0" applyFont="1" applyFill="1" applyBorder="1" applyAlignment="1">
      <alignment horizontal="left" vertical="top" wrapText="1"/>
    </xf>
    <xf numFmtId="0" fontId="50" fillId="34" borderId="34" xfId="0" applyFont="1" applyFill="1" applyBorder="1" applyAlignment="1">
      <alignment horizontal="left" vertical="top" wrapText="1"/>
    </xf>
    <xf numFmtId="167" fontId="36" fillId="0" borderId="34" xfId="51" applyNumberFormat="1" applyFont="1" applyFill="1" applyBorder="1" applyAlignment="1">
      <alignment horizontal="center" vertical="center"/>
    </xf>
    <xf numFmtId="0" fontId="34" fillId="33" borderId="24" xfId="0" applyFont="1" applyFill="1" applyBorder="1" applyAlignment="1">
      <alignment horizontal="left" vertical="top" wrapText="1"/>
    </xf>
    <xf numFmtId="0" fontId="34" fillId="34" borderId="34" xfId="0" applyFont="1" applyFill="1" applyBorder="1" applyAlignment="1">
      <alignment horizontal="left" vertical="top" wrapText="1"/>
    </xf>
    <xf numFmtId="0" fontId="34" fillId="0" borderId="21" xfId="0" applyFont="1" applyBorder="1" applyAlignment="1">
      <alignment horizontal="center" vertical="top" wrapText="1"/>
    </xf>
    <xf numFmtId="0" fontId="34" fillId="33" borderId="11" xfId="0" applyFont="1" applyFill="1" applyBorder="1" applyAlignment="1">
      <alignment horizontal="left" vertical="top" wrapText="1"/>
    </xf>
    <xf numFmtId="0" fontId="34" fillId="33" borderId="22" xfId="0" applyFont="1" applyFill="1" applyBorder="1" applyAlignment="1">
      <alignment horizontal="left" vertical="top" wrapText="1"/>
    </xf>
    <xf numFmtId="0" fontId="34" fillId="0" borderId="34" xfId="0" applyFont="1" applyFill="1" applyBorder="1">
      <alignment horizontal="left" vertical="top" wrapText="1"/>
    </xf>
    <xf numFmtId="0" fontId="34" fillId="34" borderId="34" xfId="0" applyFont="1" applyFill="1" applyBorder="1" applyAlignment="1">
      <alignment horizontal="right" vertical="top" wrapText="1"/>
    </xf>
    <xf numFmtId="167" fontId="34" fillId="34" borderId="34" xfId="51" applyNumberFormat="1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 applyProtection="1">
      <alignment horizontal="left" vertical="top" wrapText="1"/>
    </xf>
    <xf numFmtId="0" fontId="34" fillId="0" borderId="34" xfId="0" applyFont="1" applyFill="1" applyBorder="1" applyAlignment="1">
      <alignment horizontal="left" vertical="top" wrapText="1"/>
    </xf>
    <xf numFmtId="0" fontId="34" fillId="34" borderId="34" xfId="0" applyFont="1" applyFill="1" applyBorder="1">
      <alignment horizontal="left" vertical="top" wrapText="1"/>
    </xf>
    <xf numFmtId="0" fontId="50" fillId="0" borderId="34" xfId="0" applyFont="1" applyBorder="1" applyAlignment="1">
      <alignment horizontal="left" vertical="top" wrapText="1"/>
    </xf>
    <xf numFmtId="0" fontId="50" fillId="0" borderId="34" xfId="0" applyFont="1" applyBorder="1">
      <alignment horizontal="left" vertical="top" wrapText="1"/>
    </xf>
    <xf numFmtId="0" fontId="34" fillId="0" borderId="34" xfId="0" applyFont="1" applyBorder="1" applyAlignment="1">
      <alignment horizontal="left" vertical="top" wrapText="1"/>
    </xf>
    <xf numFmtId="0" fontId="50" fillId="0" borderId="34" xfId="0" applyFont="1" applyFill="1" applyBorder="1" applyAlignment="1">
      <alignment horizontal="left" vertical="top" wrapText="1"/>
    </xf>
    <xf numFmtId="0" fontId="50" fillId="0" borderId="34" xfId="0" applyFont="1" applyFill="1" applyBorder="1">
      <alignment horizontal="left" vertical="top" wrapText="1"/>
    </xf>
    <xf numFmtId="0" fontId="36" fillId="0" borderId="34" xfId="0" applyFont="1" applyFill="1" applyBorder="1" applyAlignment="1">
      <alignment horizontal="right" vertical="top" wrapText="1"/>
    </xf>
    <xf numFmtId="0" fontId="34" fillId="0" borderId="0" xfId="0" applyFont="1" applyFill="1" applyAlignment="1">
      <alignment horizontal="left" vertical="top" wrapText="1"/>
    </xf>
    <xf numFmtId="0" fontId="34" fillId="0" borderId="34" xfId="0" applyFont="1" applyFill="1" applyBorder="1" applyAlignment="1">
      <alignment horizontal="right" vertical="top" wrapText="1"/>
    </xf>
    <xf numFmtId="167" fontId="34" fillId="0" borderId="34" xfId="51" applyNumberFormat="1" applyFont="1" applyFill="1" applyBorder="1" applyAlignment="1">
      <alignment horizontal="left" vertical="center" wrapText="1"/>
    </xf>
    <xf numFmtId="0" fontId="34" fillId="34" borderId="0" xfId="0" applyFont="1" applyFill="1" applyAlignment="1">
      <alignment horizontal="left" vertical="top" wrapText="1"/>
    </xf>
    <xf numFmtId="0" fontId="34" fillId="0" borderId="0" xfId="0" applyFont="1" applyFill="1" applyAlignment="1">
      <alignment horizontal="right" vertical="top" wrapText="1"/>
    </xf>
    <xf numFmtId="171" fontId="37" fillId="34" borderId="34" xfId="0" applyNumberFormat="1" applyFont="1" applyFill="1" applyBorder="1" applyAlignment="1"/>
    <xf numFmtId="0" fontId="57" fillId="34" borderId="34" xfId="0" applyFont="1" applyFill="1" applyBorder="1" applyAlignment="1">
      <alignment horizontal="left" vertical="center" wrapText="1"/>
    </xf>
    <xf numFmtId="0" fontId="34" fillId="0" borderId="0" xfId="0" applyFont="1">
      <alignment horizontal="left" vertical="top" wrapText="1"/>
    </xf>
    <xf numFmtId="0" fontId="36" fillId="0" borderId="0" xfId="45" applyFont="1" applyFill="1" applyAlignment="1">
      <alignment vertical="center"/>
    </xf>
    <xf numFmtId="0" fontId="34" fillId="0" borderId="0" xfId="0" applyFont="1" applyFill="1" applyAlignment="1">
      <alignment vertical="center" wrapText="1"/>
    </xf>
    <xf numFmtId="0" fontId="36" fillId="33" borderId="0" xfId="45" applyFont="1" applyFill="1" applyAlignment="1">
      <alignment vertical="center"/>
    </xf>
    <xf numFmtId="0" fontId="36" fillId="33" borderId="0" xfId="0" applyNumberFormat="1" applyFont="1" applyFill="1" applyAlignment="1">
      <alignment vertical="center" wrapText="1"/>
    </xf>
    <xf numFmtId="170" fontId="34" fillId="33" borderId="0" xfId="50" applyNumberFormat="1" applyFont="1" applyFill="1" applyBorder="1" applyAlignment="1">
      <alignment horizontal="left" vertical="center" wrapText="1"/>
    </xf>
    <xf numFmtId="171" fontId="36" fillId="33" borderId="0" xfId="43" applyNumberFormat="1" applyFont="1" applyFill="1" applyBorder="1" applyAlignment="1">
      <alignment horizontal="right" vertical="center"/>
    </xf>
    <xf numFmtId="0" fontId="34" fillId="33" borderId="0" xfId="49" applyFont="1" applyFill="1" applyAlignment="1">
      <alignment vertical="center"/>
    </xf>
    <xf numFmtId="0" fontId="34" fillId="33" borderId="0" xfId="49" applyFont="1" applyFill="1" applyBorder="1" applyAlignment="1">
      <alignment horizontal="left" vertical="center"/>
    </xf>
    <xf numFmtId="0" fontId="36" fillId="33" borderId="0" xfId="45" applyFont="1" applyFill="1" applyAlignment="1">
      <alignment horizontal="right" vertical="center"/>
    </xf>
    <xf numFmtId="0" fontId="34" fillId="33" borderId="0" xfId="0" applyFont="1" applyFill="1" applyAlignment="1">
      <alignment horizontal="left" vertical="top" wrapText="1"/>
    </xf>
    <xf numFmtId="2" fontId="36" fillId="33" borderId="0" xfId="0" applyNumberFormat="1" applyFont="1" applyFill="1" applyAlignment="1">
      <alignment horizontal="right" vertical="center" wrapText="1"/>
    </xf>
    <xf numFmtId="0" fontId="26" fillId="0" borderId="34" xfId="0" applyFont="1" applyFill="1" applyBorder="1" applyAlignment="1">
      <alignment horizontal="center" vertical="center" wrapText="1"/>
    </xf>
    <xf numFmtId="0" fontId="51" fillId="0" borderId="16" xfId="47" applyFont="1" applyFill="1" applyBorder="1" applyAlignment="1">
      <alignment horizontal="left" vertical="center" wrapText="1"/>
    </xf>
    <xf numFmtId="0" fontId="37" fillId="0" borderId="33" xfId="47" applyFont="1" applyFill="1" applyBorder="1" applyAlignment="1">
      <alignment horizontal="left" vertical="center" wrapText="1"/>
    </xf>
    <xf numFmtId="0" fontId="26" fillId="0" borderId="34" xfId="47" applyFont="1" applyFill="1" applyBorder="1" applyAlignment="1">
      <alignment horizontal="center" vertical="center" wrapText="1"/>
    </xf>
    <xf numFmtId="0" fontId="37" fillId="0" borderId="15" xfId="0" applyFont="1" applyFill="1" applyBorder="1" applyAlignment="1">
      <alignment vertical="top" wrapText="1"/>
    </xf>
    <xf numFmtId="0" fontId="37" fillId="0" borderId="33" xfId="0" applyFont="1" applyFill="1" applyBorder="1" applyAlignment="1">
      <alignment vertical="top" wrapText="1"/>
    </xf>
    <xf numFmtId="168" fontId="26" fillId="0" borderId="34" xfId="47" applyNumberFormat="1" applyFont="1" applyFill="1" applyBorder="1" applyAlignment="1">
      <alignment horizontal="center" vertical="center"/>
    </xf>
    <xf numFmtId="0" fontId="51" fillId="0" borderId="34" xfId="47" applyFont="1" applyFill="1" applyBorder="1" applyAlignment="1">
      <alignment horizontal="left" vertical="center" wrapText="1"/>
    </xf>
    <xf numFmtId="0" fontId="37" fillId="0" borderId="34" xfId="0" applyFont="1" applyFill="1" applyBorder="1" applyAlignment="1">
      <alignment horizontal="left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left" vertical="center" wrapText="1"/>
    </xf>
    <xf numFmtId="0" fontId="37" fillId="0" borderId="34" xfId="52" applyFont="1" applyFill="1" applyBorder="1" applyAlignment="1">
      <alignment vertical="center"/>
    </xf>
    <xf numFmtId="168" fontId="37" fillId="0" borderId="34" xfId="47" applyNumberFormat="1" applyFont="1" applyFill="1" applyBorder="1" applyAlignment="1">
      <alignment horizontal="center" vertical="center"/>
    </xf>
    <xf numFmtId="0" fontId="37" fillId="0" borderId="33" xfId="0" applyFont="1" applyFill="1" applyBorder="1" applyAlignment="1">
      <alignment horizontal="left" vertical="center" wrapText="1"/>
    </xf>
    <xf numFmtId="0" fontId="58" fillId="0" borderId="0" xfId="0" applyFont="1" applyFill="1">
      <alignment horizontal="left" vertical="top" wrapText="1"/>
    </xf>
    <xf numFmtId="0" fontId="26" fillId="0" borderId="0" xfId="46" applyFont="1" applyFill="1" applyAlignment="1">
      <alignment vertical="center"/>
    </xf>
    <xf numFmtId="0" fontId="26" fillId="0" borderId="0" xfId="46" applyFont="1" applyFill="1" applyAlignment="1">
      <alignment horizontal="center" vertical="center"/>
    </xf>
    <xf numFmtId="39" fontId="34" fillId="0" borderId="0" xfId="46" applyNumberFormat="1" applyFont="1" applyFill="1" applyAlignment="1">
      <alignment vertical="center"/>
    </xf>
    <xf numFmtId="0" fontId="51" fillId="0" borderId="0" xfId="46" applyFont="1" applyFill="1" applyAlignment="1">
      <alignment vertical="center"/>
    </xf>
    <xf numFmtId="0" fontId="48" fillId="0" borderId="16" xfId="0" applyNumberFormat="1" applyFont="1" applyFill="1" applyBorder="1" applyAlignment="1" applyProtection="1">
      <alignment horizontal="left" vertical="top" wrapText="1"/>
    </xf>
    <xf numFmtId="0" fontId="48" fillId="0" borderId="34" xfId="0" applyNumberFormat="1" applyFont="1" applyFill="1" applyBorder="1" applyAlignment="1" applyProtection="1">
      <alignment horizontal="left" vertical="top" wrapText="1"/>
    </xf>
    <xf numFmtId="0" fontId="48" fillId="0" borderId="34" xfId="0" applyFont="1" applyFill="1" applyBorder="1">
      <alignment horizontal="left" vertical="top" wrapText="1"/>
    </xf>
    <xf numFmtId="0" fontId="58" fillId="0" borderId="34" xfId="0" applyFont="1" applyFill="1" applyBorder="1">
      <alignment horizontal="left" vertical="top" wrapText="1"/>
    </xf>
    <xf numFmtId="39" fontId="58" fillId="0" borderId="34" xfId="0" applyNumberFormat="1" applyFont="1" applyFill="1" applyBorder="1">
      <alignment horizontal="left" vertical="top" wrapText="1"/>
    </xf>
    <xf numFmtId="0" fontId="59" fillId="0" borderId="34" xfId="0" applyFont="1" applyBorder="1">
      <alignment horizontal="left" vertical="top" wrapText="1"/>
    </xf>
    <xf numFmtId="0" fontId="59" fillId="0" borderId="0" xfId="0" applyFont="1">
      <alignment horizontal="left" vertical="top" wrapText="1"/>
    </xf>
    <xf numFmtId="39" fontId="58" fillId="0" borderId="0" xfId="0" applyNumberFormat="1" applyFont="1" applyFill="1">
      <alignment horizontal="left" vertical="top" wrapText="1"/>
    </xf>
    <xf numFmtId="0" fontId="34" fillId="34" borderId="34" xfId="0" applyFont="1" applyFill="1" applyBorder="1" applyAlignment="1">
      <alignment vertical="center" wrapText="1"/>
    </xf>
    <xf numFmtId="168" fontId="34" fillId="34" borderId="34" xfId="0" applyNumberFormat="1" applyFont="1" applyFill="1" applyBorder="1" applyAlignment="1">
      <alignment horizontal="center" vertical="center" wrapText="1"/>
    </xf>
    <xf numFmtId="168" fontId="36" fillId="34" borderId="34" xfId="0" applyNumberFormat="1" applyFont="1" applyFill="1" applyBorder="1" applyAlignment="1">
      <alignment horizontal="center" vertical="center" wrapText="1"/>
    </xf>
    <xf numFmtId="168" fontId="34" fillId="34" borderId="34" xfId="0" applyNumberFormat="1" applyFont="1" applyFill="1" applyBorder="1" applyAlignment="1">
      <alignment vertical="center" wrapText="1"/>
    </xf>
    <xf numFmtId="168" fontId="41" fillId="34" borderId="34" xfId="0" applyNumberFormat="1" applyFont="1" applyFill="1" applyBorder="1" applyAlignment="1">
      <alignment horizontal="center" vertical="center" wrapText="1"/>
    </xf>
    <xf numFmtId="168" fontId="47" fillId="34" borderId="34" xfId="0" applyNumberFormat="1" applyFont="1" applyFill="1" applyBorder="1" applyAlignment="1">
      <alignment horizontal="center" vertical="center" wrapText="1"/>
    </xf>
    <xf numFmtId="168" fontId="26" fillId="34" borderId="34" xfId="47" applyNumberFormat="1" applyFont="1" applyFill="1" applyBorder="1" applyAlignment="1">
      <alignment horizontal="center" vertical="center"/>
    </xf>
    <xf numFmtId="39" fontId="26" fillId="34" borderId="34" xfId="47" applyNumberFormat="1" applyFont="1" applyFill="1" applyBorder="1" applyAlignment="1">
      <alignment horizontal="center" vertical="center"/>
    </xf>
    <xf numFmtId="168" fontId="37" fillId="34" borderId="34" xfId="47" applyNumberFormat="1" applyFont="1" applyFill="1" applyBorder="1" applyAlignment="1">
      <alignment horizontal="center" vertical="center"/>
    </xf>
    <xf numFmtId="0" fontId="26" fillId="34" borderId="34" xfId="0" applyFont="1" applyFill="1" applyBorder="1" applyAlignment="1">
      <alignment horizontal="left" vertical="center" wrapText="1"/>
    </xf>
    <xf numFmtId="0" fontId="51" fillId="34" borderId="16" xfId="47" applyFont="1" applyFill="1" applyBorder="1" applyAlignment="1">
      <alignment horizontal="left" vertical="center" wrapText="1"/>
    </xf>
    <xf numFmtId="0" fontId="0" fillId="34" borderId="34" xfId="0" applyFill="1" applyBorder="1">
      <alignment horizontal="left" vertical="top" wrapText="1"/>
    </xf>
    <xf numFmtId="0" fontId="54" fillId="34" borderId="34" xfId="0" applyFont="1" applyFill="1" applyBorder="1">
      <alignment horizontal="left" vertical="top" wrapText="1"/>
    </xf>
    <xf numFmtId="0" fontId="38" fillId="34" borderId="34" xfId="0" applyFont="1" applyFill="1" applyBorder="1">
      <alignment horizontal="left" vertical="top" wrapText="1"/>
    </xf>
    <xf numFmtId="0" fontId="26" fillId="34" borderId="13" xfId="0" applyFont="1" applyFill="1" applyBorder="1" applyAlignment="1">
      <alignment horizontal="left" vertical="top" wrapText="1"/>
    </xf>
    <xf numFmtId="167" fontId="36" fillId="34" borderId="34" xfId="51" applyNumberFormat="1" applyFont="1" applyFill="1" applyBorder="1" applyAlignment="1">
      <alignment horizontal="center" vertical="center"/>
    </xf>
    <xf numFmtId="0" fontId="36" fillId="33" borderId="15" xfId="0" applyFont="1" applyFill="1" applyBorder="1" applyAlignment="1">
      <alignment horizontal="left" vertical="top" wrapText="1"/>
    </xf>
    <xf numFmtId="0" fontId="34" fillId="33" borderId="13" xfId="0" applyFont="1" applyFill="1" applyBorder="1" applyAlignment="1">
      <alignment horizontal="left" vertical="top" wrapText="1"/>
    </xf>
    <xf numFmtId="0" fontId="34" fillId="33" borderId="34" xfId="0" applyFont="1" applyFill="1" applyBorder="1" applyAlignment="1">
      <alignment horizontal="left" vertical="top" wrapText="1"/>
    </xf>
    <xf numFmtId="0" fontId="36" fillId="0" borderId="34" xfId="44" applyFont="1" applyFill="1" applyBorder="1" applyAlignment="1">
      <alignment horizontal="left" vertical="center" wrapText="1"/>
    </xf>
    <xf numFmtId="0" fontId="0" fillId="0" borderId="34" xfId="0" applyFill="1" applyBorder="1">
      <alignment horizontal="left" vertical="top" wrapText="1"/>
    </xf>
    <xf numFmtId="0" fontId="34" fillId="0" borderId="34" xfId="57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left" vertical="top" wrapText="1"/>
    </xf>
    <xf numFmtId="0" fontId="26" fillId="0" borderId="34" xfId="0" applyFont="1" applyFill="1" applyBorder="1" applyAlignment="1">
      <alignment horizontal="right" vertical="top" wrapText="1"/>
    </xf>
    <xf numFmtId="0" fontId="26" fillId="0" borderId="34" xfId="0" applyFont="1" applyFill="1" applyBorder="1">
      <alignment horizontal="left" vertical="top" wrapText="1"/>
    </xf>
    <xf numFmtId="0" fontId="28" fillId="0" borderId="36" xfId="0" applyFont="1" applyFill="1" applyBorder="1" applyAlignment="1">
      <alignment horizontal="right" vertical="top" wrapText="1"/>
    </xf>
    <xf numFmtId="0" fontId="28" fillId="0" borderId="34" xfId="0" applyFont="1" applyFill="1" applyBorder="1" applyAlignment="1">
      <alignment horizontal="right" vertical="top" wrapText="1"/>
    </xf>
    <xf numFmtId="0" fontId="28" fillId="0" borderId="20" xfId="0" applyFont="1" applyFill="1" applyBorder="1" applyAlignment="1">
      <alignment horizontal="right" vertical="top" wrapText="1"/>
    </xf>
    <xf numFmtId="0" fontId="28" fillId="0" borderId="34" xfId="0" applyFont="1" applyFill="1" applyBorder="1" applyAlignment="1">
      <alignment horizontal="left" vertical="top" wrapText="1"/>
    </xf>
    <xf numFmtId="0" fontId="26" fillId="0" borderId="34" xfId="0" applyFont="1" applyFill="1" applyBorder="1" applyAlignment="1"/>
    <xf numFmtId="0" fontId="26" fillId="0" borderId="25" xfId="0" applyFont="1" applyFill="1" applyBorder="1" applyAlignment="1">
      <alignment horizontal="left" vertical="top" wrapText="1"/>
    </xf>
    <xf numFmtId="0" fontId="26" fillId="0" borderId="0" xfId="0" applyFont="1" applyFill="1" applyAlignment="1"/>
    <xf numFmtId="0" fontId="33" fillId="0" borderId="13" xfId="0" applyFont="1" applyFill="1" applyBorder="1" applyAlignment="1">
      <alignment horizontal="left" vertical="top" wrapText="1"/>
    </xf>
    <xf numFmtId="167" fontId="26" fillId="0" borderId="34" xfId="51" applyNumberFormat="1" applyFont="1" applyFill="1" applyBorder="1" applyAlignment="1">
      <alignment horizontal="right" vertical="top"/>
    </xf>
    <xf numFmtId="0" fontId="31" fillId="0" borderId="34" xfId="44" applyFont="1" applyFill="1" applyBorder="1" applyAlignment="1">
      <alignment horizontal="left" vertical="top" wrapText="1"/>
    </xf>
    <xf numFmtId="0" fontId="26" fillId="0" borderId="28" xfId="0" applyFont="1" applyFill="1" applyBorder="1" applyAlignment="1">
      <alignment horizontal="left" vertical="top" wrapText="1"/>
    </xf>
    <xf numFmtId="0" fontId="26" fillId="0" borderId="23" xfId="0" applyFont="1" applyFill="1" applyBorder="1" applyAlignment="1">
      <alignment horizontal="left" vertical="top" wrapText="1"/>
    </xf>
    <xf numFmtId="167" fontId="26" fillId="0" borderId="23" xfId="51" applyNumberFormat="1" applyFont="1" applyFill="1" applyBorder="1" applyAlignment="1">
      <alignment horizontal="right" vertical="top"/>
    </xf>
    <xf numFmtId="0" fontId="36" fillId="0" borderId="34" xfId="57" applyFont="1" applyFill="1" applyBorder="1" applyAlignment="1">
      <alignment horizontal="center" vertical="center" wrapText="1"/>
    </xf>
    <xf numFmtId="0" fontId="56" fillId="0" borderId="34" xfId="57" applyFont="1" applyFill="1" applyBorder="1" applyAlignment="1">
      <alignment horizontal="center" vertical="center" wrapText="1"/>
    </xf>
    <xf numFmtId="0" fontId="34" fillId="0" borderId="34" xfId="44" applyFont="1" applyFill="1" applyBorder="1" applyAlignment="1">
      <alignment horizontal="center" vertical="center" wrapText="1"/>
    </xf>
    <xf numFmtId="0" fontId="56" fillId="0" borderId="34" xfId="57" applyFont="1" applyFill="1" applyBorder="1" applyAlignment="1">
      <alignment vertical="center" wrapText="1"/>
    </xf>
    <xf numFmtId="0" fontId="52" fillId="0" borderId="34" xfId="44" applyFont="1" applyFill="1" applyBorder="1" applyAlignment="1">
      <alignment horizontal="left" vertical="center" wrapText="1"/>
    </xf>
    <xf numFmtId="0" fontId="36" fillId="0" borderId="34" xfId="57" applyFont="1" applyFill="1" applyBorder="1" applyAlignment="1">
      <alignment vertical="center" wrapText="1"/>
    </xf>
    <xf numFmtId="0" fontId="34" fillId="0" borderId="34" xfId="0" applyFont="1" applyBorder="1" applyAlignment="1">
      <alignment vertical="center" wrapText="1"/>
    </xf>
    <xf numFmtId="0" fontId="44" fillId="0" borderId="34" xfId="0" applyFont="1" applyFill="1" applyBorder="1" applyAlignment="1">
      <alignment horizontal="left" vertical="top" wrapText="1"/>
    </xf>
    <xf numFmtId="0" fontId="44" fillId="34" borderId="23" xfId="0" applyFont="1" applyFill="1" applyBorder="1" applyAlignment="1">
      <alignment horizontal="center" vertical="center" wrapText="1"/>
    </xf>
    <xf numFmtId="0" fontId="44" fillId="0" borderId="36" xfId="0" applyFont="1" applyFill="1" applyBorder="1" applyAlignment="1">
      <alignment horizontal="left" vertical="top" wrapText="1"/>
    </xf>
    <xf numFmtId="0" fontId="0" fillId="0" borderId="0" xfId="0" applyFill="1">
      <alignment horizontal="left" vertical="top" wrapText="1"/>
    </xf>
    <xf numFmtId="0" fontId="26" fillId="0" borderId="34" xfId="0" applyFont="1" applyFill="1" applyBorder="1" applyAlignment="1">
      <alignment horizontal="center" vertical="center" wrapText="1"/>
    </xf>
    <xf numFmtId="49" fontId="37" fillId="0" borderId="34" xfId="0" applyNumberFormat="1" applyFont="1" applyFill="1" applyBorder="1" applyAlignment="1">
      <alignment horizontal="left" vertical="center"/>
    </xf>
    <xf numFmtId="0" fontId="49" fillId="0" borderId="34" xfId="0" applyFont="1" applyFill="1" applyBorder="1" applyAlignment="1">
      <alignment horizontal="left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 wrapText="1"/>
    </xf>
    <xf numFmtId="49" fontId="37" fillId="0" borderId="16" xfId="0" applyNumberFormat="1" applyFont="1" applyFill="1" applyBorder="1" applyAlignment="1">
      <alignment horizontal="left" vertical="center"/>
    </xf>
    <xf numFmtId="0" fontId="37" fillId="0" borderId="16" xfId="0" applyFont="1" applyFill="1" applyBorder="1" applyAlignment="1">
      <alignment vertical="center" wrapText="1"/>
    </xf>
    <xf numFmtId="0" fontId="37" fillId="0" borderId="16" xfId="47" applyFont="1" applyFill="1" applyBorder="1" applyAlignment="1">
      <alignment horizontal="center" vertical="center"/>
    </xf>
    <xf numFmtId="0" fontId="39" fillId="33" borderId="0" xfId="0" applyFont="1" applyFill="1" applyBorder="1" applyAlignment="1">
      <alignment horizontal="center" vertical="top"/>
    </xf>
    <xf numFmtId="167" fontId="26" fillId="34" borderId="36" xfId="51" applyNumberFormat="1" applyFont="1" applyFill="1" applyBorder="1" applyAlignment="1">
      <alignment horizontal="right" vertical="top"/>
    </xf>
    <xf numFmtId="0" fontId="31" fillId="0" borderId="34" xfId="0" applyFont="1" applyFill="1" applyBorder="1">
      <alignment horizontal="left" vertical="top" wrapText="1"/>
    </xf>
    <xf numFmtId="167" fontId="34" fillId="0" borderId="34" xfId="51" applyNumberFormat="1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 applyProtection="1">
      <alignment horizontal="left" vertical="top" wrapText="1"/>
    </xf>
    <xf numFmtId="0" fontId="31" fillId="0" borderId="34" xfId="0" applyFont="1" applyFill="1" applyBorder="1" applyAlignment="1">
      <alignment horizontal="center" vertical="top" wrapText="1"/>
    </xf>
    <xf numFmtId="0" fontId="40" fillId="0" borderId="15" xfId="0" applyFont="1" applyFill="1" applyBorder="1" applyAlignment="1">
      <alignment horizontal="left" vertical="top" wrapText="1"/>
    </xf>
    <xf numFmtId="0" fontId="26" fillId="0" borderId="0" xfId="0" applyFont="1" applyFill="1">
      <alignment horizontal="left" vertical="top" wrapText="1"/>
    </xf>
    <xf numFmtId="167" fontId="33" fillId="0" borderId="34" xfId="58" applyNumberFormat="1" applyFont="1" applyFill="1" applyBorder="1" applyAlignment="1">
      <alignment horizontal="right" vertical="top"/>
    </xf>
    <xf numFmtId="168" fontId="26" fillId="0" borderId="34" xfId="44" applyNumberFormat="1" applyFont="1" applyFill="1" applyBorder="1" applyAlignment="1">
      <alignment horizontal="right" vertical="top" wrapText="1"/>
    </xf>
    <xf numFmtId="168" fontId="26" fillId="0" borderId="34" xfId="0" applyNumberFormat="1" applyFont="1" applyFill="1" applyBorder="1" applyAlignment="1">
      <alignment horizontal="right" vertical="top" wrapText="1"/>
    </xf>
    <xf numFmtId="0" fontId="44" fillId="0" borderId="0" xfId="0" applyFont="1" applyFill="1">
      <alignment horizontal="left" vertical="top" wrapText="1"/>
    </xf>
    <xf numFmtId="0" fontId="26" fillId="0" borderId="36" xfId="0" applyFont="1" applyFill="1" applyBorder="1" applyAlignment="1">
      <alignment horizontal="left" vertical="top" wrapText="1"/>
    </xf>
    <xf numFmtId="0" fontId="55" fillId="0" borderId="36" xfId="0" applyFont="1" applyFill="1" applyBorder="1" applyAlignment="1">
      <alignment horizontal="left" vertical="top" wrapText="1"/>
    </xf>
    <xf numFmtId="167" fontId="44" fillId="33" borderId="0" xfId="51" applyNumberFormat="1" applyFont="1" applyFill="1" applyBorder="1" applyAlignment="1">
      <alignment horizontal="center" vertical="top"/>
    </xf>
    <xf numFmtId="0" fontId="28" fillId="0" borderId="0" xfId="0" applyFont="1" applyBorder="1" applyAlignment="1">
      <alignment horizontal="left" vertical="top" wrapText="1"/>
    </xf>
    <xf numFmtId="168" fontId="34" fillId="0" borderId="34" xfId="0" applyNumberFormat="1" applyFont="1" applyFill="1" applyBorder="1" applyAlignment="1">
      <alignment horizontal="center" vertical="center" wrapText="1"/>
    </xf>
    <xf numFmtId="169" fontId="26" fillId="35" borderId="34" xfId="0" applyNumberFormat="1" applyFont="1" applyFill="1" applyBorder="1" applyAlignment="1">
      <alignment horizontal="right" vertical="top" wrapText="1"/>
    </xf>
    <xf numFmtId="0" fontId="34" fillId="0" borderId="34" xfId="0" applyFont="1" applyFill="1" applyBorder="1" applyAlignment="1">
      <alignment horizontal="left" vertical="center" wrapText="1"/>
    </xf>
    <xf numFmtId="169" fontId="34" fillId="0" borderId="34" xfId="0" applyNumberFormat="1" applyFont="1" applyFill="1" applyBorder="1" applyAlignment="1">
      <alignment horizontal="center" vertical="center" wrapText="1"/>
    </xf>
    <xf numFmtId="168" fontId="47" fillId="0" borderId="34" xfId="0" applyNumberFormat="1" applyFont="1" applyFill="1" applyBorder="1" applyAlignment="1">
      <alignment horizontal="center" vertical="center" wrapText="1"/>
    </xf>
    <xf numFmtId="169" fontId="36" fillId="0" borderId="34" xfId="0" applyNumberFormat="1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 wrapText="1"/>
    </xf>
    <xf numFmtId="172" fontId="58" fillId="0" borderId="0" xfId="0" applyNumberFormat="1" applyFont="1" applyFill="1">
      <alignment horizontal="left" vertical="top" wrapText="1"/>
    </xf>
    <xf numFmtId="172" fontId="51" fillId="0" borderId="0" xfId="46" applyNumberFormat="1" applyFont="1" applyFill="1" applyAlignment="1">
      <alignment vertical="center"/>
    </xf>
    <xf numFmtId="0" fontId="26" fillId="0" borderId="34" xfId="0" applyFont="1" applyFill="1" applyBorder="1" applyAlignment="1">
      <alignment horizontal="center" vertical="top" wrapText="1"/>
    </xf>
    <xf numFmtId="0" fontId="36" fillId="33" borderId="0" xfId="0" applyFont="1" applyFill="1" applyBorder="1" applyAlignment="1">
      <alignment horizontal="center" vertical="center" wrapText="1"/>
    </xf>
    <xf numFmtId="0" fontId="34" fillId="33" borderId="13" xfId="0" applyFont="1" applyFill="1" applyBorder="1" applyAlignment="1">
      <alignment horizontal="center" vertical="center" wrapText="1"/>
    </xf>
    <xf numFmtId="0" fontId="34" fillId="33" borderId="14" xfId="0" applyFont="1" applyFill="1" applyBorder="1" applyAlignment="1">
      <alignment horizontal="center" vertical="center" wrapText="1"/>
    </xf>
    <xf numFmtId="0" fontId="34" fillId="33" borderId="17" xfId="0" applyFont="1" applyFill="1" applyBorder="1" applyAlignment="1">
      <alignment horizontal="center" vertical="center" wrapText="1"/>
    </xf>
    <xf numFmtId="0" fontId="34" fillId="33" borderId="18" xfId="0" applyFont="1" applyFill="1" applyBorder="1" applyAlignment="1">
      <alignment horizontal="center" vertical="center" wrapText="1"/>
    </xf>
    <xf numFmtId="0" fontId="34" fillId="0" borderId="34" xfId="0" applyFont="1" applyBorder="1" applyAlignment="1">
      <alignment horizontal="center" vertical="top" wrapText="1"/>
    </xf>
    <xf numFmtId="0" fontId="34" fillId="0" borderId="15" xfId="0" applyFont="1" applyBorder="1" applyAlignment="1">
      <alignment horizontal="center" vertical="top" wrapText="1"/>
    </xf>
    <xf numFmtId="0" fontId="34" fillId="0" borderId="33" xfId="0" applyFont="1" applyBorder="1" applyAlignment="1">
      <alignment horizontal="center" vertical="top" wrapText="1"/>
    </xf>
    <xf numFmtId="0" fontId="34" fillId="0" borderId="23" xfId="0" applyFont="1" applyBorder="1" applyAlignment="1">
      <alignment horizontal="center" vertical="top" wrapText="1"/>
    </xf>
    <xf numFmtId="49" fontId="29" fillId="0" borderId="17" xfId="0" applyNumberFormat="1" applyFont="1" applyFill="1" applyBorder="1" applyAlignment="1">
      <alignment horizontal="center" vertical="center" wrapText="1"/>
    </xf>
    <xf numFmtId="49" fontId="29" fillId="0" borderId="35" xfId="0" applyNumberFormat="1" applyFont="1" applyFill="1" applyBorder="1" applyAlignment="1">
      <alignment horizontal="center" vertical="center" wrapText="1"/>
    </xf>
    <xf numFmtId="49" fontId="29" fillId="0" borderId="18" xfId="0" applyNumberFormat="1" applyFont="1" applyFill="1" applyBorder="1" applyAlignment="1">
      <alignment horizontal="center" vertical="center" wrapText="1"/>
    </xf>
    <xf numFmtId="49" fontId="29" fillId="0" borderId="30" xfId="0" applyNumberFormat="1" applyFont="1" applyFill="1" applyBorder="1" applyAlignment="1">
      <alignment horizontal="center" vertical="center" wrapText="1"/>
    </xf>
    <xf numFmtId="0" fontId="29" fillId="0" borderId="20" xfId="0" applyNumberFormat="1" applyFont="1" applyFill="1" applyBorder="1" applyAlignment="1">
      <alignment horizontal="center" vertical="center" wrapText="1"/>
    </xf>
    <xf numFmtId="0" fontId="29" fillId="0" borderId="37" xfId="0" applyNumberFormat="1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center" vertical="center" wrapText="1"/>
    </xf>
    <xf numFmtId="168" fontId="30" fillId="34" borderId="15" xfId="0" applyNumberFormat="1" applyFont="1" applyFill="1" applyBorder="1" applyAlignment="1">
      <alignment horizontal="center" vertical="center" wrapText="1"/>
    </xf>
    <xf numFmtId="168" fontId="30" fillId="34" borderId="33" xfId="0" applyNumberFormat="1" applyFont="1" applyFill="1" applyBorder="1" applyAlignment="1">
      <alignment horizontal="center" vertical="center" wrapText="1"/>
    </xf>
    <xf numFmtId="168" fontId="30" fillId="34" borderId="23" xfId="0" applyNumberFormat="1" applyFont="1" applyFill="1" applyBorder="1" applyAlignment="1">
      <alignment horizontal="center" vertical="center" wrapText="1"/>
    </xf>
    <xf numFmtId="168" fontId="29" fillId="0" borderId="35" xfId="0" applyNumberFormat="1" applyFont="1" applyFill="1" applyBorder="1" applyAlignment="1">
      <alignment horizontal="center" vertical="center" wrapText="1"/>
    </xf>
    <xf numFmtId="168" fontId="29" fillId="0" borderId="30" xfId="0" applyNumberFormat="1" applyFont="1" applyFill="1" applyBorder="1" applyAlignment="1">
      <alignment horizontal="center" vertical="center" wrapText="1"/>
    </xf>
    <xf numFmtId="168" fontId="29" fillId="0" borderId="15" xfId="0" applyNumberFormat="1" applyFont="1" applyFill="1" applyBorder="1" applyAlignment="1">
      <alignment horizontal="center" vertical="center" wrapText="1"/>
    </xf>
    <xf numFmtId="168" fontId="29" fillId="0" borderId="33" xfId="0" applyNumberFormat="1" applyFont="1" applyFill="1" applyBorder="1" applyAlignment="1">
      <alignment horizontal="center" vertical="center" wrapText="1"/>
    </xf>
    <xf numFmtId="168" fontId="29" fillId="0" borderId="23" xfId="0" applyNumberFormat="1" applyFont="1" applyFill="1" applyBorder="1" applyAlignment="1">
      <alignment horizontal="center" vertical="center" wrapText="1"/>
    </xf>
    <xf numFmtId="0" fontId="36" fillId="0" borderId="0" xfId="45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 wrapText="1"/>
    </xf>
    <xf numFmtId="168" fontId="28" fillId="0" borderId="0" xfId="0" applyNumberFormat="1" applyFont="1" applyFill="1" applyBorder="1" applyAlignment="1">
      <alignment horizontal="right" vertical="center" wrapText="1"/>
    </xf>
    <xf numFmtId="0" fontId="26" fillId="0" borderId="34" xfId="0" applyFont="1" applyFill="1" applyBorder="1" applyAlignment="1">
      <alignment horizontal="center" vertical="center" wrapText="1"/>
    </xf>
    <xf numFmtId="0" fontId="36" fillId="33" borderId="0" xfId="45" applyFont="1" applyFill="1" applyAlignment="1">
      <alignment horizontal="right" vertical="center"/>
    </xf>
    <xf numFmtId="0" fontId="36" fillId="33" borderId="0" xfId="0" applyNumberFormat="1" applyFont="1" applyFill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36" fillId="33" borderId="0" xfId="0" applyNumberFormat="1" applyFont="1" applyFill="1" applyBorder="1" applyAlignment="1">
      <alignment horizontal="center" vertical="center" wrapText="1"/>
    </xf>
    <xf numFmtId="49" fontId="41" fillId="0" borderId="17" xfId="0" applyNumberFormat="1" applyFont="1" applyFill="1" applyBorder="1" applyAlignment="1">
      <alignment horizontal="center" vertical="center" wrapText="1"/>
    </xf>
    <xf numFmtId="49" fontId="41" fillId="0" borderId="35" xfId="0" applyNumberFormat="1" applyFont="1" applyFill="1" applyBorder="1" applyAlignment="1">
      <alignment horizontal="center" vertical="center" wrapText="1"/>
    </xf>
    <xf numFmtId="49" fontId="41" fillId="0" borderId="18" xfId="0" applyNumberFormat="1" applyFont="1" applyFill="1" applyBorder="1" applyAlignment="1">
      <alignment horizontal="center" vertical="center" wrapText="1"/>
    </xf>
    <xf numFmtId="49" fontId="41" fillId="0" borderId="30" xfId="0" applyNumberFormat="1" applyFont="1" applyFill="1" applyBorder="1" applyAlignment="1">
      <alignment horizontal="center" vertical="center" wrapText="1"/>
    </xf>
    <xf numFmtId="0" fontId="41" fillId="0" borderId="16" xfId="0" applyNumberFormat="1" applyFont="1" applyFill="1" applyBorder="1" applyAlignment="1">
      <alignment horizontal="center" vertical="center" wrapText="1"/>
    </xf>
    <xf numFmtId="0" fontId="41" fillId="0" borderId="0" xfId="0" applyNumberFormat="1" applyFont="1" applyFill="1" applyBorder="1" applyAlignment="1">
      <alignment horizontal="center" vertical="center" wrapText="1"/>
    </xf>
    <xf numFmtId="0" fontId="41" fillId="0" borderId="10" xfId="0" applyNumberFormat="1" applyFont="1" applyFill="1" applyBorder="1" applyAlignment="1">
      <alignment horizontal="center" vertical="center" wrapText="1"/>
    </xf>
    <xf numFmtId="169" fontId="47" fillId="33" borderId="34" xfId="0" applyNumberFormat="1" applyFont="1" applyFill="1" applyBorder="1" applyAlignment="1">
      <alignment horizontal="center" vertical="center" wrapText="1"/>
    </xf>
    <xf numFmtId="0" fontId="44" fillId="0" borderId="13" xfId="0" applyFont="1" applyBorder="1" applyAlignment="1">
      <alignment horizontal="left" vertical="top" wrapText="1"/>
    </xf>
    <xf numFmtId="0" fontId="44" fillId="0" borderId="19" xfId="0" applyFont="1" applyBorder="1" applyAlignment="1">
      <alignment horizontal="left" vertical="top" wrapText="1"/>
    </xf>
    <xf numFmtId="0" fontId="44" fillId="34" borderId="20" xfId="0" applyFont="1" applyFill="1" applyBorder="1" applyAlignment="1">
      <alignment horizontal="left" vertical="center" wrapText="1"/>
    </xf>
    <xf numFmtId="0" fontId="44" fillId="34" borderId="36" xfId="0" applyFont="1" applyFill="1" applyBorder="1" applyAlignment="1">
      <alignment horizontal="left" vertical="center" wrapText="1"/>
    </xf>
    <xf numFmtId="0" fontId="33" fillId="33" borderId="20" xfId="0" applyFont="1" applyFill="1" applyBorder="1" applyAlignment="1">
      <alignment horizontal="left" vertical="center" wrapText="1"/>
    </xf>
    <xf numFmtId="0" fontId="33" fillId="33" borderId="36" xfId="0" applyFont="1" applyFill="1" applyBorder="1" applyAlignment="1">
      <alignment horizontal="left" vertical="center" wrapText="1"/>
    </xf>
    <xf numFmtId="0" fontId="44" fillId="34" borderId="34" xfId="0" applyFont="1" applyFill="1" applyBorder="1" applyAlignment="1">
      <alignment horizontal="center" vertical="top" wrapText="1"/>
    </xf>
    <xf numFmtId="0" fontId="44" fillId="33" borderId="37" xfId="0" applyFont="1" applyFill="1" applyBorder="1" applyAlignment="1">
      <alignment horizontal="center" vertical="top" wrapText="1"/>
    </xf>
    <xf numFmtId="0" fontId="44" fillId="33" borderId="36" xfId="0" applyFont="1" applyFill="1" applyBorder="1" applyAlignment="1">
      <alignment horizontal="center" vertical="top" wrapText="1"/>
    </xf>
    <xf numFmtId="0" fontId="44" fillId="34" borderId="17" xfId="0" applyFont="1" applyFill="1" applyBorder="1" applyAlignment="1">
      <alignment horizontal="center" vertical="top" wrapText="1"/>
    </xf>
    <xf numFmtId="0" fontId="44" fillId="34" borderId="35" xfId="0" applyFont="1" applyFill="1" applyBorder="1" applyAlignment="1">
      <alignment horizontal="center" vertical="top" wrapText="1"/>
    </xf>
    <xf numFmtId="0" fontId="44" fillId="34" borderId="15" xfId="0" applyFont="1" applyFill="1" applyBorder="1" applyAlignment="1">
      <alignment horizontal="left" vertical="top" wrapText="1"/>
    </xf>
    <xf numFmtId="0" fontId="44" fillId="34" borderId="23" xfId="0" applyFont="1" applyFill="1" applyBorder="1" applyAlignment="1">
      <alignment horizontal="left" vertical="top" wrapText="1"/>
    </xf>
    <xf numFmtId="0" fontId="35" fillId="33" borderId="15" xfId="0" applyFont="1" applyFill="1" applyBorder="1" applyAlignment="1">
      <alignment horizontal="left" vertical="top" wrapText="1"/>
    </xf>
    <xf numFmtId="0" fontId="35" fillId="33" borderId="23" xfId="0" applyFont="1" applyFill="1" applyBorder="1" applyAlignment="1">
      <alignment horizontal="left" vertical="top" wrapText="1"/>
    </xf>
    <xf numFmtId="0" fontId="43" fillId="33" borderId="15" xfId="0" applyFont="1" applyFill="1" applyBorder="1" applyAlignment="1">
      <alignment horizontal="left" vertical="top" wrapText="1"/>
    </xf>
    <xf numFmtId="0" fontId="43" fillId="33" borderId="23" xfId="0" applyFont="1" applyFill="1" applyBorder="1" applyAlignment="1">
      <alignment horizontal="left" vertical="top" wrapText="1"/>
    </xf>
    <xf numFmtId="0" fontId="35" fillId="33" borderId="17" xfId="0" applyFont="1" applyFill="1" applyBorder="1" applyAlignment="1">
      <alignment horizontal="left" vertical="top" wrapText="1"/>
    </xf>
    <xf numFmtId="0" fontId="35" fillId="33" borderId="16" xfId="0" applyFont="1" applyFill="1" applyBorder="1" applyAlignment="1">
      <alignment horizontal="left" vertical="top" wrapText="1"/>
    </xf>
    <xf numFmtId="0" fontId="35" fillId="33" borderId="35" xfId="0" applyFont="1" applyFill="1" applyBorder="1" applyAlignment="1">
      <alignment horizontal="left" vertical="top" wrapText="1"/>
    </xf>
    <xf numFmtId="0" fontId="44" fillId="0" borderId="13" xfId="0" applyFont="1" applyBorder="1" applyAlignment="1">
      <alignment horizontal="center" vertical="top" wrapText="1"/>
    </xf>
    <xf numFmtId="0" fontId="44" fillId="0" borderId="19" xfId="0" applyFont="1" applyBorder="1" applyAlignment="1">
      <alignment horizontal="center" vertical="top" wrapText="1"/>
    </xf>
    <xf numFmtId="0" fontId="35" fillId="33" borderId="34" xfId="0" applyFont="1" applyFill="1" applyBorder="1" applyAlignment="1">
      <alignment horizontal="left" vertical="top" wrapText="1"/>
    </xf>
    <xf numFmtId="0" fontId="44" fillId="0" borderId="37" xfId="0" applyFont="1" applyFill="1" applyBorder="1" applyAlignment="1">
      <alignment horizontal="center" vertical="top" wrapText="1"/>
    </xf>
    <xf numFmtId="0" fontId="44" fillId="0" borderId="36" xfId="0" applyFont="1" applyFill="1" applyBorder="1" applyAlignment="1">
      <alignment horizontal="center" vertical="top" wrapText="1"/>
    </xf>
    <xf numFmtId="0" fontId="44" fillId="0" borderId="13" xfId="0" applyFont="1" applyFill="1" applyBorder="1" applyAlignment="1">
      <alignment horizontal="center" vertical="top" wrapText="1"/>
    </xf>
    <xf numFmtId="0" fontId="44" fillId="0" borderId="19" xfId="0" applyFont="1" applyFill="1" applyBorder="1" applyAlignment="1">
      <alignment horizontal="center" vertical="top" wrapText="1"/>
    </xf>
    <xf numFmtId="0" fontId="44" fillId="0" borderId="13" xfId="0" applyFont="1" applyFill="1" applyBorder="1" applyAlignment="1">
      <alignment horizontal="left" vertical="top" wrapText="1"/>
    </xf>
    <xf numFmtId="0" fontId="44" fillId="0" borderId="19" xfId="0" applyFont="1" applyFill="1" applyBorder="1" applyAlignment="1">
      <alignment horizontal="left" vertical="top" wrapText="1"/>
    </xf>
    <xf numFmtId="0" fontId="43" fillId="0" borderId="34" xfId="0" applyFont="1" applyBorder="1" applyAlignment="1">
      <alignment horizontal="left" vertical="top" wrapText="1"/>
    </xf>
    <xf numFmtId="0" fontId="43" fillId="34" borderId="20" xfId="0" applyFont="1" applyFill="1" applyBorder="1" applyAlignment="1">
      <alignment horizontal="left" vertical="center" wrapText="1"/>
    </xf>
    <xf numFmtId="0" fontId="43" fillId="34" borderId="36" xfId="0" applyFont="1" applyFill="1" applyBorder="1" applyAlignment="1">
      <alignment horizontal="left" vertical="center" wrapText="1"/>
    </xf>
    <xf numFmtId="0" fontId="26" fillId="0" borderId="34" xfId="0" applyFont="1" applyFill="1" applyBorder="1" applyAlignment="1">
      <alignment horizontal="left" vertical="top" wrapText="1"/>
    </xf>
    <xf numFmtId="0" fontId="26" fillId="33" borderId="20" xfId="0" applyFont="1" applyFill="1" applyBorder="1" applyAlignment="1">
      <alignment horizontal="left" vertical="center" wrapText="1"/>
    </xf>
    <xf numFmtId="0" fontId="26" fillId="33" borderId="36" xfId="0" applyFont="1" applyFill="1" applyBorder="1" applyAlignment="1">
      <alignment horizontal="left" vertical="center" wrapText="1"/>
    </xf>
    <xf numFmtId="0" fontId="60" fillId="34" borderId="15" xfId="0" applyFont="1" applyFill="1" applyBorder="1" applyAlignment="1">
      <alignment horizontal="left" vertical="top" wrapText="1"/>
    </xf>
    <xf numFmtId="0" fontId="60" fillId="34" borderId="23" xfId="0" applyFont="1" applyFill="1" applyBorder="1" applyAlignment="1">
      <alignment horizontal="left" vertical="top" wrapText="1"/>
    </xf>
    <xf numFmtId="0" fontId="26" fillId="0" borderId="20" xfId="0" applyFont="1" applyFill="1" applyBorder="1" applyAlignment="1">
      <alignment horizontal="left" vertical="center" wrapText="1"/>
    </xf>
    <xf numFmtId="0" fontId="26" fillId="0" borderId="36" xfId="0" applyFont="1" applyFill="1" applyBorder="1" applyAlignment="1">
      <alignment horizontal="left" vertical="center" wrapText="1"/>
    </xf>
    <xf numFmtId="0" fontId="33" fillId="0" borderId="20" xfId="0" applyFont="1" applyFill="1" applyBorder="1" applyAlignment="1">
      <alignment horizontal="left" vertical="center" wrapText="1"/>
    </xf>
    <xf numFmtId="0" fontId="33" fillId="0" borderId="36" xfId="0" applyFont="1" applyFill="1" applyBorder="1" applyAlignment="1">
      <alignment horizontal="left" vertical="center" wrapText="1"/>
    </xf>
    <xf numFmtId="0" fontId="26" fillId="0" borderId="20" xfId="0" applyFont="1" applyFill="1" applyBorder="1" applyAlignment="1">
      <alignment horizontal="center" vertical="top" wrapText="1"/>
    </xf>
    <xf numFmtId="0" fontId="26" fillId="0" borderId="36" xfId="0" applyFont="1" applyFill="1" applyBorder="1" applyAlignment="1">
      <alignment horizontal="center" vertical="top" wrapText="1"/>
    </xf>
    <xf numFmtId="0" fontId="26" fillId="0" borderId="37" xfId="0" applyFont="1" applyFill="1" applyBorder="1" applyAlignment="1">
      <alignment horizontal="center" vertical="top" wrapText="1"/>
    </xf>
    <xf numFmtId="0" fontId="26" fillId="0" borderId="34" xfId="0" applyFont="1" applyFill="1" applyBorder="1" applyAlignment="1">
      <alignment horizontal="center" vertical="top" wrapText="1"/>
    </xf>
    <xf numFmtId="0" fontId="36" fillId="33" borderId="0" xfId="0" applyFont="1" applyFill="1" applyAlignment="1">
      <alignment horizontal="center" vertical="top" wrapText="1"/>
    </xf>
    <xf numFmtId="0" fontId="39" fillId="33" borderId="0" xfId="0" applyFont="1" applyFill="1" applyBorder="1" applyAlignment="1">
      <alignment horizontal="center" vertical="top"/>
    </xf>
    <xf numFmtId="0" fontId="35" fillId="0" borderId="15" xfId="0" applyFont="1" applyFill="1" applyBorder="1" applyAlignment="1">
      <alignment horizontal="left" vertical="top" wrapText="1"/>
    </xf>
    <xf numFmtId="0" fontId="35" fillId="0" borderId="23" xfId="0" applyFont="1" applyFill="1" applyBorder="1" applyAlignment="1">
      <alignment horizontal="left" vertical="top" wrapText="1"/>
    </xf>
    <xf numFmtId="0" fontId="43" fillId="0" borderId="15" xfId="0" applyFont="1" applyFill="1" applyBorder="1" applyAlignment="1">
      <alignment horizontal="left" vertical="top" wrapText="1"/>
    </xf>
    <xf numFmtId="0" fontId="43" fillId="0" borderId="23" xfId="0" applyFont="1" applyFill="1" applyBorder="1" applyAlignment="1">
      <alignment horizontal="left" vertical="top" wrapText="1"/>
    </xf>
    <xf numFmtId="0" fontId="35" fillId="0" borderId="17" xfId="0" applyFont="1" applyFill="1" applyBorder="1" applyAlignment="1">
      <alignment horizontal="left" vertical="top" wrapText="1"/>
    </xf>
    <xf numFmtId="0" fontId="35" fillId="0" borderId="16" xfId="0" applyFont="1" applyFill="1" applyBorder="1" applyAlignment="1">
      <alignment horizontal="left" vertical="top" wrapText="1"/>
    </xf>
    <xf numFmtId="0" fontId="35" fillId="0" borderId="35" xfId="0" applyFont="1" applyFill="1" applyBorder="1" applyAlignment="1">
      <alignment horizontal="left" vertical="top" wrapText="1"/>
    </xf>
    <xf numFmtId="0" fontId="36" fillId="0" borderId="0" xfId="47" applyFont="1" applyFill="1" applyAlignment="1">
      <alignment horizontal="right" vertical="center"/>
    </xf>
    <xf numFmtId="0" fontId="36" fillId="0" borderId="0" xfId="47" applyFont="1" applyFill="1" applyAlignment="1">
      <alignment horizontal="center" vertical="center" wrapText="1"/>
    </xf>
    <xf numFmtId="0" fontId="26" fillId="0" borderId="22" xfId="46" applyFont="1" applyFill="1" applyBorder="1" applyAlignment="1">
      <alignment horizontal="center" vertical="center"/>
    </xf>
    <xf numFmtId="0" fontId="26" fillId="0" borderId="38" xfId="46" applyFont="1" applyFill="1" applyBorder="1" applyAlignment="1">
      <alignment horizontal="center" vertical="center"/>
    </xf>
    <xf numFmtId="0" fontId="26" fillId="0" borderId="22" xfId="47" applyFont="1" applyFill="1" applyBorder="1" applyAlignment="1">
      <alignment horizontal="center" vertical="center"/>
    </xf>
    <xf numFmtId="0" fontId="26" fillId="0" borderId="38" xfId="47" applyFont="1" applyFill="1" applyBorder="1" applyAlignment="1">
      <alignment horizontal="center" vertical="center"/>
    </xf>
    <xf numFmtId="0" fontId="26" fillId="0" borderId="22" xfId="47" applyFont="1" applyFill="1" applyBorder="1" applyAlignment="1">
      <alignment horizontal="center" vertical="center" wrapText="1"/>
    </xf>
    <xf numFmtId="0" fontId="26" fillId="0" borderId="38" xfId="47" applyFont="1" applyFill="1" applyBorder="1" applyAlignment="1">
      <alignment horizontal="center" vertical="center" wrapText="1"/>
    </xf>
    <xf numFmtId="0" fontId="26" fillId="0" borderId="27" xfId="47" applyFont="1" applyFill="1" applyBorder="1" applyAlignment="1">
      <alignment horizontal="center" vertical="center" wrapText="1"/>
    </xf>
    <xf numFmtId="0" fontId="26" fillId="0" borderId="34" xfId="47" applyFont="1" applyFill="1" applyBorder="1" applyAlignment="1">
      <alignment horizontal="center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49" fillId="0" borderId="35" xfId="0" applyFont="1" applyFill="1" applyBorder="1" applyAlignment="1">
      <alignment horizontal="left" vertical="center" wrapText="1"/>
    </xf>
    <xf numFmtId="0" fontId="37" fillId="0" borderId="34" xfId="0" applyFont="1" applyFill="1" applyBorder="1" applyAlignment="1">
      <alignment horizontal="left" vertical="center" wrapText="1"/>
    </xf>
    <xf numFmtId="0" fontId="51" fillId="0" borderId="16" xfId="47" applyFont="1" applyFill="1" applyBorder="1" applyAlignment="1">
      <alignment horizontal="left" vertical="center" wrapText="1"/>
    </xf>
    <xf numFmtId="0" fontId="37" fillId="0" borderId="39" xfId="47" applyFont="1" applyFill="1" applyBorder="1" applyAlignment="1">
      <alignment horizontal="left" vertical="center" wrapText="1"/>
    </xf>
    <xf numFmtId="0" fontId="37" fillId="0" borderId="33" xfId="47" applyFont="1" applyFill="1" applyBorder="1" applyAlignment="1">
      <alignment horizontal="left" vertical="center" wrapText="1"/>
    </xf>
    <xf numFmtId="0" fontId="37" fillId="0" borderId="23" xfId="47" applyFont="1" applyFill="1" applyBorder="1" applyAlignment="1">
      <alignment horizontal="left" vertical="center" wrapText="1"/>
    </xf>
    <xf numFmtId="0" fontId="37" fillId="0" borderId="15" xfId="0" applyFont="1" applyFill="1" applyBorder="1" applyAlignment="1">
      <alignment horizontal="left" vertical="top" wrapText="1"/>
    </xf>
    <xf numFmtId="0" fontId="37" fillId="0" borderId="33" xfId="0" applyFont="1" applyFill="1" applyBorder="1" applyAlignment="1">
      <alignment horizontal="left" vertical="top" wrapText="1"/>
    </xf>
    <xf numFmtId="0" fontId="37" fillId="34" borderId="15" xfId="0" applyFont="1" applyFill="1" applyBorder="1" applyAlignment="1">
      <alignment horizontal="left" vertical="center" wrapText="1"/>
    </xf>
    <xf numFmtId="0" fontId="37" fillId="34" borderId="33" xfId="0" applyFont="1" applyFill="1" applyBorder="1" applyAlignment="1">
      <alignment horizontal="left" vertical="center" wrapText="1"/>
    </xf>
    <xf numFmtId="0" fontId="37" fillId="0" borderId="17" xfId="0" applyFont="1" applyFill="1" applyBorder="1" applyAlignment="1">
      <alignment horizontal="left" vertical="center" wrapText="1"/>
    </xf>
    <xf numFmtId="0" fontId="37" fillId="0" borderId="16" xfId="0" applyFont="1" applyFill="1" applyBorder="1" applyAlignment="1">
      <alignment horizontal="left" vertical="center" wrapText="1"/>
    </xf>
  </cellXfs>
  <cellStyles count="6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0"/>
    <cellStyle name="Normal 12" xfId="56"/>
    <cellStyle name="Normal 2" xfId="44"/>
    <cellStyle name="Normal 2 2" xfId="54"/>
    <cellStyle name="Normal 2 3" xfId="45"/>
    <cellStyle name="Normal 2_IV-ՀՐԱՏԱՊ ՓՈՒԼԵՐՈՎ" xfId="46"/>
    <cellStyle name="Normal 3 4" xfId="62"/>
    <cellStyle name="Normal 5" xfId="59"/>
    <cellStyle name="Normal 5 2" xfId="47"/>
    <cellStyle name="Normal 5 3" xfId="57"/>
    <cellStyle name="Normal 6 2" xfId="48"/>
    <cellStyle name="Normal 8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SN_it" xfId="58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  <cellStyle name="Финансовый 3" xfId="6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KARAVARUTYAN%20VOROSHMAN%20NAXAGCER\1KARAVARUTYAN%20VOROSHMAN%20NAXAGCER%2016.06.2022\8.&#1343;&#1397;&#1377;&#1398;&#1412;&#1387;%20&#1402;&#1400;&#1410;&#1408;&#1377;&#1391;%20&#1344;&#1344;%20&#1391;&#1377;&#1404;&#1377;&#1406;&#1377;&#1408;&#1400;&#1410;&#1385;&#1397;&#1400;&#1410;&#1398;%2004.08.2022&#1385;.%201216-%20&#1350;%20&#1400;&#1408;&#1400;&#1399;&#1400;&#1410;&#1396;\&#1333;&#1388;&#1387;&#1409;%20&#1411;&#1377;&#1385;&#1381;&#1385;%202-01.08.2022-mail-ov%20Anushin\ardir\2_Havelvacner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-1"/>
      <sheetName val="5-2"/>
      <sheetName val="6"/>
    </sheetNames>
    <sheetDataSet>
      <sheetData sheetId="0" refreshError="1"/>
      <sheetData sheetId="1">
        <row r="13">
          <cell r="C13" t="str">
            <v>Ոռոգման համակարգերի կառուցում</v>
          </cell>
        </row>
        <row r="15">
          <cell r="C15" t="str">
            <v>Երևանի Բուսաբանական այգու ոռոգման ցանցի կառուցում՝ Սարկավագի փողոցի ջրանցքից մինչև Բուսաբանական այգու պարսպի հատված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view="pageBreakPreview" topLeftCell="A73" zoomScaleNormal="100" zoomScaleSheetLayoutView="100" workbookViewId="0">
      <selection activeCell="C19" sqref="C19"/>
    </sheetView>
  </sheetViews>
  <sheetFormatPr defaultColWidth="8" defaultRowHeight="16.5" customHeight="1" x14ac:dyDescent="0.25"/>
  <cols>
    <col min="1" max="1" width="10.7109375" style="194" customWidth="1"/>
    <col min="2" max="2" width="14.140625" style="194" customWidth="1"/>
    <col min="3" max="3" width="76.28515625" style="194" customWidth="1"/>
    <col min="4" max="4" width="42.140625" style="194" customWidth="1"/>
    <col min="5" max="5" width="25" style="194" customWidth="1"/>
    <col min="6" max="255" width="8" style="194"/>
    <col min="256" max="257" width="5.7109375" style="194" customWidth="1"/>
    <col min="258" max="258" width="76.28515625" style="194" customWidth="1"/>
    <col min="259" max="259" width="17.85546875" style="194" customWidth="1"/>
    <col min="260" max="511" width="8" style="194"/>
    <col min="512" max="513" width="5.7109375" style="194" customWidth="1"/>
    <col min="514" max="514" width="76.28515625" style="194" customWidth="1"/>
    <col min="515" max="515" width="17.85546875" style="194" customWidth="1"/>
    <col min="516" max="767" width="8" style="194"/>
    <col min="768" max="769" width="5.7109375" style="194" customWidth="1"/>
    <col min="770" max="770" width="76.28515625" style="194" customWidth="1"/>
    <col min="771" max="771" width="17.85546875" style="194" customWidth="1"/>
    <col min="772" max="1023" width="8" style="194"/>
    <col min="1024" max="1025" width="5.7109375" style="194" customWidth="1"/>
    <col min="1026" max="1026" width="76.28515625" style="194" customWidth="1"/>
    <col min="1027" max="1027" width="17.85546875" style="194" customWidth="1"/>
    <col min="1028" max="1279" width="8" style="194"/>
    <col min="1280" max="1281" width="5.7109375" style="194" customWidth="1"/>
    <col min="1282" max="1282" width="76.28515625" style="194" customWidth="1"/>
    <col min="1283" max="1283" width="17.85546875" style="194" customWidth="1"/>
    <col min="1284" max="1535" width="8" style="194"/>
    <col min="1536" max="1537" width="5.7109375" style="194" customWidth="1"/>
    <col min="1538" max="1538" width="76.28515625" style="194" customWidth="1"/>
    <col min="1539" max="1539" width="17.85546875" style="194" customWidth="1"/>
    <col min="1540" max="1791" width="8" style="194"/>
    <col min="1792" max="1793" width="5.7109375" style="194" customWidth="1"/>
    <col min="1794" max="1794" width="76.28515625" style="194" customWidth="1"/>
    <col min="1795" max="1795" width="17.85546875" style="194" customWidth="1"/>
    <col min="1796" max="2047" width="8" style="194"/>
    <col min="2048" max="2049" width="5.7109375" style="194" customWidth="1"/>
    <col min="2050" max="2050" width="76.28515625" style="194" customWidth="1"/>
    <col min="2051" max="2051" width="17.85546875" style="194" customWidth="1"/>
    <col min="2052" max="2303" width="8" style="194"/>
    <col min="2304" max="2305" width="5.7109375" style="194" customWidth="1"/>
    <col min="2306" max="2306" width="76.28515625" style="194" customWidth="1"/>
    <col min="2307" max="2307" width="17.85546875" style="194" customWidth="1"/>
    <col min="2308" max="2559" width="8" style="194"/>
    <col min="2560" max="2561" width="5.7109375" style="194" customWidth="1"/>
    <col min="2562" max="2562" width="76.28515625" style="194" customWidth="1"/>
    <col min="2563" max="2563" width="17.85546875" style="194" customWidth="1"/>
    <col min="2564" max="2815" width="8" style="194"/>
    <col min="2816" max="2817" width="5.7109375" style="194" customWidth="1"/>
    <col min="2818" max="2818" width="76.28515625" style="194" customWidth="1"/>
    <col min="2819" max="2819" width="17.85546875" style="194" customWidth="1"/>
    <col min="2820" max="3071" width="8" style="194"/>
    <col min="3072" max="3073" width="5.7109375" style="194" customWidth="1"/>
    <col min="3074" max="3074" width="76.28515625" style="194" customWidth="1"/>
    <col min="3075" max="3075" width="17.85546875" style="194" customWidth="1"/>
    <col min="3076" max="3327" width="8" style="194"/>
    <col min="3328" max="3329" width="5.7109375" style="194" customWidth="1"/>
    <col min="3330" max="3330" width="76.28515625" style="194" customWidth="1"/>
    <col min="3331" max="3331" width="17.85546875" style="194" customWidth="1"/>
    <col min="3332" max="3583" width="8" style="194"/>
    <col min="3584" max="3585" width="5.7109375" style="194" customWidth="1"/>
    <col min="3586" max="3586" width="76.28515625" style="194" customWidth="1"/>
    <col min="3587" max="3587" width="17.85546875" style="194" customWidth="1"/>
    <col min="3588" max="3839" width="8" style="194"/>
    <col min="3840" max="3841" width="5.7109375" style="194" customWidth="1"/>
    <col min="3842" max="3842" width="76.28515625" style="194" customWidth="1"/>
    <col min="3843" max="3843" width="17.85546875" style="194" customWidth="1"/>
    <col min="3844" max="4095" width="8" style="194"/>
    <col min="4096" max="4097" width="5.7109375" style="194" customWidth="1"/>
    <col min="4098" max="4098" width="76.28515625" style="194" customWidth="1"/>
    <col min="4099" max="4099" width="17.85546875" style="194" customWidth="1"/>
    <col min="4100" max="4351" width="8" style="194"/>
    <col min="4352" max="4353" width="5.7109375" style="194" customWidth="1"/>
    <col min="4354" max="4354" width="76.28515625" style="194" customWidth="1"/>
    <col min="4355" max="4355" width="17.85546875" style="194" customWidth="1"/>
    <col min="4356" max="4607" width="8" style="194"/>
    <col min="4608" max="4609" width="5.7109375" style="194" customWidth="1"/>
    <col min="4610" max="4610" width="76.28515625" style="194" customWidth="1"/>
    <col min="4611" max="4611" width="17.85546875" style="194" customWidth="1"/>
    <col min="4612" max="4863" width="8" style="194"/>
    <col min="4864" max="4865" width="5.7109375" style="194" customWidth="1"/>
    <col min="4866" max="4866" width="76.28515625" style="194" customWidth="1"/>
    <col min="4867" max="4867" width="17.85546875" style="194" customWidth="1"/>
    <col min="4868" max="5119" width="8" style="194"/>
    <col min="5120" max="5121" width="5.7109375" style="194" customWidth="1"/>
    <col min="5122" max="5122" width="76.28515625" style="194" customWidth="1"/>
    <col min="5123" max="5123" width="17.85546875" style="194" customWidth="1"/>
    <col min="5124" max="5375" width="8" style="194"/>
    <col min="5376" max="5377" width="5.7109375" style="194" customWidth="1"/>
    <col min="5378" max="5378" width="76.28515625" style="194" customWidth="1"/>
    <col min="5379" max="5379" width="17.85546875" style="194" customWidth="1"/>
    <col min="5380" max="5631" width="8" style="194"/>
    <col min="5632" max="5633" width="5.7109375" style="194" customWidth="1"/>
    <col min="5634" max="5634" width="76.28515625" style="194" customWidth="1"/>
    <col min="5635" max="5635" width="17.85546875" style="194" customWidth="1"/>
    <col min="5636" max="5887" width="8" style="194"/>
    <col min="5888" max="5889" width="5.7109375" style="194" customWidth="1"/>
    <col min="5890" max="5890" width="76.28515625" style="194" customWidth="1"/>
    <col min="5891" max="5891" width="17.85546875" style="194" customWidth="1"/>
    <col min="5892" max="6143" width="8" style="194"/>
    <col min="6144" max="6145" width="5.7109375" style="194" customWidth="1"/>
    <col min="6146" max="6146" width="76.28515625" style="194" customWidth="1"/>
    <col min="6147" max="6147" width="17.85546875" style="194" customWidth="1"/>
    <col min="6148" max="6399" width="8" style="194"/>
    <col min="6400" max="6401" width="5.7109375" style="194" customWidth="1"/>
    <col min="6402" max="6402" width="76.28515625" style="194" customWidth="1"/>
    <col min="6403" max="6403" width="17.85546875" style="194" customWidth="1"/>
    <col min="6404" max="6655" width="8" style="194"/>
    <col min="6656" max="6657" width="5.7109375" style="194" customWidth="1"/>
    <col min="6658" max="6658" width="76.28515625" style="194" customWidth="1"/>
    <col min="6659" max="6659" width="17.85546875" style="194" customWidth="1"/>
    <col min="6660" max="6911" width="8" style="194"/>
    <col min="6912" max="6913" width="5.7109375" style="194" customWidth="1"/>
    <col min="6914" max="6914" width="76.28515625" style="194" customWidth="1"/>
    <col min="6915" max="6915" width="17.85546875" style="194" customWidth="1"/>
    <col min="6916" max="7167" width="8" style="194"/>
    <col min="7168" max="7169" width="5.7109375" style="194" customWidth="1"/>
    <col min="7170" max="7170" width="76.28515625" style="194" customWidth="1"/>
    <col min="7171" max="7171" width="17.85546875" style="194" customWidth="1"/>
    <col min="7172" max="7423" width="8" style="194"/>
    <col min="7424" max="7425" width="5.7109375" style="194" customWidth="1"/>
    <col min="7426" max="7426" width="76.28515625" style="194" customWidth="1"/>
    <col min="7427" max="7427" width="17.85546875" style="194" customWidth="1"/>
    <col min="7428" max="7679" width="8" style="194"/>
    <col min="7680" max="7681" width="5.7109375" style="194" customWidth="1"/>
    <col min="7682" max="7682" width="76.28515625" style="194" customWidth="1"/>
    <col min="7683" max="7683" width="17.85546875" style="194" customWidth="1"/>
    <col min="7684" max="7935" width="8" style="194"/>
    <col min="7936" max="7937" width="5.7109375" style="194" customWidth="1"/>
    <col min="7938" max="7938" width="76.28515625" style="194" customWidth="1"/>
    <col min="7939" max="7939" width="17.85546875" style="194" customWidth="1"/>
    <col min="7940" max="8191" width="8" style="194"/>
    <col min="8192" max="8193" width="5.7109375" style="194" customWidth="1"/>
    <col min="8194" max="8194" width="76.28515625" style="194" customWidth="1"/>
    <col min="8195" max="8195" width="17.85546875" style="194" customWidth="1"/>
    <col min="8196" max="8447" width="8" style="194"/>
    <col min="8448" max="8449" width="5.7109375" style="194" customWidth="1"/>
    <col min="8450" max="8450" width="76.28515625" style="194" customWidth="1"/>
    <col min="8451" max="8451" width="17.85546875" style="194" customWidth="1"/>
    <col min="8452" max="8703" width="8" style="194"/>
    <col min="8704" max="8705" width="5.7109375" style="194" customWidth="1"/>
    <col min="8706" max="8706" width="76.28515625" style="194" customWidth="1"/>
    <col min="8707" max="8707" width="17.85546875" style="194" customWidth="1"/>
    <col min="8708" max="8959" width="8" style="194"/>
    <col min="8960" max="8961" width="5.7109375" style="194" customWidth="1"/>
    <col min="8962" max="8962" width="76.28515625" style="194" customWidth="1"/>
    <col min="8963" max="8963" width="17.85546875" style="194" customWidth="1"/>
    <col min="8964" max="9215" width="8" style="194"/>
    <col min="9216" max="9217" width="5.7109375" style="194" customWidth="1"/>
    <col min="9218" max="9218" width="76.28515625" style="194" customWidth="1"/>
    <col min="9219" max="9219" width="17.85546875" style="194" customWidth="1"/>
    <col min="9220" max="9471" width="8" style="194"/>
    <col min="9472" max="9473" width="5.7109375" style="194" customWidth="1"/>
    <col min="9474" max="9474" width="76.28515625" style="194" customWidth="1"/>
    <col min="9475" max="9475" width="17.85546875" style="194" customWidth="1"/>
    <col min="9476" max="9727" width="8" style="194"/>
    <col min="9728" max="9729" width="5.7109375" style="194" customWidth="1"/>
    <col min="9730" max="9730" width="76.28515625" style="194" customWidth="1"/>
    <col min="9731" max="9731" width="17.85546875" style="194" customWidth="1"/>
    <col min="9732" max="9983" width="8" style="194"/>
    <col min="9984" max="9985" width="5.7109375" style="194" customWidth="1"/>
    <col min="9986" max="9986" width="76.28515625" style="194" customWidth="1"/>
    <col min="9987" max="9987" width="17.85546875" style="194" customWidth="1"/>
    <col min="9988" max="10239" width="8" style="194"/>
    <col min="10240" max="10241" width="5.7109375" style="194" customWidth="1"/>
    <col min="10242" max="10242" width="76.28515625" style="194" customWidth="1"/>
    <col min="10243" max="10243" width="17.85546875" style="194" customWidth="1"/>
    <col min="10244" max="10495" width="8" style="194"/>
    <col min="10496" max="10497" width="5.7109375" style="194" customWidth="1"/>
    <col min="10498" max="10498" width="76.28515625" style="194" customWidth="1"/>
    <col min="10499" max="10499" width="17.85546875" style="194" customWidth="1"/>
    <col min="10500" max="10751" width="8" style="194"/>
    <col min="10752" max="10753" width="5.7109375" style="194" customWidth="1"/>
    <col min="10754" max="10754" width="76.28515625" style="194" customWidth="1"/>
    <col min="10755" max="10755" width="17.85546875" style="194" customWidth="1"/>
    <col min="10756" max="11007" width="8" style="194"/>
    <col min="11008" max="11009" width="5.7109375" style="194" customWidth="1"/>
    <col min="11010" max="11010" width="76.28515625" style="194" customWidth="1"/>
    <col min="11011" max="11011" width="17.85546875" style="194" customWidth="1"/>
    <col min="11012" max="11263" width="8" style="194"/>
    <col min="11264" max="11265" width="5.7109375" style="194" customWidth="1"/>
    <col min="11266" max="11266" width="76.28515625" style="194" customWidth="1"/>
    <col min="11267" max="11267" width="17.85546875" style="194" customWidth="1"/>
    <col min="11268" max="11519" width="8" style="194"/>
    <col min="11520" max="11521" width="5.7109375" style="194" customWidth="1"/>
    <col min="11522" max="11522" width="76.28515625" style="194" customWidth="1"/>
    <col min="11523" max="11523" width="17.85546875" style="194" customWidth="1"/>
    <col min="11524" max="11775" width="8" style="194"/>
    <col min="11776" max="11777" width="5.7109375" style="194" customWidth="1"/>
    <col min="11778" max="11778" width="76.28515625" style="194" customWidth="1"/>
    <col min="11779" max="11779" width="17.85546875" style="194" customWidth="1"/>
    <col min="11780" max="12031" width="8" style="194"/>
    <col min="12032" max="12033" width="5.7109375" style="194" customWidth="1"/>
    <col min="12034" max="12034" width="76.28515625" style="194" customWidth="1"/>
    <col min="12035" max="12035" width="17.85546875" style="194" customWidth="1"/>
    <col min="12036" max="12287" width="8" style="194"/>
    <col min="12288" max="12289" width="5.7109375" style="194" customWidth="1"/>
    <col min="12290" max="12290" width="76.28515625" style="194" customWidth="1"/>
    <col min="12291" max="12291" width="17.85546875" style="194" customWidth="1"/>
    <col min="12292" max="12543" width="8" style="194"/>
    <col min="12544" max="12545" width="5.7109375" style="194" customWidth="1"/>
    <col min="12546" max="12546" width="76.28515625" style="194" customWidth="1"/>
    <col min="12547" max="12547" width="17.85546875" style="194" customWidth="1"/>
    <col min="12548" max="12799" width="8" style="194"/>
    <col min="12800" max="12801" width="5.7109375" style="194" customWidth="1"/>
    <col min="12802" max="12802" width="76.28515625" style="194" customWidth="1"/>
    <col min="12803" max="12803" width="17.85546875" style="194" customWidth="1"/>
    <col min="12804" max="13055" width="8" style="194"/>
    <col min="13056" max="13057" width="5.7109375" style="194" customWidth="1"/>
    <col min="13058" max="13058" width="76.28515625" style="194" customWidth="1"/>
    <col min="13059" max="13059" width="17.85546875" style="194" customWidth="1"/>
    <col min="13060" max="13311" width="8" style="194"/>
    <col min="13312" max="13313" width="5.7109375" style="194" customWidth="1"/>
    <col min="13314" max="13314" width="76.28515625" style="194" customWidth="1"/>
    <col min="13315" max="13315" width="17.85546875" style="194" customWidth="1"/>
    <col min="13316" max="13567" width="8" style="194"/>
    <col min="13568" max="13569" width="5.7109375" style="194" customWidth="1"/>
    <col min="13570" max="13570" width="76.28515625" style="194" customWidth="1"/>
    <col min="13571" max="13571" width="17.85546875" style="194" customWidth="1"/>
    <col min="13572" max="13823" width="8" style="194"/>
    <col min="13824" max="13825" width="5.7109375" style="194" customWidth="1"/>
    <col min="13826" max="13826" width="76.28515625" style="194" customWidth="1"/>
    <col min="13827" max="13827" width="17.85546875" style="194" customWidth="1"/>
    <col min="13828" max="14079" width="8" style="194"/>
    <col min="14080" max="14081" width="5.7109375" style="194" customWidth="1"/>
    <col min="14082" max="14082" width="76.28515625" style="194" customWidth="1"/>
    <col min="14083" max="14083" width="17.85546875" style="194" customWidth="1"/>
    <col min="14084" max="14335" width="8" style="194"/>
    <col min="14336" max="14337" width="5.7109375" style="194" customWidth="1"/>
    <col min="14338" max="14338" width="76.28515625" style="194" customWidth="1"/>
    <col min="14339" max="14339" width="17.85546875" style="194" customWidth="1"/>
    <col min="14340" max="14591" width="8" style="194"/>
    <col min="14592" max="14593" width="5.7109375" style="194" customWidth="1"/>
    <col min="14594" max="14594" width="76.28515625" style="194" customWidth="1"/>
    <col min="14595" max="14595" width="17.85546875" style="194" customWidth="1"/>
    <col min="14596" max="14847" width="8" style="194"/>
    <col min="14848" max="14849" width="5.7109375" style="194" customWidth="1"/>
    <col min="14850" max="14850" width="76.28515625" style="194" customWidth="1"/>
    <col min="14851" max="14851" width="17.85546875" style="194" customWidth="1"/>
    <col min="14852" max="15103" width="8" style="194"/>
    <col min="15104" max="15105" width="5.7109375" style="194" customWidth="1"/>
    <col min="15106" max="15106" width="76.28515625" style="194" customWidth="1"/>
    <col min="15107" max="15107" width="17.85546875" style="194" customWidth="1"/>
    <col min="15108" max="15359" width="8" style="194"/>
    <col min="15360" max="15361" width="5.7109375" style="194" customWidth="1"/>
    <col min="15362" max="15362" width="76.28515625" style="194" customWidth="1"/>
    <col min="15363" max="15363" width="17.85546875" style="194" customWidth="1"/>
    <col min="15364" max="15615" width="8" style="194"/>
    <col min="15616" max="15617" width="5.7109375" style="194" customWidth="1"/>
    <col min="15618" max="15618" width="76.28515625" style="194" customWidth="1"/>
    <col min="15619" max="15619" width="17.85546875" style="194" customWidth="1"/>
    <col min="15620" max="15871" width="8" style="194"/>
    <col min="15872" max="15873" width="5.7109375" style="194" customWidth="1"/>
    <col min="15874" max="15874" width="76.28515625" style="194" customWidth="1"/>
    <col min="15875" max="15875" width="17.85546875" style="194" customWidth="1"/>
    <col min="15876" max="16127" width="8" style="194"/>
    <col min="16128" max="16129" width="5.7109375" style="194" customWidth="1"/>
    <col min="16130" max="16130" width="76.28515625" style="194" customWidth="1"/>
    <col min="16131" max="16131" width="17.85546875" style="194" customWidth="1"/>
    <col min="16132" max="16384" width="8" style="194"/>
  </cols>
  <sheetData>
    <row r="1" spans="1:4" s="187" customFormat="1" ht="18.75" customHeight="1" x14ac:dyDescent="0.25">
      <c r="A1" s="185"/>
      <c r="B1" s="185"/>
      <c r="C1" s="185"/>
      <c r="D1" s="186" t="s">
        <v>0</v>
      </c>
    </row>
    <row r="2" spans="1:4" s="187" customFormat="1" ht="15" customHeight="1" x14ac:dyDescent="0.3">
      <c r="A2" s="188"/>
      <c r="B2" s="188"/>
      <c r="C2" s="188"/>
      <c r="D2" s="189" t="s">
        <v>94</v>
      </c>
    </row>
    <row r="3" spans="1:4" s="187" customFormat="1" ht="19.5" customHeight="1" x14ac:dyDescent="0.25">
      <c r="A3" s="188"/>
      <c r="B3" s="188"/>
      <c r="C3" s="188"/>
      <c r="D3" s="190" t="s">
        <v>1</v>
      </c>
    </row>
    <row r="4" spans="1:4" s="187" customFormat="1" ht="104.25" customHeight="1" x14ac:dyDescent="0.25">
      <c r="A4" s="353" t="s">
        <v>235</v>
      </c>
      <c r="B4" s="353"/>
      <c r="C4" s="353"/>
      <c r="D4" s="353"/>
    </row>
    <row r="5" spans="1:4" s="187" customFormat="1" ht="14.25" customHeight="1" x14ac:dyDescent="0.3">
      <c r="A5" s="188"/>
      <c r="B5" s="188"/>
      <c r="C5" s="188"/>
      <c r="D5" s="191"/>
    </row>
    <row r="6" spans="1:4" ht="16.5" customHeight="1" x14ac:dyDescent="0.25">
      <c r="A6" s="192"/>
      <c r="B6" s="192"/>
      <c r="C6" s="192"/>
      <c r="D6" s="193" t="s">
        <v>93</v>
      </c>
    </row>
    <row r="7" spans="1:4" ht="69.75" customHeight="1" x14ac:dyDescent="0.25">
      <c r="A7" s="354" t="s">
        <v>2</v>
      </c>
      <c r="B7" s="355"/>
      <c r="C7" s="356" t="s">
        <v>3</v>
      </c>
      <c r="D7" s="28" t="s">
        <v>102</v>
      </c>
    </row>
    <row r="8" spans="1:4" ht="33" customHeight="1" x14ac:dyDescent="0.25">
      <c r="A8" s="195" t="s">
        <v>4</v>
      </c>
      <c r="B8" s="195" t="s">
        <v>5</v>
      </c>
      <c r="C8" s="357"/>
      <c r="D8" s="146" t="s">
        <v>6</v>
      </c>
    </row>
    <row r="9" spans="1:4" s="199" customFormat="1" ht="27" customHeight="1" x14ac:dyDescent="0.25">
      <c r="A9" s="196"/>
      <c r="B9" s="196"/>
      <c r="C9" s="197" t="s">
        <v>60</v>
      </c>
      <c r="D9" s="198">
        <f>D10</f>
        <v>-4.1999999899417162E-2</v>
      </c>
    </row>
    <row r="10" spans="1:4" ht="33" customHeight="1" x14ac:dyDescent="0.25">
      <c r="A10" s="200"/>
      <c r="B10" s="200"/>
      <c r="C10" s="201" t="s">
        <v>7</v>
      </c>
      <c r="D10" s="198">
        <f>D11+D55+D73+D42</f>
        <v>-4.1999999899417162E-2</v>
      </c>
    </row>
    <row r="11" spans="1:4" ht="16.5" customHeight="1" x14ac:dyDescent="0.25">
      <c r="A11" s="202">
        <v>1004</v>
      </c>
      <c r="B11" s="203"/>
      <c r="C11" s="204" t="s">
        <v>8</v>
      </c>
      <c r="D11" s="205">
        <f>D18+D24+D30+D36</f>
        <v>1153654.5000000002</v>
      </c>
    </row>
    <row r="12" spans="1:4" ht="16.5" customHeight="1" x14ac:dyDescent="0.25">
      <c r="A12" s="206"/>
      <c r="B12" s="206"/>
      <c r="C12" s="207" t="s">
        <v>62</v>
      </c>
      <c r="D12" s="208"/>
    </row>
    <row r="13" spans="1:4" ht="16.5" customHeight="1" x14ac:dyDescent="0.25">
      <c r="A13" s="209"/>
      <c r="B13" s="209"/>
      <c r="C13" s="204" t="s">
        <v>9</v>
      </c>
      <c r="D13" s="208"/>
    </row>
    <row r="14" spans="1:4" ht="21" customHeight="1" x14ac:dyDescent="0.25">
      <c r="A14" s="209"/>
      <c r="B14" s="209"/>
      <c r="C14" s="207" t="s">
        <v>63</v>
      </c>
      <c r="D14" s="208"/>
    </row>
    <row r="15" spans="1:4" ht="16.5" customHeight="1" x14ac:dyDescent="0.25">
      <c r="A15" s="210"/>
      <c r="B15" s="210"/>
      <c r="C15" s="204" t="s">
        <v>10</v>
      </c>
      <c r="D15" s="208"/>
    </row>
    <row r="16" spans="1:4" ht="39.75" customHeight="1" x14ac:dyDescent="0.25">
      <c r="A16" s="203"/>
      <c r="B16" s="203"/>
      <c r="C16" s="207" t="s">
        <v>64</v>
      </c>
      <c r="D16" s="208"/>
    </row>
    <row r="17" spans="1:4" ht="16.5" customHeight="1" x14ac:dyDescent="0.25">
      <c r="A17" s="358" t="s">
        <v>11</v>
      </c>
      <c r="B17" s="358"/>
      <c r="C17" s="358"/>
      <c r="D17" s="358"/>
    </row>
    <row r="18" spans="1:4" s="331" customFormat="1" ht="20.25" customHeight="1" x14ac:dyDescent="0.25">
      <c r="A18" s="329"/>
      <c r="B18" s="212">
        <v>11002</v>
      </c>
      <c r="C18" s="215" t="s">
        <v>12</v>
      </c>
      <c r="D18" s="330">
        <f>'3'!G30</f>
        <v>1253533.6000000001</v>
      </c>
    </row>
    <row r="19" spans="1:4" s="331" customFormat="1" ht="34.5" x14ac:dyDescent="0.25">
      <c r="A19" s="329"/>
      <c r="B19" s="73"/>
      <c r="C19" s="220" t="s">
        <v>282</v>
      </c>
      <c r="D19" s="332"/>
    </row>
    <row r="20" spans="1:4" s="331" customFormat="1" ht="17.25" x14ac:dyDescent="0.25">
      <c r="A20" s="329"/>
      <c r="B20" s="329"/>
      <c r="C20" s="215" t="s">
        <v>13</v>
      </c>
      <c r="D20" s="332"/>
    </row>
    <row r="21" spans="1:4" s="331" customFormat="1" ht="57" customHeight="1" x14ac:dyDescent="0.25">
      <c r="A21" s="329"/>
      <c r="B21" s="329"/>
      <c r="C21" s="220" t="s">
        <v>283</v>
      </c>
      <c r="D21" s="332"/>
    </row>
    <row r="22" spans="1:4" s="331" customFormat="1" ht="17.25" x14ac:dyDescent="0.25">
      <c r="A22" s="329"/>
      <c r="B22" s="329"/>
      <c r="C22" s="215" t="s">
        <v>14</v>
      </c>
      <c r="D22" s="332"/>
    </row>
    <row r="23" spans="1:4" s="331" customFormat="1" ht="17.25" x14ac:dyDescent="0.25">
      <c r="A23" s="329"/>
      <c r="B23" s="329"/>
      <c r="C23" s="220" t="s">
        <v>15</v>
      </c>
      <c r="D23" s="332"/>
    </row>
    <row r="24" spans="1:4" s="214" customFormat="1" ht="15" customHeight="1" x14ac:dyDescent="0.25">
      <c r="A24" s="211"/>
      <c r="B24" s="212">
        <v>31012</v>
      </c>
      <c r="C24" s="207" t="s">
        <v>12</v>
      </c>
      <c r="D24" s="213">
        <f>'3'!G31</f>
        <v>-67030</v>
      </c>
    </row>
    <row r="25" spans="1:4" s="214" customFormat="1" ht="34.5" x14ac:dyDescent="0.25">
      <c r="A25" s="211"/>
      <c r="B25" s="207"/>
      <c r="C25" s="215" t="s">
        <v>108</v>
      </c>
      <c r="D25" s="207"/>
    </row>
    <row r="26" spans="1:4" s="214" customFormat="1" ht="17.25" x14ac:dyDescent="0.25">
      <c r="A26" s="211"/>
      <c r="B26" s="216"/>
      <c r="C26" s="207" t="s">
        <v>13</v>
      </c>
      <c r="D26" s="207"/>
    </row>
    <row r="27" spans="1:4" s="214" customFormat="1" ht="34.5" x14ac:dyDescent="0.25">
      <c r="A27" s="211"/>
      <c r="B27" s="216"/>
      <c r="C27" s="215" t="s">
        <v>109</v>
      </c>
      <c r="D27" s="207"/>
    </row>
    <row r="28" spans="1:4" s="214" customFormat="1" ht="17.25" x14ac:dyDescent="0.25">
      <c r="A28" s="211"/>
      <c r="B28" s="216"/>
      <c r="C28" s="207" t="s">
        <v>14</v>
      </c>
      <c r="D28" s="207"/>
    </row>
    <row r="29" spans="1:4" s="214" customFormat="1" ht="34.5" x14ac:dyDescent="0.25">
      <c r="A29" s="211"/>
      <c r="B29" s="216"/>
      <c r="C29" s="217" t="s">
        <v>72</v>
      </c>
      <c r="D29" s="207"/>
    </row>
    <row r="30" spans="1:4" s="214" customFormat="1" ht="15" customHeight="1" x14ac:dyDescent="0.25">
      <c r="A30" s="211"/>
      <c r="B30" s="212">
        <v>31014</v>
      </c>
      <c r="C30" s="207" t="s">
        <v>12</v>
      </c>
      <c r="D30" s="213">
        <f>'3'!G42</f>
        <v>-31857.7</v>
      </c>
    </row>
    <row r="31" spans="1:4" s="214" customFormat="1" ht="17.25" x14ac:dyDescent="0.25">
      <c r="A31" s="211"/>
      <c r="B31" s="207"/>
      <c r="C31" s="217" t="s">
        <v>181</v>
      </c>
      <c r="D31" s="207"/>
    </row>
    <row r="32" spans="1:4" s="214" customFormat="1" ht="17.25" x14ac:dyDescent="0.25">
      <c r="A32" s="211"/>
      <c r="B32" s="216"/>
      <c r="C32" s="207" t="s">
        <v>13</v>
      </c>
      <c r="D32" s="207"/>
    </row>
    <row r="33" spans="1:4" s="214" customFormat="1" ht="34.5" x14ac:dyDescent="0.25">
      <c r="A33" s="211"/>
      <c r="B33" s="216"/>
      <c r="C33" s="217" t="s">
        <v>182</v>
      </c>
      <c r="D33" s="207"/>
    </row>
    <row r="34" spans="1:4" s="214" customFormat="1" ht="17.25" x14ac:dyDescent="0.25">
      <c r="A34" s="211"/>
      <c r="B34" s="216"/>
      <c r="C34" s="207" t="s">
        <v>14</v>
      </c>
      <c r="D34" s="207"/>
    </row>
    <row r="35" spans="1:4" s="214" customFormat="1" ht="34.5" x14ac:dyDescent="0.25">
      <c r="A35" s="211"/>
      <c r="B35" s="216"/>
      <c r="C35" s="217" t="s">
        <v>72</v>
      </c>
      <c r="D35" s="207"/>
    </row>
    <row r="36" spans="1:4" s="214" customFormat="1" ht="19.5" customHeight="1" x14ac:dyDescent="0.25">
      <c r="A36" s="211"/>
      <c r="B36" s="212">
        <v>31020</v>
      </c>
      <c r="C36" s="207" t="s">
        <v>12</v>
      </c>
      <c r="D36" s="213">
        <f>'3'!G53</f>
        <v>-991.4</v>
      </c>
    </row>
    <row r="37" spans="1:4" s="214" customFormat="1" ht="17.25" x14ac:dyDescent="0.25">
      <c r="A37" s="211"/>
      <c r="B37" s="207"/>
      <c r="C37" s="217" t="s">
        <v>148</v>
      </c>
      <c r="D37" s="207"/>
    </row>
    <row r="38" spans="1:4" s="214" customFormat="1" ht="17.25" x14ac:dyDescent="0.25">
      <c r="A38" s="211"/>
      <c r="B38" s="216"/>
      <c r="C38" s="207" t="s">
        <v>13</v>
      </c>
      <c r="D38" s="207"/>
    </row>
    <row r="39" spans="1:4" s="214" customFormat="1" ht="34.5" x14ac:dyDescent="0.25">
      <c r="A39" s="211"/>
      <c r="B39" s="216"/>
      <c r="C39" s="217" t="s">
        <v>149</v>
      </c>
      <c r="D39" s="207"/>
    </row>
    <row r="40" spans="1:4" s="214" customFormat="1" ht="17.25" x14ac:dyDescent="0.25">
      <c r="A40" s="211"/>
      <c r="B40" s="216"/>
      <c r="C40" s="207" t="s">
        <v>14</v>
      </c>
      <c r="D40" s="207"/>
    </row>
    <row r="41" spans="1:4" s="214" customFormat="1" ht="34.5" x14ac:dyDescent="0.25">
      <c r="A41" s="211"/>
      <c r="B41" s="216"/>
      <c r="C41" s="217" t="s">
        <v>72</v>
      </c>
      <c r="D41" s="207"/>
    </row>
    <row r="42" spans="1:4" ht="16.5" customHeight="1" x14ac:dyDescent="0.25">
      <c r="A42" s="202">
        <v>1017</v>
      </c>
      <c r="B42" s="203"/>
      <c r="C42" s="218" t="s">
        <v>8</v>
      </c>
      <c r="D42" s="205">
        <f>D49</f>
        <v>-471616.4</v>
      </c>
    </row>
    <row r="43" spans="1:4" ht="16.5" customHeight="1" x14ac:dyDescent="0.25">
      <c r="A43" s="206"/>
      <c r="B43" s="206"/>
      <c r="C43" s="219" t="s">
        <v>190</v>
      </c>
      <c r="D43" s="208"/>
    </row>
    <row r="44" spans="1:4" ht="16.5" customHeight="1" x14ac:dyDescent="0.25">
      <c r="A44" s="209"/>
      <c r="B44" s="209"/>
      <c r="C44" s="218" t="s">
        <v>9</v>
      </c>
      <c r="D44" s="208"/>
    </row>
    <row r="45" spans="1:4" ht="21" customHeight="1" x14ac:dyDescent="0.25">
      <c r="A45" s="209"/>
      <c r="B45" s="209"/>
      <c r="C45" s="219" t="s">
        <v>192</v>
      </c>
      <c r="D45" s="208"/>
    </row>
    <row r="46" spans="1:4" ht="16.5" customHeight="1" x14ac:dyDescent="0.25">
      <c r="A46" s="210"/>
      <c r="B46" s="210"/>
      <c r="C46" s="218" t="s">
        <v>10</v>
      </c>
      <c r="D46" s="208"/>
    </row>
    <row r="47" spans="1:4" ht="39.75" customHeight="1" x14ac:dyDescent="0.25">
      <c r="A47" s="203"/>
      <c r="B47" s="203"/>
      <c r="C47" s="219" t="s">
        <v>193</v>
      </c>
      <c r="D47" s="208"/>
    </row>
    <row r="48" spans="1:4" ht="16.5" customHeight="1" x14ac:dyDescent="0.25">
      <c r="A48" s="358" t="s">
        <v>11</v>
      </c>
      <c r="B48" s="358"/>
      <c r="C48" s="358"/>
      <c r="D48" s="358"/>
    </row>
    <row r="49" spans="1:4" s="214" customFormat="1" ht="17.25" x14ac:dyDescent="0.25">
      <c r="A49" s="211"/>
      <c r="B49" s="212">
        <v>21001</v>
      </c>
      <c r="C49" s="218" t="s">
        <v>12</v>
      </c>
      <c r="D49" s="213">
        <f>'3'!G72</f>
        <v>-471616.4</v>
      </c>
    </row>
    <row r="50" spans="1:4" s="214" customFormat="1" ht="24.75" customHeight="1" x14ac:dyDescent="0.25">
      <c r="A50" s="211"/>
      <c r="B50" s="207"/>
      <c r="C50" s="219" t="s">
        <v>194</v>
      </c>
      <c r="D50" s="207"/>
    </row>
    <row r="51" spans="1:4" s="214" customFormat="1" ht="17.25" x14ac:dyDescent="0.25">
      <c r="A51" s="211"/>
      <c r="B51" s="216"/>
      <c r="C51" s="218" t="s">
        <v>13</v>
      </c>
      <c r="D51" s="207"/>
    </row>
    <row r="52" spans="1:4" s="214" customFormat="1" ht="34.5" x14ac:dyDescent="0.25">
      <c r="A52" s="211"/>
      <c r="B52" s="216"/>
      <c r="C52" s="219" t="s">
        <v>195</v>
      </c>
      <c r="D52" s="207"/>
    </row>
    <row r="53" spans="1:4" s="214" customFormat="1" ht="17.25" x14ac:dyDescent="0.25">
      <c r="A53" s="211"/>
      <c r="B53" s="216"/>
      <c r="C53" s="218" t="s">
        <v>14</v>
      </c>
      <c r="D53" s="207"/>
    </row>
    <row r="54" spans="1:4" ht="16.5" customHeight="1" x14ac:dyDescent="0.25">
      <c r="B54" s="203"/>
      <c r="C54" s="219" t="s">
        <v>196</v>
      </c>
      <c r="D54" s="284"/>
    </row>
    <row r="55" spans="1:4" ht="16.5" customHeight="1" x14ac:dyDescent="0.25">
      <c r="A55" s="285">
        <v>1072</v>
      </c>
      <c r="B55" s="287"/>
      <c r="C55" s="220" t="s">
        <v>8</v>
      </c>
      <c r="D55" s="284">
        <f>D62+D67</f>
        <v>-681958.14200000011</v>
      </c>
    </row>
    <row r="56" spans="1:4" ht="16.5" customHeight="1" x14ac:dyDescent="0.25">
      <c r="B56" s="287"/>
      <c r="C56" s="220" t="s">
        <v>171</v>
      </c>
      <c r="D56" s="208"/>
    </row>
    <row r="57" spans="1:4" ht="16.5" customHeight="1" x14ac:dyDescent="0.25">
      <c r="A57" s="286"/>
      <c r="B57" s="287"/>
      <c r="C57" s="215" t="s">
        <v>9</v>
      </c>
      <c r="D57" s="208"/>
    </row>
    <row r="58" spans="1:4" ht="21" customHeight="1" x14ac:dyDescent="0.25">
      <c r="A58" s="209"/>
      <c r="B58" s="206"/>
      <c r="C58" s="220" t="s">
        <v>173</v>
      </c>
      <c r="D58" s="208"/>
    </row>
    <row r="59" spans="1:4" ht="16.5" customHeight="1" x14ac:dyDescent="0.25">
      <c r="A59" s="210"/>
      <c r="B59" s="210"/>
      <c r="C59" s="215" t="s">
        <v>10</v>
      </c>
      <c r="D59" s="208"/>
    </row>
    <row r="60" spans="1:4" ht="39.75" customHeight="1" x14ac:dyDescent="0.25">
      <c r="A60" s="203"/>
      <c r="B60" s="203"/>
      <c r="C60" s="220" t="s">
        <v>174</v>
      </c>
      <c r="D60" s="208"/>
    </row>
    <row r="61" spans="1:4" ht="16.5" customHeight="1" x14ac:dyDescent="0.25">
      <c r="A61" s="358" t="s">
        <v>11</v>
      </c>
      <c r="B61" s="358"/>
      <c r="C61" s="358"/>
      <c r="D61" s="358"/>
    </row>
    <row r="62" spans="1:4" s="214" customFormat="1" ht="51.75" x14ac:dyDescent="0.25">
      <c r="A62" s="211"/>
      <c r="B62" s="212">
        <v>31009</v>
      </c>
      <c r="C62" s="211" t="s">
        <v>170</v>
      </c>
      <c r="D62" s="213">
        <f>'3'!G91</f>
        <v>-2066.6</v>
      </c>
    </row>
    <row r="63" spans="1:4" s="214" customFormat="1" ht="17.25" x14ac:dyDescent="0.25">
      <c r="A63" s="211"/>
      <c r="B63" s="207"/>
      <c r="C63" s="221" t="s">
        <v>13</v>
      </c>
      <c r="D63" s="207"/>
    </row>
    <row r="64" spans="1:4" s="214" customFormat="1" ht="51.75" x14ac:dyDescent="0.25">
      <c r="A64" s="211"/>
      <c r="B64" s="216"/>
      <c r="C64" s="211" t="s">
        <v>175</v>
      </c>
      <c r="D64" s="207"/>
    </row>
    <row r="65" spans="1:4" s="214" customFormat="1" ht="17.25" x14ac:dyDescent="0.25">
      <c r="A65" s="211"/>
      <c r="B65" s="216"/>
      <c r="C65" s="220" t="s">
        <v>14</v>
      </c>
      <c r="D65" s="207"/>
    </row>
    <row r="66" spans="1:4" s="214" customFormat="1" ht="34.5" x14ac:dyDescent="0.25">
      <c r="A66" s="211"/>
      <c r="B66" s="216"/>
      <c r="C66" s="211" t="s">
        <v>72</v>
      </c>
      <c r="D66" s="207"/>
    </row>
    <row r="67" spans="1:4" s="292" customFormat="1" ht="16.5" customHeight="1" x14ac:dyDescent="0.25">
      <c r="A67" s="69"/>
      <c r="B67" s="212">
        <v>31010</v>
      </c>
      <c r="C67" s="211" t="s">
        <v>12</v>
      </c>
      <c r="D67" s="330">
        <f>'3'!G99</f>
        <v>-679891.54200000013</v>
      </c>
    </row>
    <row r="68" spans="1:4" s="292" customFormat="1" ht="16.5" customHeight="1" x14ac:dyDescent="0.25">
      <c r="A68" s="84"/>
      <c r="B68" s="207"/>
      <c r="C68" s="221" t="s">
        <v>241</v>
      </c>
      <c r="D68" s="295"/>
    </row>
    <row r="69" spans="1:4" s="292" customFormat="1" ht="16.5" customHeight="1" x14ac:dyDescent="0.25">
      <c r="A69" s="75"/>
      <c r="B69" s="216"/>
      <c r="C69" s="211" t="s">
        <v>13</v>
      </c>
      <c r="D69" s="296"/>
    </row>
    <row r="70" spans="1:4" s="292" customFormat="1" ht="34.5" x14ac:dyDescent="0.25">
      <c r="A70" s="152"/>
      <c r="B70" s="216"/>
      <c r="C70" s="220" t="s">
        <v>257</v>
      </c>
      <c r="D70" s="297"/>
    </row>
    <row r="71" spans="1:4" s="292" customFormat="1" ht="16.5" customHeight="1" x14ac:dyDescent="0.25">
      <c r="A71" s="69"/>
      <c r="B71" s="216"/>
      <c r="C71" s="211" t="s">
        <v>14</v>
      </c>
      <c r="D71" s="298"/>
    </row>
    <row r="72" spans="1:4" s="292" customFormat="1" ht="34.5" x14ac:dyDescent="0.25">
      <c r="A72" s="298"/>
      <c r="B72" s="212"/>
      <c r="C72" s="211" t="s">
        <v>72</v>
      </c>
      <c r="D72" s="69"/>
    </row>
    <row r="73" spans="1:4" ht="16.5" customHeight="1" x14ac:dyDescent="0.25">
      <c r="A73" s="222" t="s">
        <v>155</v>
      </c>
      <c r="B73" s="221"/>
      <c r="C73" s="220" t="s">
        <v>8</v>
      </c>
      <c r="D73" s="205">
        <f>D80</f>
        <v>-80</v>
      </c>
    </row>
    <row r="74" spans="1:4" ht="16.5" customHeight="1" x14ac:dyDescent="0.25">
      <c r="A74" s="215"/>
      <c r="B74" s="215"/>
      <c r="C74" s="215" t="s">
        <v>156</v>
      </c>
      <c r="D74" s="208"/>
    </row>
    <row r="75" spans="1:4" ht="16.5" customHeight="1" x14ac:dyDescent="0.25">
      <c r="A75" s="211"/>
      <c r="B75" s="221"/>
      <c r="C75" s="221" t="s">
        <v>9</v>
      </c>
      <c r="D75" s="208"/>
    </row>
    <row r="76" spans="1:4" ht="21" customHeight="1" x14ac:dyDescent="0.25">
      <c r="A76" s="211"/>
      <c r="B76" s="215"/>
      <c r="C76" s="215" t="s">
        <v>157</v>
      </c>
      <c r="D76" s="208"/>
    </row>
    <row r="77" spans="1:4" ht="16.5" customHeight="1" x14ac:dyDescent="0.25">
      <c r="A77" s="211"/>
      <c r="B77" s="221"/>
      <c r="C77" s="221" t="s">
        <v>10</v>
      </c>
      <c r="D77" s="208"/>
    </row>
    <row r="78" spans="1:4" ht="39.75" customHeight="1" x14ac:dyDescent="0.25">
      <c r="A78" s="211"/>
      <c r="B78" s="215"/>
      <c r="C78" s="215" t="s">
        <v>158</v>
      </c>
      <c r="D78" s="208"/>
    </row>
    <row r="79" spans="1:4" ht="16.5" customHeight="1" x14ac:dyDescent="0.25">
      <c r="A79" s="359" t="s">
        <v>11</v>
      </c>
      <c r="B79" s="360"/>
      <c r="C79" s="360"/>
      <c r="D79" s="361"/>
    </row>
    <row r="80" spans="1:4" s="214" customFormat="1" ht="15" customHeight="1" x14ac:dyDescent="0.25">
      <c r="A80" s="215"/>
      <c r="B80" s="227">
        <v>31001</v>
      </c>
      <c r="C80" s="220" t="s">
        <v>12</v>
      </c>
      <c r="D80" s="213">
        <f>'3'!G110</f>
        <v>-80</v>
      </c>
    </row>
    <row r="81" spans="1:4" s="214" customFormat="1" ht="17.25" x14ac:dyDescent="0.25">
      <c r="A81" s="211"/>
      <c r="B81" s="221"/>
      <c r="C81" s="211" t="s">
        <v>153</v>
      </c>
      <c r="D81" s="207"/>
    </row>
    <row r="82" spans="1:4" s="214" customFormat="1" ht="17.25" x14ac:dyDescent="0.25">
      <c r="A82" s="211"/>
      <c r="B82" s="223"/>
      <c r="C82" s="220" t="s">
        <v>13</v>
      </c>
      <c r="D82" s="207"/>
    </row>
    <row r="83" spans="1:4" s="214" customFormat="1" ht="34.5" x14ac:dyDescent="0.25">
      <c r="A83" s="211"/>
      <c r="B83" s="221"/>
      <c r="C83" s="211" t="s">
        <v>159</v>
      </c>
      <c r="D83" s="207"/>
    </row>
    <row r="84" spans="1:4" s="214" customFormat="1" ht="17.25" x14ac:dyDescent="0.25">
      <c r="A84" s="211"/>
      <c r="B84" s="215"/>
      <c r="C84" s="220" t="s">
        <v>14</v>
      </c>
      <c r="D84" s="207"/>
    </row>
    <row r="85" spans="1:4" s="214" customFormat="1" ht="34.5" x14ac:dyDescent="0.25">
      <c r="A85" s="224"/>
      <c r="B85" s="221"/>
      <c r="C85" s="225" t="s">
        <v>72</v>
      </c>
      <c r="D85" s="207"/>
    </row>
    <row r="86" spans="1:4" s="226" customFormat="1" ht="16.5" customHeight="1" x14ac:dyDescent="0.25"/>
    <row r="87" spans="1:4" s="226" customFormat="1" ht="16.5" customHeight="1" x14ac:dyDescent="0.25"/>
    <row r="88" spans="1:4" s="226" customFormat="1" ht="16.5" customHeight="1" x14ac:dyDescent="0.25"/>
    <row r="89" spans="1:4" s="226" customFormat="1" ht="16.5" customHeight="1" x14ac:dyDescent="0.25"/>
    <row r="90" spans="1:4" s="226" customFormat="1" ht="16.5" customHeight="1" x14ac:dyDescent="0.25"/>
    <row r="91" spans="1:4" s="226" customFormat="1" ht="16.5" customHeight="1" x14ac:dyDescent="0.25"/>
    <row r="92" spans="1:4" s="226" customFormat="1" ht="16.5" customHeight="1" x14ac:dyDescent="0.25"/>
    <row r="93" spans="1:4" s="226" customFormat="1" ht="16.5" customHeight="1" x14ac:dyDescent="0.25"/>
    <row r="94" spans="1:4" s="226" customFormat="1" ht="16.5" customHeight="1" x14ac:dyDescent="0.25"/>
    <row r="95" spans="1:4" s="226" customFormat="1" ht="16.5" customHeight="1" x14ac:dyDescent="0.25"/>
    <row r="96" spans="1:4" s="226" customFormat="1" ht="16.5" customHeight="1" x14ac:dyDescent="0.25"/>
    <row r="97" s="226" customFormat="1" ht="16.5" customHeight="1" x14ac:dyDescent="0.25"/>
  </sheetData>
  <mergeCells count="7">
    <mergeCell ref="A4:D4"/>
    <mergeCell ref="A7:B7"/>
    <mergeCell ref="C7:C8"/>
    <mergeCell ref="A17:D17"/>
    <mergeCell ref="A79:D79"/>
    <mergeCell ref="A61:D61"/>
    <mergeCell ref="A48:D48"/>
  </mergeCells>
  <pageMargins left="0.15748031496062992" right="0.23622047244094491" top="0.74803149606299213" bottom="0.74803149606299213" header="0.31496062992125984" footer="0.31496062992125984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view="pageBreakPreview" topLeftCell="A42" zoomScaleNormal="100" zoomScaleSheetLayoutView="100" workbookViewId="0">
      <selection activeCell="F8" sqref="F8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42578125" customWidth="1"/>
    <col min="4" max="4" width="17.7109375" customWidth="1"/>
    <col min="5" max="5" width="20.7109375" bestFit="1" customWidth="1"/>
    <col min="6" max="6" width="17.85546875" customWidth="1"/>
    <col min="7" max="7" width="14.42578125" bestFit="1" customWidth="1"/>
    <col min="8" max="8" width="15" bestFit="1" customWidth="1"/>
  </cols>
  <sheetData>
    <row r="1" spans="1:8" s="230" customFormat="1" ht="18.75" customHeight="1" x14ac:dyDescent="0.25">
      <c r="A1" s="377" t="s">
        <v>73</v>
      </c>
      <c r="B1" s="377"/>
      <c r="C1" s="377"/>
      <c r="D1" s="377"/>
      <c r="E1" s="377"/>
      <c r="F1" s="377"/>
      <c r="G1" s="377"/>
      <c r="H1" s="377"/>
    </row>
    <row r="2" spans="1:8" s="232" customFormat="1" ht="19.5" customHeight="1" x14ac:dyDescent="0.25">
      <c r="A2" s="377" t="s">
        <v>94</v>
      </c>
      <c r="B2" s="377"/>
      <c r="C2" s="377"/>
      <c r="D2" s="377"/>
      <c r="E2" s="377"/>
      <c r="F2" s="377"/>
      <c r="G2" s="377"/>
      <c r="H2" s="377"/>
    </row>
    <row r="3" spans="1:8" s="232" customFormat="1" ht="17.25" customHeight="1" x14ac:dyDescent="0.25">
      <c r="A3" s="377" t="s">
        <v>1</v>
      </c>
      <c r="B3" s="377"/>
      <c r="C3" s="377"/>
      <c r="D3" s="377"/>
      <c r="E3" s="377"/>
      <c r="F3" s="377"/>
      <c r="G3" s="377"/>
      <c r="H3" s="377"/>
    </row>
    <row r="4" spans="1:8" s="16" customFormat="1" ht="52.5" customHeight="1" x14ac:dyDescent="0.25">
      <c r="A4" s="378" t="s">
        <v>137</v>
      </c>
      <c r="B4" s="378"/>
      <c r="C4" s="378"/>
      <c r="D4" s="378"/>
      <c r="E4" s="378"/>
      <c r="F4" s="378"/>
      <c r="G4" s="378"/>
      <c r="H4" s="378"/>
    </row>
    <row r="5" spans="1:8" s="20" customFormat="1" ht="17.25" customHeight="1" x14ac:dyDescent="0.25">
      <c r="A5" s="17"/>
      <c r="B5" s="17"/>
      <c r="C5" s="18"/>
      <c r="D5" s="19"/>
      <c r="E5" s="19"/>
      <c r="F5" s="19"/>
      <c r="G5" s="379" t="s">
        <v>93</v>
      </c>
      <c r="H5" s="379"/>
    </row>
    <row r="6" spans="1:8" s="20" customFormat="1" ht="32.25" customHeight="1" x14ac:dyDescent="0.25">
      <c r="A6" s="362" t="s">
        <v>74</v>
      </c>
      <c r="B6" s="363"/>
      <c r="C6" s="366" t="s">
        <v>75</v>
      </c>
      <c r="D6" s="369" t="s">
        <v>102</v>
      </c>
      <c r="E6" s="370"/>
      <c r="F6" s="370"/>
      <c r="G6" s="370"/>
      <c r="H6" s="371"/>
    </row>
    <row r="7" spans="1:8" s="21" customFormat="1" ht="31.5" customHeight="1" x14ac:dyDescent="0.25">
      <c r="A7" s="364"/>
      <c r="B7" s="365"/>
      <c r="C7" s="367"/>
      <c r="D7" s="372" t="s">
        <v>76</v>
      </c>
      <c r="E7" s="374" t="s">
        <v>17</v>
      </c>
      <c r="F7" s="375"/>
      <c r="G7" s="375"/>
      <c r="H7" s="376"/>
    </row>
    <row r="8" spans="1:8" s="21" customFormat="1" ht="96" customHeight="1" x14ac:dyDescent="0.25">
      <c r="A8" s="22" t="s">
        <v>4</v>
      </c>
      <c r="B8" s="22" t="s">
        <v>5</v>
      </c>
      <c r="C8" s="368"/>
      <c r="D8" s="373"/>
      <c r="E8" s="23" t="s">
        <v>77</v>
      </c>
      <c r="F8" s="23" t="s">
        <v>78</v>
      </c>
      <c r="G8" s="23" t="s">
        <v>79</v>
      </c>
      <c r="H8" s="23" t="s">
        <v>80</v>
      </c>
    </row>
    <row r="9" spans="1:8" s="27" customFormat="1" ht="30.75" customHeight="1" x14ac:dyDescent="0.25">
      <c r="A9" s="24"/>
      <c r="B9" s="24"/>
      <c r="C9" s="25" t="s">
        <v>81</v>
      </c>
      <c r="D9" s="46">
        <f>SUM(E9:H9)</f>
        <v>-1253533.642</v>
      </c>
      <c r="E9" s="46">
        <f>E11</f>
        <v>-991.4</v>
      </c>
      <c r="F9" s="46">
        <f>F11</f>
        <v>-1217995.642</v>
      </c>
      <c r="G9" s="46">
        <f>G11</f>
        <v>-34466.6</v>
      </c>
      <c r="H9" s="46">
        <f>H11</f>
        <v>-80</v>
      </c>
    </row>
    <row r="10" spans="1:8" s="20" customFormat="1" ht="17.25" customHeight="1" x14ac:dyDescent="0.25">
      <c r="A10" s="24"/>
      <c r="B10" s="24"/>
      <c r="C10" s="25" t="s">
        <v>82</v>
      </c>
      <c r="D10" s="26"/>
      <c r="E10" s="26"/>
      <c r="F10" s="26"/>
      <c r="G10" s="26"/>
      <c r="H10" s="26"/>
    </row>
    <row r="11" spans="1:8" s="32" customFormat="1" ht="51.75" customHeight="1" x14ac:dyDescent="0.25">
      <c r="A11" s="28"/>
      <c r="B11" s="29"/>
      <c r="C11" s="29" t="s">
        <v>83</v>
      </c>
      <c r="D11" s="30">
        <f>SUM(E11:H11)</f>
        <v>-1253533.642</v>
      </c>
      <c r="E11" s="31">
        <f>E31+E13+E26+E35+E53+E34+E36</f>
        <v>-991.4</v>
      </c>
      <c r="F11" s="31">
        <f>F31+F13+F26+F35+F53+F34+F36</f>
        <v>-1217995.642</v>
      </c>
      <c r="G11" s="31">
        <f>G31+G13+G26+G35+G53+G34+G36</f>
        <v>-34466.6</v>
      </c>
      <c r="H11" s="31">
        <f>H31+H13+H26+H35+H53+H34+H36</f>
        <v>-80</v>
      </c>
    </row>
    <row r="12" spans="1:8" s="32" customFormat="1" ht="17.25" customHeight="1" x14ac:dyDescent="0.25">
      <c r="A12" s="28"/>
      <c r="B12" s="28"/>
      <c r="C12" s="28" t="s">
        <v>84</v>
      </c>
      <c r="D12" s="30"/>
      <c r="E12" s="15"/>
      <c r="F12" s="15"/>
      <c r="G12" s="15"/>
      <c r="H12" s="15"/>
    </row>
    <row r="13" spans="1:8" s="100" customFormat="1" ht="54.75" customHeight="1" x14ac:dyDescent="0.25">
      <c r="A13" s="97">
        <v>1004</v>
      </c>
      <c r="B13" s="97">
        <v>31012</v>
      </c>
      <c r="C13" s="98" t="s">
        <v>108</v>
      </c>
      <c r="D13" s="31">
        <f>SUM(E13:H13)</f>
        <v>-67030</v>
      </c>
      <c r="E13" s="99">
        <f>SUM(E15:E24)</f>
        <v>0</v>
      </c>
      <c r="F13" s="31">
        <f>SUM(F15:F25)</f>
        <v>-64629.999999999993</v>
      </c>
      <c r="G13" s="31">
        <f t="shared" ref="G13:H13" si="0">SUM(G15:G25)</f>
        <v>-2400</v>
      </c>
      <c r="H13" s="31">
        <f t="shared" si="0"/>
        <v>0</v>
      </c>
    </row>
    <row r="14" spans="1:8" s="100" customFormat="1" ht="24" customHeight="1" x14ac:dyDescent="0.25">
      <c r="A14" s="97"/>
      <c r="B14" s="97"/>
      <c r="C14" s="101" t="s">
        <v>84</v>
      </c>
      <c r="D14" s="99"/>
      <c r="E14" s="99"/>
      <c r="F14" s="99"/>
      <c r="G14" s="99"/>
      <c r="H14" s="99"/>
    </row>
    <row r="15" spans="1:8" s="100" customFormat="1" ht="47.25" customHeight="1" x14ac:dyDescent="0.25">
      <c r="A15" s="97"/>
      <c r="B15" s="97"/>
      <c r="C15" s="102" t="s">
        <v>110</v>
      </c>
      <c r="D15" s="31">
        <f>SUM(E15:H15)</f>
        <v>-786.7</v>
      </c>
      <c r="E15" s="103"/>
      <c r="F15" s="31">
        <f>'4'!D17</f>
        <v>-786.7</v>
      </c>
      <c r="G15" s="103"/>
      <c r="H15" s="103"/>
    </row>
    <row r="16" spans="1:8" s="100" customFormat="1" ht="37.5" customHeight="1" x14ac:dyDescent="0.25">
      <c r="A16" s="97"/>
      <c r="B16" s="97"/>
      <c r="C16" s="102" t="s">
        <v>111</v>
      </c>
      <c r="D16" s="31">
        <f t="shared" ref="D16:D24" si="1">SUM(E16:H16)</f>
        <v>-613.4</v>
      </c>
      <c r="E16" s="103"/>
      <c r="F16" s="31">
        <f>'4'!D18</f>
        <v>-613.4</v>
      </c>
      <c r="G16" s="103"/>
      <c r="H16" s="103"/>
    </row>
    <row r="17" spans="1:8" s="100" customFormat="1" ht="59.25" customHeight="1" x14ac:dyDescent="0.25">
      <c r="A17" s="97"/>
      <c r="B17" s="97"/>
      <c r="C17" s="102" t="s">
        <v>112</v>
      </c>
      <c r="D17" s="31">
        <f t="shared" si="1"/>
        <v>-115.8</v>
      </c>
      <c r="E17" s="103"/>
      <c r="F17" s="31">
        <f>'4'!D19</f>
        <v>-115.8</v>
      </c>
      <c r="G17" s="103"/>
      <c r="H17" s="103"/>
    </row>
    <row r="18" spans="1:8" s="100" customFormat="1" ht="46.5" customHeight="1" x14ac:dyDescent="0.25">
      <c r="A18" s="97"/>
      <c r="B18" s="97"/>
      <c r="C18" s="102" t="s">
        <v>113</v>
      </c>
      <c r="D18" s="31">
        <f t="shared" si="1"/>
        <v>-9321.2999999999993</v>
      </c>
      <c r="E18" s="103"/>
      <c r="F18" s="31">
        <f>'4'!D20</f>
        <v>-9321.2999999999993</v>
      </c>
      <c r="G18" s="103"/>
      <c r="H18" s="103"/>
    </row>
    <row r="19" spans="1:8" s="100" customFormat="1" ht="62.25" customHeight="1" x14ac:dyDescent="0.25">
      <c r="A19" s="97"/>
      <c r="B19" s="97"/>
      <c r="C19" s="102" t="s">
        <v>114</v>
      </c>
      <c r="D19" s="31">
        <f t="shared" si="1"/>
        <v>-689</v>
      </c>
      <c r="E19" s="103"/>
      <c r="F19" s="31">
        <f>'4'!D21</f>
        <v>-689</v>
      </c>
      <c r="G19" s="103"/>
      <c r="H19" s="103"/>
    </row>
    <row r="20" spans="1:8" s="100" customFormat="1" ht="47.25" customHeight="1" x14ac:dyDescent="0.25">
      <c r="A20" s="97"/>
      <c r="B20" s="97"/>
      <c r="C20" s="102" t="s">
        <v>115</v>
      </c>
      <c r="D20" s="31">
        <f t="shared" si="1"/>
        <v>-47856.899999999994</v>
      </c>
      <c r="E20" s="103"/>
      <c r="F20" s="31">
        <f>'4'!D22</f>
        <v>-47856.899999999994</v>
      </c>
      <c r="G20" s="103"/>
      <c r="H20" s="103"/>
    </row>
    <row r="21" spans="1:8" s="100" customFormat="1" ht="48" customHeight="1" x14ac:dyDescent="0.25">
      <c r="A21" s="97"/>
      <c r="B21" s="97"/>
      <c r="C21" s="102" t="s">
        <v>116</v>
      </c>
      <c r="D21" s="31">
        <f t="shared" si="1"/>
        <v>-755.8</v>
      </c>
      <c r="E21" s="103"/>
      <c r="F21" s="31">
        <f>'4'!D23</f>
        <v>-755.8</v>
      </c>
      <c r="G21" s="103"/>
      <c r="H21" s="103"/>
    </row>
    <row r="22" spans="1:8" s="100" customFormat="1" ht="62.25" customHeight="1" x14ac:dyDescent="0.25">
      <c r="A22" s="97"/>
      <c r="B22" s="97"/>
      <c r="C22" s="102" t="s">
        <v>117</v>
      </c>
      <c r="D22" s="31">
        <f t="shared" si="1"/>
        <v>-2511.5</v>
      </c>
      <c r="E22" s="103"/>
      <c r="F22" s="31">
        <f>'4'!D24</f>
        <v>-2511.5</v>
      </c>
      <c r="G22" s="103"/>
      <c r="H22" s="103"/>
    </row>
    <row r="23" spans="1:8" s="100" customFormat="1" ht="57.75" customHeight="1" x14ac:dyDescent="0.25">
      <c r="A23" s="97"/>
      <c r="B23" s="97"/>
      <c r="C23" s="102" t="s">
        <v>118</v>
      </c>
      <c r="D23" s="31">
        <f t="shared" si="1"/>
        <v>-695.4</v>
      </c>
      <c r="E23" s="103"/>
      <c r="F23" s="31">
        <f>'4'!D25</f>
        <v>-695.4</v>
      </c>
      <c r="G23" s="103"/>
      <c r="H23" s="103"/>
    </row>
    <row r="24" spans="1:8" s="100" customFormat="1" ht="48" customHeight="1" x14ac:dyDescent="0.25">
      <c r="A24" s="97"/>
      <c r="B24" s="97"/>
      <c r="C24" s="102" t="s">
        <v>119</v>
      </c>
      <c r="D24" s="31">
        <f t="shared" si="1"/>
        <v>-1284.2</v>
      </c>
      <c r="E24" s="103"/>
      <c r="F24" s="31">
        <f>'4'!D26</f>
        <v>-1284.2</v>
      </c>
      <c r="G24" s="103"/>
      <c r="H24" s="103"/>
    </row>
    <row r="25" spans="1:8" ht="155.25" x14ac:dyDescent="0.25">
      <c r="A25" s="280"/>
      <c r="B25" s="280"/>
      <c r="C25" s="102" t="s">
        <v>139</v>
      </c>
      <c r="D25" s="271">
        <f>SUM(E25:H25)</f>
        <v>-2400</v>
      </c>
      <c r="E25" s="281"/>
      <c r="F25" s="270"/>
      <c r="G25" s="271">
        <v>-2400</v>
      </c>
      <c r="H25" s="282"/>
    </row>
    <row r="26" spans="1:8" s="100" customFormat="1" ht="54.75" customHeight="1" x14ac:dyDescent="0.25">
      <c r="A26" s="97">
        <v>1004</v>
      </c>
      <c r="B26" s="97">
        <v>31014</v>
      </c>
      <c r="C26" s="98" t="s">
        <v>142</v>
      </c>
      <c r="D26" s="31">
        <f>SUM(E26:H26)</f>
        <v>-31857.7</v>
      </c>
      <c r="E26" s="99"/>
      <c r="F26" s="31">
        <f>SUM(F28:F30)</f>
        <v>-1857.6999999999998</v>
      </c>
      <c r="G26" s="31">
        <f>SUM(G28:G30)</f>
        <v>-30000</v>
      </c>
      <c r="H26" s="99"/>
    </row>
    <row r="27" spans="1:8" s="100" customFormat="1" ht="25.5" customHeight="1" x14ac:dyDescent="0.25">
      <c r="A27" s="97"/>
      <c r="B27" s="97"/>
      <c r="C27" s="101" t="s">
        <v>84</v>
      </c>
      <c r="D27" s="99"/>
      <c r="E27" s="99"/>
      <c r="F27" s="99"/>
      <c r="G27" s="99"/>
      <c r="H27" s="99"/>
    </row>
    <row r="28" spans="1:8" s="100" customFormat="1" ht="66.75" customHeight="1" x14ac:dyDescent="0.25">
      <c r="A28" s="97"/>
      <c r="B28" s="97"/>
      <c r="C28" s="345" t="s">
        <v>143</v>
      </c>
      <c r="D28" s="36">
        <f>SUM(E28:H28)</f>
        <v>-30000</v>
      </c>
      <c r="E28" s="346"/>
      <c r="F28" s="346"/>
      <c r="G28" s="347">
        <f>'4'!D32</f>
        <v>-30000</v>
      </c>
      <c r="H28" s="103"/>
    </row>
    <row r="29" spans="1:8" s="100" customFormat="1" ht="42.75" customHeight="1" x14ac:dyDescent="0.25">
      <c r="A29" s="97"/>
      <c r="B29" s="97"/>
      <c r="C29" s="102" t="s">
        <v>144</v>
      </c>
      <c r="D29" s="31">
        <f>SUM(E29:H29)</f>
        <v>-635.9</v>
      </c>
      <c r="E29" s="148"/>
      <c r="F29" s="274">
        <f>'4'!D33</f>
        <v>-635.9</v>
      </c>
      <c r="G29" s="103"/>
      <c r="H29" s="103"/>
    </row>
    <row r="30" spans="1:8" s="100" customFormat="1" ht="32.25" customHeight="1" x14ac:dyDescent="0.25">
      <c r="A30" s="97"/>
      <c r="B30" s="97"/>
      <c r="C30" s="102" t="s">
        <v>145</v>
      </c>
      <c r="D30" s="31">
        <f>SUM(E30:H30)</f>
        <v>-1221.8</v>
      </c>
      <c r="E30" s="148"/>
      <c r="F30" s="274">
        <f>'4'!D34</f>
        <v>-1221.8</v>
      </c>
      <c r="G30" s="103"/>
      <c r="H30" s="103"/>
    </row>
    <row r="31" spans="1:8" s="100" customFormat="1" ht="34.5" customHeight="1" x14ac:dyDescent="0.25">
      <c r="A31" s="97">
        <v>1004</v>
      </c>
      <c r="B31" s="97">
        <v>31020</v>
      </c>
      <c r="C31" s="98" t="s">
        <v>147</v>
      </c>
      <c r="D31" s="31">
        <f>SUM(E31:H31)</f>
        <v>-991.4</v>
      </c>
      <c r="E31" s="31">
        <f>E33</f>
        <v>-991.4</v>
      </c>
      <c r="F31" s="31">
        <f t="shared" ref="F31:H31" si="2">F33</f>
        <v>0</v>
      </c>
      <c r="G31" s="31">
        <f t="shared" si="2"/>
        <v>0</v>
      </c>
      <c r="H31" s="31">
        <f t="shared" si="2"/>
        <v>0</v>
      </c>
    </row>
    <row r="32" spans="1:8" s="100" customFormat="1" ht="24.75" customHeight="1" x14ac:dyDescent="0.25">
      <c r="A32" s="97"/>
      <c r="B32" s="97"/>
      <c r="C32" s="101" t="s">
        <v>84</v>
      </c>
      <c r="D32" s="99"/>
      <c r="E32" s="99"/>
      <c r="F32" s="99"/>
      <c r="G32" s="99"/>
      <c r="H32" s="99"/>
    </row>
    <row r="33" spans="1:8" s="151" customFormat="1" ht="55.5" customHeight="1" x14ac:dyDescent="0.25">
      <c r="A33" s="150"/>
      <c r="B33" s="150"/>
      <c r="C33" s="149" t="s">
        <v>146</v>
      </c>
      <c r="D33" s="31">
        <f>SUM(E33:H33)</f>
        <v>-991.4</v>
      </c>
      <c r="E33" s="31">
        <f>'4'!D39</f>
        <v>-991.4</v>
      </c>
      <c r="F33" s="90"/>
      <c r="G33" s="150"/>
      <c r="H33" s="150"/>
    </row>
    <row r="34" spans="1:8" s="100" customFormat="1" ht="54.75" customHeight="1" x14ac:dyDescent="0.25">
      <c r="A34" s="97">
        <v>1017</v>
      </c>
      <c r="B34" s="97">
        <v>21001</v>
      </c>
      <c r="C34" s="98" t="s">
        <v>197</v>
      </c>
      <c r="D34" s="168">
        <f>SUM(E34:H34)</f>
        <v>-471616.4</v>
      </c>
      <c r="E34" s="348"/>
      <c r="F34" s="168">
        <f>'4'!D42</f>
        <v>-471616.4</v>
      </c>
      <c r="G34" s="99"/>
      <c r="H34" s="99"/>
    </row>
    <row r="35" spans="1:8" s="100" customFormat="1" ht="74.25" customHeight="1" x14ac:dyDescent="0.25">
      <c r="A35" s="97">
        <v>1072</v>
      </c>
      <c r="B35" s="97">
        <v>31009</v>
      </c>
      <c r="C35" s="98" t="s">
        <v>152</v>
      </c>
      <c r="D35" s="273">
        <f>SUM(E35:H35)</f>
        <v>-2066.6</v>
      </c>
      <c r="E35" s="99"/>
      <c r="F35" s="99"/>
      <c r="G35" s="274">
        <f>'4'!D45</f>
        <v>-2066.6</v>
      </c>
      <c r="H35" s="99"/>
    </row>
    <row r="36" spans="1:8" ht="37.5" customHeight="1" x14ac:dyDescent="0.25">
      <c r="A36" s="162">
        <v>1072</v>
      </c>
      <c r="B36" s="162">
        <v>31010</v>
      </c>
      <c r="C36" s="288" t="s">
        <v>241</v>
      </c>
      <c r="D36" s="168">
        <f>SUM(E36:H36)</f>
        <v>-679891.54200000013</v>
      </c>
      <c r="E36" s="168">
        <f>SUM(E38:E52)</f>
        <v>0</v>
      </c>
      <c r="F36" s="168">
        <f>SUM(F38:F52)</f>
        <v>-679891.54200000013</v>
      </c>
      <c r="G36" s="168">
        <f>SUM(G38:G52)</f>
        <v>0</v>
      </c>
      <c r="H36" s="168">
        <f>SUM(H38:H52)</f>
        <v>0</v>
      </c>
    </row>
    <row r="37" spans="1:8" ht="17.25" x14ac:dyDescent="0.25">
      <c r="A37" s="289"/>
      <c r="B37" s="289"/>
      <c r="C37" s="290" t="s">
        <v>84</v>
      </c>
      <c r="D37" s="168"/>
      <c r="E37" s="168"/>
      <c r="F37" s="168"/>
      <c r="G37" s="168"/>
      <c r="H37" s="168"/>
    </row>
    <row r="38" spans="1:8" ht="41.25" customHeight="1" x14ac:dyDescent="0.25">
      <c r="A38" s="289"/>
      <c r="B38" s="289"/>
      <c r="C38" s="291" t="s">
        <v>242</v>
      </c>
      <c r="D38" s="168"/>
      <c r="E38" s="168"/>
      <c r="F38" s="271">
        <v>-38740</v>
      </c>
      <c r="G38" s="168"/>
      <c r="H38" s="168"/>
    </row>
    <row r="39" spans="1:8" ht="37.5" customHeight="1" x14ac:dyDescent="0.25">
      <c r="A39" s="289"/>
      <c r="B39" s="289"/>
      <c r="C39" s="291" t="s">
        <v>243</v>
      </c>
      <c r="D39" s="168"/>
      <c r="E39" s="168"/>
      <c r="F39" s="271">
        <v>-1995.3</v>
      </c>
      <c r="G39" s="168"/>
      <c r="H39" s="168"/>
    </row>
    <row r="40" spans="1:8" ht="52.5" customHeight="1" x14ac:dyDescent="0.25">
      <c r="A40" s="289"/>
      <c r="B40" s="289"/>
      <c r="C40" s="291" t="s">
        <v>244</v>
      </c>
      <c r="D40" s="168"/>
      <c r="E40" s="168"/>
      <c r="F40" s="271">
        <v>-93928.6</v>
      </c>
      <c r="G40" s="168"/>
      <c r="H40" s="168"/>
    </row>
    <row r="41" spans="1:8" ht="36" customHeight="1" x14ac:dyDescent="0.25">
      <c r="A41" s="289"/>
      <c r="B41" s="289"/>
      <c r="C41" s="291" t="s">
        <v>245</v>
      </c>
      <c r="D41" s="168"/>
      <c r="E41" s="168"/>
      <c r="F41" s="271">
        <v>-6718.7</v>
      </c>
      <c r="G41" s="168"/>
      <c r="H41" s="168"/>
    </row>
    <row r="42" spans="1:8" ht="45.75" customHeight="1" x14ac:dyDescent="0.25">
      <c r="A42" s="289"/>
      <c r="B42" s="289"/>
      <c r="C42" s="291" t="s">
        <v>246</v>
      </c>
      <c r="D42" s="168"/>
      <c r="E42" s="168"/>
      <c r="F42" s="271">
        <v>-38000</v>
      </c>
      <c r="G42" s="168"/>
      <c r="H42" s="168"/>
    </row>
    <row r="43" spans="1:8" ht="39.75" customHeight="1" x14ac:dyDescent="0.25">
      <c r="A43" s="289"/>
      <c r="B43" s="289"/>
      <c r="C43" s="291" t="s">
        <v>247</v>
      </c>
      <c r="D43" s="168"/>
      <c r="E43" s="168"/>
      <c r="F43" s="271">
        <v>-16750</v>
      </c>
      <c r="G43" s="168"/>
      <c r="H43" s="168"/>
    </row>
    <row r="44" spans="1:8" ht="39.75" customHeight="1" x14ac:dyDescent="0.25">
      <c r="A44" s="289"/>
      <c r="B44" s="289"/>
      <c r="C44" s="291" t="s">
        <v>248</v>
      </c>
      <c r="D44" s="168"/>
      <c r="E44" s="168"/>
      <c r="F44" s="271">
        <f>'6'!G56</f>
        <v>-90000</v>
      </c>
      <c r="G44" s="168"/>
      <c r="H44" s="168"/>
    </row>
    <row r="45" spans="1:8" ht="42" customHeight="1" x14ac:dyDescent="0.25">
      <c r="A45" s="289"/>
      <c r="B45" s="289"/>
      <c r="C45" s="291" t="s">
        <v>249</v>
      </c>
      <c r="D45" s="168"/>
      <c r="E45" s="168"/>
      <c r="F45" s="271">
        <f>'6'!G57</f>
        <v>-54800</v>
      </c>
      <c r="G45" s="168"/>
      <c r="H45" s="168"/>
    </row>
    <row r="46" spans="1:8" ht="39.75" customHeight="1" x14ac:dyDescent="0.25">
      <c r="A46" s="289"/>
      <c r="B46" s="289"/>
      <c r="C46" s="291" t="s">
        <v>250</v>
      </c>
      <c r="D46" s="168"/>
      <c r="E46" s="168"/>
      <c r="F46" s="271">
        <f>'6'!G58</f>
        <v>-79758.380999999994</v>
      </c>
      <c r="G46" s="168"/>
      <c r="H46" s="168"/>
    </row>
    <row r="47" spans="1:8" ht="39" customHeight="1" x14ac:dyDescent="0.25">
      <c r="A47" s="289"/>
      <c r="B47" s="289"/>
      <c r="C47" s="291" t="s">
        <v>251</v>
      </c>
      <c r="D47" s="168"/>
      <c r="E47" s="168"/>
      <c r="F47" s="271">
        <f>'6'!G59</f>
        <v>-66661.111000000004</v>
      </c>
      <c r="G47" s="168"/>
      <c r="H47" s="168"/>
    </row>
    <row r="48" spans="1:8" ht="42" customHeight="1" x14ac:dyDescent="0.25">
      <c r="A48" s="289"/>
      <c r="B48" s="289"/>
      <c r="C48" s="291" t="s">
        <v>252</v>
      </c>
      <c r="D48" s="168"/>
      <c r="E48" s="168"/>
      <c r="F48" s="271">
        <f>'6'!G60</f>
        <v>-88678.05</v>
      </c>
      <c r="G48" s="168"/>
      <c r="H48" s="168"/>
    </row>
    <row r="49" spans="1:8" ht="40.5" customHeight="1" x14ac:dyDescent="0.25">
      <c r="A49" s="289"/>
      <c r="B49" s="289"/>
      <c r="C49" s="291" t="s">
        <v>253</v>
      </c>
      <c r="D49" s="168"/>
      <c r="E49" s="168"/>
      <c r="F49" s="271">
        <v>-14500</v>
      </c>
      <c r="G49" s="168"/>
      <c r="H49" s="168"/>
    </row>
    <row r="50" spans="1:8" ht="36.75" customHeight="1" x14ac:dyDescent="0.25">
      <c r="A50" s="289"/>
      <c r="B50" s="289"/>
      <c r="C50" s="291" t="s">
        <v>254</v>
      </c>
      <c r="D50" s="168"/>
      <c r="E50" s="168"/>
      <c r="F50" s="271">
        <v>-8125</v>
      </c>
      <c r="G50" s="168"/>
      <c r="H50" s="168"/>
    </row>
    <row r="51" spans="1:8" ht="43.5" customHeight="1" x14ac:dyDescent="0.25">
      <c r="A51" s="289"/>
      <c r="B51" s="289"/>
      <c r="C51" s="291" t="s">
        <v>255</v>
      </c>
      <c r="D51" s="168"/>
      <c r="E51" s="168"/>
      <c r="F51" s="271">
        <v>-30228.6</v>
      </c>
      <c r="G51" s="168"/>
      <c r="H51" s="168"/>
    </row>
    <row r="52" spans="1:8" ht="49.5" x14ac:dyDescent="0.25">
      <c r="A52" s="289"/>
      <c r="B52" s="289"/>
      <c r="C52" s="291" t="s">
        <v>256</v>
      </c>
      <c r="D52" s="168"/>
      <c r="E52" s="168"/>
      <c r="F52" s="271">
        <v>-51007.8</v>
      </c>
      <c r="G52" s="168"/>
      <c r="H52" s="168"/>
    </row>
    <row r="53" spans="1:8" ht="48" customHeight="1" x14ac:dyDescent="0.25">
      <c r="A53" s="162">
        <v>1109</v>
      </c>
      <c r="B53" s="167">
        <v>31001</v>
      </c>
      <c r="C53" s="68" t="s">
        <v>153</v>
      </c>
      <c r="D53" s="168">
        <f>SUM(E53:H53)</f>
        <v>-80</v>
      </c>
      <c r="E53" s="168">
        <v>0</v>
      </c>
      <c r="F53" s="271">
        <v>0</v>
      </c>
      <c r="G53" s="168">
        <v>0</v>
      </c>
      <c r="H53" s="168">
        <f>'4'!D46</f>
        <v>-80</v>
      </c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view="pageBreakPreview" topLeftCell="A16" zoomScaleNormal="93" zoomScaleSheetLayoutView="100" workbookViewId="0">
      <selection activeCell="G45" sqref="G45"/>
    </sheetView>
  </sheetViews>
  <sheetFormatPr defaultColWidth="8" defaultRowHeight="16.5" customHeight="1" x14ac:dyDescent="0.3"/>
  <cols>
    <col min="1" max="1" width="9.42578125" style="6" customWidth="1"/>
    <col min="2" max="3" width="8" style="6"/>
    <col min="4" max="4" width="7.42578125" style="6" customWidth="1"/>
    <col min="5" max="5" width="13.42578125" style="6" customWidth="1"/>
    <col min="6" max="6" width="76.42578125" style="6" customWidth="1"/>
    <col min="7" max="7" width="29.7109375" style="6" customWidth="1"/>
    <col min="8" max="16384" width="8" style="6"/>
  </cols>
  <sheetData>
    <row r="1" spans="1:8" s="230" customFormat="1" ht="18.75" customHeight="1" x14ac:dyDescent="0.25">
      <c r="A1" s="377" t="s">
        <v>172</v>
      </c>
      <c r="B1" s="377"/>
      <c r="C1" s="377"/>
      <c r="D1" s="377"/>
      <c r="E1" s="377"/>
      <c r="F1" s="377"/>
      <c r="G1" s="377"/>
      <c r="H1" s="231"/>
    </row>
    <row r="2" spans="1:8" s="39" customFormat="1" ht="13.5" customHeight="1" x14ac:dyDescent="0.25">
      <c r="A2" s="381" t="s">
        <v>94</v>
      </c>
      <c r="B2" s="381"/>
      <c r="C2" s="381"/>
      <c r="D2" s="381"/>
      <c r="E2" s="381"/>
      <c r="F2" s="381"/>
      <c r="G2" s="381"/>
      <c r="H2" s="233"/>
    </row>
    <row r="3" spans="1:8" s="39" customFormat="1" ht="13.5" customHeight="1" x14ac:dyDescent="0.25">
      <c r="A3" s="381" t="s">
        <v>1</v>
      </c>
      <c r="B3" s="381"/>
      <c r="C3" s="381"/>
      <c r="D3" s="381"/>
      <c r="E3" s="381"/>
      <c r="F3" s="381"/>
      <c r="G3" s="381"/>
      <c r="H3" s="233"/>
    </row>
    <row r="4" spans="1:8" s="39" customFormat="1" ht="52.5" customHeight="1" x14ac:dyDescent="0.25">
      <c r="A4" s="382" t="s">
        <v>236</v>
      </c>
      <c r="B4" s="382"/>
      <c r="C4" s="382"/>
      <c r="D4" s="382"/>
      <c r="E4" s="382"/>
      <c r="F4" s="382"/>
      <c r="G4" s="382"/>
    </row>
    <row r="5" spans="1:8" s="1" customFormat="1" ht="16.5" customHeight="1" x14ac:dyDescent="0.25">
      <c r="A5" s="2"/>
      <c r="B5" s="2"/>
      <c r="C5" s="2"/>
      <c r="D5" s="2"/>
      <c r="E5" s="2"/>
      <c r="F5" s="2"/>
      <c r="G5" s="2"/>
    </row>
    <row r="6" spans="1:8" s="1" customFormat="1" ht="36" customHeight="1" x14ac:dyDescent="0.3">
      <c r="A6" s="79"/>
      <c r="B6" s="79"/>
      <c r="C6" s="79"/>
      <c r="D6" s="79"/>
      <c r="E6" s="79"/>
      <c r="F6" s="79"/>
      <c r="G6" s="50" t="s">
        <v>93</v>
      </c>
    </row>
    <row r="7" spans="1:8" s="1" customFormat="1" ht="78.75" customHeight="1" x14ac:dyDescent="0.25">
      <c r="A7" s="383" t="s">
        <v>19</v>
      </c>
      <c r="B7" s="384"/>
      <c r="C7" s="385"/>
      <c r="D7" s="383" t="s">
        <v>20</v>
      </c>
      <c r="E7" s="385"/>
      <c r="F7" s="383" t="s">
        <v>21</v>
      </c>
      <c r="G7" s="352" t="s">
        <v>16</v>
      </c>
    </row>
    <row r="8" spans="1:8" s="1" customFormat="1" ht="30" customHeight="1" x14ac:dyDescent="0.25">
      <c r="A8" s="386"/>
      <c r="B8" s="387"/>
      <c r="C8" s="388"/>
      <c r="D8" s="386"/>
      <c r="E8" s="388"/>
      <c r="F8" s="389"/>
      <c r="G8" s="380" t="s">
        <v>6</v>
      </c>
    </row>
    <row r="9" spans="1:8" s="1" customFormat="1" ht="38.25" customHeight="1" x14ac:dyDescent="0.25">
      <c r="A9" s="80" t="s">
        <v>22</v>
      </c>
      <c r="B9" s="80" t="s">
        <v>23</v>
      </c>
      <c r="C9" s="80" t="s">
        <v>24</v>
      </c>
      <c r="D9" s="80" t="s">
        <v>25</v>
      </c>
      <c r="E9" s="80" t="s">
        <v>26</v>
      </c>
      <c r="F9" s="386"/>
      <c r="G9" s="380"/>
    </row>
    <row r="10" spans="1:8" s="1" customFormat="1" ht="16.5" customHeight="1" x14ac:dyDescent="0.25">
      <c r="A10" s="81"/>
      <c r="B10" s="81"/>
      <c r="C10" s="81"/>
      <c r="D10" s="81"/>
      <c r="E10" s="82"/>
      <c r="F10" s="83" t="s">
        <v>27</v>
      </c>
      <c r="G10" s="51">
        <f>G12+G81+G62</f>
        <v>-4.1999999899417162E-2</v>
      </c>
    </row>
    <row r="11" spans="1:8" s="1" customFormat="1" ht="16.5" customHeight="1" x14ac:dyDescent="0.25">
      <c r="A11" s="75"/>
      <c r="B11" s="75"/>
      <c r="C11" s="75"/>
      <c r="D11" s="75"/>
      <c r="E11" s="76"/>
      <c r="F11" s="69" t="s">
        <v>28</v>
      </c>
      <c r="G11" s="84"/>
    </row>
    <row r="12" spans="1:8" s="1" customFormat="1" ht="18" customHeight="1" x14ac:dyDescent="0.25">
      <c r="A12" s="74" t="s">
        <v>65</v>
      </c>
      <c r="B12" s="75"/>
      <c r="C12" s="75"/>
      <c r="D12" s="75"/>
      <c r="E12" s="76"/>
      <c r="F12" s="85" t="s">
        <v>66</v>
      </c>
      <c r="G12" s="52">
        <f>G14</f>
        <v>1153654.5000000002</v>
      </c>
    </row>
    <row r="13" spans="1:8" s="1" customFormat="1" ht="15.75" customHeight="1" x14ac:dyDescent="0.25">
      <c r="A13" s="75"/>
      <c r="B13" s="75"/>
      <c r="C13" s="75"/>
      <c r="D13" s="75"/>
      <c r="E13" s="76"/>
      <c r="F13" s="69" t="s">
        <v>28</v>
      </c>
      <c r="G13" s="86"/>
    </row>
    <row r="14" spans="1:8" s="1" customFormat="1" ht="37.5" customHeight="1" x14ac:dyDescent="0.25">
      <c r="A14" s="75"/>
      <c r="B14" s="74" t="s">
        <v>67</v>
      </c>
      <c r="C14" s="75"/>
      <c r="D14" s="75"/>
      <c r="E14" s="76"/>
      <c r="F14" s="85" t="s">
        <v>68</v>
      </c>
      <c r="G14" s="52">
        <f>G16</f>
        <v>1153654.5000000002</v>
      </c>
    </row>
    <row r="15" spans="1:8" s="1" customFormat="1" ht="16.5" customHeight="1" x14ac:dyDescent="0.25">
      <c r="A15" s="75"/>
      <c r="B15" s="75"/>
      <c r="C15" s="75"/>
      <c r="D15" s="75"/>
      <c r="E15" s="76"/>
      <c r="F15" s="69" t="s">
        <v>28</v>
      </c>
      <c r="G15" s="87"/>
    </row>
    <row r="16" spans="1:8" s="7" customFormat="1" ht="16.5" customHeight="1" x14ac:dyDescent="0.25">
      <c r="A16" s="75"/>
      <c r="B16" s="75"/>
      <c r="C16" s="77" t="s">
        <v>65</v>
      </c>
      <c r="D16" s="75"/>
      <c r="E16" s="75"/>
      <c r="F16" s="88" t="s">
        <v>69</v>
      </c>
      <c r="G16" s="89">
        <f>G18</f>
        <v>1153654.5000000002</v>
      </c>
    </row>
    <row r="17" spans="1:7" s="7" customFormat="1" ht="16.5" customHeight="1" x14ac:dyDescent="0.25">
      <c r="A17" s="75"/>
      <c r="B17" s="75"/>
      <c r="C17" s="75"/>
      <c r="D17" s="75"/>
      <c r="E17" s="75"/>
      <c r="F17" s="75" t="s">
        <v>28</v>
      </c>
      <c r="G17" s="84"/>
    </row>
    <row r="18" spans="1:7" s="7" customFormat="1" ht="34.5" customHeight="1" x14ac:dyDescent="0.25">
      <c r="A18" s="75"/>
      <c r="B18" s="75"/>
      <c r="C18" s="75"/>
      <c r="D18" s="75"/>
      <c r="E18" s="75"/>
      <c r="F18" s="77" t="s">
        <v>18</v>
      </c>
      <c r="G18" s="12">
        <f>G20</f>
        <v>1153654.5000000002</v>
      </c>
    </row>
    <row r="19" spans="1:7" s="7" customFormat="1" ht="16.5" customHeight="1" x14ac:dyDescent="0.25">
      <c r="A19" s="75"/>
      <c r="B19" s="75"/>
      <c r="C19" s="75"/>
      <c r="D19" s="75"/>
      <c r="E19" s="75"/>
      <c r="F19" s="75" t="s">
        <v>28</v>
      </c>
      <c r="G19" s="75"/>
    </row>
    <row r="20" spans="1:7" s="7" customFormat="1" ht="18.75" customHeight="1" x14ac:dyDescent="0.25">
      <c r="A20" s="75"/>
      <c r="B20" s="75"/>
      <c r="C20" s="75"/>
      <c r="D20" s="75" t="s">
        <v>70</v>
      </c>
      <c r="E20" s="75"/>
      <c r="F20" s="75" t="s">
        <v>62</v>
      </c>
      <c r="G20" s="48">
        <f>G22+G31+G53+G42</f>
        <v>1153654.5000000002</v>
      </c>
    </row>
    <row r="21" spans="1:7" s="7" customFormat="1" ht="16.5" customHeight="1" x14ac:dyDescent="0.25">
      <c r="A21" s="152"/>
      <c r="B21" s="152"/>
      <c r="C21" s="152"/>
      <c r="D21" s="152"/>
      <c r="E21" s="152"/>
      <c r="F21" s="152" t="s">
        <v>28</v>
      </c>
      <c r="G21" s="152"/>
    </row>
    <row r="22" spans="1:7" s="334" customFormat="1" ht="33" x14ac:dyDescent="0.25">
      <c r="A22" s="294"/>
      <c r="B22" s="294"/>
      <c r="C22" s="294"/>
      <c r="D22" s="294"/>
      <c r="E22" s="333" t="s">
        <v>284</v>
      </c>
      <c r="F22" s="154" t="s">
        <v>282</v>
      </c>
      <c r="G22" s="303">
        <f>G26</f>
        <v>1253533.6000000001</v>
      </c>
    </row>
    <row r="23" spans="1:7" s="334" customFormat="1" x14ac:dyDescent="0.25">
      <c r="A23" s="294"/>
      <c r="B23" s="294"/>
      <c r="C23" s="294"/>
      <c r="D23" s="294"/>
      <c r="E23" s="294"/>
      <c r="F23" s="82" t="s">
        <v>29</v>
      </c>
      <c r="G23" s="69"/>
    </row>
    <row r="24" spans="1:7" s="334" customFormat="1" ht="33" x14ac:dyDescent="0.25">
      <c r="A24" s="294"/>
      <c r="B24" s="294"/>
      <c r="C24" s="294"/>
      <c r="D24" s="294"/>
      <c r="E24" s="294"/>
      <c r="F24" s="156" t="s">
        <v>198</v>
      </c>
      <c r="G24" s="335">
        <f>G26</f>
        <v>1253533.6000000001</v>
      </c>
    </row>
    <row r="25" spans="1:7" s="334" customFormat="1" ht="33" x14ac:dyDescent="0.25">
      <c r="A25" s="294"/>
      <c r="B25" s="294"/>
      <c r="C25" s="294"/>
      <c r="D25" s="294"/>
      <c r="E25" s="294"/>
      <c r="F25" s="154" t="s">
        <v>30</v>
      </c>
      <c r="G25" s="293"/>
    </row>
    <row r="26" spans="1:7" s="334" customFormat="1" x14ac:dyDescent="0.25">
      <c r="A26" s="294"/>
      <c r="B26" s="294"/>
      <c r="C26" s="294"/>
      <c r="D26" s="294"/>
      <c r="E26" s="294"/>
      <c r="F26" s="157" t="s">
        <v>27</v>
      </c>
      <c r="G26" s="336">
        <f>G27</f>
        <v>1253533.6000000001</v>
      </c>
    </row>
    <row r="27" spans="1:7" s="334" customFormat="1" x14ac:dyDescent="0.25">
      <c r="A27" s="294"/>
      <c r="B27" s="294"/>
      <c r="C27" s="294"/>
      <c r="D27" s="294"/>
      <c r="E27" s="294"/>
      <c r="F27" s="157" t="s">
        <v>32</v>
      </c>
      <c r="G27" s="337">
        <f t="shared" ref="G27:G29" si="0">G28</f>
        <v>1253533.6000000001</v>
      </c>
    </row>
    <row r="28" spans="1:7" s="334" customFormat="1" x14ac:dyDescent="0.25">
      <c r="A28" s="294"/>
      <c r="B28" s="294"/>
      <c r="C28" s="294"/>
      <c r="D28" s="294"/>
      <c r="E28" s="294"/>
      <c r="F28" s="154" t="s">
        <v>285</v>
      </c>
      <c r="G28" s="337">
        <f t="shared" si="0"/>
        <v>1253533.6000000001</v>
      </c>
    </row>
    <row r="29" spans="1:7" s="334" customFormat="1" x14ac:dyDescent="0.25">
      <c r="A29" s="294"/>
      <c r="B29" s="294"/>
      <c r="C29" s="294"/>
      <c r="D29" s="294"/>
      <c r="E29" s="294"/>
      <c r="F29" s="154" t="s">
        <v>286</v>
      </c>
      <c r="G29" s="337">
        <f t="shared" si="0"/>
        <v>1253533.6000000001</v>
      </c>
    </row>
    <row r="30" spans="1:7" s="334" customFormat="1" ht="23.25" customHeight="1" x14ac:dyDescent="0.25">
      <c r="A30" s="294"/>
      <c r="B30" s="294"/>
      <c r="C30" s="294"/>
      <c r="D30" s="294"/>
      <c r="E30" s="294"/>
      <c r="F30" s="154" t="s">
        <v>287</v>
      </c>
      <c r="G30" s="344">
        <v>1253533.6000000001</v>
      </c>
    </row>
    <row r="31" spans="1:7" s="53" customFormat="1" ht="33" x14ac:dyDescent="0.25">
      <c r="A31" s="104"/>
      <c r="B31" s="104"/>
      <c r="C31" s="104"/>
      <c r="D31" s="104"/>
      <c r="E31" s="95">
        <v>31012</v>
      </c>
      <c r="F31" s="14" t="s">
        <v>108</v>
      </c>
      <c r="G31" s="116">
        <f>G33</f>
        <v>-67030</v>
      </c>
    </row>
    <row r="32" spans="1:7" s="53" customFormat="1" x14ac:dyDescent="0.25">
      <c r="A32" s="104"/>
      <c r="B32" s="104"/>
      <c r="C32" s="104"/>
      <c r="D32" s="104"/>
      <c r="E32" s="66"/>
      <c r="F32" s="14" t="s">
        <v>29</v>
      </c>
      <c r="G32" s="47"/>
    </row>
    <row r="33" spans="1:7" s="53" customFormat="1" ht="33" x14ac:dyDescent="0.25">
      <c r="A33" s="104"/>
      <c r="B33" s="104"/>
      <c r="C33" s="104"/>
      <c r="D33" s="104"/>
      <c r="E33" s="66"/>
      <c r="F33" s="13" t="s">
        <v>85</v>
      </c>
      <c r="G33" s="120">
        <f>G35</f>
        <v>-67030</v>
      </c>
    </row>
    <row r="34" spans="1:7" s="53" customFormat="1" ht="33" x14ac:dyDescent="0.25">
      <c r="A34" s="104"/>
      <c r="B34" s="104"/>
      <c r="C34" s="104"/>
      <c r="D34" s="104"/>
      <c r="E34" s="66"/>
      <c r="F34" s="14" t="s">
        <v>30</v>
      </c>
      <c r="G34" s="121"/>
    </row>
    <row r="35" spans="1:7" s="53" customFormat="1" x14ac:dyDescent="0.25">
      <c r="A35" s="104"/>
      <c r="B35" s="104"/>
      <c r="C35" s="104"/>
      <c r="D35" s="104"/>
      <c r="E35" s="66"/>
      <c r="F35" s="105" t="s">
        <v>27</v>
      </c>
      <c r="G35" s="120">
        <f t="shared" ref="G35:G36" si="1">G36</f>
        <v>-67030</v>
      </c>
    </row>
    <row r="36" spans="1:7" s="53" customFormat="1" x14ac:dyDescent="0.25">
      <c r="A36" s="104"/>
      <c r="B36" s="104"/>
      <c r="C36" s="104"/>
      <c r="D36" s="104"/>
      <c r="E36" s="66"/>
      <c r="F36" s="105" t="s">
        <v>86</v>
      </c>
      <c r="G36" s="120">
        <f t="shared" si="1"/>
        <v>-67030</v>
      </c>
    </row>
    <row r="37" spans="1:7" s="53" customFormat="1" x14ac:dyDescent="0.25">
      <c r="A37" s="104"/>
      <c r="B37" s="104"/>
      <c r="C37" s="104"/>
      <c r="D37" s="104"/>
      <c r="E37" s="66"/>
      <c r="F37" s="105" t="s">
        <v>87</v>
      </c>
      <c r="G37" s="120">
        <f>G38+G40</f>
        <v>-67030</v>
      </c>
    </row>
    <row r="38" spans="1:7" s="65" customFormat="1" ht="16.5" customHeight="1" x14ac:dyDescent="0.3">
      <c r="A38" s="106"/>
      <c r="B38" s="106"/>
      <c r="C38" s="106"/>
      <c r="D38" s="106"/>
      <c r="E38" s="106"/>
      <c r="F38" s="14" t="s">
        <v>88</v>
      </c>
      <c r="G38" s="122">
        <f>G39</f>
        <v>-64629.999999999993</v>
      </c>
    </row>
    <row r="39" spans="1:7" s="65" customFormat="1" ht="16.5" customHeight="1" x14ac:dyDescent="0.3">
      <c r="A39" s="106"/>
      <c r="B39" s="106"/>
      <c r="C39" s="106"/>
      <c r="D39" s="106"/>
      <c r="E39" s="106"/>
      <c r="F39" s="14" t="s">
        <v>120</v>
      </c>
      <c r="G39" s="122">
        <f>'2'!F13</f>
        <v>-64629.999999999993</v>
      </c>
    </row>
    <row r="40" spans="1:7" s="65" customFormat="1" ht="16.5" customHeight="1" x14ac:dyDescent="0.3">
      <c r="A40" s="106"/>
      <c r="B40" s="106"/>
      <c r="C40" s="106"/>
      <c r="D40" s="106"/>
      <c r="E40" s="106"/>
      <c r="F40" s="14" t="s">
        <v>140</v>
      </c>
      <c r="G40" s="122">
        <f>G41</f>
        <v>-2400</v>
      </c>
    </row>
    <row r="41" spans="1:7" s="65" customFormat="1" ht="16.5" customHeight="1" x14ac:dyDescent="0.3">
      <c r="A41" s="106"/>
      <c r="B41" s="106"/>
      <c r="C41" s="106"/>
      <c r="D41" s="106"/>
      <c r="E41" s="106"/>
      <c r="F41" s="14" t="s">
        <v>141</v>
      </c>
      <c r="G41" s="122">
        <f>'2'!G13</f>
        <v>-2400</v>
      </c>
    </row>
    <row r="42" spans="1:7" s="53" customFormat="1" x14ac:dyDescent="0.25">
      <c r="A42" s="104"/>
      <c r="B42" s="104"/>
      <c r="C42" s="104"/>
      <c r="D42" s="104"/>
      <c r="E42" s="95">
        <v>31014</v>
      </c>
      <c r="F42" s="14" t="s">
        <v>142</v>
      </c>
      <c r="G42" s="116">
        <f>G44</f>
        <v>-31857.7</v>
      </c>
    </row>
    <row r="43" spans="1:7" s="53" customFormat="1" x14ac:dyDescent="0.25">
      <c r="A43" s="104"/>
      <c r="B43" s="104"/>
      <c r="C43" s="104"/>
      <c r="D43" s="104"/>
      <c r="E43" s="66"/>
      <c r="F43" s="14" t="s">
        <v>29</v>
      </c>
      <c r="G43" s="47"/>
    </row>
    <row r="44" spans="1:7" s="53" customFormat="1" ht="33" x14ac:dyDescent="0.25">
      <c r="A44" s="104"/>
      <c r="B44" s="104"/>
      <c r="C44" s="104"/>
      <c r="D44" s="104"/>
      <c r="E44" s="66"/>
      <c r="F44" s="13" t="s">
        <v>85</v>
      </c>
      <c r="G44" s="120">
        <f>G46</f>
        <v>-31857.7</v>
      </c>
    </row>
    <row r="45" spans="1:7" s="53" customFormat="1" ht="33" x14ac:dyDescent="0.25">
      <c r="A45" s="104"/>
      <c r="B45" s="104"/>
      <c r="C45" s="104"/>
      <c r="D45" s="104"/>
      <c r="E45" s="66"/>
      <c r="F45" s="14" t="s">
        <v>30</v>
      </c>
      <c r="G45" s="121"/>
    </row>
    <row r="46" spans="1:7" s="53" customFormat="1" x14ac:dyDescent="0.25">
      <c r="A46" s="104"/>
      <c r="B46" s="104"/>
      <c r="C46" s="104"/>
      <c r="D46" s="104"/>
      <c r="E46" s="66"/>
      <c r="F46" s="105" t="s">
        <v>27</v>
      </c>
      <c r="G46" s="120">
        <f t="shared" ref="G46:G47" si="2">G47</f>
        <v>-31857.7</v>
      </c>
    </row>
    <row r="47" spans="1:7" s="53" customFormat="1" x14ac:dyDescent="0.25">
      <c r="A47" s="104"/>
      <c r="B47" s="104"/>
      <c r="C47" s="104"/>
      <c r="D47" s="104"/>
      <c r="E47" s="66"/>
      <c r="F47" s="105" t="s">
        <v>86</v>
      </c>
      <c r="G47" s="120">
        <f t="shared" si="2"/>
        <v>-31857.7</v>
      </c>
    </row>
    <row r="48" spans="1:7" s="53" customFormat="1" x14ac:dyDescent="0.25">
      <c r="A48" s="104"/>
      <c r="B48" s="104"/>
      <c r="C48" s="104"/>
      <c r="D48" s="104"/>
      <c r="E48" s="66"/>
      <c r="F48" s="105" t="s">
        <v>87</v>
      </c>
      <c r="G48" s="120">
        <f>G49+G51</f>
        <v>-31857.7</v>
      </c>
    </row>
    <row r="49" spans="1:7" s="65" customFormat="1" ht="16.5" customHeight="1" x14ac:dyDescent="0.3">
      <c r="A49" s="106"/>
      <c r="B49" s="106"/>
      <c r="C49" s="106"/>
      <c r="D49" s="106"/>
      <c r="E49" s="106"/>
      <c r="F49" s="14" t="s">
        <v>88</v>
      </c>
      <c r="G49" s="122">
        <f>G50</f>
        <v>-1857.6999999999998</v>
      </c>
    </row>
    <row r="50" spans="1:7" s="65" customFormat="1" ht="16.5" customHeight="1" x14ac:dyDescent="0.3">
      <c r="A50" s="106"/>
      <c r="B50" s="106"/>
      <c r="C50" s="106"/>
      <c r="D50" s="106"/>
      <c r="E50" s="106"/>
      <c r="F50" s="14" t="s">
        <v>120</v>
      </c>
      <c r="G50" s="122">
        <f>'2'!F26</f>
        <v>-1857.6999999999998</v>
      </c>
    </row>
    <row r="51" spans="1:7" s="65" customFormat="1" ht="16.5" customHeight="1" x14ac:dyDescent="0.3">
      <c r="A51" s="106"/>
      <c r="B51" s="106"/>
      <c r="C51" s="106"/>
      <c r="D51" s="106"/>
      <c r="E51" s="106"/>
      <c r="F51" s="14" t="s">
        <v>140</v>
      </c>
      <c r="G51" s="122">
        <f>G52</f>
        <v>-30000</v>
      </c>
    </row>
    <row r="52" spans="1:7" s="65" customFormat="1" ht="16.5" customHeight="1" x14ac:dyDescent="0.3">
      <c r="A52" s="106"/>
      <c r="B52" s="106"/>
      <c r="C52" s="106"/>
      <c r="D52" s="106"/>
      <c r="E52" s="106"/>
      <c r="F52" s="14" t="s">
        <v>141</v>
      </c>
      <c r="G52" s="122">
        <f>'2'!G26</f>
        <v>-30000</v>
      </c>
    </row>
    <row r="53" spans="1:7" s="7" customFormat="1" ht="16.5" customHeight="1" x14ac:dyDescent="0.25">
      <c r="A53" s="69"/>
      <c r="B53" s="69"/>
      <c r="C53" s="69"/>
      <c r="D53" s="69"/>
      <c r="E53" s="153">
        <v>31020</v>
      </c>
      <c r="F53" s="154" t="s">
        <v>148</v>
      </c>
      <c r="G53" s="176">
        <f>G55</f>
        <v>-991.4</v>
      </c>
    </row>
    <row r="54" spans="1:7" s="7" customFormat="1" ht="16.5" customHeight="1" x14ac:dyDescent="0.25">
      <c r="A54" s="69"/>
      <c r="B54" s="69"/>
      <c r="C54" s="69"/>
      <c r="D54" s="69"/>
      <c r="E54" s="155"/>
      <c r="F54" s="82" t="s">
        <v>29</v>
      </c>
      <c r="G54" s="69"/>
    </row>
    <row r="55" spans="1:7" s="7" customFormat="1" ht="33" x14ac:dyDescent="0.25">
      <c r="A55" s="69"/>
      <c r="B55" s="69"/>
      <c r="C55" s="69"/>
      <c r="D55" s="69"/>
      <c r="E55" s="155"/>
      <c r="F55" s="156" t="s">
        <v>85</v>
      </c>
      <c r="G55" s="176">
        <f>G57</f>
        <v>-991.4</v>
      </c>
    </row>
    <row r="56" spans="1:7" s="7" customFormat="1" ht="16.5" customHeight="1" x14ac:dyDescent="0.25">
      <c r="A56" s="69"/>
      <c r="B56" s="69"/>
      <c r="C56" s="69"/>
      <c r="D56" s="69"/>
      <c r="E56" s="155"/>
      <c r="F56" s="154" t="s">
        <v>30</v>
      </c>
      <c r="G56" s="69"/>
    </row>
    <row r="57" spans="1:7" s="7" customFormat="1" ht="16.5" customHeight="1" x14ac:dyDescent="0.25">
      <c r="A57" s="69"/>
      <c r="B57" s="69"/>
      <c r="C57" s="69"/>
      <c r="D57" s="69"/>
      <c r="E57" s="155"/>
      <c r="F57" s="157" t="s">
        <v>27</v>
      </c>
      <c r="G57" s="176">
        <f>G58</f>
        <v>-991.4</v>
      </c>
    </row>
    <row r="58" spans="1:7" s="7" customFormat="1" ht="16.5" customHeight="1" x14ac:dyDescent="0.25">
      <c r="A58" s="69"/>
      <c r="B58" s="69"/>
      <c r="C58" s="69"/>
      <c r="D58" s="69"/>
      <c r="E58" s="155"/>
      <c r="F58" s="157" t="s">
        <v>86</v>
      </c>
      <c r="G58" s="176">
        <f>G59</f>
        <v>-991.4</v>
      </c>
    </row>
    <row r="59" spans="1:7" s="7" customFormat="1" ht="16.5" customHeight="1" x14ac:dyDescent="0.25">
      <c r="A59" s="69"/>
      <c r="B59" s="69"/>
      <c r="C59" s="69"/>
      <c r="D59" s="69"/>
      <c r="E59" s="155"/>
      <c r="F59" s="154" t="s">
        <v>87</v>
      </c>
      <c r="G59" s="176">
        <f>G60</f>
        <v>-991.4</v>
      </c>
    </row>
    <row r="60" spans="1:7" s="7" customFormat="1" ht="16.5" customHeight="1" x14ac:dyDescent="0.25">
      <c r="A60" s="69"/>
      <c r="B60" s="69"/>
      <c r="C60" s="69"/>
      <c r="D60" s="69"/>
      <c r="E60" s="155"/>
      <c r="F60" s="154" t="s">
        <v>88</v>
      </c>
      <c r="G60" s="176">
        <f>G61</f>
        <v>-991.4</v>
      </c>
    </row>
    <row r="61" spans="1:7" s="7" customFormat="1" ht="16.5" customHeight="1" x14ac:dyDescent="0.3">
      <c r="A61" s="69"/>
      <c r="B61" s="69"/>
      <c r="C61" s="69"/>
      <c r="D61" s="69"/>
      <c r="E61" s="155"/>
      <c r="F61" s="154" t="s">
        <v>150</v>
      </c>
      <c r="G61" s="122">
        <f>'2'!D33</f>
        <v>-991.4</v>
      </c>
    </row>
    <row r="62" spans="1:7" s="7" customFormat="1" ht="16.5" customHeight="1" x14ac:dyDescent="0.3">
      <c r="A62" s="179" t="s">
        <v>186</v>
      </c>
      <c r="B62" s="3"/>
      <c r="C62" s="3"/>
      <c r="D62" s="3"/>
      <c r="E62" s="3"/>
      <c r="F62" s="180" t="s">
        <v>187</v>
      </c>
      <c r="G62" s="228">
        <f>G64</f>
        <v>-471616.4</v>
      </c>
    </row>
    <row r="63" spans="1:7" s="7" customFormat="1" ht="16.5" customHeight="1" x14ac:dyDescent="0.3">
      <c r="A63" s="3"/>
      <c r="B63" s="3"/>
      <c r="C63" s="3"/>
      <c r="D63" s="3"/>
      <c r="E63" s="181"/>
      <c r="F63" s="160" t="s">
        <v>28</v>
      </c>
      <c r="G63" s="228"/>
    </row>
    <row r="64" spans="1:7" s="7" customFormat="1" ht="16.5" customHeight="1" x14ac:dyDescent="0.3">
      <c r="A64" s="3"/>
      <c r="B64" s="179" t="s">
        <v>188</v>
      </c>
      <c r="C64" s="3"/>
      <c r="D64" s="3"/>
      <c r="E64" s="181"/>
      <c r="F64" s="182" t="s">
        <v>189</v>
      </c>
      <c r="G64" s="228">
        <f>G66</f>
        <v>-471616.4</v>
      </c>
    </row>
    <row r="65" spans="1:7" s="7" customFormat="1" ht="16.5" customHeight="1" x14ac:dyDescent="0.3">
      <c r="A65" s="3"/>
      <c r="B65" s="3"/>
      <c r="C65" s="3"/>
      <c r="D65" s="3"/>
      <c r="E65" s="3"/>
      <c r="F65" s="5" t="s">
        <v>28</v>
      </c>
      <c r="G65" s="228"/>
    </row>
    <row r="66" spans="1:7" s="7" customFormat="1" ht="16.5" customHeight="1" x14ac:dyDescent="0.3">
      <c r="A66" s="3"/>
      <c r="B66" s="3"/>
      <c r="C66" s="183" t="s">
        <v>31</v>
      </c>
      <c r="D66" s="3"/>
      <c r="E66" s="3"/>
      <c r="F66" s="183" t="s">
        <v>189</v>
      </c>
      <c r="G66" s="228">
        <f>G68</f>
        <v>-471616.4</v>
      </c>
    </row>
    <row r="67" spans="1:7" s="7" customFormat="1" ht="16.5" customHeight="1" x14ac:dyDescent="0.3">
      <c r="A67" s="3"/>
      <c r="B67" s="3"/>
      <c r="C67" s="3"/>
      <c r="D67" s="3"/>
      <c r="E67" s="3"/>
      <c r="F67" s="3" t="s">
        <v>28</v>
      </c>
      <c r="G67" s="228"/>
    </row>
    <row r="68" spans="1:7" s="7" customFormat="1" ht="33" x14ac:dyDescent="0.3">
      <c r="A68" s="3"/>
      <c r="B68" s="3"/>
      <c r="C68" s="3"/>
      <c r="D68" s="3"/>
      <c r="E68" s="3"/>
      <c r="F68" s="183" t="s">
        <v>7</v>
      </c>
      <c r="G68" s="228">
        <f>G70</f>
        <v>-471616.4</v>
      </c>
    </row>
    <row r="69" spans="1:7" s="7" customFormat="1" ht="16.5" customHeight="1" x14ac:dyDescent="0.3">
      <c r="A69" s="3"/>
      <c r="B69" s="3"/>
      <c r="C69" s="3"/>
      <c r="D69" s="3"/>
      <c r="E69" s="3"/>
      <c r="F69" s="3" t="s">
        <v>28</v>
      </c>
      <c r="G69" s="122"/>
    </row>
    <row r="70" spans="1:7" s="7" customFormat="1" ht="16.5" customHeight="1" x14ac:dyDescent="0.3">
      <c r="A70" s="3"/>
      <c r="B70" s="3"/>
      <c r="C70" s="3"/>
      <c r="D70" s="3">
        <v>1017</v>
      </c>
      <c r="E70" s="3"/>
      <c r="F70" s="181" t="s">
        <v>190</v>
      </c>
      <c r="G70" s="122">
        <f>G72</f>
        <v>-471616.4</v>
      </c>
    </row>
    <row r="71" spans="1:7" s="7" customFormat="1" ht="16.5" customHeight="1" x14ac:dyDescent="0.3">
      <c r="A71" s="3"/>
      <c r="B71" s="3"/>
      <c r="C71" s="3"/>
      <c r="D71" s="3"/>
      <c r="E71" s="3"/>
      <c r="F71" s="181" t="s">
        <v>28</v>
      </c>
      <c r="G71" s="122"/>
    </row>
    <row r="72" spans="1:7" s="7" customFormat="1" ht="16.5" customHeight="1" x14ac:dyDescent="0.3">
      <c r="A72" s="3"/>
      <c r="B72" s="3"/>
      <c r="C72" s="3"/>
      <c r="D72" s="3"/>
      <c r="E72" s="3">
        <v>21001</v>
      </c>
      <c r="F72" s="181" t="s">
        <v>194</v>
      </c>
      <c r="G72" s="122">
        <f>G74</f>
        <v>-471616.4</v>
      </c>
    </row>
    <row r="73" spans="1:7" s="7" customFormat="1" ht="16.5" customHeight="1" x14ac:dyDescent="0.3">
      <c r="A73" s="3"/>
      <c r="B73" s="3"/>
      <c r="C73" s="3"/>
      <c r="D73" s="3"/>
      <c r="E73" s="3"/>
      <c r="F73" s="181" t="s">
        <v>29</v>
      </c>
      <c r="G73" s="122"/>
    </row>
    <row r="74" spans="1:7" s="7" customFormat="1" ht="36" customHeight="1" x14ac:dyDescent="0.3">
      <c r="A74" s="3"/>
      <c r="B74" s="3"/>
      <c r="C74" s="3"/>
      <c r="D74" s="3"/>
      <c r="E74" s="3"/>
      <c r="F74" s="184" t="s">
        <v>164</v>
      </c>
      <c r="G74" s="122">
        <f>G76</f>
        <v>-471616.4</v>
      </c>
    </row>
    <row r="75" spans="1:7" s="7" customFormat="1" ht="16.5" customHeight="1" x14ac:dyDescent="0.3">
      <c r="A75" s="3"/>
      <c r="B75" s="3"/>
      <c r="C75" s="3"/>
      <c r="D75" s="3"/>
      <c r="E75" s="3"/>
      <c r="F75" s="181" t="s">
        <v>30</v>
      </c>
      <c r="G75" s="122"/>
    </row>
    <row r="76" spans="1:7" s="7" customFormat="1" ht="16.5" customHeight="1" x14ac:dyDescent="0.3">
      <c r="A76" s="3"/>
      <c r="B76" s="3"/>
      <c r="C76" s="3"/>
      <c r="D76" s="3"/>
      <c r="E76" s="3"/>
      <c r="F76" s="181" t="s">
        <v>27</v>
      </c>
      <c r="G76" s="122">
        <f>G77</f>
        <v>-471616.4</v>
      </c>
    </row>
    <row r="77" spans="1:7" s="7" customFormat="1" ht="16.5" customHeight="1" x14ac:dyDescent="0.3">
      <c r="A77" s="3"/>
      <c r="B77" s="3"/>
      <c r="C77" s="3"/>
      <c r="D77" s="3"/>
      <c r="E77" s="3"/>
      <c r="F77" s="181" t="s">
        <v>86</v>
      </c>
      <c r="G77" s="122">
        <f>G78</f>
        <v>-471616.4</v>
      </c>
    </row>
    <row r="78" spans="1:7" s="7" customFormat="1" ht="16.5" customHeight="1" x14ac:dyDescent="0.3">
      <c r="A78" s="3"/>
      <c r="B78" s="3"/>
      <c r="C78" s="3"/>
      <c r="D78" s="3"/>
      <c r="E78" s="3"/>
      <c r="F78" s="181" t="s">
        <v>87</v>
      </c>
      <c r="G78" s="122">
        <f>G79</f>
        <v>-471616.4</v>
      </c>
    </row>
    <row r="79" spans="1:7" s="7" customFormat="1" ht="16.5" customHeight="1" x14ac:dyDescent="0.3">
      <c r="A79" s="4"/>
      <c r="B79" s="4"/>
      <c r="C79" s="4"/>
      <c r="D79" s="4"/>
      <c r="E79" s="4"/>
      <c r="F79" s="181" t="s">
        <v>88</v>
      </c>
      <c r="G79" s="122">
        <f>G80</f>
        <v>-471616.4</v>
      </c>
    </row>
    <row r="80" spans="1:7" s="7" customFormat="1" ht="16.5" customHeight="1" x14ac:dyDescent="0.3">
      <c r="A80" s="160"/>
      <c r="B80" s="160"/>
      <c r="C80" s="160"/>
      <c r="D80" s="160"/>
      <c r="E80" s="160"/>
      <c r="F80" s="283" t="s">
        <v>120</v>
      </c>
      <c r="G80" s="122">
        <f>'4'!D40</f>
        <v>-471616.4</v>
      </c>
    </row>
    <row r="81" spans="1:7" ht="16.5" customHeight="1" x14ac:dyDescent="0.3">
      <c r="A81" s="85" t="s">
        <v>160</v>
      </c>
      <c r="B81" s="69"/>
      <c r="C81" s="69"/>
      <c r="D81" s="69"/>
      <c r="E81" s="69"/>
      <c r="F81" s="171" t="s">
        <v>161</v>
      </c>
      <c r="G81" s="178">
        <f>G83</f>
        <v>-682038.14200000011</v>
      </c>
    </row>
    <row r="82" spans="1:7" ht="16.5" customHeight="1" x14ac:dyDescent="0.3">
      <c r="A82" s="69"/>
      <c r="B82" s="69"/>
      <c r="C82" s="69"/>
      <c r="D82" s="69"/>
      <c r="E82" s="69"/>
      <c r="F82" s="69" t="s">
        <v>28</v>
      </c>
      <c r="G82" s="173"/>
    </row>
    <row r="83" spans="1:7" ht="16.5" customHeight="1" x14ac:dyDescent="0.3">
      <c r="A83" s="69"/>
      <c r="B83" s="85" t="s">
        <v>162</v>
      </c>
      <c r="C83" s="69"/>
      <c r="D83" s="69"/>
      <c r="E83" s="69"/>
      <c r="F83" s="172" t="s">
        <v>163</v>
      </c>
      <c r="G83" s="178">
        <f>G85</f>
        <v>-682038.14200000011</v>
      </c>
    </row>
    <row r="84" spans="1:7" ht="16.5" customHeight="1" x14ac:dyDescent="0.3">
      <c r="A84" s="69"/>
      <c r="B84" s="69"/>
      <c r="C84" s="69"/>
      <c r="D84" s="69"/>
      <c r="E84" s="69"/>
      <c r="F84" s="69" t="s">
        <v>28</v>
      </c>
      <c r="G84" s="173"/>
    </row>
    <row r="85" spans="1:7" ht="16.5" customHeight="1" x14ac:dyDescent="0.3">
      <c r="A85" s="69"/>
      <c r="B85" s="69"/>
      <c r="C85" s="83" t="s">
        <v>31</v>
      </c>
      <c r="D85" s="69"/>
      <c r="E85" s="69"/>
      <c r="F85" s="172" t="s">
        <v>163</v>
      </c>
      <c r="G85" s="178">
        <f>G87</f>
        <v>-682038.14200000011</v>
      </c>
    </row>
    <row r="86" spans="1:7" ht="16.5" customHeight="1" x14ac:dyDescent="0.3">
      <c r="A86" s="69"/>
      <c r="B86" s="69"/>
      <c r="C86" s="69"/>
      <c r="D86" s="69"/>
      <c r="E86" s="69"/>
      <c r="F86" s="69" t="s">
        <v>28</v>
      </c>
      <c r="G86" s="173"/>
    </row>
    <row r="87" spans="1:7" ht="33" x14ac:dyDescent="0.3">
      <c r="A87" s="69"/>
      <c r="B87" s="69"/>
      <c r="C87" s="69"/>
      <c r="D87" s="69"/>
      <c r="E87" s="69"/>
      <c r="F87" s="83" t="s">
        <v>7</v>
      </c>
      <c r="G87" s="178">
        <f>G89+G108</f>
        <v>-682038.14200000011</v>
      </c>
    </row>
    <row r="88" spans="1:7" ht="16.5" customHeight="1" x14ac:dyDescent="0.3">
      <c r="A88" s="69"/>
      <c r="B88" s="69"/>
      <c r="C88" s="69"/>
      <c r="D88" s="69"/>
      <c r="E88" s="69"/>
      <c r="F88" s="69" t="s">
        <v>28</v>
      </c>
      <c r="G88" s="173"/>
    </row>
    <row r="89" spans="1:7" ht="16.5" customHeight="1" x14ac:dyDescent="0.3">
      <c r="A89" s="69"/>
      <c r="B89" s="69"/>
      <c r="C89" s="69"/>
      <c r="D89" s="69">
        <v>1072</v>
      </c>
      <c r="E89" s="69"/>
      <c r="F89" s="69" t="s">
        <v>171</v>
      </c>
      <c r="G89" s="177">
        <f>G91+G99</f>
        <v>-681958.14200000011</v>
      </c>
    </row>
    <row r="90" spans="1:7" ht="16.5" customHeight="1" x14ac:dyDescent="0.3">
      <c r="A90" s="69"/>
      <c r="B90" s="69"/>
      <c r="C90" s="69"/>
      <c r="D90" s="69"/>
      <c r="E90" s="69"/>
      <c r="F90" s="69" t="s">
        <v>28</v>
      </c>
      <c r="G90" s="173"/>
    </row>
    <row r="91" spans="1:7" s="53" customFormat="1" ht="49.5" x14ac:dyDescent="0.25">
      <c r="A91" s="104"/>
      <c r="B91" s="104"/>
      <c r="C91" s="104"/>
      <c r="D91" s="104"/>
      <c r="E91" s="95">
        <v>31009</v>
      </c>
      <c r="F91" s="76" t="s">
        <v>170</v>
      </c>
      <c r="G91" s="116">
        <f>G93</f>
        <v>-2066.6</v>
      </c>
    </row>
    <row r="92" spans="1:7" s="53" customFormat="1" x14ac:dyDescent="0.25">
      <c r="A92" s="104"/>
      <c r="B92" s="104"/>
      <c r="C92" s="104"/>
      <c r="D92" s="104"/>
      <c r="E92" s="66"/>
      <c r="F92" s="14" t="s">
        <v>29</v>
      </c>
      <c r="G92" s="47"/>
    </row>
    <row r="93" spans="1:7" s="53" customFormat="1" ht="33" x14ac:dyDescent="0.25">
      <c r="A93" s="104"/>
      <c r="B93" s="104"/>
      <c r="C93" s="104"/>
      <c r="D93" s="104"/>
      <c r="E93" s="66"/>
      <c r="F93" s="13" t="s">
        <v>85</v>
      </c>
      <c r="G93" s="120">
        <f>G95</f>
        <v>-2066.6</v>
      </c>
    </row>
    <row r="94" spans="1:7" s="53" customFormat="1" ht="33" x14ac:dyDescent="0.25">
      <c r="A94" s="104"/>
      <c r="B94" s="104"/>
      <c r="C94" s="104"/>
      <c r="D94" s="104"/>
      <c r="E94" s="66"/>
      <c r="F94" s="14" t="s">
        <v>30</v>
      </c>
      <c r="G94" s="121"/>
    </row>
    <row r="95" spans="1:7" s="53" customFormat="1" x14ac:dyDescent="0.25">
      <c r="A95" s="104"/>
      <c r="B95" s="104"/>
      <c r="C95" s="104"/>
      <c r="D95" s="104"/>
      <c r="E95" s="66"/>
      <c r="F95" s="105" t="s">
        <v>27</v>
      </c>
      <c r="G95" s="120">
        <f t="shared" ref="G95" si="3">G96</f>
        <v>-2066.6</v>
      </c>
    </row>
    <row r="96" spans="1:7" s="53" customFormat="1" x14ac:dyDescent="0.25">
      <c r="A96" s="104"/>
      <c r="B96" s="104"/>
      <c r="C96" s="104"/>
      <c r="D96" s="104"/>
      <c r="E96" s="66"/>
      <c r="F96" s="105" t="s">
        <v>86</v>
      </c>
      <c r="G96" s="120">
        <f>G97</f>
        <v>-2066.6</v>
      </c>
    </row>
    <row r="97" spans="1:7" s="65" customFormat="1" ht="16.5" customHeight="1" x14ac:dyDescent="0.3">
      <c r="A97" s="106"/>
      <c r="B97" s="106"/>
      <c r="C97" s="106"/>
      <c r="D97" s="106"/>
      <c r="E97" s="106"/>
      <c r="F97" s="14" t="s">
        <v>140</v>
      </c>
      <c r="G97" s="122">
        <f>G98</f>
        <v>-2066.6</v>
      </c>
    </row>
    <row r="98" spans="1:7" s="65" customFormat="1" ht="16.5" customHeight="1" x14ac:dyDescent="0.3">
      <c r="A98" s="106"/>
      <c r="B98" s="106"/>
      <c r="C98" s="106"/>
      <c r="D98" s="106"/>
      <c r="E98" s="106"/>
      <c r="F98" s="14" t="s">
        <v>141</v>
      </c>
      <c r="G98" s="122">
        <f>'2'!D35</f>
        <v>-2066.6</v>
      </c>
    </row>
    <row r="99" spans="1:7" s="301" customFormat="1" x14ac:dyDescent="0.3">
      <c r="A99" s="299"/>
      <c r="B99" s="299"/>
      <c r="C99" s="299"/>
      <c r="D99" s="299"/>
      <c r="E99" s="86">
        <v>31010</v>
      </c>
      <c r="F99" s="300" t="s">
        <v>241</v>
      </c>
      <c r="G99" s="328">
        <f>G101</f>
        <v>-679891.54200000013</v>
      </c>
    </row>
    <row r="100" spans="1:7" s="301" customFormat="1" ht="23.25" customHeight="1" x14ac:dyDescent="0.3">
      <c r="A100" s="299"/>
      <c r="B100" s="299"/>
      <c r="C100" s="299"/>
      <c r="D100" s="299"/>
      <c r="E100" s="86"/>
      <c r="F100" s="76" t="s">
        <v>29</v>
      </c>
      <c r="G100" s="69"/>
    </row>
    <row r="101" spans="1:7" s="301" customFormat="1" ht="37.5" customHeight="1" x14ac:dyDescent="0.3">
      <c r="A101" s="299"/>
      <c r="B101" s="299"/>
      <c r="C101" s="299"/>
      <c r="D101" s="299"/>
      <c r="E101" s="86"/>
      <c r="F101" s="302" t="s">
        <v>198</v>
      </c>
      <c r="G101" s="303">
        <f>G103</f>
        <v>-679891.54200000013</v>
      </c>
    </row>
    <row r="102" spans="1:7" s="301" customFormat="1" ht="36" customHeight="1" x14ac:dyDescent="0.3">
      <c r="A102" s="299"/>
      <c r="B102" s="299"/>
      <c r="C102" s="299"/>
      <c r="D102" s="299"/>
      <c r="E102" s="86"/>
      <c r="F102" s="304" t="s">
        <v>30</v>
      </c>
      <c r="G102" s="303"/>
    </row>
    <row r="103" spans="1:7" s="301" customFormat="1" ht="16.5" customHeight="1" x14ac:dyDescent="0.3">
      <c r="A103" s="299"/>
      <c r="B103" s="299"/>
      <c r="C103" s="299"/>
      <c r="D103" s="299"/>
      <c r="E103" s="86"/>
      <c r="F103" s="304" t="s">
        <v>27</v>
      </c>
      <c r="G103" s="303">
        <f>G104</f>
        <v>-679891.54200000013</v>
      </c>
    </row>
    <row r="104" spans="1:7" s="301" customFormat="1" ht="16.5" customHeight="1" x14ac:dyDescent="0.3">
      <c r="A104" s="299"/>
      <c r="B104" s="299"/>
      <c r="C104" s="299"/>
      <c r="D104" s="299"/>
      <c r="E104" s="305"/>
      <c r="F104" s="304" t="s">
        <v>86</v>
      </c>
      <c r="G104" s="303">
        <f>G105</f>
        <v>-679891.54200000013</v>
      </c>
    </row>
    <row r="105" spans="1:7" s="301" customFormat="1" ht="16.5" customHeight="1" x14ac:dyDescent="0.3">
      <c r="A105" s="299"/>
      <c r="B105" s="299"/>
      <c r="C105" s="299"/>
      <c r="D105" s="299"/>
      <c r="E105" s="306"/>
      <c r="F105" s="73" t="s">
        <v>87</v>
      </c>
      <c r="G105" s="303">
        <f>G106</f>
        <v>-679891.54200000013</v>
      </c>
    </row>
    <row r="106" spans="1:7" s="301" customFormat="1" ht="18" customHeight="1" x14ac:dyDescent="0.3">
      <c r="A106" s="299"/>
      <c r="B106" s="299"/>
      <c r="C106" s="299"/>
      <c r="D106" s="299"/>
      <c r="E106" s="69"/>
      <c r="F106" s="69" t="s">
        <v>88</v>
      </c>
      <c r="G106" s="303">
        <f>G107</f>
        <v>-679891.54200000013</v>
      </c>
    </row>
    <row r="107" spans="1:7" s="292" customFormat="1" ht="21" customHeight="1" x14ac:dyDescent="0.25">
      <c r="A107" s="75"/>
      <c r="B107" s="75"/>
      <c r="C107" s="75"/>
      <c r="D107" s="75"/>
      <c r="E107" s="76"/>
      <c r="F107" s="69" t="s">
        <v>120</v>
      </c>
      <c r="G107" s="307">
        <f>'2'!F36</f>
        <v>-679891.54200000013</v>
      </c>
    </row>
    <row r="108" spans="1:7" ht="16.5" customHeight="1" x14ac:dyDescent="0.3">
      <c r="A108" s="69"/>
      <c r="B108" s="69"/>
      <c r="C108" s="69"/>
      <c r="D108" s="229">
        <v>1109</v>
      </c>
      <c r="E108" s="69"/>
      <c r="F108" s="69" t="s">
        <v>156</v>
      </c>
      <c r="G108" s="177">
        <f>G110</f>
        <v>-80</v>
      </c>
    </row>
    <row r="109" spans="1:7" ht="16.5" customHeight="1" x14ac:dyDescent="0.3">
      <c r="A109" s="69"/>
      <c r="B109" s="69"/>
      <c r="C109" s="69"/>
      <c r="D109" s="69"/>
      <c r="E109" s="69"/>
      <c r="F109" s="69" t="s">
        <v>28</v>
      </c>
      <c r="G109" s="173"/>
    </row>
    <row r="110" spans="1:7" ht="16.5" customHeight="1" x14ac:dyDescent="0.3">
      <c r="A110" s="69"/>
      <c r="B110" s="69"/>
      <c r="C110" s="69"/>
      <c r="D110" s="69"/>
      <c r="E110" s="229">
        <v>31001</v>
      </c>
      <c r="F110" s="69" t="s">
        <v>153</v>
      </c>
      <c r="G110" s="177">
        <f>G112</f>
        <v>-80</v>
      </c>
    </row>
    <row r="111" spans="1:7" ht="16.5" customHeight="1" x14ac:dyDescent="0.3">
      <c r="A111" s="69"/>
      <c r="B111" s="69"/>
      <c r="C111" s="69"/>
      <c r="D111" s="69"/>
      <c r="E111" s="69"/>
      <c r="F111" s="69" t="s">
        <v>29</v>
      </c>
      <c r="G111" s="173"/>
    </row>
    <row r="112" spans="1:7" ht="33" x14ac:dyDescent="0.3">
      <c r="A112" s="69"/>
      <c r="B112" s="69"/>
      <c r="C112" s="69"/>
      <c r="D112" s="69"/>
      <c r="E112" s="69"/>
      <c r="F112" s="170" t="s">
        <v>164</v>
      </c>
      <c r="G112" s="177">
        <f>G114</f>
        <v>-80</v>
      </c>
    </row>
    <row r="113" spans="1:7" ht="16.5" customHeight="1" x14ac:dyDescent="0.3">
      <c r="A113" s="69"/>
      <c r="B113" s="69"/>
      <c r="C113" s="69"/>
      <c r="D113" s="69"/>
      <c r="E113" s="69"/>
      <c r="F113" s="69" t="s">
        <v>30</v>
      </c>
      <c r="G113" s="173"/>
    </row>
    <row r="114" spans="1:7" ht="16.5" customHeight="1" x14ac:dyDescent="0.3">
      <c r="A114" s="69"/>
      <c r="B114" s="69"/>
      <c r="C114" s="69"/>
      <c r="D114" s="69"/>
      <c r="E114" s="69"/>
      <c r="F114" s="73" t="s">
        <v>27</v>
      </c>
      <c r="G114" s="177">
        <f>G115</f>
        <v>-80</v>
      </c>
    </row>
    <row r="115" spans="1:7" ht="16.5" customHeight="1" x14ac:dyDescent="0.3">
      <c r="A115" s="69"/>
      <c r="B115" s="69"/>
      <c r="C115" s="69"/>
      <c r="D115" s="69"/>
      <c r="E115" s="69"/>
      <c r="F115" s="73" t="s">
        <v>86</v>
      </c>
      <c r="G115" s="177">
        <f>G116</f>
        <v>-80</v>
      </c>
    </row>
    <row r="116" spans="1:7" ht="16.5" customHeight="1" x14ac:dyDescent="0.3">
      <c r="A116" s="69"/>
      <c r="B116" s="69"/>
      <c r="C116" s="69"/>
      <c r="D116" s="69"/>
      <c r="E116" s="69"/>
      <c r="F116" s="73" t="s">
        <v>87</v>
      </c>
      <c r="G116" s="177">
        <f>G117</f>
        <v>-80</v>
      </c>
    </row>
    <row r="117" spans="1:7" ht="16.5" customHeight="1" x14ac:dyDescent="0.3">
      <c r="A117" s="69"/>
      <c r="B117" s="69"/>
      <c r="C117" s="69"/>
      <c r="D117" s="69"/>
      <c r="E117" s="69"/>
      <c r="F117" s="73" t="s">
        <v>165</v>
      </c>
      <c r="G117" s="177">
        <f>G118</f>
        <v>-80</v>
      </c>
    </row>
    <row r="118" spans="1:7" ht="16.5" customHeight="1" x14ac:dyDescent="0.3">
      <c r="A118" s="69"/>
      <c r="B118" s="69"/>
      <c r="C118" s="69"/>
      <c r="D118" s="69"/>
      <c r="E118" s="69"/>
      <c r="F118" s="73" t="s">
        <v>166</v>
      </c>
      <c r="G118" s="122">
        <f>'2'!D53</f>
        <v>-80</v>
      </c>
    </row>
  </sheetData>
  <mergeCells count="8">
    <mergeCell ref="A1:G1"/>
    <mergeCell ref="G8:G9"/>
    <mergeCell ref="A2:G2"/>
    <mergeCell ref="A3:G3"/>
    <mergeCell ref="A4:G4"/>
    <mergeCell ref="A7:C8"/>
    <mergeCell ref="D7:E8"/>
    <mergeCell ref="F7:F9"/>
  </mergeCells>
  <pageMargins left="0.23622047244094491" right="0.23622047244094491" top="0.15748031496062992" bottom="0.15748031496062992" header="0.15748031496062992" footer="0.15748031496062992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view="pageBreakPreview" topLeftCell="A73" zoomScaleNormal="100" zoomScaleSheetLayoutView="100" workbookViewId="0">
      <selection activeCell="D15" sqref="D15"/>
    </sheetView>
  </sheetViews>
  <sheetFormatPr defaultColWidth="8" defaultRowHeight="17.25" customHeight="1" x14ac:dyDescent="0.25"/>
  <cols>
    <col min="1" max="1" width="7.42578125" style="27" customWidth="1"/>
    <col min="2" max="2" width="8.7109375" style="27" customWidth="1"/>
    <col min="3" max="3" width="66.28515625" style="20" customWidth="1"/>
    <col min="4" max="4" width="47.85546875" style="40" customWidth="1"/>
    <col min="5" max="5" width="9.42578125" style="20" customWidth="1"/>
    <col min="6" max="6" width="16.42578125" style="33" bestFit="1" customWidth="1"/>
    <col min="7" max="8" width="18.28515625" style="33" bestFit="1" customWidth="1"/>
    <col min="9" max="9" width="18.42578125" style="33" bestFit="1" customWidth="1"/>
    <col min="10" max="10" width="16.42578125" style="20" customWidth="1"/>
    <col min="11" max="16384" width="8" style="20"/>
  </cols>
  <sheetData>
    <row r="1" spans="1:9" ht="17.25" customHeight="1" x14ac:dyDescent="0.25">
      <c r="A1" s="381" t="s">
        <v>89</v>
      </c>
      <c r="B1" s="381"/>
      <c r="C1" s="381"/>
      <c r="D1" s="381"/>
    </row>
    <row r="2" spans="1:9" s="39" customFormat="1" ht="16.5" customHeight="1" x14ac:dyDescent="0.25">
      <c r="A2" s="381" t="s">
        <v>94</v>
      </c>
      <c r="B2" s="381"/>
      <c r="C2" s="381"/>
      <c r="D2" s="381"/>
      <c r="E2" s="233"/>
      <c r="F2" s="233"/>
      <c r="G2" s="233"/>
      <c r="H2" s="54"/>
      <c r="I2" s="54"/>
    </row>
    <row r="3" spans="1:9" s="39" customFormat="1" ht="16.5" customHeight="1" x14ac:dyDescent="0.25">
      <c r="A3" s="381" t="s">
        <v>1</v>
      </c>
      <c r="B3" s="381"/>
      <c r="C3" s="381"/>
      <c r="D3" s="381"/>
      <c r="E3" s="233"/>
      <c r="F3" s="233"/>
      <c r="G3" s="233"/>
      <c r="H3" s="54"/>
      <c r="I3" s="54"/>
    </row>
    <row r="4" spans="1:9" s="39" customFormat="1" ht="52.5" customHeight="1" x14ac:dyDescent="0.25">
      <c r="A4" s="390" t="s">
        <v>136</v>
      </c>
      <c r="B4" s="390"/>
      <c r="C4" s="390"/>
      <c r="D4" s="390"/>
      <c r="E4" s="234"/>
      <c r="F4" s="234"/>
      <c r="G4" s="234"/>
      <c r="H4" s="54"/>
      <c r="I4" s="54"/>
    </row>
    <row r="5" spans="1:9" ht="17.25" customHeight="1" x14ac:dyDescent="0.25">
      <c r="A5" s="17"/>
      <c r="B5" s="17"/>
      <c r="C5" s="18"/>
      <c r="D5" s="49" t="s">
        <v>93</v>
      </c>
    </row>
    <row r="6" spans="1:9" ht="47.25" customHeight="1" x14ac:dyDescent="0.25">
      <c r="A6" s="391" t="s">
        <v>74</v>
      </c>
      <c r="B6" s="392"/>
      <c r="C6" s="395" t="s">
        <v>90</v>
      </c>
      <c r="D6" s="145" t="s">
        <v>138</v>
      </c>
    </row>
    <row r="7" spans="1:9" s="21" customFormat="1" ht="17.25" customHeight="1" x14ac:dyDescent="0.25">
      <c r="A7" s="393"/>
      <c r="B7" s="394"/>
      <c r="C7" s="396"/>
      <c r="D7" s="398" t="s">
        <v>33</v>
      </c>
      <c r="F7" s="34"/>
      <c r="G7" s="34"/>
      <c r="H7" s="34"/>
      <c r="I7" s="34"/>
    </row>
    <row r="8" spans="1:9" s="21" customFormat="1" ht="66" customHeight="1" x14ac:dyDescent="0.25">
      <c r="A8" s="35" t="s">
        <v>4</v>
      </c>
      <c r="B8" s="35" t="s">
        <v>5</v>
      </c>
      <c r="C8" s="397"/>
      <c r="D8" s="398"/>
      <c r="F8" s="34"/>
      <c r="G8" s="34"/>
      <c r="H8" s="34"/>
      <c r="I8" s="34"/>
    </row>
    <row r="9" spans="1:9" s="27" customFormat="1" ht="17.25" customHeight="1" x14ac:dyDescent="0.25">
      <c r="A9" s="24"/>
      <c r="B9" s="24"/>
      <c r="C9" s="25" t="s">
        <v>81</v>
      </c>
      <c r="D9" s="30">
        <f>D11</f>
        <v>-1253533.642</v>
      </c>
      <c r="F9" s="37"/>
      <c r="G9" s="37"/>
      <c r="H9" s="37"/>
      <c r="I9" s="37"/>
    </row>
    <row r="10" spans="1:9" ht="17.25" customHeight="1" x14ac:dyDescent="0.25">
      <c r="A10" s="24"/>
      <c r="B10" s="24"/>
      <c r="C10" s="25" t="s">
        <v>82</v>
      </c>
      <c r="D10" s="36"/>
    </row>
    <row r="11" spans="1:9" s="32" customFormat="1" ht="34.5" customHeight="1" x14ac:dyDescent="0.25">
      <c r="A11" s="28"/>
      <c r="B11" s="29"/>
      <c r="C11" s="29" t="s">
        <v>83</v>
      </c>
      <c r="D11" s="30">
        <f>D35+D13+D28+D43+D46+D40+D49</f>
        <v>-1253533.642</v>
      </c>
      <c r="F11" s="38"/>
      <c r="G11" s="38"/>
      <c r="H11" s="38"/>
      <c r="I11" s="38"/>
    </row>
    <row r="12" spans="1:9" s="32" customFormat="1" ht="17.25" customHeight="1" x14ac:dyDescent="0.25">
      <c r="A12" s="28"/>
      <c r="B12" s="28"/>
      <c r="C12" s="28" t="s">
        <v>84</v>
      </c>
      <c r="D12" s="15"/>
      <c r="F12" s="38"/>
      <c r="G12" s="38"/>
      <c r="H12" s="38"/>
      <c r="I12" s="38"/>
    </row>
    <row r="13" spans="1:9" ht="39" customHeight="1" x14ac:dyDescent="0.25">
      <c r="A13" s="97">
        <v>1004</v>
      </c>
      <c r="B13" s="97">
        <v>31012</v>
      </c>
      <c r="C13" s="98" t="s">
        <v>108</v>
      </c>
      <c r="D13" s="30">
        <f>D15</f>
        <v>-67030</v>
      </c>
    </row>
    <row r="14" spans="1:9" ht="17.25" customHeight="1" x14ac:dyDescent="0.25">
      <c r="A14" s="97"/>
      <c r="B14" s="97"/>
      <c r="C14" s="107" t="s">
        <v>106</v>
      </c>
      <c r="D14" s="119"/>
    </row>
    <row r="15" spans="1:9" ht="48.75" customHeight="1" x14ac:dyDescent="0.25">
      <c r="A15" s="97"/>
      <c r="B15" s="97"/>
      <c r="C15" s="108" t="s">
        <v>85</v>
      </c>
      <c r="D15" s="15">
        <f>SUM(D17:D27)</f>
        <v>-67030</v>
      </c>
    </row>
    <row r="16" spans="1:9" ht="17.25" customHeight="1" x14ac:dyDescent="0.25">
      <c r="A16" s="97"/>
      <c r="B16" s="97"/>
      <c r="C16" s="107" t="s">
        <v>121</v>
      </c>
      <c r="D16" s="119"/>
    </row>
    <row r="17" spans="1:4" ht="34.5" x14ac:dyDescent="0.25">
      <c r="A17" s="97"/>
      <c r="B17" s="97"/>
      <c r="C17" s="102" t="s">
        <v>110</v>
      </c>
      <c r="D17" s="119">
        <v>-786.7</v>
      </c>
    </row>
    <row r="18" spans="1:4" x14ac:dyDescent="0.25">
      <c r="A18" s="97"/>
      <c r="B18" s="97"/>
      <c r="C18" s="102" t="s">
        <v>111</v>
      </c>
      <c r="D18" s="119">
        <v>-613.4</v>
      </c>
    </row>
    <row r="19" spans="1:4" ht="34.5" x14ac:dyDescent="0.25">
      <c r="A19" s="97"/>
      <c r="B19" s="97"/>
      <c r="C19" s="102" t="s">
        <v>112</v>
      </c>
      <c r="D19" s="119">
        <v>-115.8</v>
      </c>
    </row>
    <row r="20" spans="1:4" ht="34.5" x14ac:dyDescent="0.25">
      <c r="A20" s="97"/>
      <c r="B20" s="97"/>
      <c r="C20" s="102" t="s">
        <v>113</v>
      </c>
      <c r="D20" s="119">
        <f>-1218.8-8102.5</f>
        <v>-9321.2999999999993</v>
      </c>
    </row>
    <row r="21" spans="1:4" ht="51.75" x14ac:dyDescent="0.25">
      <c r="A21" s="97"/>
      <c r="B21" s="97"/>
      <c r="C21" s="102" t="s">
        <v>114</v>
      </c>
      <c r="D21" s="119">
        <v>-689</v>
      </c>
    </row>
    <row r="22" spans="1:4" ht="34.5" x14ac:dyDescent="0.25">
      <c r="A22" s="97"/>
      <c r="B22" s="97"/>
      <c r="C22" s="102" t="s">
        <v>115</v>
      </c>
      <c r="D22" s="119">
        <f>-11739.3-36117.6</f>
        <v>-47856.899999999994</v>
      </c>
    </row>
    <row r="23" spans="1:4" ht="34.5" x14ac:dyDescent="0.25">
      <c r="A23" s="97"/>
      <c r="B23" s="97"/>
      <c r="C23" s="102" t="s">
        <v>116</v>
      </c>
      <c r="D23" s="119">
        <v>-755.8</v>
      </c>
    </row>
    <row r="24" spans="1:4" ht="51.75" x14ac:dyDescent="0.25">
      <c r="A24" s="97"/>
      <c r="B24" s="97"/>
      <c r="C24" s="102" t="s">
        <v>117</v>
      </c>
      <c r="D24" s="119">
        <v>-2511.5</v>
      </c>
    </row>
    <row r="25" spans="1:4" ht="51.75" x14ac:dyDescent="0.25">
      <c r="A25" s="97"/>
      <c r="B25" s="97"/>
      <c r="C25" s="102" t="s">
        <v>118</v>
      </c>
      <c r="D25" s="119">
        <v>-695.4</v>
      </c>
    </row>
    <row r="26" spans="1:4" ht="34.5" x14ac:dyDescent="0.25">
      <c r="A26" s="97"/>
      <c r="B26" s="97"/>
      <c r="C26" s="102" t="s">
        <v>119</v>
      </c>
      <c r="D26" s="119">
        <v>-1284.2</v>
      </c>
    </row>
    <row r="27" spans="1:4" ht="138" x14ac:dyDescent="0.25">
      <c r="A27" s="107"/>
      <c r="B27" s="107"/>
      <c r="C27" s="269" t="s">
        <v>139</v>
      </c>
      <c r="D27" s="270">
        <v>-2400</v>
      </c>
    </row>
    <row r="28" spans="1:4" ht="39" customHeight="1" x14ac:dyDescent="0.25">
      <c r="A28" s="97">
        <v>1004</v>
      </c>
      <c r="B28" s="97">
        <v>31014</v>
      </c>
      <c r="C28" s="98" t="s">
        <v>142</v>
      </c>
      <c r="D28" s="30">
        <f>D30</f>
        <v>-31857.7</v>
      </c>
    </row>
    <row r="29" spans="1:4" ht="17.25" customHeight="1" x14ac:dyDescent="0.25">
      <c r="A29" s="146"/>
      <c r="B29" s="146"/>
      <c r="C29" s="107" t="s">
        <v>106</v>
      </c>
      <c r="D29" s="147"/>
    </row>
    <row r="30" spans="1:4" ht="51.75" x14ac:dyDescent="0.25">
      <c r="A30" s="146"/>
      <c r="B30" s="146"/>
      <c r="C30" s="108" t="s">
        <v>85</v>
      </c>
      <c r="D30" s="119">
        <f>D32+D33+D34</f>
        <v>-31857.7</v>
      </c>
    </row>
    <row r="31" spans="1:4" ht="17.25" customHeight="1" x14ac:dyDescent="0.25">
      <c r="A31" s="146"/>
      <c r="B31" s="146"/>
      <c r="C31" s="107" t="s">
        <v>121</v>
      </c>
      <c r="D31" s="147"/>
    </row>
    <row r="32" spans="1:4" ht="51.75" x14ac:dyDescent="0.25">
      <c r="A32" s="146"/>
      <c r="B32" s="146"/>
      <c r="C32" s="102" t="s">
        <v>143</v>
      </c>
      <c r="D32" s="343">
        <f>'6'!G32+'6'!G31</f>
        <v>-30000</v>
      </c>
    </row>
    <row r="33" spans="1:9" ht="17.25" customHeight="1" x14ac:dyDescent="0.25">
      <c r="A33" s="146"/>
      <c r="B33" s="146"/>
      <c r="C33" s="102" t="s">
        <v>144</v>
      </c>
      <c r="D33" s="270">
        <v>-635.9</v>
      </c>
    </row>
    <row r="34" spans="1:9" ht="17.25" customHeight="1" x14ac:dyDescent="0.25">
      <c r="A34" s="146"/>
      <c r="B34" s="146"/>
      <c r="C34" s="102" t="s">
        <v>145</v>
      </c>
      <c r="D34" s="270">
        <v>-1221.8</v>
      </c>
    </row>
    <row r="35" spans="1:9" s="32" customFormat="1" ht="17.25" customHeight="1" x14ac:dyDescent="0.25">
      <c r="A35" s="97">
        <v>1004</v>
      </c>
      <c r="B35" s="97">
        <v>31020</v>
      </c>
      <c r="C35" s="68" t="str">
        <f>'[1]2'!C13</f>
        <v>Ոռոգման համակարգերի կառուցում</v>
      </c>
      <c r="D35" s="30">
        <f>D37</f>
        <v>-991.4</v>
      </c>
      <c r="F35" s="38"/>
      <c r="G35" s="38"/>
      <c r="H35" s="38"/>
      <c r="I35" s="38"/>
    </row>
    <row r="36" spans="1:9" s="32" customFormat="1" ht="17.25" customHeight="1" x14ac:dyDescent="0.25">
      <c r="A36" s="97"/>
      <c r="B36" s="97"/>
      <c r="C36" s="107" t="s">
        <v>106</v>
      </c>
      <c r="D36" s="15"/>
      <c r="F36" s="38"/>
      <c r="G36" s="38"/>
      <c r="H36" s="38"/>
      <c r="I36" s="38"/>
    </row>
    <row r="37" spans="1:9" s="32" customFormat="1" ht="42" customHeight="1" x14ac:dyDescent="0.25">
      <c r="A37" s="97"/>
      <c r="B37" s="97"/>
      <c r="C37" s="108" t="s">
        <v>85</v>
      </c>
      <c r="D37" s="15">
        <f>D39</f>
        <v>-991.4</v>
      </c>
      <c r="F37" s="38"/>
      <c r="G37" s="38"/>
      <c r="H37" s="38"/>
      <c r="I37" s="38"/>
    </row>
    <row r="38" spans="1:9" s="32" customFormat="1" ht="17.25" customHeight="1" x14ac:dyDescent="0.25">
      <c r="A38" s="97"/>
      <c r="B38" s="97"/>
      <c r="C38" s="107" t="s">
        <v>121</v>
      </c>
      <c r="D38" s="15"/>
      <c r="F38" s="38"/>
      <c r="G38" s="38"/>
      <c r="H38" s="38"/>
      <c r="I38" s="38"/>
    </row>
    <row r="39" spans="1:9" s="32" customFormat="1" ht="51.75" x14ac:dyDescent="0.25">
      <c r="A39" s="97"/>
      <c r="B39" s="97"/>
      <c r="C39" s="102" t="str">
        <f>'[1]2'!C15</f>
        <v>Երևանի Բուսաբանական այգու ոռոգման ցանցի կառուցում՝ Սարկավագի փողոցի ջրանցքից մինչև Բուսաբանական այգու պարսպի հատված</v>
      </c>
      <c r="D39" s="119">
        <v>-991.4</v>
      </c>
      <c r="F39" s="38"/>
      <c r="G39" s="38"/>
      <c r="H39" s="38"/>
      <c r="I39" s="38"/>
    </row>
    <row r="40" spans="1:9" s="32" customFormat="1" ht="34.5" x14ac:dyDescent="0.25">
      <c r="A40" s="97">
        <v>1017</v>
      </c>
      <c r="B40" s="97">
        <v>21001</v>
      </c>
      <c r="C40" s="98" t="s">
        <v>197</v>
      </c>
      <c r="D40" s="271">
        <f>D42</f>
        <v>-471616.4</v>
      </c>
      <c r="F40" s="38"/>
      <c r="G40" s="38"/>
      <c r="H40" s="38"/>
      <c r="I40" s="38"/>
    </row>
    <row r="41" spans="1:9" s="32" customFormat="1" x14ac:dyDescent="0.25">
      <c r="A41" s="97"/>
      <c r="B41" s="97"/>
      <c r="C41" s="107" t="s">
        <v>106</v>
      </c>
      <c r="D41" s="119"/>
      <c r="F41" s="38"/>
      <c r="G41" s="38"/>
      <c r="H41" s="38"/>
      <c r="I41" s="38"/>
    </row>
    <row r="42" spans="1:9" s="32" customFormat="1" ht="51.75" x14ac:dyDescent="0.25">
      <c r="A42" s="97"/>
      <c r="B42" s="97"/>
      <c r="C42" s="108" t="s">
        <v>85</v>
      </c>
      <c r="D42" s="119">
        <f>'6'!G41</f>
        <v>-471616.4</v>
      </c>
      <c r="F42" s="38"/>
      <c r="G42" s="38"/>
      <c r="H42" s="38"/>
      <c r="I42" s="38"/>
    </row>
    <row r="43" spans="1:9" ht="51.75" x14ac:dyDescent="0.25">
      <c r="A43" s="97">
        <v>1072</v>
      </c>
      <c r="B43" s="97">
        <v>31009</v>
      </c>
      <c r="C43" s="98" t="s">
        <v>152</v>
      </c>
      <c r="D43" s="271">
        <f>D45</f>
        <v>-2066.6</v>
      </c>
    </row>
    <row r="44" spans="1:9" ht="17.25" customHeight="1" x14ac:dyDescent="0.25">
      <c r="A44" s="97"/>
      <c r="B44" s="97"/>
      <c r="C44" s="107" t="s">
        <v>106</v>
      </c>
      <c r="D44" s="272"/>
    </row>
    <row r="45" spans="1:9" ht="51.75" x14ac:dyDescent="0.25">
      <c r="A45" s="97"/>
      <c r="B45" s="97"/>
      <c r="C45" s="108" t="s">
        <v>85</v>
      </c>
      <c r="D45" s="270">
        <f>'6'!G35</f>
        <v>-2066.6</v>
      </c>
    </row>
    <row r="46" spans="1:9" ht="34.5" x14ac:dyDescent="0.25">
      <c r="A46" s="162">
        <v>1109</v>
      </c>
      <c r="B46" s="162">
        <v>31001</v>
      </c>
      <c r="C46" s="68" t="s">
        <v>153</v>
      </c>
      <c r="D46" s="165">
        <f>D48</f>
        <v>-80</v>
      </c>
    </row>
    <row r="47" spans="1:9" ht="17.25" customHeight="1" x14ac:dyDescent="0.25">
      <c r="A47" s="162"/>
      <c r="B47" s="162"/>
      <c r="C47" s="163" t="s">
        <v>106</v>
      </c>
      <c r="D47" s="147"/>
    </row>
    <row r="48" spans="1:9" ht="51.75" x14ac:dyDescent="0.25">
      <c r="A48" s="164"/>
      <c r="B48" s="164"/>
      <c r="C48" s="166" t="s">
        <v>154</v>
      </c>
      <c r="D48" s="119">
        <v>-80</v>
      </c>
    </row>
    <row r="49" spans="1:4" ht="34.5" x14ac:dyDescent="0.25">
      <c r="A49" s="308">
        <v>1072</v>
      </c>
      <c r="B49" s="308">
        <v>31010</v>
      </c>
      <c r="C49" s="288" t="s">
        <v>241</v>
      </c>
      <c r="D49" s="165">
        <f>D51</f>
        <v>-679891.54200000013</v>
      </c>
    </row>
    <row r="50" spans="1:4" ht="17.25" customHeight="1" x14ac:dyDescent="0.25">
      <c r="A50" s="309"/>
      <c r="B50" s="309"/>
      <c r="C50" s="310" t="s">
        <v>106</v>
      </c>
      <c r="D50" s="147"/>
    </row>
    <row r="51" spans="1:4" ht="51.75" x14ac:dyDescent="0.25">
      <c r="A51" s="311"/>
      <c r="B51" s="311"/>
      <c r="C51" s="312" t="s">
        <v>85</v>
      </c>
      <c r="D51" s="165">
        <f>SUM(D53:D67)</f>
        <v>-679891.54200000013</v>
      </c>
    </row>
    <row r="52" spans="1:4" ht="17.25" customHeight="1" x14ac:dyDescent="0.25">
      <c r="A52" s="313"/>
      <c r="B52" s="313"/>
      <c r="C52" s="310" t="s">
        <v>258</v>
      </c>
      <c r="D52" s="147"/>
    </row>
    <row r="53" spans="1:4" ht="34.5" x14ac:dyDescent="0.25">
      <c r="A53" s="146"/>
      <c r="B53" s="146"/>
      <c r="C53" s="314" t="str">
        <f>'2'!C38</f>
        <v>ՀՀ Գեղարքունիքի մարզի Ներքին Գետաշեն  բնակավայրի ջրամատակարարման համակարգի վերակառուցում</v>
      </c>
      <c r="D53" s="119">
        <f>'2'!F38</f>
        <v>-38740</v>
      </c>
    </row>
    <row r="54" spans="1:4" ht="34.5" x14ac:dyDescent="0.25">
      <c r="A54" s="146"/>
      <c r="B54" s="146"/>
      <c r="C54" s="314" t="str">
        <f>'2'!C39</f>
        <v>ՀՀ Սյունիքի մարզի Մեղրի քաղաքի ջրի մաքրման կայանի ապամոնտաժում, նորի կառուցում</v>
      </c>
      <c r="D54" s="119">
        <f>'2'!F39</f>
        <v>-1995.3</v>
      </c>
    </row>
    <row r="55" spans="1:4" ht="51.75" x14ac:dyDescent="0.25">
      <c r="A55" s="146"/>
      <c r="B55" s="146"/>
      <c r="C55" s="314" t="str">
        <f>'2'!C40</f>
        <v>ՀՀ Գեղարքունիքի մարզի Կարմիրգյուղ և Սարուխան  բնակավայրերի ջրամատակարարման համակարգի վերակառուցում</v>
      </c>
      <c r="D55" s="119">
        <f>'2'!F40</f>
        <v>-93928.6</v>
      </c>
    </row>
    <row r="56" spans="1:4" ht="34.5" x14ac:dyDescent="0.25">
      <c r="A56" s="146"/>
      <c r="B56" s="146"/>
      <c r="C56" s="314" t="str">
        <f>'2'!C41</f>
        <v>ՀՀ Արարատի մարզի Արալեզ համայնքի ջրամատակարարման համակարգի վերակառուցում</v>
      </c>
      <c r="D56" s="119">
        <f>'2'!F41</f>
        <v>-6718.7</v>
      </c>
    </row>
    <row r="57" spans="1:4" ht="34.5" x14ac:dyDescent="0.25">
      <c r="A57" s="146"/>
      <c r="B57" s="146"/>
      <c r="C57" s="314" t="str">
        <f>'2'!C42</f>
        <v>ՀՀ Արարատի մարզի Մխչյան համայնքի ջրամատակարարման համակարգի վերակառուցում</v>
      </c>
      <c r="D57" s="119">
        <f>'2'!F42</f>
        <v>-38000</v>
      </c>
    </row>
    <row r="58" spans="1:4" ht="34.5" x14ac:dyDescent="0.25">
      <c r="A58" s="146"/>
      <c r="B58" s="146"/>
      <c r="C58" s="314" t="str">
        <f>'2'!C43</f>
        <v>ՀՀ Արարատի մարզի Մասիս քաղաքի ջրամատակարարման համակարգի վերակառուցում</v>
      </c>
      <c r="D58" s="119">
        <f>'2'!F43</f>
        <v>-16750</v>
      </c>
    </row>
    <row r="59" spans="1:4" ht="34.5" x14ac:dyDescent="0.25">
      <c r="A59" s="146"/>
      <c r="B59" s="146"/>
      <c r="C59" s="314" t="str">
        <f>'2'!C44</f>
        <v>ՀՀ Արարատի մարզի Վ. Դվին համայնքի ջրամատակարարման համակարգի վերակառուցում</v>
      </c>
      <c r="D59" s="119">
        <f>'2'!F44</f>
        <v>-90000</v>
      </c>
    </row>
    <row r="60" spans="1:4" ht="34.5" x14ac:dyDescent="0.25">
      <c r="A60" s="146"/>
      <c r="B60" s="146"/>
      <c r="C60" s="314" t="str">
        <f>'2'!C45</f>
        <v>ՀՀ Արարատի մարզի Բերդիկ համայնքի ջրամատակարարման համակարգի վերակառուցում</v>
      </c>
      <c r="D60" s="119">
        <f>'2'!F45</f>
        <v>-54800</v>
      </c>
    </row>
    <row r="61" spans="1:4" ht="34.5" x14ac:dyDescent="0.25">
      <c r="A61" s="146"/>
      <c r="B61" s="146"/>
      <c r="C61" s="314" t="str">
        <f>'2'!C46</f>
        <v xml:space="preserve">ՀՀ Արարատի մարզի Նոր Ուղի համայնքի խմելու ջրամատակարարման համակարգի վերակառուցում  </v>
      </c>
      <c r="D61" s="119">
        <f>'2'!F46</f>
        <v>-79758.380999999994</v>
      </c>
    </row>
    <row r="62" spans="1:4" ht="34.5" x14ac:dyDescent="0.25">
      <c r="A62" s="146"/>
      <c r="B62" s="146"/>
      <c r="C62" s="314" t="str">
        <f>'2'!C47</f>
        <v>ՀՀ Արարատի մարզի Ազատավան համայնքի ջրամատակարարման համակարգի վերակառուցում</v>
      </c>
      <c r="D62" s="119">
        <f>'2'!F47</f>
        <v>-66661.111000000004</v>
      </c>
    </row>
    <row r="63" spans="1:4" ht="34.5" x14ac:dyDescent="0.25">
      <c r="A63" s="146"/>
      <c r="B63" s="146"/>
      <c r="C63" s="314" t="str">
        <f>'2'!C48</f>
        <v>ՀՀ Արարատի մարզի Վերին Արտաշատ համայնքի խմելու ջրամատակարարման համակարգի վերակառուցում</v>
      </c>
      <c r="D63" s="119">
        <f>'2'!F48</f>
        <v>-88678.05</v>
      </c>
    </row>
    <row r="64" spans="1:4" ht="34.5" x14ac:dyDescent="0.25">
      <c r="A64" s="146"/>
      <c r="B64" s="146"/>
      <c r="C64" s="314" t="str">
        <f>'2'!C49</f>
        <v>ՀՀ Արարատի մարզի Ղուկասավան համայնքի խմելու ջրամատակարարման համակարգի վերակառուցում</v>
      </c>
      <c r="D64" s="119">
        <f>'2'!F49</f>
        <v>-14500</v>
      </c>
    </row>
    <row r="65" spans="1:4" ht="34.5" x14ac:dyDescent="0.25">
      <c r="A65" s="146"/>
      <c r="B65" s="146"/>
      <c r="C65" s="314" t="str">
        <f>'2'!C50</f>
        <v>ՀՀ Արարատի մարզի Դվին համայնքի ջրամատակարարման ցանցի վերակառուցում</v>
      </c>
      <c r="D65" s="119">
        <f>'2'!F50</f>
        <v>-8125</v>
      </c>
    </row>
    <row r="66" spans="1:4" ht="34.5" x14ac:dyDescent="0.25">
      <c r="A66" s="146"/>
      <c r="B66" s="146"/>
      <c r="C66" s="314" t="str">
        <f>'2'!C51</f>
        <v>ՀՀ Արարատի մարզի Շահումյան համայնքի խմելու ջրամատակարարման համակարգի վերակառուցում</v>
      </c>
      <c r="D66" s="119">
        <f>'2'!F51</f>
        <v>-30228.6</v>
      </c>
    </row>
    <row r="67" spans="1:4" ht="51.75" x14ac:dyDescent="0.25">
      <c r="A67" s="146"/>
      <c r="B67" s="146"/>
      <c r="C67" s="314" t="str">
        <f>'2'!C52</f>
        <v>ՀՀ Արարատի մարզի Արտաշատ համայնքի (վեց փողոցների) խմելու ջրամատակարարման համակարգի վերակառուցում</v>
      </c>
      <c r="D67" s="119">
        <f>'2'!F52</f>
        <v>-51007.8</v>
      </c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" right="0.23" top="0.75" bottom="0.75" header="0.3" footer="0.3"/>
  <pageSetup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0"/>
  <sheetViews>
    <sheetView view="pageBreakPreview" topLeftCell="A89" zoomScaleNormal="91" zoomScaleSheetLayoutView="100" workbookViewId="0">
      <selection activeCell="G28" sqref="G28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45.42578125" style="1" customWidth="1"/>
    <col min="4" max="16384" width="8" style="1"/>
  </cols>
  <sheetData>
    <row r="1" spans="1:3" s="237" customFormat="1" ht="18.75" customHeight="1" x14ac:dyDescent="0.25">
      <c r="A1" s="235"/>
      <c r="B1" s="235"/>
      <c r="C1" s="236" t="s">
        <v>288</v>
      </c>
    </row>
    <row r="2" spans="1:3" s="237" customFormat="1" ht="20.25" customHeight="1" x14ac:dyDescent="0.3">
      <c r="A2" s="238"/>
      <c r="B2" s="238"/>
      <c r="C2" s="189" t="s">
        <v>94</v>
      </c>
    </row>
    <row r="3" spans="1:3" s="237" customFormat="1" ht="19.5" customHeight="1" x14ac:dyDescent="0.25">
      <c r="A3" s="238"/>
      <c r="B3" s="238"/>
      <c r="C3" s="239" t="s">
        <v>1</v>
      </c>
    </row>
    <row r="4" spans="1:3" s="240" customFormat="1" ht="19.5" customHeight="1" x14ac:dyDescent="0.25">
      <c r="C4" s="241" t="s">
        <v>34</v>
      </c>
    </row>
    <row r="5" spans="1:3" s="240" customFormat="1" ht="45" customHeight="1" x14ac:dyDescent="0.25">
      <c r="A5" s="444" t="s">
        <v>289</v>
      </c>
      <c r="B5" s="444"/>
      <c r="C5" s="444"/>
    </row>
    <row r="7" spans="1:3" s="10" customFormat="1" ht="24" customHeight="1" x14ac:dyDescent="0.25">
      <c r="C7" s="41" t="s">
        <v>95</v>
      </c>
    </row>
    <row r="8" spans="1:3" s="10" customFormat="1" ht="24" customHeight="1" x14ac:dyDescent="0.25">
      <c r="A8" s="445" t="s">
        <v>35</v>
      </c>
      <c r="B8" s="445"/>
      <c r="C8" s="445"/>
    </row>
    <row r="9" spans="1:3" s="338" customFormat="1" ht="20.25" customHeight="1" x14ac:dyDescent="0.25">
      <c r="A9" s="171" t="s">
        <v>36</v>
      </c>
      <c r="B9" s="446" t="s">
        <v>37</v>
      </c>
      <c r="C9" s="447"/>
    </row>
    <row r="10" spans="1:3" s="338" customFormat="1" ht="19.5" customHeight="1" x14ac:dyDescent="0.25">
      <c r="A10" s="174" t="s">
        <v>92</v>
      </c>
      <c r="B10" s="448" t="s">
        <v>71</v>
      </c>
      <c r="C10" s="449"/>
    </row>
    <row r="11" spans="1:3" s="338" customFormat="1" ht="14.25" x14ac:dyDescent="0.25">
      <c r="A11" s="450" t="s">
        <v>46</v>
      </c>
      <c r="B11" s="451"/>
      <c r="C11" s="452"/>
    </row>
    <row r="12" spans="1:3" s="334" customFormat="1" ht="20.25" customHeight="1" x14ac:dyDescent="0.25">
      <c r="A12" s="436" t="s">
        <v>38</v>
      </c>
      <c r="B12" s="438" t="s">
        <v>92</v>
      </c>
      <c r="C12" s="440" t="s">
        <v>290</v>
      </c>
    </row>
    <row r="13" spans="1:3" s="334" customFormat="1" ht="31.5" customHeight="1" x14ac:dyDescent="0.25">
      <c r="A13" s="437"/>
      <c r="B13" s="439"/>
      <c r="C13" s="441"/>
    </row>
    <row r="14" spans="1:3" s="334" customFormat="1" ht="18" customHeight="1" x14ac:dyDescent="0.25">
      <c r="A14" s="339" t="s">
        <v>39</v>
      </c>
      <c r="B14" s="340" t="s">
        <v>291</v>
      </c>
      <c r="C14" s="442" t="s">
        <v>40</v>
      </c>
    </row>
    <row r="15" spans="1:3" s="334" customFormat="1" ht="33" x14ac:dyDescent="0.25">
      <c r="A15" s="69" t="s">
        <v>41</v>
      </c>
      <c r="B15" s="69" t="s">
        <v>292</v>
      </c>
      <c r="C15" s="442"/>
    </row>
    <row r="16" spans="1:3" s="334" customFormat="1" ht="49.5" x14ac:dyDescent="0.25">
      <c r="A16" s="69" t="s">
        <v>42</v>
      </c>
      <c r="B16" s="69" t="s">
        <v>293</v>
      </c>
      <c r="C16" s="442"/>
    </row>
    <row r="17" spans="1:3" s="334" customFormat="1" ht="16.5" x14ac:dyDescent="0.25">
      <c r="A17" s="69" t="s">
        <v>43</v>
      </c>
      <c r="B17" s="69" t="s">
        <v>97</v>
      </c>
      <c r="C17" s="442"/>
    </row>
    <row r="18" spans="1:3" s="334" customFormat="1" ht="38.25" customHeight="1" x14ac:dyDescent="0.25">
      <c r="A18" s="69" t="s">
        <v>47</v>
      </c>
      <c r="B18" s="170" t="s">
        <v>294</v>
      </c>
      <c r="C18" s="441"/>
    </row>
    <row r="19" spans="1:3" s="334" customFormat="1" ht="18" customHeight="1" x14ac:dyDescent="0.25">
      <c r="A19" s="443" t="s">
        <v>44</v>
      </c>
      <c r="B19" s="443"/>
      <c r="C19" s="69"/>
    </row>
    <row r="20" spans="1:3" s="334" customFormat="1" ht="20.25" customHeight="1" x14ac:dyDescent="0.25">
      <c r="A20" s="431" t="s">
        <v>45</v>
      </c>
      <c r="B20" s="431"/>
      <c r="C20" s="303">
        <f>'3'!G30</f>
        <v>1253533.6000000001</v>
      </c>
    </row>
    <row r="21" spans="1:3" s="10" customFormat="1" ht="24" customHeight="1" x14ac:dyDescent="0.25">
      <c r="A21" s="327"/>
      <c r="B21" s="327"/>
      <c r="C21" s="327"/>
    </row>
    <row r="22" spans="1:3" s="109" customFormat="1" ht="16.5" customHeight="1" x14ac:dyDescent="0.25">
      <c r="A22" s="401" t="s">
        <v>38</v>
      </c>
      <c r="B22" s="429" t="s">
        <v>92</v>
      </c>
      <c r="C22" s="405" t="s">
        <v>105</v>
      </c>
    </row>
    <row r="23" spans="1:3" s="109" customFormat="1" ht="29.25" customHeight="1" x14ac:dyDescent="0.25">
      <c r="A23" s="402"/>
      <c r="B23" s="430"/>
      <c r="C23" s="405"/>
    </row>
    <row r="24" spans="1:3" s="109" customFormat="1" ht="21" customHeight="1" x14ac:dyDescent="0.25">
      <c r="A24" s="110" t="s">
        <v>39</v>
      </c>
      <c r="B24" s="111">
        <v>31012</v>
      </c>
      <c r="C24" s="406" t="s">
        <v>40</v>
      </c>
    </row>
    <row r="25" spans="1:3" s="109" customFormat="1" ht="35.25" customHeight="1" x14ac:dyDescent="0.25">
      <c r="A25" s="110" t="s">
        <v>41</v>
      </c>
      <c r="B25" s="67" t="s">
        <v>108</v>
      </c>
      <c r="C25" s="406"/>
    </row>
    <row r="26" spans="1:3" s="109" customFormat="1" ht="36" customHeight="1" x14ac:dyDescent="0.25">
      <c r="A26" s="110" t="s">
        <v>42</v>
      </c>
      <c r="B26" s="67" t="s">
        <v>109</v>
      </c>
      <c r="C26" s="406"/>
    </row>
    <row r="27" spans="1:3" s="109" customFormat="1" ht="28.5" customHeight="1" x14ac:dyDescent="0.25">
      <c r="A27" s="110" t="s">
        <v>43</v>
      </c>
      <c r="B27" s="112" t="s">
        <v>122</v>
      </c>
      <c r="C27" s="406"/>
    </row>
    <row r="28" spans="1:3" s="109" customFormat="1" ht="41.25" customHeight="1" x14ac:dyDescent="0.25">
      <c r="A28" s="110" t="s">
        <v>123</v>
      </c>
      <c r="B28" s="112" t="s">
        <v>124</v>
      </c>
      <c r="C28" s="407"/>
    </row>
    <row r="29" spans="1:3" s="109" customFormat="1" ht="16.5" customHeight="1" x14ac:dyDescent="0.25">
      <c r="A29" s="408" t="s">
        <v>44</v>
      </c>
      <c r="B29" s="409"/>
      <c r="C29" s="113"/>
    </row>
    <row r="30" spans="1:3" s="109" customFormat="1" ht="16.5" customHeight="1" x14ac:dyDescent="0.25">
      <c r="A30" s="410" t="s">
        <v>238</v>
      </c>
      <c r="B30" s="411"/>
      <c r="C30" s="114">
        <v>-152</v>
      </c>
    </row>
    <row r="31" spans="1:3" s="109" customFormat="1" ht="16.5" customHeight="1" x14ac:dyDescent="0.25">
      <c r="A31" s="410" t="s">
        <v>239</v>
      </c>
      <c r="B31" s="411"/>
      <c r="C31" s="114">
        <v>-1178</v>
      </c>
    </row>
    <row r="32" spans="1:3" s="109" customFormat="1" ht="16.5" customHeight="1" x14ac:dyDescent="0.25">
      <c r="A32" s="410" t="s">
        <v>240</v>
      </c>
      <c r="B32" s="411"/>
      <c r="C32" s="114">
        <v>-174</v>
      </c>
    </row>
    <row r="33" spans="1:3" s="109" customFormat="1" ht="19.5" customHeight="1" x14ac:dyDescent="0.25">
      <c r="A33" s="410" t="s">
        <v>45</v>
      </c>
      <c r="B33" s="411"/>
      <c r="C33" s="114">
        <f>'1'!D24</f>
        <v>-67030</v>
      </c>
    </row>
    <row r="34" spans="1:3" ht="18.75" customHeight="1" x14ac:dyDescent="0.25"/>
    <row r="35" spans="1:3" s="109" customFormat="1" ht="16.5" customHeight="1" x14ac:dyDescent="0.25">
      <c r="A35" s="401" t="s">
        <v>38</v>
      </c>
      <c r="B35" s="403" t="s">
        <v>92</v>
      </c>
      <c r="C35" s="405" t="s">
        <v>105</v>
      </c>
    </row>
    <row r="36" spans="1:3" s="109" customFormat="1" ht="29.25" customHeight="1" x14ac:dyDescent="0.25">
      <c r="A36" s="402"/>
      <c r="B36" s="404"/>
      <c r="C36" s="405"/>
    </row>
    <row r="37" spans="1:3" s="109" customFormat="1" ht="21" customHeight="1" x14ac:dyDescent="0.25">
      <c r="A37" s="110" t="s">
        <v>39</v>
      </c>
      <c r="B37" s="159">
        <v>31014</v>
      </c>
      <c r="C37" s="406" t="s">
        <v>40</v>
      </c>
    </row>
    <row r="38" spans="1:3" s="109" customFormat="1" ht="33" x14ac:dyDescent="0.25">
      <c r="A38" s="110" t="s">
        <v>41</v>
      </c>
      <c r="B38" s="96" t="s">
        <v>183</v>
      </c>
      <c r="C38" s="406"/>
    </row>
    <row r="39" spans="1:3" s="109" customFormat="1" ht="36" customHeight="1" x14ac:dyDescent="0.25">
      <c r="A39" s="110" t="s">
        <v>42</v>
      </c>
      <c r="B39" s="96" t="s">
        <v>184</v>
      </c>
      <c r="C39" s="406"/>
    </row>
    <row r="40" spans="1:3" s="109" customFormat="1" ht="33" x14ac:dyDescent="0.25">
      <c r="A40" s="110" t="s">
        <v>43</v>
      </c>
      <c r="B40" s="160" t="s">
        <v>122</v>
      </c>
      <c r="C40" s="406"/>
    </row>
    <row r="41" spans="1:3" s="109" customFormat="1" ht="41.25" customHeight="1" x14ac:dyDescent="0.25">
      <c r="A41" s="110" t="s">
        <v>123</v>
      </c>
      <c r="B41" s="161" t="s">
        <v>185</v>
      </c>
      <c r="C41" s="407"/>
    </row>
    <row r="42" spans="1:3" s="109" customFormat="1" ht="16.5" customHeight="1" x14ac:dyDescent="0.25">
      <c r="A42" s="408" t="s">
        <v>44</v>
      </c>
      <c r="B42" s="409"/>
      <c r="C42" s="113"/>
    </row>
    <row r="43" spans="1:3" s="109" customFormat="1" ht="16.5" customHeight="1" x14ac:dyDescent="0.25">
      <c r="A43" s="434" t="s">
        <v>297</v>
      </c>
      <c r="B43" s="435"/>
      <c r="C43" s="114">
        <v>-1</v>
      </c>
    </row>
    <row r="44" spans="1:3" s="109" customFormat="1" ht="19.5" customHeight="1" x14ac:dyDescent="0.25">
      <c r="A44" s="410" t="s">
        <v>45</v>
      </c>
      <c r="B44" s="411"/>
      <c r="C44" s="114">
        <f>'1'!D30</f>
        <v>-31857.7</v>
      </c>
    </row>
    <row r="48" spans="1:3" s="109" customFormat="1" ht="16.5" customHeight="1" x14ac:dyDescent="0.25">
      <c r="A48" s="432" t="s">
        <v>38</v>
      </c>
      <c r="B48" s="403" t="s">
        <v>92</v>
      </c>
      <c r="C48" s="405" t="s">
        <v>105</v>
      </c>
    </row>
    <row r="49" spans="1:3" s="109" customFormat="1" ht="29.25" customHeight="1" x14ac:dyDescent="0.25">
      <c r="A49" s="433"/>
      <c r="B49" s="404"/>
      <c r="C49" s="405"/>
    </row>
    <row r="50" spans="1:3" s="109" customFormat="1" ht="21" customHeight="1" x14ac:dyDescent="0.25">
      <c r="A50" s="158" t="s">
        <v>39</v>
      </c>
      <c r="B50" s="159">
        <v>31020</v>
      </c>
      <c r="C50" s="406" t="s">
        <v>40</v>
      </c>
    </row>
    <row r="51" spans="1:3" s="109" customFormat="1" ht="35.25" customHeight="1" x14ac:dyDescent="0.25">
      <c r="A51" s="160" t="s">
        <v>41</v>
      </c>
      <c r="B51" s="96" t="s">
        <v>147</v>
      </c>
      <c r="C51" s="406"/>
    </row>
    <row r="52" spans="1:3" s="109" customFormat="1" ht="36" customHeight="1" x14ac:dyDescent="0.25">
      <c r="A52" s="160" t="s">
        <v>42</v>
      </c>
      <c r="B52" s="96" t="s">
        <v>151</v>
      </c>
      <c r="C52" s="406"/>
    </row>
    <row r="53" spans="1:3" s="109" customFormat="1" ht="33" x14ac:dyDescent="0.25">
      <c r="A53" s="160" t="s">
        <v>43</v>
      </c>
      <c r="B53" s="160" t="s">
        <v>104</v>
      </c>
      <c r="C53" s="406"/>
    </row>
    <row r="54" spans="1:3" s="109" customFormat="1" ht="48" customHeight="1" x14ac:dyDescent="0.25">
      <c r="A54" s="160" t="s">
        <v>123</v>
      </c>
      <c r="B54" s="161" t="s">
        <v>103</v>
      </c>
      <c r="C54" s="407"/>
    </row>
    <row r="55" spans="1:3" s="109" customFormat="1" ht="16.5" customHeight="1" x14ac:dyDescent="0.25">
      <c r="A55" s="408" t="s">
        <v>44</v>
      </c>
      <c r="B55" s="409"/>
      <c r="C55" s="113"/>
    </row>
    <row r="56" spans="1:3" s="109" customFormat="1" ht="19.5" customHeight="1" x14ac:dyDescent="0.25">
      <c r="A56" s="410" t="s">
        <v>45</v>
      </c>
      <c r="B56" s="411"/>
      <c r="C56" s="114">
        <f>'1'!D36</f>
        <v>-991.4</v>
      </c>
    </row>
    <row r="58" spans="1:3" s="45" customFormat="1" ht="20.25" customHeight="1" x14ac:dyDescent="0.25">
      <c r="A58" s="56" t="s">
        <v>36</v>
      </c>
      <c r="B58" s="412" t="s">
        <v>37</v>
      </c>
      <c r="C58" s="413"/>
    </row>
    <row r="59" spans="1:3" s="45" customFormat="1" ht="19.5" customHeight="1" x14ac:dyDescent="0.25">
      <c r="A59" s="57">
        <v>1017</v>
      </c>
      <c r="B59" s="414" t="s">
        <v>191</v>
      </c>
      <c r="C59" s="415"/>
    </row>
    <row r="60" spans="1:3" s="45" customFormat="1" ht="14.25" x14ac:dyDescent="0.25">
      <c r="A60" s="416" t="s">
        <v>46</v>
      </c>
      <c r="B60" s="417"/>
      <c r="C60" s="418"/>
    </row>
    <row r="61" spans="1:3" s="62" customFormat="1" ht="9" customHeight="1" x14ac:dyDescent="0.25">
      <c r="A61" s="60"/>
      <c r="B61" s="60"/>
      <c r="C61" s="61"/>
    </row>
    <row r="62" spans="1:3" s="42" customFormat="1" ht="11.25" customHeight="1" x14ac:dyDescent="0.25">
      <c r="A62" s="43"/>
      <c r="B62" s="43"/>
      <c r="C62" s="55"/>
    </row>
    <row r="63" spans="1:3" ht="34.5" customHeight="1" x14ac:dyDescent="0.25">
      <c r="A63" s="118" t="s">
        <v>38</v>
      </c>
      <c r="B63" s="58">
        <v>1017</v>
      </c>
      <c r="C63" s="143" t="s">
        <v>107</v>
      </c>
    </row>
    <row r="64" spans="1:3" ht="24.75" customHeight="1" x14ac:dyDescent="0.25">
      <c r="A64" s="59" t="s">
        <v>39</v>
      </c>
      <c r="B64" s="63">
        <v>21001</v>
      </c>
      <c r="C64" s="406" t="s">
        <v>40</v>
      </c>
    </row>
    <row r="65" spans="1:3" ht="30.75" customHeight="1" x14ac:dyDescent="0.25">
      <c r="A65" s="118" t="s">
        <v>41</v>
      </c>
      <c r="B65" s="67" t="s">
        <v>200</v>
      </c>
      <c r="C65" s="406"/>
    </row>
    <row r="66" spans="1:3" ht="47.25" customHeight="1" x14ac:dyDescent="0.25">
      <c r="A66" s="118" t="s">
        <v>42</v>
      </c>
      <c r="B66" s="67" t="s">
        <v>201</v>
      </c>
      <c r="C66" s="406"/>
    </row>
    <row r="67" spans="1:3" ht="32.25" customHeight="1" x14ac:dyDescent="0.25">
      <c r="A67" s="118" t="s">
        <v>43</v>
      </c>
      <c r="B67" s="67" t="s">
        <v>202</v>
      </c>
      <c r="C67" s="406"/>
    </row>
    <row r="68" spans="1:3" ht="30.75" customHeight="1" x14ac:dyDescent="0.25">
      <c r="A68" s="118" t="s">
        <v>47</v>
      </c>
      <c r="B68" s="67" t="s">
        <v>124</v>
      </c>
      <c r="C68" s="407"/>
    </row>
    <row r="69" spans="1:3" ht="21.75" customHeight="1" x14ac:dyDescent="0.25">
      <c r="A69" s="419" t="s">
        <v>44</v>
      </c>
      <c r="B69" s="420"/>
      <c r="C69" s="44"/>
    </row>
    <row r="70" spans="1:3" ht="21.75" customHeight="1" x14ac:dyDescent="0.25">
      <c r="A70" s="428" t="s">
        <v>203</v>
      </c>
      <c r="B70" s="428"/>
      <c r="C70" s="114">
        <v>-101.1</v>
      </c>
    </row>
    <row r="71" spans="1:3" ht="20.25" customHeight="1" x14ac:dyDescent="0.25">
      <c r="A71" s="399" t="s">
        <v>45</v>
      </c>
      <c r="B71" s="400"/>
      <c r="C71" s="114">
        <f>'1'!D49</f>
        <v>-471616.4</v>
      </c>
    </row>
    <row r="72" spans="1:3" ht="20.25" customHeight="1" x14ac:dyDescent="0.25">
      <c r="A72" s="72"/>
      <c r="B72" s="72"/>
      <c r="C72" s="115"/>
    </row>
    <row r="73" spans="1:3" s="45" customFormat="1" ht="20.25" customHeight="1" x14ac:dyDescent="0.25">
      <c r="A73" s="56" t="s">
        <v>36</v>
      </c>
      <c r="B73" s="412" t="s">
        <v>37</v>
      </c>
      <c r="C73" s="413"/>
    </row>
    <row r="74" spans="1:3" s="45" customFormat="1" ht="19.5" customHeight="1" x14ac:dyDescent="0.25">
      <c r="A74" s="174">
        <v>1072</v>
      </c>
      <c r="B74" s="414" t="s">
        <v>176</v>
      </c>
      <c r="C74" s="415"/>
    </row>
    <row r="75" spans="1:3" s="45" customFormat="1" ht="14.25" x14ac:dyDescent="0.25">
      <c r="A75" s="416" t="s">
        <v>46</v>
      </c>
      <c r="B75" s="417"/>
      <c r="C75" s="418"/>
    </row>
    <row r="76" spans="1:3" s="62" customFormat="1" ht="9" customHeight="1" x14ac:dyDescent="0.25">
      <c r="A76" s="60"/>
      <c r="B76" s="60"/>
      <c r="C76" s="61"/>
    </row>
    <row r="77" spans="1:3" s="42" customFormat="1" ht="11.25" customHeight="1" x14ac:dyDescent="0.25">
      <c r="A77" s="43"/>
      <c r="B77" s="43"/>
      <c r="C77" s="55"/>
    </row>
    <row r="78" spans="1:3" ht="34.5" customHeight="1" x14ac:dyDescent="0.25">
      <c r="A78" s="118" t="s">
        <v>38</v>
      </c>
      <c r="B78" s="117" t="s">
        <v>177</v>
      </c>
      <c r="C78" s="143" t="s">
        <v>107</v>
      </c>
    </row>
    <row r="79" spans="1:3" ht="24.75" customHeight="1" x14ac:dyDescent="0.25">
      <c r="A79" s="59" t="s">
        <v>39</v>
      </c>
      <c r="B79" s="175">
        <v>31009</v>
      </c>
      <c r="C79" s="406" t="s">
        <v>40</v>
      </c>
    </row>
    <row r="80" spans="1:3" ht="49.5" x14ac:dyDescent="0.25">
      <c r="A80" s="118" t="s">
        <v>41</v>
      </c>
      <c r="B80" s="170" t="s">
        <v>178</v>
      </c>
      <c r="C80" s="406"/>
    </row>
    <row r="81" spans="1:3" ht="49.5" x14ac:dyDescent="0.25">
      <c r="A81" s="118" t="s">
        <v>42</v>
      </c>
      <c r="B81" s="170" t="s">
        <v>179</v>
      </c>
      <c r="C81" s="406"/>
    </row>
    <row r="82" spans="1:3" ht="32.25" customHeight="1" x14ac:dyDescent="0.25">
      <c r="A82" s="118" t="s">
        <v>43</v>
      </c>
      <c r="B82" s="170" t="s">
        <v>122</v>
      </c>
      <c r="C82" s="406"/>
    </row>
    <row r="83" spans="1:3" ht="30.75" customHeight="1" x14ac:dyDescent="0.25">
      <c r="A83" s="118" t="s">
        <v>47</v>
      </c>
      <c r="B83" s="169" t="s">
        <v>180</v>
      </c>
      <c r="C83" s="407"/>
    </row>
    <row r="84" spans="1:3" ht="21.75" customHeight="1" x14ac:dyDescent="0.25">
      <c r="A84" s="419" t="s">
        <v>44</v>
      </c>
      <c r="B84" s="420"/>
      <c r="C84" s="44"/>
    </row>
    <row r="85" spans="1:3" ht="20.25" customHeight="1" x14ac:dyDescent="0.25">
      <c r="A85" s="399" t="s">
        <v>45</v>
      </c>
      <c r="B85" s="400"/>
      <c r="C85" s="144">
        <f>'1'!D62</f>
        <v>-2066.6</v>
      </c>
    </row>
    <row r="86" spans="1:3" ht="20.25" customHeight="1" x14ac:dyDescent="0.25">
      <c r="A86" s="72"/>
      <c r="B86" s="72"/>
      <c r="C86" s="115"/>
    </row>
    <row r="87" spans="1:3" s="292" customFormat="1" ht="49.5" customHeight="1" x14ac:dyDescent="0.25">
      <c r="A87" s="315" t="s">
        <v>38</v>
      </c>
      <c r="B87" s="117" t="s">
        <v>177</v>
      </c>
      <c r="C87" s="316"/>
    </row>
    <row r="88" spans="1:3" s="292" customFormat="1" ht="24.75" customHeight="1" x14ac:dyDescent="0.25">
      <c r="A88" s="317" t="s">
        <v>39</v>
      </c>
      <c r="B88" s="170">
        <v>31010</v>
      </c>
      <c r="C88" s="422" t="s">
        <v>40</v>
      </c>
    </row>
    <row r="89" spans="1:3" s="292" customFormat="1" ht="37.5" customHeight="1" x14ac:dyDescent="0.25">
      <c r="A89" s="315" t="s">
        <v>41</v>
      </c>
      <c r="B89" s="170" t="s">
        <v>241</v>
      </c>
      <c r="C89" s="422"/>
    </row>
    <row r="90" spans="1:3" s="292" customFormat="1" ht="33" x14ac:dyDescent="0.25">
      <c r="A90" s="315" t="s">
        <v>42</v>
      </c>
      <c r="B90" s="170" t="s">
        <v>259</v>
      </c>
      <c r="C90" s="422"/>
    </row>
    <row r="91" spans="1:3" s="292" customFormat="1" ht="38.25" customHeight="1" x14ac:dyDescent="0.25">
      <c r="A91" s="315" t="s">
        <v>43</v>
      </c>
      <c r="B91" s="170" t="s">
        <v>122</v>
      </c>
      <c r="C91" s="422"/>
    </row>
    <row r="92" spans="1:3" s="292" customFormat="1" ht="40.5" x14ac:dyDescent="0.25">
      <c r="A92" s="315" t="s">
        <v>123</v>
      </c>
      <c r="B92" s="169" t="s">
        <v>103</v>
      </c>
      <c r="C92" s="423"/>
    </row>
    <row r="93" spans="1:3" s="292" customFormat="1" ht="21.75" customHeight="1" x14ac:dyDescent="0.25">
      <c r="A93" s="424" t="s">
        <v>44</v>
      </c>
      <c r="B93" s="425"/>
      <c r="C93" s="171"/>
    </row>
    <row r="94" spans="1:3" s="318" customFormat="1" ht="22.5" customHeight="1" x14ac:dyDescent="0.25">
      <c r="A94" s="426" t="s">
        <v>45</v>
      </c>
      <c r="B94" s="427"/>
      <c r="C94" s="114">
        <f>'1'!D67</f>
        <v>-679891.54200000013</v>
      </c>
    </row>
    <row r="95" spans="1:3" s="42" customFormat="1" ht="11.25" customHeight="1" x14ac:dyDescent="0.25">
      <c r="A95" s="43"/>
      <c r="B95" s="43"/>
      <c r="C95" s="55"/>
    </row>
    <row r="96" spans="1:3" ht="20.25" customHeight="1" x14ac:dyDescent="0.25">
      <c r="A96" s="72"/>
      <c r="B96" s="72"/>
      <c r="C96" s="341"/>
    </row>
    <row r="97" spans="1:3" s="45" customFormat="1" ht="20.25" customHeight="1" x14ac:dyDescent="0.25">
      <c r="A97" s="56" t="s">
        <v>36</v>
      </c>
      <c r="B97" s="421" t="s">
        <v>37</v>
      </c>
      <c r="C97" s="421"/>
    </row>
    <row r="98" spans="1:3" s="45" customFormat="1" ht="19.5" customHeight="1" x14ac:dyDescent="0.25">
      <c r="A98" s="174">
        <v>1109</v>
      </c>
      <c r="B98" s="414" t="s">
        <v>167</v>
      </c>
      <c r="C98" s="415"/>
    </row>
    <row r="99" spans="1:3" s="45" customFormat="1" ht="14.25" x14ac:dyDescent="0.25">
      <c r="A99" s="416" t="s">
        <v>46</v>
      </c>
      <c r="B99" s="417"/>
      <c r="C99" s="418"/>
    </row>
    <row r="100" spans="1:3" s="62" customFormat="1" ht="9" customHeight="1" x14ac:dyDescent="0.25">
      <c r="A100" s="60"/>
      <c r="B100" s="60"/>
      <c r="C100" s="61"/>
    </row>
    <row r="101" spans="1:3" s="42" customFormat="1" ht="11.25" customHeight="1" x14ac:dyDescent="0.25">
      <c r="A101" s="43"/>
      <c r="B101" s="43"/>
      <c r="C101" s="55"/>
    </row>
    <row r="102" spans="1:3" ht="34.5" customHeight="1" x14ac:dyDescent="0.25">
      <c r="A102" s="118" t="s">
        <v>38</v>
      </c>
      <c r="B102" s="117">
        <v>1109</v>
      </c>
      <c r="C102" s="143" t="s">
        <v>107</v>
      </c>
    </row>
    <row r="103" spans="1:3" ht="24.75" customHeight="1" x14ac:dyDescent="0.25">
      <c r="A103" s="59" t="s">
        <v>39</v>
      </c>
      <c r="B103" s="175">
        <v>31001</v>
      </c>
      <c r="C103" s="406" t="s">
        <v>40</v>
      </c>
    </row>
    <row r="104" spans="1:3" ht="30.75" customHeight="1" x14ac:dyDescent="0.25">
      <c r="A104" s="118" t="s">
        <v>41</v>
      </c>
      <c r="B104" s="117" t="s">
        <v>153</v>
      </c>
      <c r="C104" s="406"/>
    </row>
    <row r="105" spans="1:3" ht="47.25" customHeight="1" x14ac:dyDescent="0.25">
      <c r="A105" s="118" t="s">
        <v>42</v>
      </c>
      <c r="B105" s="117" t="s">
        <v>169</v>
      </c>
      <c r="C105" s="406"/>
    </row>
    <row r="106" spans="1:3" ht="32.25" customHeight="1" x14ac:dyDescent="0.25">
      <c r="A106" s="118" t="s">
        <v>43</v>
      </c>
      <c r="B106" s="117" t="s">
        <v>104</v>
      </c>
      <c r="C106" s="406"/>
    </row>
    <row r="107" spans="1:3" ht="30.75" customHeight="1" x14ac:dyDescent="0.25">
      <c r="A107" s="118" t="s">
        <v>47</v>
      </c>
      <c r="B107" s="174" t="s">
        <v>168</v>
      </c>
      <c r="C107" s="407"/>
    </row>
    <row r="108" spans="1:3" ht="21.75" customHeight="1" x14ac:dyDescent="0.25">
      <c r="A108" s="419" t="s">
        <v>44</v>
      </c>
      <c r="B108" s="420"/>
      <c r="C108" s="44"/>
    </row>
    <row r="109" spans="1:3" ht="20.25" customHeight="1" x14ac:dyDescent="0.25">
      <c r="A109" s="399" t="s">
        <v>45</v>
      </c>
      <c r="B109" s="400"/>
      <c r="C109" s="144">
        <f>'1'!D80</f>
        <v>-80</v>
      </c>
    </row>
    <row r="110" spans="1:3" ht="20.25" customHeight="1" x14ac:dyDescent="0.25">
      <c r="A110" s="72"/>
      <c r="B110" s="72"/>
      <c r="C110" s="115"/>
    </row>
  </sheetData>
  <mergeCells count="55">
    <mergeCell ref="A5:C5"/>
    <mergeCell ref="A8:C8"/>
    <mergeCell ref="B9:C9"/>
    <mergeCell ref="B10:C10"/>
    <mergeCell ref="A11:C11"/>
    <mergeCell ref="A12:A13"/>
    <mergeCell ref="B12:B13"/>
    <mergeCell ref="C12:C13"/>
    <mergeCell ref="C14:C18"/>
    <mergeCell ref="A19:B19"/>
    <mergeCell ref="A20:B20"/>
    <mergeCell ref="C24:C28"/>
    <mergeCell ref="A29:B29"/>
    <mergeCell ref="A33:B33"/>
    <mergeCell ref="A48:A49"/>
    <mergeCell ref="A30:B30"/>
    <mergeCell ref="A32:B32"/>
    <mergeCell ref="A43:B43"/>
    <mergeCell ref="C64:C68"/>
    <mergeCell ref="C22:C23"/>
    <mergeCell ref="C48:C49"/>
    <mergeCell ref="C50:C54"/>
    <mergeCell ref="B58:C58"/>
    <mergeCell ref="B59:C59"/>
    <mergeCell ref="A55:B55"/>
    <mergeCell ref="A56:B56"/>
    <mergeCell ref="A22:A23"/>
    <mergeCell ref="B22:B23"/>
    <mergeCell ref="B48:B49"/>
    <mergeCell ref="A31:B31"/>
    <mergeCell ref="A99:C99"/>
    <mergeCell ref="C103:C107"/>
    <mergeCell ref="A108:B108"/>
    <mergeCell ref="A69:B69"/>
    <mergeCell ref="A71:B71"/>
    <mergeCell ref="C88:C92"/>
    <mergeCell ref="A93:B93"/>
    <mergeCell ref="A94:B94"/>
    <mergeCell ref="A70:B70"/>
    <mergeCell ref="A109:B109"/>
    <mergeCell ref="A35:A36"/>
    <mergeCell ref="B35:B36"/>
    <mergeCell ref="C35:C36"/>
    <mergeCell ref="C37:C41"/>
    <mergeCell ref="A42:B42"/>
    <mergeCell ref="A44:B44"/>
    <mergeCell ref="B73:C73"/>
    <mergeCell ref="B74:C74"/>
    <mergeCell ref="A75:C75"/>
    <mergeCell ref="C79:C83"/>
    <mergeCell ref="A84:B84"/>
    <mergeCell ref="A85:B85"/>
    <mergeCell ref="B97:C97"/>
    <mergeCell ref="A60:C60"/>
    <mergeCell ref="B98:C98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view="pageBreakPreview" topLeftCell="A4" zoomScaleNormal="89" zoomScaleSheetLayoutView="100" workbookViewId="0">
      <selection activeCell="C21" sqref="C21:C25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41.28515625" style="1" customWidth="1"/>
    <col min="4" max="16384" width="8" style="1"/>
  </cols>
  <sheetData>
    <row r="1" spans="1:3" s="8" customFormat="1" ht="19.5" customHeight="1" x14ac:dyDescent="0.25">
      <c r="A1" s="9"/>
      <c r="B1" s="9"/>
      <c r="C1" s="241" t="s">
        <v>199</v>
      </c>
    </row>
    <row r="2" spans="1:3" s="7" customFormat="1" ht="57.75" customHeight="1" x14ac:dyDescent="0.25">
      <c r="A2" s="444" t="s">
        <v>295</v>
      </c>
      <c r="B2" s="444"/>
      <c r="C2" s="444"/>
    </row>
    <row r="3" spans="1:3" s="10" customFormat="1" ht="29.25" customHeight="1" x14ac:dyDescent="0.25">
      <c r="B3" s="11"/>
      <c r="C3" s="41" t="s">
        <v>91</v>
      </c>
    </row>
    <row r="4" spans="1:3" s="10" customFormat="1" ht="33" customHeight="1" x14ac:dyDescent="0.25">
      <c r="A4" s="64" t="s">
        <v>48</v>
      </c>
      <c r="B4" s="64"/>
    </row>
    <row r="5" spans="1:3" s="45" customFormat="1" ht="20.25" customHeight="1" x14ac:dyDescent="0.25">
      <c r="A5" s="56" t="s">
        <v>36</v>
      </c>
      <c r="B5" s="412" t="s">
        <v>37</v>
      </c>
      <c r="C5" s="413"/>
    </row>
    <row r="6" spans="1:3" s="45" customFormat="1" ht="19.5" customHeight="1" x14ac:dyDescent="0.25">
      <c r="A6" s="57" t="s">
        <v>92</v>
      </c>
      <c r="B6" s="414" t="s">
        <v>71</v>
      </c>
      <c r="C6" s="415"/>
    </row>
    <row r="7" spans="1:3" s="45" customFormat="1" ht="14.25" x14ac:dyDescent="0.25">
      <c r="A7" s="416" t="s">
        <v>46</v>
      </c>
      <c r="B7" s="417"/>
      <c r="C7" s="418"/>
    </row>
    <row r="8" spans="1:3" s="334" customFormat="1" ht="20.25" customHeight="1" x14ac:dyDescent="0.25">
      <c r="A8" s="436" t="s">
        <v>38</v>
      </c>
      <c r="B8" s="438" t="s">
        <v>92</v>
      </c>
      <c r="C8" s="440" t="s">
        <v>290</v>
      </c>
    </row>
    <row r="9" spans="1:3" s="334" customFormat="1" ht="31.5" customHeight="1" x14ac:dyDescent="0.25">
      <c r="A9" s="437"/>
      <c r="B9" s="439"/>
      <c r="C9" s="441"/>
    </row>
    <row r="10" spans="1:3" s="334" customFormat="1" ht="18" customHeight="1" x14ac:dyDescent="0.25">
      <c r="A10" s="339" t="s">
        <v>39</v>
      </c>
      <c r="B10" s="340" t="s">
        <v>291</v>
      </c>
      <c r="C10" s="442" t="s">
        <v>40</v>
      </c>
    </row>
    <row r="11" spans="1:3" s="334" customFormat="1" ht="33" x14ac:dyDescent="0.25">
      <c r="A11" s="69" t="s">
        <v>41</v>
      </c>
      <c r="B11" s="69" t="s">
        <v>292</v>
      </c>
      <c r="C11" s="442"/>
    </row>
    <row r="12" spans="1:3" s="334" customFormat="1" ht="49.5" x14ac:dyDescent="0.25">
      <c r="A12" s="69" t="s">
        <v>42</v>
      </c>
      <c r="B12" s="69" t="s">
        <v>293</v>
      </c>
      <c r="C12" s="442"/>
    </row>
    <row r="13" spans="1:3" s="334" customFormat="1" ht="16.5" x14ac:dyDescent="0.25">
      <c r="A13" s="69" t="s">
        <v>43</v>
      </c>
      <c r="B13" s="69" t="s">
        <v>97</v>
      </c>
      <c r="C13" s="442"/>
    </row>
    <row r="14" spans="1:3" s="334" customFormat="1" ht="38.25" customHeight="1" x14ac:dyDescent="0.25">
      <c r="A14" s="69" t="s">
        <v>47</v>
      </c>
      <c r="B14" s="170" t="s">
        <v>294</v>
      </c>
      <c r="C14" s="441"/>
    </row>
    <row r="15" spans="1:3" s="334" customFormat="1" ht="18" customHeight="1" x14ac:dyDescent="0.25">
      <c r="A15" s="443" t="s">
        <v>44</v>
      </c>
      <c r="B15" s="443"/>
      <c r="C15" s="69"/>
    </row>
    <row r="16" spans="1:3" s="334" customFormat="1" ht="20.25" customHeight="1" x14ac:dyDescent="0.25">
      <c r="A16" s="431" t="s">
        <v>45</v>
      </c>
      <c r="B16" s="431"/>
      <c r="C16" s="303">
        <f>'3'!G26</f>
        <v>1253533.6000000001</v>
      </c>
    </row>
    <row r="17" spans="1:3" s="62" customFormat="1" ht="9" customHeight="1" x14ac:dyDescent="0.25">
      <c r="A17" s="60"/>
      <c r="B17" s="60"/>
      <c r="C17" s="61"/>
    </row>
    <row r="18" spans="1:3" s="42" customFormat="1" ht="11.25" customHeight="1" x14ac:dyDescent="0.25">
      <c r="A18" s="43"/>
      <c r="B18" s="43"/>
      <c r="C18" s="55"/>
    </row>
    <row r="19" spans="1:3" s="109" customFormat="1" ht="16.5" customHeight="1" x14ac:dyDescent="0.25">
      <c r="A19" s="401" t="s">
        <v>38</v>
      </c>
      <c r="B19" s="429" t="s">
        <v>92</v>
      </c>
      <c r="C19" s="405" t="s">
        <v>105</v>
      </c>
    </row>
    <row r="20" spans="1:3" s="109" customFormat="1" ht="29.25" customHeight="1" x14ac:dyDescent="0.25">
      <c r="A20" s="402"/>
      <c r="B20" s="430"/>
      <c r="C20" s="405"/>
    </row>
    <row r="21" spans="1:3" s="109" customFormat="1" ht="21" customHeight="1" x14ac:dyDescent="0.25">
      <c r="A21" s="110" t="s">
        <v>39</v>
      </c>
      <c r="B21" s="111">
        <v>31012</v>
      </c>
      <c r="C21" s="406" t="s">
        <v>40</v>
      </c>
    </row>
    <row r="22" spans="1:3" s="109" customFormat="1" ht="35.25" customHeight="1" x14ac:dyDescent="0.25">
      <c r="A22" s="110" t="s">
        <v>41</v>
      </c>
      <c r="B22" s="67" t="s">
        <v>108</v>
      </c>
      <c r="C22" s="406"/>
    </row>
    <row r="23" spans="1:3" s="109" customFormat="1" ht="36" customHeight="1" x14ac:dyDescent="0.25">
      <c r="A23" s="110" t="s">
        <v>42</v>
      </c>
      <c r="B23" s="67" t="s">
        <v>109</v>
      </c>
      <c r="C23" s="406"/>
    </row>
    <row r="24" spans="1:3" s="109" customFormat="1" ht="28.5" customHeight="1" x14ac:dyDescent="0.25">
      <c r="A24" s="110" t="s">
        <v>43</v>
      </c>
      <c r="B24" s="112" t="s">
        <v>122</v>
      </c>
      <c r="C24" s="406"/>
    </row>
    <row r="25" spans="1:3" s="109" customFormat="1" ht="41.25" customHeight="1" x14ac:dyDescent="0.25">
      <c r="A25" s="110" t="s">
        <v>123</v>
      </c>
      <c r="B25" s="112" t="s">
        <v>124</v>
      </c>
      <c r="C25" s="407"/>
    </row>
    <row r="26" spans="1:3" s="109" customFormat="1" ht="16.5" customHeight="1" x14ac:dyDescent="0.25">
      <c r="A26" s="408" t="s">
        <v>44</v>
      </c>
      <c r="B26" s="409"/>
      <c r="C26" s="113"/>
    </row>
    <row r="27" spans="1:3" s="109" customFormat="1" ht="16.5" customHeight="1" x14ac:dyDescent="0.25">
      <c r="A27" s="434" t="s">
        <v>238</v>
      </c>
      <c r="B27" s="435"/>
      <c r="C27" s="114">
        <v>-152</v>
      </c>
    </row>
    <row r="28" spans="1:3" s="109" customFormat="1" ht="16.5" customHeight="1" x14ac:dyDescent="0.25">
      <c r="A28" s="434" t="s">
        <v>239</v>
      </c>
      <c r="B28" s="435"/>
      <c r="C28" s="114">
        <v>-1178</v>
      </c>
    </row>
    <row r="29" spans="1:3" s="109" customFormat="1" ht="16.5" customHeight="1" x14ac:dyDescent="0.25">
      <c r="A29" s="434" t="s">
        <v>240</v>
      </c>
      <c r="B29" s="435"/>
      <c r="C29" s="114">
        <v>-174</v>
      </c>
    </row>
    <row r="30" spans="1:3" s="109" customFormat="1" ht="19.5" customHeight="1" x14ac:dyDescent="0.25">
      <c r="A30" s="410" t="s">
        <v>45</v>
      </c>
      <c r="B30" s="411"/>
      <c r="C30" s="114">
        <f>'5-1'!C33</f>
        <v>-67030</v>
      </c>
    </row>
    <row r="32" spans="1:3" s="109" customFormat="1" ht="16.5" customHeight="1" x14ac:dyDescent="0.25">
      <c r="A32" s="401" t="s">
        <v>38</v>
      </c>
      <c r="B32" s="403" t="s">
        <v>92</v>
      </c>
      <c r="C32" s="405" t="s">
        <v>105</v>
      </c>
    </row>
    <row r="33" spans="1:3" s="109" customFormat="1" ht="29.25" customHeight="1" x14ac:dyDescent="0.25">
      <c r="A33" s="402"/>
      <c r="B33" s="404"/>
      <c r="C33" s="405"/>
    </row>
    <row r="34" spans="1:3" s="109" customFormat="1" ht="21" customHeight="1" x14ac:dyDescent="0.25">
      <c r="A34" s="110" t="s">
        <v>39</v>
      </c>
      <c r="B34" s="159">
        <v>31014</v>
      </c>
      <c r="C34" s="406" t="s">
        <v>40</v>
      </c>
    </row>
    <row r="35" spans="1:3" s="109" customFormat="1" ht="33" x14ac:dyDescent="0.25">
      <c r="A35" s="110" t="s">
        <v>41</v>
      </c>
      <c r="B35" s="96" t="s">
        <v>183</v>
      </c>
      <c r="C35" s="406"/>
    </row>
    <row r="36" spans="1:3" s="109" customFormat="1" ht="36" customHeight="1" x14ac:dyDescent="0.25">
      <c r="A36" s="110" t="s">
        <v>42</v>
      </c>
      <c r="B36" s="96" t="s">
        <v>184</v>
      </c>
      <c r="C36" s="406"/>
    </row>
    <row r="37" spans="1:3" s="109" customFormat="1" ht="33" x14ac:dyDescent="0.25">
      <c r="A37" s="110" t="s">
        <v>43</v>
      </c>
      <c r="B37" s="160" t="s">
        <v>122</v>
      </c>
      <c r="C37" s="406"/>
    </row>
    <row r="38" spans="1:3" s="109" customFormat="1" ht="41.25" customHeight="1" x14ac:dyDescent="0.25">
      <c r="A38" s="110" t="s">
        <v>123</v>
      </c>
      <c r="B38" s="161" t="s">
        <v>185</v>
      </c>
      <c r="C38" s="407"/>
    </row>
    <row r="39" spans="1:3" s="109" customFormat="1" ht="16.5" customHeight="1" x14ac:dyDescent="0.25">
      <c r="A39" s="408" t="s">
        <v>44</v>
      </c>
      <c r="B39" s="409"/>
      <c r="C39" s="113"/>
    </row>
    <row r="40" spans="1:3" s="109" customFormat="1" ht="16.5" customHeight="1" x14ac:dyDescent="0.25">
      <c r="A40" s="434" t="s">
        <v>297</v>
      </c>
      <c r="B40" s="435"/>
      <c r="C40" s="114">
        <v>-1</v>
      </c>
    </row>
    <row r="41" spans="1:3" s="109" customFormat="1" ht="19.5" customHeight="1" x14ac:dyDescent="0.25">
      <c r="A41" s="410" t="s">
        <v>45</v>
      </c>
      <c r="B41" s="411"/>
      <c r="C41" s="114">
        <f>'5-1'!C44</f>
        <v>-31857.7</v>
      </c>
    </row>
    <row r="44" spans="1:3" s="109" customFormat="1" ht="16.5" customHeight="1" x14ac:dyDescent="0.25">
      <c r="A44" s="432" t="s">
        <v>38</v>
      </c>
      <c r="B44" s="403" t="s">
        <v>92</v>
      </c>
      <c r="C44" s="405" t="s">
        <v>105</v>
      </c>
    </row>
    <row r="45" spans="1:3" s="109" customFormat="1" ht="29.25" customHeight="1" x14ac:dyDescent="0.25">
      <c r="A45" s="433"/>
      <c r="B45" s="404"/>
      <c r="C45" s="405"/>
    </row>
    <row r="46" spans="1:3" s="109" customFormat="1" ht="21" customHeight="1" x14ac:dyDescent="0.25">
      <c r="A46" s="158" t="s">
        <v>39</v>
      </c>
      <c r="B46" s="159">
        <v>31020</v>
      </c>
      <c r="C46" s="406" t="s">
        <v>40</v>
      </c>
    </row>
    <row r="47" spans="1:3" s="109" customFormat="1" ht="35.25" customHeight="1" x14ac:dyDescent="0.25">
      <c r="A47" s="160" t="s">
        <v>41</v>
      </c>
      <c r="B47" s="96" t="s">
        <v>147</v>
      </c>
      <c r="C47" s="406"/>
    </row>
    <row r="48" spans="1:3" s="109" customFormat="1" ht="36" customHeight="1" x14ac:dyDescent="0.25">
      <c r="A48" s="160" t="s">
        <v>42</v>
      </c>
      <c r="B48" s="96" t="s">
        <v>151</v>
      </c>
      <c r="C48" s="406"/>
    </row>
    <row r="49" spans="1:3" s="109" customFormat="1" ht="33" x14ac:dyDescent="0.25">
      <c r="A49" s="160" t="s">
        <v>43</v>
      </c>
      <c r="B49" s="160" t="s">
        <v>104</v>
      </c>
      <c r="C49" s="406"/>
    </row>
    <row r="50" spans="1:3" s="109" customFormat="1" ht="48" customHeight="1" x14ac:dyDescent="0.25">
      <c r="A50" s="160" t="s">
        <v>123</v>
      </c>
      <c r="B50" s="161" t="s">
        <v>103</v>
      </c>
      <c r="C50" s="407"/>
    </row>
    <row r="51" spans="1:3" s="109" customFormat="1" ht="16.5" customHeight="1" x14ac:dyDescent="0.25">
      <c r="A51" s="408" t="s">
        <v>44</v>
      </c>
      <c r="B51" s="409"/>
      <c r="C51" s="113"/>
    </row>
    <row r="52" spans="1:3" s="109" customFormat="1" ht="19.5" customHeight="1" x14ac:dyDescent="0.25">
      <c r="A52" s="410" t="s">
        <v>45</v>
      </c>
      <c r="B52" s="411"/>
      <c r="C52" s="114">
        <f>'5-1'!C56</f>
        <v>-991.4</v>
      </c>
    </row>
    <row r="54" spans="1:3" s="45" customFormat="1" ht="20.25" customHeight="1" x14ac:dyDescent="0.25">
      <c r="A54" s="56" t="s">
        <v>36</v>
      </c>
      <c r="B54" s="412" t="s">
        <v>37</v>
      </c>
      <c r="C54" s="413"/>
    </row>
    <row r="55" spans="1:3" s="45" customFormat="1" ht="19.5" customHeight="1" x14ac:dyDescent="0.25">
      <c r="A55" s="57">
        <v>1017</v>
      </c>
      <c r="B55" s="414" t="s">
        <v>191</v>
      </c>
      <c r="C55" s="415"/>
    </row>
    <row r="56" spans="1:3" s="45" customFormat="1" ht="14.25" x14ac:dyDescent="0.25">
      <c r="A56" s="416" t="s">
        <v>46</v>
      </c>
      <c r="B56" s="417"/>
      <c r="C56" s="418"/>
    </row>
    <row r="57" spans="1:3" s="62" customFormat="1" ht="9" customHeight="1" x14ac:dyDescent="0.25">
      <c r="A57" s="60"/>
      <c r="B57" s="60"/>
      <c r="C57" s="61"/>
    </row>
    <row r="58" spans="1:3" s="42" customFormat="1" ht="11.25" customHeight="1" x14ac:dyDescent="0.25">
      <c r="A58" s="43"/>
      <c r="B58" s="43"/>
      <c r="C58" s="55"/>
    </row>
    <row r="59" spans="1:3" ht="34.5" customHeight="1" x14ac:dyDescent="0.25">
      <c r="A59" s="118" t="s">
        <v>38</v>
      </c>
      <c r="B59" s="58">
        <v>1017</v>
      </c>
      <c r="C59" s="143" t="s">
        <v>107</v>
      </c>
    </row>
    <row r="60" spans="1:3" ht="24.75" customHeight="1" x14ac:dyDescent="0.25">
      <c r="A60" s="59" t="s">
        <v>39</v>
      </c>
      <c r="B60" s="63">
        <v>21001</v>
      </c>
      <c r="C60" s="406" t="s">
        <v>40</v>
      </c>
    </row>
    <row r="61" spans="1:3" ht="30.75" customHeight="1" x14ac:dyDescent="0.25">
      <c r="A61" s="118" t="s">
        <v>41</v>
      </c>
      <c r="B61" s="67" t="s">
        <v>200</v>
      </c>
      <c r="C61" s="406"/>
    </row>
    <row r="62" spans="1:3" ht="47.25" customHeight="1" x14ac:dyDescent="0.25">
      <c r="A62" s="118" t="s">
        <v>42</v>
      </c>
      <c r="B62" s="67" t="s">
        <v>201</v>
      </c>
      <c r="C62" s="406"/>
    </row>
    <row r="63" spans="1:3" ht="32.25" customHeight="1" x14ac:dyDescent="0.25">
      <c r="A63" s="118" t="s">
        <v>43</v>
      </c>
      <c r="B63" s="67" t="s">
        <v>202</v>
      </c>
      <c r="C63" s="406"/>
    </row>
    <row r="64" spans="1:3" ht="30.75" customHeight="1" x14ac:dyDescent="0.25">
      <c r="A64" s="118" t="s">
        <v>47</v>
      </c>
      <c r="B64" s="67" t="s">
        <v>124</v>
      </c>
      <c r="C64" s="407"/>
    </row>
    <row r="65" spans="1:3" ht="21.75" customHeight="1" x14ac:dyDescent="0.25">
      <c r="A65" s="419" t="s">
        <v>44</v>
      </c>
      <c r="B65" s="420"/>
      <c r="C65" s="44"/>
    </row>
    <row r="66" spans="1:3" ht="21.75" customHeight="1" x14ac:dyDescent="0.25">
      <c r="A66" s="428" t="s">
        <v>203</v>
      </c>
      <c r="B66" s="428"/>
      <c r="C66" s="114">
        <f>'5-1'!C70</f>
        <v>-101.1</v>
      </c>
    </row>
    <row r="67" spans="1:3" ht="20.25" customHeight="1" x14ac:dyDescent="0.25">
      <c r="A67" s="399" t="s">
        <v>45</v>
      </c>
      <c r="B67" s="400"/>
      <c r="C67" s="114">
        <f>'5-1'!C71</f>
        <v>-471616.4</v>
      </c>
    </row>
    <row r="68" spans="1:3" ht="20.25" customHeight="1" x14ac:dyDescent="0.25">
      <c r="A68" s="72"/>
      <c r="B68" s="72"/>
      <c r="C68" s="115"/>
    </row>
    <row r="69" spans="1:3" s="45" customFormat="1" ht="20.25" customHeight="1" x14ac:dyDescent="0.25">
      <c r="A69" s="56" t="s">
        <v>36</v>
      </c>
      <c r="B69" s="412" t="s">
        <v>37</v>
      </c>
      <c r="C69" s="413"/>
    </row>
    <row r="70" spans="1:3" s="45" customFormat="1" ht="19.5" customHeight="1" x14ac:dyDescent="0.25">
      <c r="A70" s="174">
        <v>1072</v>
      </c>
      <c r="B70" s="414" t="s">
        <v>176</v>
      </c>
      <c r="C70" s="415"/>
    </row>
    <row r="71" spans="1:3" s="45" customFormat="1" ht="14.25" x14ac:dyDescent="0.25">
      <c r="A71" s="416" t="s">
        <v>46</v>
      </c>
      <c r="B71" s="417"/>
      <c r="C71" s="418"/>
    </row>
    <row r="72" spans="1:3" s="62" customFormat="1" ht="9" customHeight="1" x14ac:dyDescent="0.25">
      <c r="A72" s="60"/>
      <c r="B72" s="60"/>
      <c r="C72" s="61"/>
    </row>
    <row r="73" spans="1:3" s="42" customFormat="1" ht="11.25" customHeight="1" x14ac:dyDescent="0.25">
      <c r="A73" s="43"/>
      <c r="B73" s="43"/>
      <c r="C73" s="55"/>
    </row>
    <row r="74" spans="1:3" ht="34.5" customHeight="1" x14ac:dyDescent="0.25">
      <c r="A74" s="118" t="s">
        <v>38</v>
      </c>
      <c r="B74" s="117" t="s">
        <v>177</v>
      </c>
      <c r="C74" s="143" t="s">
        <v>107</v>
      </c>
    </row>
    <row r="75" spans="1:3" ht="24.75" customHeight="1" x14ac:dyDescent="0.25">
      <c r="A75" s="59" t="s">
        <v>39</v>
      </c>
      <c r="B75" s="175">
        <v>31009</v>
      </c>
      <c r="C75" s="406" t="s">
        <v>40</v>
      </c>
    </row>
    <row r="76" spans="1:3" ht="49.5" x14ac:dyDescent="0.25">
      <c r="A76" s="118" t="s">
        <v>41</v>
      </c>
      <c r="B76" s="170" t="s">
        <v>178</v>
      </c>
      <c r="C76" s="406"/>
    </row>
    <row r="77" spans="1:3" ht="49.5" x14ac:dyDescent="0.25">
      <c r="A77" s="118" t="s">
        <v>42</v>
      </c>
      <c r="B77" s="170" t="s">
        <v>179</v>
      </c>
      <c r="C77" s="406"/>
    </row>
    <row r="78" spans="1:3" ht="32.25" customHeight="1" x14ac:dyDescent="0.25">
      <c r="A78" s="118" t="s">
        <v>43</v>
      </c>
      <c r="B78" s="170" t="s">
        <v>122</v>
      </c>
      <c r="C78" s="406"/>
    </row>
    <row r="79" spans="1:3" ht="30.75" customHeight="1" x14ac:dyDescent="0.25">
      <c r="A79" s="118" t="s">
        <v>47</v>
      </c>
      <c r="B79" s="169" t="s">
        <v>180</v>
      </c>
      <c r="C79" s="407"/>
    </row>
    <row r="80" spans="1:3" ht="21.75" customHeight="1" x14ac:dyDescent="0.25">
      <c r="A80" s="419" t="s">
        <v>44</v>
      </c>
      <c r="B80" s="420"/>
      <c r="C80" s="44"/>
    </row>
    <row r="81" spans="1:3" ht="20.25" customHeight="1" x14ac:dyDescent="0.25">
      <c r="A81" s="399" t="s">
        <v>45</v>
      </c>
      <c r="B81" s="400"/>
      <c r="C81" s="144">
        <f>'5-1'!C85</f>
        <v>-2066.6</v>
      </c>
    </row>
    <row r="82" spans="1:3" ht="20.25" customHeight="1" x14ac:dyDescent="0.25">
      <c r="A82" s="72"/>
      <c r="B82" s="72"/>
      <c r="C82" s="115"/>
    </row>
    <row r="83" spans="1:3" s="292" customFormat="1" ht="49.5" customHeight="1" x14ac:dyDescent="0.25">
      <c r="A83" s="315" t="s">
        <v>38</v>
      </c>
      <c r="B83" s="117" t="s">
        <v>177</v>
      </c>
      <c r="C83" s="316"/>
    </row>
    <row r="84" spans="1:3" s="292" customFormat="1" ht="24.75" customHeight="1" x14ac:dyDescent="0.25">
      <c r="A84" s="317" t="s">
        <v>39</v>
      </c>
      <c r="B84" s="170">
        <v>31010</v>
      </c>
      <c r="C84" s="422" t="s">
        <v>40</v>
      </c>
    </row>
    <row r="85" spans="1:3" s="292" customFormat="1" ht="37.5" customHeight="1" x14ac:dyDescent="0.25">
      <c r="A85" s="315" t="s">
        <v>41</v>
      </c>
      <c r="B85" s="170" t="s">
        <v>241</v>
      </c>
      <c r="C85" s="422"/>
    </row>
    <row r="86" spans="1:3" s="292" customFormat="1" ht="49.5" x14ac:dyDescent="0.25">
      <c r="A86" s="315" t="s">
        <v>42</v>
      </c>
      <c r="B86" s="170" t="s">
        <v>259</v>
      </c>
      <c r="C86" s="422"/>
    </row>
    <row r="87" spans="1:3" s="292" customFormat="1" ht="38.25" customHeight="1" x14ac:dyDescent="0.25">
      <c r="A87" s="315" t="s">
        <v>43</v>
      </c>
      <c r="B87" s="170" t="s">
        <v>122</v>
      </c>
      <c r="C87" s="422"/>
    </row>
    <row r="88" spans="1:3" s="292" customFormat="1" ht="27" x14ac:dyDescent="0.25">
      <c r="A88" s="315" t="s">
        <v>123</v>
      </c>
      <c r="B88" s="169" t="s">
        <v>103</v>
      </c>
      <c r="C88" s="423"/>
    </row>
    <row r="89" spans="1:3" s="292" customFormat="1" ht="21.75" customHeight="1" x14ac:dyDescent="0.25">
      <c r="A89" s="424" t="s">
        <v>44</v>
      </c>
      <c r="B89" s="425"/>
      <c r="C89" s="171"/>
    </row>
    <row r="90" spans="1:3" s="318" customFormat="1" ht="22.5" customHeight="1" x14ac:dyDescent="0.25">
      <c r="A90" s="426" t="s">
        <v>45</v>
      </c>
      <c r="B90" s="427"/>
      <c r="C90" s="114">
        <f>'5-1'!C94</f>
        <v>-679891.54200000013</v>
      </c>
    </row>
    <row r="91" spans="1:3" s="42" customFormat="1" ht="11.25" customHeight="1" x14ac:dyDescent="0.25">
      <c r="A91" s="43"/>
      <c r="B91" s="43"/>
      <c r="C91" s="55"/>
    </row>
    <row r="92" spans="1:3" s="342" customFormat="1" ht="20.25" customHeight="1" x14ac:dyDescent="0.25">
      <c r="A92" s="72"/>
      <c r="B92" s="72"/>
      <c r="C92" s="341"/>
    </row>
    <row r="94" spans="1:3" s="45" customFormat="1" ht="20.25" customHeight="1" x14ac:dyDescent="0.25">
      <c r="A94" s="56" t="s">
        <v>36</v>
      </c>
      <c r="B94" s="412" t="s">
        <v>37</v>
      </c>
      <c r="C94" s="413"/>
    </row>
    <row r="95" spans="1:3" s="45" customFormat="1" ht="19.5" customHeight="1" x14ac:dyDescent="0.25">
      <c r="A95" s="174">
        <v>1109</v>
      </c>
      <c r="B95" s="414" t="s">
        <v>167</v>
      </c>
      <c r="C95" s="415"/>
    </row>
    <row r="96" spans="1:3" s="45" customFormat="1" ht="14.25" x14ac:dyDescent="0.25">
      <c r="A96" s="416" t="s">
        <v>46</v>
      </c>
      <c r="B96" s="417"/>
      <c r="C96" s="418"/>
    </row>
    <row r="97" spans="1:3" s="62" customFormat="1" ht="9" customHeight="1" x14ac:dyDescent="0.25">
      <c r="A97" s="60"/>
      <c r="B97" s="60"/>
      <c r="C97" s="61"/>
    </row>
    <row r="98" spans="1:3" s="42" customFormat="1" ht="11.25" customHeight="1" x14ac:dyDescent="0.25">
      <c r="A98" s="43"/>
      <c r="B98" s="43"/>
      <c r="C98" s="55"/>
    </row>
    <row r="99" spans="1:3" ht="34.5" customHeight="1" x14ac:dyDescent="0.25">
      <c r="A99" s="118" t="s">
        <v>38</v>
      </c>
      <c r="B99" s="117">
        <v>1109</v>
      </c>
      <c r="C99" s="143" t="s">
        <v>107</v>
      </c>
    </row>
    <row r="100" spans="1:3" ht="24.75" customHeight="1" x14ac:dyDescent="0.25">
      <c r="A100" s="59" t="s">
        <v>39</v>
      </c>
      <c r="B100" s="175">
        <v>31001</v>
      </c>
      <c r="C100" s="406" t="s">
        <v>40</v>
      </c>
    </row>
    <row r="101" spans="1:3" ht="30.75" customHeight="1" x14ac:dyDescent="0.25">
      <c r="A101" s="118" t="s">
        <v>41</v>
      </c>
      <c r="B101" s="117" t="s">
        <v>153</v>
      </c>
      <c r="C101" s="406"/>
    </row>
    <row r="102" spans="1:3" ht="47.25" customHeight="1" x14ac:dyDescent="0.25">
      <c r="A102" s="118" t="s">
        <v>42</v>
      </c>
      <c r="B102" s="117" t="s">
        <v>169</v>
      </c>
      <c r="C102" s="406"/>
    </row>
    <row r="103" spans="1:3" ht="32.25" customHeight="1" x14ac:dyDescent="0.25">
      <c r="A103" s="118" t="s">
        <v>43</v>
      </c>
      <c r="B103" s="117" t="s">
        <v>104</v>
      </c>
      <c r="C103" s="406"/>
    </row>
    <row r="104" spans="1:3" ht="30.75" customHeight="1" x14ac:dyDescent="0.25">
      <c r="A104" s="118" t="s">
        <v>47</v>
      </c>
      <c r="B104" s="174" t="s">
        <v>168</v>
      </c>
      <c r="C104" s="407"/>
    </row>
    <row r="105" spans="1:3" ht="21.75" customHeight="1" x14ac:dyDescent="0.25">
      <c r="A105" s="419" t="s">
        <v>44</v>
      </c>
      <c r="B105" s="420"/>
      <c r="C105" s="44"/>
    </row>
    <row r="106" spans="1:3" ht="20.25" customHeight="1" x14ac:dyDescent="0.25">
      <c r="A106" s="399" t="s">
        <v>45</v>
      </c>
      <c r="B106" s="400"/>
      <c r="C106" s="144">
        <f>'5-1'!C109</f>
        <v>-80</v>
      </c>
    </row>
    <row r="107" spans="1:3" ht="20.25" customHeight="1" x14ac:dyDescent="0.25">
      <c r="A107" s="72"/>
      <c r="B107" s="72"/>
      <c r="C107" s="115"/>
    </row>
  </sheetData>
  <mergeCells count="54">
    <mergeCell ref="A106:B106"/>
    <mergeCell ref="B94:C94"/>
    <mergeCell ref="B95:C95"/>
    <mergeCell ref="A96:C96"/>
    <mergeCell ref="C100:C104"/>
    <mergeCell ref="A105:B105"/>
    <mergeCell ref="A56:C56"/>
    <mergeCell ref="C60:C64"/>
    <mergeCell ref="A65:B65"/>
    <mergeCell ref="A66:B66"/>
    <mergeCell ref="A67:B67"/>
    <mergeCell ref="C46:C50"/>
    <mergeCell ref="A51:B51"/>
    <mergeCell ref="A52:B52"/>
    <mergeCell ref="B54:C54"/>
    <mergeCell ref="B55:C55"/>
    <mergeCell ref="A30:B30"/>
    <mergeCell ref="A27:B27"/>
    <mergeCell ref="A28:B28"/>
    <mergeCell ref="A29:B29"/>
    <mergeCell ref="A8:A9"/>
    <mergeCell ref="B8:B9"/>
    <mergeCell ref="A15:B15"/>
    <mergeCell ref="A16:B16"/>
    <mergeCell ref="A2:C2"/>
    <mergeCell ref="B5:C5"/>
    <mergeCell ref="B6:C6"/>
    <mergeCell ref="A26:B26"/>
    <mergeCell ref="C21:C25"/>
    <mergeCell ref="A7:C7"/>
    <mergeCell ref="A19:A20"/>
    <mergeCell ref="B19:B20"/>
    <mergeCell ref="C19:C20"/>
    <mergeCell ref="C8:C9"/>
    <mergeCell ref="C10:C14"/>
    <mergeCell ref="A81:B81"/>
    <mergeCell ref="B69:C69"/>
    <mergeCell ref="C84:C88"/>
    <mergeCell ref="A89:B89"/>
    <mergeCell ref="A90:B90"/>
    <mergeCell ref="B70:C70"/>
    <mergeCell ref="A71:C71"/>
    <mergeCell ref="C75:C79"/>
    <mergeCell ref="A80:B80"/>
    <mergeCell ref="A41:B41"/>
    <mergeCell ref="A44:A45"/>
    <mergeCell ref="B44:B45"/>
    <mergeCell ref="C44:C45"/>
    <mergeCell ref="A32:A33"/>
    <mergeCell ref="B32:B33"/>
    <mergeCell ref="C32:C33"/>
    <mergeCell ref="C34:C38"/>
    <mergeCell ref="A39:B39"/>
    <mergeCell ref="A40:B40"/>
  </mergeCells>
  <pageMargins left="0.15748031496062992" right="0.23622047244094491" top="0.74803149606299213" bottom="0.74803149606299213" header="0.31496062992125984" footer="0.31496062992125984"/>
  <pageSetup scale="79" orientation="portrait" r:id="rId1"/>
  <colBreaks count="1" manualBreakCount="1">
    <brk id="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view="pageBreakPreview" zoomScale="90" zoomScaleNormal="100" zoomScaleSheetLayoutView="90" workbookViewId="0">
      <selection activeCell="P7" sqref="P7"/>
    </sheetView>
  </sheetViews>
  <sheetFormatPr defaultColWidth="8" defaultRowHeight="11.25" customHeight="1" x14ac:dyDescent="0.25"/>
  <cols>
    <col min="1" max="1" width="16.28515625" style="256" customWidth="1"/>
    <col min="2" max="2" width="39.28515625" style="256" customWidth="1"/>
    <col min="3" max="3" width="15.42578125" style="256" customWidth="1"/>
    <col min="4" max="4" width="19.28515625" style="256" customWidth="1"/>
    <col min="5" max="5" width="18" style="256" customWidth="1"/>
    <col min="6" max="6" width="17.42578125" style="256" customWidth="1"/>
    <col min="7" max="7" width="26" style="268" customWidth="1"/>
    <col min="8" max="8" width="8" style="256"/>
    <col min="9" max="9" width="16.28515625" style="256" bestFit="1" customWidth="1"/>
    <col min="10" max="10" width="19.28515625" style="256" customWidth="1"/>
    <col min="11" max="16384" width="8" style="256"/>
  </cols>
  <sheetData>
    <row r="1" spans="1:10" ht="17.25" customHeight="1" x14ac:dyDescent="0.25">
      <c r="A1" s="453" t="s">
        <v>296</v>
      </c>
      <c r="B1" s="453"/>
      <c r="C1" s="453"/>
      <c r="D1" s="453"/>
      <c r="E1" s="453"/>
      <c r="F1" s="453"/>
      <c r="G1" s="453"/>
    </row>
    <row r="2" spans="1:10" ht="17.25" customHeight="1" x14ac:dyDescent="0.25">
      <c r="A2" s="453" t="s">
        <v>94</v>
      </c>
      <c r="B2" s="453"/>
      <c r="C2" s="453"/>
      <c r="D2" s="453"/>
      <c r="E2" s="453"/>
      <c r="F2" s="453"/>
      <c r="G2" s="453"/>
    </row>
    <row r="3" spans="1:10" ht="17.25" customHeight="1" x14ac:dyDescent="0.25">
      <c r="A3" s="453" t="s">
        <v>49</v>
      </c>
      <c r="B3" s="453"/>
      <c r="C3" s="453"/>
      <c r="D3" s="453"/>
      <c r="E3" s="453"/>
      <c r="F3" s="453"/>
      <c r="G3" s="453"/>
    </row>
    <row r="4" spans="1:10" ht="17.25" customHeight="1" x14ac:dyDescent="0.25">
      <c r="A4" s="135"/>
      <c r="B4" s="136"/>
      <c r="C4" s="137"/>
      <c r="D4" s="137"/>
      <c r="E4" s="137"/>
      <c r="F4" s="137"/>
      <c r="G4" s="138"/>
    </row>
    <row r="5" spans="1:10" ht="36.75" customHeight="1" x14ac:dyDescent="0.25">
      <c r="A5" s="454" t="s">
        <v>237</v>
      </c>
      <c r="B5" s="454"/>
      <c r="C5" s="454"/>
      <c r="D5" s="454"/>
      <c r="E5" s="454"/>
      <c r="F5" s="454"/>
      <c r="G5" s="454"/>
    </row>
    <row r="6" spans="1:10" ht="15.75" customHeight="1" x14ac:dyDescent="0.25">
      <c r="A6" s="257"/>
      <c r="B6" s="257"/>
      <c r="C6" s="258"/>
      <c r="D6" s="258"/>
      <c r="E6" s="258"/>
      <c r="F6" s="258"/>
      <c r="G6" s="259"/>
    </row>
    <row r="7" spans="1:10" s="71" customFormat="1" ht="72" customHeight="1" x14ac:dyDescent="0.25">
      <c r="A7" s="455" t="s">
        <v>50</v>
      </c>
      <c r="B7" s="457" t="s">
        <v>51</v>
      </c>
      <c r="C7" s="459" t="s">
        <v>52</v>
      </c>
      <c r="D7" s="461" t="s">
        <v>53</v>
      </c>
      <c r="E7" s="462" t="s">
        <v>102</v>
      </c>
      <c r="F7" s="462"/>
      <c r="G7" s="462"/>
    </row>
    <row r="8" spans="1:10" s="71" customFormat="1" ht="42.75" customHeight="1" x14ac:dyDescent="0.25">
      <c r="A8" s="456"/>
      <c r="B8" s="458"/>
      <c r="C8" s="460"/>
      <c r="D8" s="460"/>
      <c r="E8" s="139" t="s">
        <v>54</v>
      </c>
      <c r="F8" s="140" t="s">
        <v>55</v>
      </c>
      <c r="G8" s="141" t="s">
        <v>56</v>
      </c>
    </row>
    <row r="9" spans="1:10" s="260" customFormat="1" ht="36" customHeight="1" x14ac:dyDescent="0.25">
      <c r="A9" s="467" t="s">
        <v>57</v>
      </c>
      <c r="B9" s="468"/>
      <c r="C9" s="468"/>
      <c r="D9" s="468"/>
      <c r="E9" s="468"/>
      <c r="F9" s="469"/>
      <c r="G9" s="254">
        <f>G12+G14+G26+G33+G36+G41+G49</f>
        <v>-1253533.6360000002</v>
      </c>
      <c r="I9" s="351"/>
      <c r="J9" s="351"/>
    </row>
    <row r="10" spans="1:10" s="260" customFormat="1" ht="36" customHeight="1" x14ac:dyDescent="0.25">
      <c r="A10" s="244" t="s">
        <v>98</v>
      </c>
      <c r="B10" s="244" t="s">
        <v>99</v>
      </c>
      <c r="C10" s="244" t="s">
        <v>100</v>
      </c>
      <c r="D10" s="244" t="s">
        <v>101</v>
      </c>
      <c r="E10" s="244"/>
      <c r="F10" s="244"/>
      <c r="G10" s="132"/>
    </row>
    <row r="11" spans="1:10" s="260" customFormat="1" ht="33" x14ac:dyDescent="0.25">
      <c r="A11" s="142" t="s">
        <v>204</v>
      </c>
      <c r="B11" s="246" t="s">
        <v>147</v>
      </c>
      <c r="C11" s="247"/>
      <c r="D11" s="78"/>
      <c r="E11" s="78"/>
      <c r="F11" s="78"/>
      <c r="G11" s="133"/>
    </row>
    <row r="12" spans="1:10" s="71" customFormat="1" ht="17.25" customHeight="1" x14ac:dyDescent="0.3">
      <c r="A12" s="70"/>
      <c r="B12" s="125" t="s">
        <v>96</v>
      </c>
      <c r="C12" s="126"/>
      <c r="D12" s="126"/>
      <c r="E12" s="127"/>
      <c r="F12" s="128"/>
      <c r="G12" s="254">
        <f>G13</f>
        <v>-991.4</v>
      </c>
    </row>
    <row r="13" spans="1:10" s="71" customFormat="1" ht="33" x14ac:dyDescent="0.25">
      <c r="A13" s="242" t="s">
        <v>205</v>
      </c>
      <c r="B13" s="130" t="s">
        <v>134</v>
      </c>
      <c r="C13" s="123" t="s">
        <v>135</v>
      </c>
      <c r="D13" s="245" t="s">
        <v>59</v>
      </c>
      <c r="E13" s="124"/>
      <c r="F13" s="123"/>
      <c r="G13" s="248">
        <v>-991.4</v>
      </c>
    </row>
    <row r="14" spans="1:10" s="71" customFormat="1" ht="37.5" customHeight="1" x14ac:dyDescent="0.25">
      <c r="A14" s="142" t="s">
        <v>125</v>
      </c>
      <c r="B14" s="470" t="s">
        <v>108</v>
      </c>
      <c r="C14" s="471"/>
      <c r="D14" s="466"/>
      <c r="E14" s="466"/>
      <c r="F14" s="261"/>
      <c r="G14" s="254">
        <f>G15+G20</f>
        <v>-67030.002000000008</v>
      </c>
    </row>
    <row r="15" spans="1:10" s="71" customFormat="1" ht="33" customHeight="1" x14ac:dyDescent="0.3">
      <c r="A15" s="70"/>
      <c r="B15" s="131" t="s">
        <v>58</v>
      </c>
      <c r="C15" s="91"/>
      <c r="D15" s="91"/>
      <c r="E15" s="92"/>
      <c r="F15" s="93"/>
      <c r="G15" s="254">
        <f>G16+G17+G18+G19</f>
        <v>-55427.292000000001</v>
      </c>
    </row>
    <row r="16" spans="1:10" s="71" customFormat="1" ht="33" customHeight="1" x14ac:dyDescent="0.25">
      <c r="A16" s="129" t="s">
        <v>131</v>
      </c>
      <c r="B16" s="130" t="s">
        <v>127</v>
      </c>
      <c r="C16" s="128" t="s">
        <v>128</v>
      </c>
      <c r="D16" s="245" t="s">
        <v>59</v>
      </c>
      <c r="E16" s="92"/>
      <c r="F16" s="93"/>
      <c r="G16" s="134">
        <v>-120.9</v>
      </c>
    </row>
    <row r="17" spans="1:7" s="71" customFormat="1" ht="33" customHeight="1" x14ac:dyDescent="0.25">
      <c r="A17" s="278" t="s">
        <v>129</v>
      </c>
      <c r="B17" s="130" t="s">
        <v>127</v>
      </c>
      <c r="C17" s="128" t="s">
        <v>128</v>
      </c>
      <c r="D17" s="245" t="s">
        <v>59</v>
      </c>
      <c r="E17" s="92"/>
      <c r="F17" s="93"/>
      <c r="G17" s="275">
        <f>-10779.11-35672.642</f>
        <v>-46451.752</v>
      </c>
    </row>
    <row r="18" spans="1:7" ht="39.75" customHeight="1" x14ac:dyDescent="0.25">
      <c r="A18" s="278" t="s">
        <v>126</v>
      </c>
      <c r="B18" s="130" t="s">
        <v>127</v>
      </c>
      <c r="C18" s="128" t="s">
        <v>128</v>
      </c>
      <c r="D18" s="245" t="s">
        <v>59</v>
      </c>
      <c r="E18" s="94"/>
      <c r="F18" s="94"/>
      <c r="G18" s="275">
        <f>-380.34-8000</f>
        <v>-8380.34</v>
      </c>
    </row>
    <row r="19" spans="1:7" ht="39.75" customHeight="1" x14ac:dyDescent="0.25">
      <c r="A19" s="278" t="s">
        <v>130</v>
      </c>
      <c r="B19" s="130" t="s">
        <v>127</v>
      </c>
      <c r="C19" s="128" t="s">
        <v>128</v>
      </c>
      <c r="D19" s="245" t="s">
        <v>59</v>
      </c>
      <c r="E19" s="94"/>
      <c r="F19" s="94"/>
      <c r="G19" s="276">
        <v>-474.3</v>
      </c>
    </row>
    <row r="20" spans="1:7" s="71" customFormat="1" ht="33" customHeight="1" x14ac:dyDescent="0.25">
      <c r="A20" s="279"/>
      <c r="B20" s="250" t="s">
        <v>96</v>
      </c>
      <c r="C20" s="243"/>
      <c r="D20" s="243"/>
      <c r="E20" s="243"/>
      <c r="F20" s="261"/>
      <c r="G20" s="277">
        <f>G21+G22+G23+G24+G25</f>
        <v>-11602.71</v>
      </c>
    </row>
    <row r="21" spans="1:7" s="71" customFormat="1" ht="33" customHeight="1" x14ac:dyDescent="0.25">
      <c r="A21" s="278" t="s">
        <v>207</v>
      </c>
      <c r="B21" s="129" t="s">
        <v>206</v>
      </c>
      <c r="C21" s="128" t="s">
        <v>135</v>
      </c>
      <c r="D21" s="128" t="s">
        <v>59</v>
      </c>
      <c r="E21" s="249"/>
      <c r="F21" s="262"/>
      <c r="G21" s="276">
        <v>-2400</v>
      </c>
    </row>
    <row r="22" spans="1:7" ht="60" customHeight="1" x14ac:dyDescent="0.25">
      <c r="A22" s="278" t="s">
        <v>132</v>
      </c>
      <c r="B22" s="130" t="s">
        <v>134</v>
      </c>
      <c r="C22" s="128" t="s">
        <v>135</v>
      </c>
      <c r="D22" s="128" t="s">
        <v>59</v>
      </c>
      <c r="E22" s="94"/>
      <c r="F22" s="94"/>
      <c r="G22" s="275">
        <v>-4479.6000000000004</v>
      </c>
    </row>
    <row r="23" spans="1:7" ht="42" customHeight="1" x14ac:dyDescent="0.25">
      <c r="A23" s="278" t="s">
        <v>133</v>
      </c>
      <c r="B23" s="130" t="s">
        <v>134</v>
      </c>
      <c r="C23" s="128" t="s">
        <v>135</v>
      </c>
      <c r="D23" s="128" t="s">
        <v>59</v>
      </c>
      <c r="E23" s="263"/>
      <c r="F23" s="263"/>
      <c r="G23" s="275">
        <f>-4175.61-282-70.5</f>
        <v>-4528.1099999999997</v>
      </c>
    </row>
    <row r="24" spans="1:7" ht="42" customHeight="1" x14ac:dyDescent="0.25">
      <c r="A24" s="278" t="s">
        <v>231</v>
      </c>
      <c r="B24" s="130" t="s">
        <v>229</v>
      </c>
      <c r="C24" s="128" t="s">
        <v>217</v>
      </c>
      <c r="D24" s="128" t="s">
        <v>218</v>
      </c>
      <c r="E24" s="263"/>
      <c r="F24" s="263"/>
      <c r="G24" s="275">
        <v>-32</v>
      </c>
    </row>
    <row r="25" spans="1:7" ht="42" customHeight="1" x14ac:dyDescent="0.25">
      <c r="A25" s="278" t="s">
        <v>230</v>
      </c>
      <c r="B25" s="130" t="s">
        <v>229</v>
      </c>
      <c r="C25" s="128" t="s">
        <v>217</v>
      </c>
      <c r="D25" s="128" t="s">
        <v>218</v>
      </c>
      <c r="E25" s="263"/>
      <c r="F25" s="263"/>
      <c r="G25" s="275">
        <v>-163</v>
      </c>
    </row>
    <row r="26" spans="1:7" ht="42" customHeight="1" x14ac:dyDescent="0.25">
      <c r="A26" s="142" t="s">
        <v>208</v>
      </c>
      <c r="B26" s="472" t="s">
        <v>181</v>
      </c>
      <c r="C26" s="473"/>
      <c r="D26" s="264"/>
      <c r="E26" s="264"/>
      <c r="F26" s="264"/>
      <c r="G26" s="254">
        <f>G28+G29+G32+G31</f>
        <v>-31857.7</v>
      </c>
    </row>
    <row r="27" spans="1:7" ht="42" customHeight="1" x14ac:dyDescent="0.25">
      <c r="A27" s="142"/>
      <c r="B27" s="131" t="s">
        <v>58</v>
      </c>
      <c r="C27" s="255"/>
      <c r="D27" s="264"/>
      <c r="E27" s="264"/>
      <c r="F27" s="264"/>
      <c r="G27" s="132"/>
    </row>
    <row r="28" spans="1:7" ht="42" customHeight="1" x14ac:dyDescent="0.25">
      <c r="A28" s="278" t="s">
        <v>232</v>
      </c>
      <c r="B28" s="130" t="s">
        <v>234</v>
      </c>
      <c r="C28" s="128" t="s">
        <v>128</v>
      </c>
      <c r="D28" s="128" t="s">
        <v>59</v>
      </c>
      <c r="E28" s="264"/>
      <c r="F28" s="264"/>
      <c r="G28" s="343">
        <v>-635.9</v>
      </c>
    </row>
    <row r="29" spans="1:7" ht="42" customHeight="1" x14ac:dyDescent="0.25">
      <c r="A29" s="278" t="s">
        <v>233</v>
      </c>
      <c r="B29" s="130" t="s">
        <v>234</v>
      </c>
      <c r="C29" s="128" t="s">
        <v>128</v>
      </c>
      <c r="D29" s="128" t="s">
        <v>59</v>
      </c>
      <c r="E29" s="264"/>
      <c r="F29" s="264"/>
      <c r="G29" s="343">
        <v>-1221.8</v>
      </c>
    </row>
    <row r="30" spans="1:7" ht="23.25" customHeight="1" x14ac:dyDescent="0.25">
      <c r="A30" s="264"/>
      <c r="B30" s="250" t="s">
        <v>96</v>
      </c>
      <c r="C30" s="264"/>
      <c r="D30" s="264"/>
      <c r="E30" s="264"/>
      <c r="F30" s="264"/>
      <c r="G30" s="248"/>
    </row>
    <row r="31" spans="1:7" ht="42.75" customHeight="1" x14ac:dyDescent="0.25">
      <c r="A31" s="129" t="s">
        <v>211</v>
      </c>
      <c r="B31" s="130" t="s">
        <v>210</v>
      </c>
      <c r="C31" s="128" t="s">
        <v>135</v>
      </c>
      <c r="D31" s="128" t="s">
        <v>59</v>
      </c>
      <c r="E31" s="264"/>
      <c r="F31" s="264"/>
      <c r="G31" s="275">
        <v>-28301.9</v>
      </c>
    </row>
    <row r="32" spans="1:7" ht="24.75" customHeight="1" x14ac:dyDescent="0.25">
      <c r="A32" s="129" t="s">
        <v>209</v>
      </c>
      <c r="B32" s="129" t="s">
        <v>206</v>
      </c>
      <c r="C32" s="128" t="s">
        <v>135</v>
      </c>
      <c r="D32" s="128" t="s">
        <v>59</v>
      </c>
      <c r="E32" s="264"/>
      <c r="F32" s="264"/>
      <c r="G32" s="248">
        <v>-1698.1</v>
      </c>
    </row>
    <row r="33" spans="1:7" ht="50.25" customHeight="1" x14ac:dyDescent="0.25">
      <c r="A33" s="142" t="s">
        <v>213</v>
      </c>
      <c r="B33" s="474" t="s">
        <v>212</v>
      </c>
      <c r="C33" s="475"/>
      <c r="D33" s="264"/>
      <c r="E33" s="264"/>
      <c r="F33" s="264"/>
      <c r="G33" s="132">
        <f>G35</f>
        <v>-2066.6</v>
      </c>
    </row>
    <row r="34" spans="1:7" ht="50.25" customHeight="1" x14ac:dyDescent="0.25">
      <c r="A34" s="142"/>
      <c r="B34" s="250" t="s">
        <v>96</v>
      </c>
      <c r="C34" s="252"/>
      <c r="D34" s="264"/>
      <c r="E34" s="264"/>
      <c r="F34" s="264"/>
      <c r="G34" s="132"/>
    </row>
    <row r="35" spans="1:7" ht="32.25" customHeight="1" x14ac:dyDescent="0.25">
      <c r="A35" s="129" t="s">
        <v>211</v>
      </c>
      <c r="B35" s="129" t="s">
        <v>210</v>
      </c>
      <c r="C35" s="128" t="s">
        <v>135</v>
      </c>
      <c r="D35" s="128" t="s">
        <v>59</v>
      </c>
      <c r="E35" s="264"/>
      <c r="F35" s="264"/>
      <c r="G35" s="248">
        <v>-2066.6</v>
      </c>
    </row>
    <row r="36" spans="1:7" ht="40.5" customHeight="1" x14ac:dyDescent="0.25">
      <c r="A36" s="142" t="s">
        <v>214</v>
      </c>
      <c r="B36" s="465" t="s">
        <v>153</v>
      </c>
      <c r="C36" s="465"/>
      <c r="D36" s="264"/>
      <c r="E36" s="264"/>
      <c r="F36" s="264"/>
      <c r="G36" s="132">
        <f>G38+G39+G40</f>
        <v>-80</v>
      </c>
    </row>
    <row r="37" spans="1:7" ht="40.5" customHeight="1" x14ac:dyDescent="0.25">
      <c r="A37" s="142"/>
      <c r="B37" s="250" t="s">
        <v>225</v>
      </c>
      <c r="C37" s="250"/>
      <c r="D37" s="264"/>
      <c r="E37" s="264"/>
      <c r="F37" s="264"/>
      <c r="G37" s="132"/>
    </row>
    <row r="38" spans="1:7" ht="21" customHeight="1" x14ac:dyDescent="0.25">
      <c r="A38" s="129" t="s">
        <v>215</v>
      </c>
      <c r="B38" s="129" t="s">
        <v>216</v>
      </c>
      <c r="C38" s="128" t="s">
        <v>217</v>
      </c>
      <c r="D38" s="128" t="s">
        <v>218</v>
      </c>
      <c r="E38" s="264"/>
      <c r="F38" s="264"/>
      <c r="G38" s="248">
        <v>-30</v>
      </c>
    </row>
    <row r="39" spans="1:7" ht="21.75" customHeight="1" x14ac:dyDescent="0.25">
      <c r="A39" s="129" t="s">
        <v>219</v>
      </c>
      <c r="B39" s="129" t="s">
        <v>220</v>
      </c>
      <c r="C39" s="128" t="s">
        <v>217</v>
      </c>
      <c r="D39" s="128" t="s">
        <v>218</v>
      </c>
      <c r="E39" s="264"/>
      <c r="F39" s="264"/>
      <c r="G39" s="248">
        <v>-30</v>
      </c>
    </row>
    <row r="40" spans="1:7" ht="23.25" customHeight="1" x14ac:dyDescent="0.25">
      <c r="A40" s="129" t="s">
        <v>221</v>
      </c>
      <c r="B40" s="266" t="s">
        <v>222</v>
      </c>
      <c r="C40" s="128" t="s">
        <v>217</v>
      </c>
      <c r="D40" s="128" t="s">
        <v>218</v>
      </c>
      <c r="E40" s="264"/>
      <c r="F40" s="264"/>
      <c r="G40" s="248">
        <v>-20</v>
      </c>
    </row>
    <row r="41" spans="1:7" ht="49.5" customHeight="1" x14ac:dyDescent="0.25">
      <c r="A41" s="251" t="s">
        <v>223</v>
      </c>
      <c r="B41" s="474" t="s">
        <v>194</v>
      </c>
      <c r="C41" s="475"/>
      <c r="G41" s="254">
        <f>G43+G45+G46</f>
        <v>-471616.4</v>
      </c>
    </row>
    <row r="42" spans="1:7" ht="49.5" customHeight="1" x14ac:dyDescent="0.25">
      <c r="A42" s="142"/>
      <c r="B42" s="253" t="s">
        <v>58</v>
      </c>
      <c r="C42" s="142"/>
      <c r="D42" s="128"/>
      <c r="E42" s="264"/>
      <c r="F42" s="264"/>
      <c r="G42" s="254">
        <f>G43</f>
        <v>-462026.9</v>
      </c>
    </row>
    <row r="43" spans="1:7" ht="38.25" customHeight="1" x14ac:dyDescent="0.25">
      <c r="A43" s="129" t="s">
        <v>224</v>
      </c>
      <c r="B43" s="266" t="s">
        <v>226</v>
      </c>
      <c r="C43" s="142" t="s">
        <v>61</v>
      </c>
      <c r="D43" s="128" t="s">
        <v>59</v>
      </c>
      <c r="E43" s="264"/>
      <c r="F43" s="264"/>
      <c r="G43" s="275">
        <v>-462026.9</v>
      </c>
    </row>
    <row r="44" spans="1:7" ht="21.75" customHeight="1" x14ac:dyDescent="0.25">
      <c r="A44" s="267"/>
      <c r="B44" s="250" t="s">
        <v>96</v>
      </c>
      <c r="C44" s="264"/>
      <c r="D44" s="128"/>
      <c r="E44" s="264"/>
      <c r="F44" s="264"/>
      <c r="G44" s="265"/>
    </row>
    <row r="45" spans="1:7" ht="31.5" customHeight="1" x14ac:dyDescent="0.25">
      <c r="A45" s="129" t="s">
        <v>227</v>
      </c>
      <c r="B45" s="130" t="s">
        <v>134</v>
      </c>
      <c r="C45" s="128" t="s">
        <v>135</v>
      </c>
      <c r="D45" s="128" t="s">
        <v>59</v>
      </c>
      <c r="E45" s="264"/>
      <c r="F45" s="264"/>
      <c r="G45" s="248">
        <v>-7318.2</v>
      </c>
    </row>
    <row r="46" spans="1:7" ht="39" customHeight="1" x14ac:dyDescent="0.25">
      <c r="A46" s="129" t="s">
        <v>228</v>
      </c>
      <c r="B46" s="130" t="s">
        <v>229</v>
      </c>
      <c r="C46" s="128" t="s">
        <v>217</v>
      </c>
      <c r="D46" s="128" t="s">
        <v>218</v>
      </c>
      <c r="E46" s="264"/>
      <c r="F46" s="264"/>
      <c r="G46" s="248">
        <v>-2271.3000000000002</v>
      </c>
    </row>
    <row r="47" spans="1:7" ht="39" customHeight="1" x14ac:dyDescent="0.25">
      <c r="A47" s="324" t="s">
        <v>260</v>
      </c>
      <c r="B47" s="325" t="s">
        <v>261</v>
      </c>
      <c r="C47" s="326" t="s">
        <v>262</v>
      </c>
      <c r="D47" s="463" t="s">
        <v>163</v>
      </c>
      <c r="E47" s="464"/>
    </row>
    <row r="48" spans="1:7" ht="39" customHeight="1" x14ac:dyDescent="0.25">
      <c r="A48" s="320" t="s">
        <v>263</v>
      </c>
      <c r="B48" s="465" t="s">
        <v>264</v>
      </c>
      <c r="C48" s="465"/>
      <c r="D48" s="321"/>
      <c r="E48" s="321"/>
      <c r="F48" s="264"/>
      <c r="G48" s="265"/>
    </row>
    <row r="49" spans="1:10" ht="24.75" customHeight="1" x14ac:dyDescent="0.25">
      <c r="A49" s="264"/>
      <c r="B49" s="253" t="s">
        <v>58</v>
      </c>
      <c r="C49" s="264"/>
      <c r="D49" s="264"/>
      <c r="E49" s="264"/>
      <c r="F49" s="264"/>
      <c r="G49" s="254">
        <f>SUM(G50:G64)</f>
        <v>-679891.5340000001</v>
      </c>
    </row>
    <row r="50" spans="1:10" ht="54.75" customHeight="1" x14ac:dyDescent="0.25">
      <c r="A50" s="129" t="s">
        <v>265</v>
      </c>
      <c r="B50" s="130" t="s">
        <v>266</v>
      </c>
      <c r="C50" s="319" t="s">
        <v>61</v>
      </c>
      <c r="D50" s="128" t="s">
        <v>59</v>
      </c>
      <c r="E50" s="264"/>
      <c r="F50" s="264"/>
      <c r="G50" s="248">
        <v>-38740</v>
      </c>
    </row>
    <row r="51" spans="1:10" ht="54.75" customHeight="1" x14ac:dyDescent="0.25">
      <c r="A51" s="129" t="s">
        <v>281</v>
      </c>
      <c r="B51" s="130" t="s">
        <v>266</v>
      </c>
      <c r="C51" s="323" t="s">
        <v>61</v>
      </c>
      <c r="D51" s="128" t="s">
        <v>59</v>
      </c>
      <c r="E51" s="264"/>
      <c r="F51" s="264"/>
      <c r="G51" s="248">
        <v>-1995.3</v>
      </c>
    </row>
    <row r="52" spans="1:10" ht="56.25" customHeight="1" x14ac:dyDescent="0.25">
      <c r="A52" s="129" t="s">
        <v>267</v>
      </c>
      <c r="B52" s="130" t="s">
        <v>266</v>
      </c>
      <c r="C52" s="319" t="s">
        <v>61</v>
      </c>
      <c r="D52" s="128" t="s">
        <v>59</v>
      </c>
      <c r="E52" s="264"/>
      <c r="F52" s="264"/>
      <c r="G52" s="134">
        <v>-93928.570999999996</v>
      </c>
    </row>
    <row r="53" spans="1:10" ht="53.25" customHeight="1" x14ac:dyDescent="0.25">
      <c r="A53" s="129" t="s">
        <v>268</v>
      </c>
      <c r="B53" s="130" t="s">
        <v>266</v>
      </c>
      <c r="C53" s="319" t="s">
        <v>61</v>
      </c>
      <c r="D53" s="128" t="s">
        <v>59</v>
      </c>
      <c r="E53" s="264"/>
      <c r="F53" s="264"/>
      <c r="G53" s="248">
        <v>-6718.75</v>
      </c>
    </row>
    <row r="54" spans="1:10" ht="52.5" customHeight="1" x14ac:dyDescent="0.25">
      <c r="A54" s="129" t="s">
        <v>269</v>
      </c>
      <c r="B54" s="130" t="s">
        <v>266</v>
      </c>
      <c r="C54" s="319" t="s">
        <v>61</v>
      </c>
      <c r="D54" s="128" t="s">
        <v>59</v>
      </c>
      <c r="E54" s="264"/>
      <c r="F54" s="264"/>
      <c r="G54" s="248">
        <v>-38000</v>
      </c>
    </row>
    <row r="55" spans="1:10" ht="56.25" customHeight="1" x14ac:dyDescent="0.25">
      <c r="A55" s="129" t="s">
        <v>270</v>
      </c>
      <c r="B55" s="130" t="s">
        <v>266</v>
      </c>
      <c r="C55" s="349" t="s">
        <v>61</v>
      </c>
      <c r="D55" s="128" t="s">
        <v>59</v>
      </c>
      <c r="E55" s="264"/>
      <c r="F55" s="264"/>
      <c r="G55" s="248">
        <v>-16750</v>
      </c>
    </row>
    <row r="56" spans="1:10" ht="48.75" customHeight="1" x14ac:dyDescent="0.25">
      <c r="A56" s="129" t="s">
        <v>271</v>
      </c>
      <c r="B56" s="130" t="s">
        <v>266</v>
      </c>
      <c r="C56" s="322" t="s">
        <v>272</v>
      </c>
      <c r="D56" s="128" t="s">
        <v>59</v>
      </c>
      <c r="E56" s="264"/>
      <c r="F56" s="264"/>
      <c r="G56" s="248">
        <v>-90000</v>
      </c>
    </row>
    <row r="57" spans="1:10" ht="53.25" customHeight="1" x14ac:dyDescent="0.25">
      <c r="A57" s="129" t="s">
        <v>273</v>
      </c>
      <c r="B57" s="129" t="s">
        <v>266</v>
      </c>
      <c r="C57" s="319" t="s">
        <v>272</v>
      </c>
      <c r="D57" s="128" t="s">
        <v>59</v>
      </c>
      <c r="E57" s="264"/>
      <c r="F57" s="264"/>
      <c r="G57" s="248">
        <v>-54800</v>
      </c>
    </row>
    <row r="58" spans="1:10" ht="53.25" customHeight="1" x14ac:dyDescent="0.25">
      <c r="A58" s="129" t="s">
        <v>274</v>
      </c>
      <c r="B58" s="129" t="s">
        <v>266</v>
      </c>
      <c r="C58" s="319" t="s">
        <v>272</v>
      </c>
      <c r="D58" s="128" t="s">
        <v>59</v>
      </c>
      <c r="E58" s="264"/>
      <c r="F58" s="264"/>
      <c r="G58" s="134">
        <v>-79758.380999999994</v>
      </c>
    </row>
    <row r="59" spans="1:10" ht="57" customHeight="1" x14ac:dyDescent="0.25">
      <c r="A59" s="129" t="s">
        <v>275</v>
      </c>
      <c r="B59" s="129" t="s">
        <v>266</v>
      </c>
      <c r="C59" s="319" t="s">
        <v>272</v>
      </c>
      <c r="D59" s="128" t="s">
        <v>59</v>
      </c>
      <c r="E59" s="264"/>
      <c r="F59" s="264"/>
      <c r="G59" s="248">
        <v>-66661.111000000004</v>
      </c>
    </row>
    <row r="60" spans="1:10" ht="60.75" customHeight="1" x14ac:dyDescent="0.25">
      <c r="A60" s="129" t="s">
        <v>276</v>
      </c>
      <c r="B60" s="129" t="s">
        <v>266</v>
      </c>
      <c r="C60" s="319" t="s">
        <v>272</v>
      </c>
      <c r="D60" s="128" t="s">
        <v>59</v>
      </c>
      <c r="E60" s="264"/>
      <c r="F60" s="264"/>
      <c r="G60" s="248">
        <v>-88678.05</v>
      </c>
    </row>
    <row r="61" spans="1:10" ht="51" customHeight="1" x14ac:dyDescent="0.25">
      <c r="A61" s="129" t="s">
        <v>277</v>
      </c>
      <c r="B61" s="129" t="s">
        <v>266</v>
      </c>
      <c r="C61" s="319" t="s">
        <v>272</v>
      </c>
      <c r="D61" s="128" t="s">
        <v>59</v>
      </c>
      <c r="E61" s="264"/>
      <c r="F61" s="264"/>
      <c r="G61" s="248">
        <v>-14500</v>
      </c>
    </row>
    <row r="62" spans="1:10" ht="49.5" customHeight="1" x14ac:dyDescent="0.25">
      <c r="A62" s="129" t="s">
        <v>278</v>
      </c>
      <c r="B62" s="129" t="s">
        <v>266</v>
      </c>
      <c r="C62" s="319" t="s">
        <v>272</v>
      </c>
      <c r="D62" s="128" t="s">
        <v>59</v>
      </c>
      <c r="E62" s="264"/>
      <c r="F62" s="264"/>
      <c r="G62" s="248">
        <v>-8125</v>
      </c>
    </row>
    <row r="63" spans="1:10" ht="50.25" customHeight="1" x14ac:dyDescent="0.25">
      <c r="A63" s="129" t="s">
        <v>279</v>
      </c>
      <c r="B63" s="129" t="s">
        <v>266</v>
      </c>
      <c r="C63" s="319" t="s">
        <v>272</v>
      </c>
      <c r="D63" s="128" t="s">
        <v>59</v>
      </c>
      <c r="E63" s="264"/>
      <c r="F63" s="264"/>
      <c r="G63" s="134">
        <v>-30228.571</v>
      </c>
      <c r="J63" s="350"/>
    </row>
    <row r="64" spans="1:10" ht="52.5" customHeight="1" x14ac:dyDescent="0.25">
      <c r="A64" s="129" t="s">
        <v>280</v>
      </c>
      <c r="B64" s="129" t="s">
        <v>266</v>
      </c>
      <c r="C64" s="319" t="s">
        <v>272</v>
      </c>
      <c r="D64" s="128" t="s">
        <v>59</v>
      </c>
      <c r="E64" s="264"/>
      <c r="F64" s="264"/>
      <c r="G64" s="248">
        <v>-51007.8</v>
      </c>
    </row>
  </sheetData>
  <mergeCells count="18">
    <mergeCell ref="D47:E47"/>
    <mergeCell ref="B48:C48"/>
    <mergeCell ref="D14:E14"/>
    <mergeCell ref="A9:F9"/>
    <mergeCell ref="B14:C14"/>
    <mergeCell ref="B26:C26"/>
    <mergeCell ref="B33:C33"/>
    <mergeCell ref="B36:C36"/>
    <mergeCell ref="B41:C41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" right="0" top="0" bottom="0" header="0" footer="0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</vt:lpstr>
      <vt:lpstr>2</vt:lpstr>
      <vt:lpstr>3</vt:lpstr>
      <vt:lpstr>4</vt:lpstr>
      <vt:lpstr>5-1</vt:lpstr>
      <vt:lpstr>5-2</vt:lpstr>
      <vt:lpstr>6</vt:lpstr>
      <vt:lpstr>'1'!Print_Area</vt:lpstr>
      <vt:lpstr>'2'!Print_Area</vt:lpstr>
      <vt:lpstr>'3'!Print_Area</vt:lpstr>
      <vt:lpstr>'4'!Print_Area</vt:lpstr>
      <vt:lpstr>'5-2'!Print_Area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Arpine Martirosyan</cp:lastModifiedBy>
  <cp:lastPrinted>2022-11-16T07:15:00Z</cp:lastPrinted>
  <dcterms:created xsi:type="dcterms:W3CDTF">2021-01-22T11:42:14Z</dcterms:created>
  <dcterms:modified xsi:type="dcterms:W3CDTF">2022-11-23T13:51:29Z</dcterms:modified>
</cp:coreProperties>
</file>