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1000"/>
  </bookViews>
  <sheets>
    <sheet name="Հավելված N 1" sheetId="63" r:id="rId1"/>
    <sheet name="Հավելված N 2" sheetId="61" r:id="rId2"/>
    <sheet name="Հավելված N 3" sheetId="58" r:id="rId3"/>
    <sheet name="Հավելված N 4" sheetId="60" r:id="rId4"/>
    <sheet name="Հավելված N 5" sheetId="49" r:id="rId5"/>
    <sheet name="Հավելված N 6" sheetId="29" r:id="rId6"/>
    <sheet name="Հավելված N 7" sheetId="52" r:id="rId7"/>
    <sheet name="Հավելված N 8" sheetId="56" r:id="rId8"/>
    <sheet name="Հավելված N 9" sheetId="62" r:id="rId9"/>
  </sheets>
  <definedNames>
    <definedName name="a" localSheetId="0">#REF!</definedName>
    <definedName name="a" localSheetId="6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6">#REF!</definedName>
    <definedName name="AgencyCode" localSheetId="7">#REF!</definedName>
    <definedName name="AgencyCode">#REF!</definedName>
    <definedName name="AgencyName" localSheetId="1">#REF!</definedName>
    <definedName name="AgencyName" localSheetId="3">#REF!</definedName>
    <definedName name="AgencyName" localSheetId="6">#REF!</definedName>
    <definedName name="AgencyName">#REF!</definedName>
    <definedName name="davit" localSheetId="1">#REF!</definedName>
    <definedName name="davit" localSheetId="3">#REF!</definedName>
    <definedName name="davit" localSheetId="6">#REF!</definedName>
    <definedName name="davit">#REF!</definedName>
    <definedName name="Functional1" localSheetId="1">#REF!</definedName>
    <definedName name="Functional1" localSheetId="3">#REF!</definedName>
    <definedName name="Functional1" localSheetId="6">#REF!</definedName>
    <definedName name="Functional1">#REF!</definedName>
    <definedName name="ggg" localSheetId="1">#REF!</definedName>
    <definedName name="ggg" localSheetId="3">#REF!</definedName>
    <definedName name="ggg" localSheetId="6">#REF!</definedName>
    <definedName name="ggg">#REF!</definedName>
    <definedName name="PANature" localSheetId="1">#REF!</definedName>
    <definedName name="PANature" localSheetId="3">#REF!</definedName>
    <definedName name="PANature" localSheetId="6">#REF!</definedName>
    <definedName name="PANature">#REF!</definedName>
    <definedName name="PAType" localSheetId="1">#REF!</definedName>
    <definedName name="PAType" localSheetId="3">#REF!</definedName>
    <definedName name="PAType" localSheetId="6">#REF!</definedName>
    <definedName name="PAType">#REF!</definedName>
    <definedName name="Performance2" localSheetId="1">#REF!</definedName>
    <definedName name="Performance2" localSheetId="3">#REF!</definedName>
    <definedName name="Performance2" localSheetId="6">#REF!</definedName>
    <definedName name="Performance2">#REF!</definedName>
    <definedName name="PerformanceType" localSheetId="1">#REF!</definedName>
    <definedName name="PerformanceType" localSheetId="3">#REF!</definedName>
    <definedName name="PerformanceType" localSheetId="6">#REF!</definedName>
    <definedName name="PerformanceType">#REF!</definedName>
    <definedName name="Հավելված" localSheetId="1">#REF!</definedName>
    <definedName name="Հավելված" localSheetId="3">#REF!</definedName>
    <definedName name="Հավելված" localSheetId="6">#REF!</definedName>
    <definedName name="Հավելված" localSheetId="7">#REF!</definedName>
    <definedName name="Հավելված">#REF!</definedName>
    <definedName name="Մաս" localSheetId="1">#REF!</definedName>
    <definedName name="Մաս" localSheetId="3">#REF!</definedName>
    <definedName name="Մաս" localSheetId="6">#REF!</definedName>
    <definedName name="Մաս">#REF!</definedName>
    <definedName name="շախմատիստ" localSheetId="1">#REF!</definedName>
    <definedName name="շախմատիստ" localSheetId="3">#REF!</definedName>
    <definedName name="շախմատիստ" localSheetId="6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F21" i="58" l="1"/>
  <c r="G21" i="58"/>
  <c r="H21" i="58"/>
  <c r="E21" i="58"/>
  <c r="I16" i="56"/>
  <c r="B9" i="62"/>
  <c r="B10" i="62"/>
  <c r="B11" i="62"/>
  <c r="B12" i="62"/>
  <c r="B13" i="62"/>
  <c r="B14" i="62"/>
  <c r="B15" i="62"/>
  <c r="B16" i="62"/>
  <c r="B17" i="62" l="1"/>
  <c r="G13" i="49" s="1"/>
  <c r="F17" i="58" l="1"/>
  <c r="G17" i="58"/>
  <c r="G15" i="58" s="1"/>
  <c r="H17" i="58"/>
  <c r="E17" i="58"/>
  <c r="F19" i="58"/>
  <c r="G19" i="58"/>
  <c r="H19" i="58"/>
  <c r="E19" i="58"/>
  <c r="F23" i="58"/>
  <c r="G23" i="58"/>
  <c r="H23" i="58"/>
  <c r="H15" i="58" s="1"/>
  <c r="E23" i="58"/>
  <c r="D22" i="58"/>
  <c r="E22" i="60" s="1"/>
  <c r="E21" i="60" s="1"/>
  <c r="D20" i="58"/>
  <c r="E20" i="60" s="1"/>
  <c r="E19" i="60" s="1"/>
  <c r="D18" i="58"/>
  <c r="E18" i="60" s="1"/>
  <c r="E17" i="60" s="1"/>
  <c r="F15" i="58" l="1"/>
  <c r="D19" i="58"/>
  <c r="E15" i="58"/>
  <c r="D21" i="58"/>
  <c r="D24" i="58"/>
  <c r="E24" i="60" s="1"/>
  <c r="E23" i="60" s="1"/>
  <c r="E15" i="60" s="1"/>
  <c r="G48" i="61" l="1"/>
  <c r="G47" i="61" s="1"/>
  <c r="G46" i="61" s="1"/>
  <c r="G45" i="61" s="1"/>
  <c r="G44" i="61" s="1"/>
  <c r="G42" i="61" s="1"/>
  <c r="E13" i="60"/>
  <c r="E11" i="60" s="1"/>
  <c r="F13" i="58"/>
  <c r="F11" i="58" s="1"/>
  <c r="D23" i="58"/>
  <c r="E13" i="58"/>
  <c r="E11" i="58" s="1"/>
  <c r="D17" i="58"/>
  <c r="G13" i="58"/>
  <c r="G11" i="58" s="1"/>
  <c r="G40" i="61" l="1"/>
  <c r="D45" i="52"/>
  <c r="D15" i="58"/>
  <c r="H13" i="58"/>
  <c r="H11" i="58" s="1"/>
  <c r="D11" i="58" s="1"/>
  <c r="G38" i="61" l="1"/>
  <c r="G36" i="61" s="1"/>
  <c r="G34" i="61" s="1"/>
  <c r="G32" i="61" s="1"/>
  <c r="D36" i="63"/>
  <c r="D13" i="58"/>
  <c r="I15" i="56"/>
  <c r="D37" i="29" l="1"/>
  <c r="D29" i="63"/>
  <c r="I14" i="56"/>
  <c r="I13" i="56" l="1"/>
  <c r="I12" i="56" s="1"/>
  <c r="G12" i="49" l="1"/>
  <c r="G31" i="61" l="1"/>
  <c r="G30" i="61" s="1"/>
  <c r="G29" i="61" s="1"/>
  <c r="G28" i="61" s="1"/>
  <c r="G27" i="61" s="1"/>
  <c r="G25" i="61" s="1"/>
  <c r="G11" i="49"/>
  <c r="G10" i="49" s="1"/>
  <c r="G23" i="61" l="1"/>
  <c r="G68" i="61" s="1"/>
  <c r="D24" i="52"/>
  <c r="G76" i="61" l="1"/>
  <c r="G67" i="61"/>
  <c r="G66" i="61" s="1"/>
  <c r="G65" i="61" s="1"/>
  <c r="G63" i="61" s="1"/>
  <c r="G21" i="61"/>
  <c r="G19" i="61" s="1"/>
  <c r="G17" i="61" s="1"/>
  <c r="G15" i="61" s="1"/>
  <c r="G13" i="61" s="1"/>
  <c r="G12" i="61" s="1"/>
  <c r="D23" i="63"/>
  <c r="G75" i="61"/>
  <c r="G74" i="61" s="1"/>
  <c r="G73" i="61" s="1"/>
  <c r="G71" i="61" s="1"/>
  <c r="G61" i="61" l="1"/>
  <c r="D50" i="63" s="1"/>
  <c r="D57" i="29" s="1"/>
  <c r="D65" i="52"/>
  <c r="D24" i="29"/>
  <c r="D16" i="63"/>
  <c r="D14" i="63" s="1"/>
  <c r="G69" i="61"/>
  <c r="D75" i="52"/>
  <c r="D56" i="63" l="1"/>
  <c r="G59" i="61"/>
  <c r="G57" i="61" s="1"/>
  <c r="G55" i="61" s="1"/>
  <c r="G53" i="61" s="1"/>
  <c r="G51" i="61" s="1"/>
  <c r="G50" i="61" s="1"/>
  <c r="G10" i="61" s="1"/>
  <c r="D67" i="29" l="1"/>
  <c r="D44" i="63"/>
  <c r="D42" i="63" s="1"/>
  <c r="D12" i="63" s="1"/>
</calcChain>
</file>

<file path=xl/sharedStrings.xml><?xml version="1.0" encoding="utf-8"?>
<sst xmlns="http://schemas.openxmlformats.org/spreadsheetml/2006/main" count="430" uniqueCount="196">
  <si>
    <t>Ծրագրի անվանումը</t>
  </si>
  <si>
    <t>Ծրագրի միջոցառումները</t>
  </si>
  <si>
    <t>______________ ի    ___Ն որոշման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</si>
  <si>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</si>
  <si>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</si>
  <si>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</si>
  <si>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Տարի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</si>
  <si>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</si>
  <si>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</si>
  <si>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</si>
  <si>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</si>
  <si>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</si>
  <si>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</si>
  <si>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</si>
  <si>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01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</si>
  <si>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</si>
  <si>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</si>
  <si>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</si>
  <si>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</si>
  <si>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</si>
  <si>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</si>
  <si>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</si>
  <si>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</si>
  <si>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ՀՀ կրթության, գիտության, մշակույթի և սպորտի նախարարություն</t>
  </si>
  <si>
    <t xml:space="preserve"> ԿՐԹՈՒԹՅՈՒՆ</t>
  </si>
  <si>
    <t>Կրթությանը տրամադրվող օժանդակ ծառայություններ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</si>
  <si>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</si>
  <si>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</si>
  <si>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</si>
  <si>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</si>
  <si>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</si>
  <si>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</si>
  <si>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</si>
  <si>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</si>
  <si>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 xml:space="preserve">Ծրագրի դասիչը
</t>
  </si>
  <si>
    <t>Հավելված N 1</t>
  </si>
  <si>
    <t>Հավելված N 3</t>
  </si>
  <si>
    <t>Հավելված N 6</t>
  </si>
  <si>
    <t>Հավելված N 4</t>
  </si>
  <si>
    <t>Աղյուսակ 9․1.14</t>
  </si>
  <si>
    <t>Հավելված N 7</t>
  </si>
  <si>
    <t xml:space="preserve">Ցուցանիշների փոփոխությունը (ավելացումները նշված են դրական նշանով)  </t>
  </si>
  <si>
    <t>Ապահով դպրոց</t>
  </si>
  <si>
    <t xml:space="preserve"> Ապահով դպրոց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</si>
  <si>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</si>
  <si>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Ապահով դպրոց </t>
  </si>
  <si>
    <t xml:space="preserve"> Հանրակրթական դպրոցներ </t>
  </si>
  <si>
    <t>Ակտիվն օգտագործող կազմակերպությունների անվանումները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</si>
  <si>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</si>
  <si>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</si>
  <si>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</si>
  <si>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</si>
  <si>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Հանրակրթական դպրոցների գույքով և տեխնիկայով ապահովում</t>
  </si>
  <si>
    <t xml:space="preserve">Ցուցանիշների փոփոխությունը (նվազեցումները նշված են փակագծերում)  </t>
  </si>
  <si>
    <t xml:space="preserve"> Հանրակրթական դպրոցների գույքով և տեխնիկայով ապահովում </t>
  </si>
  <si>
    <t xml:space="preserve"> Կրթական ժամանակակից նորմերին համապատասխանող գույքի ձեռքբերում </t>
  </si>
  <si>
    <t>ՄԱՍ 1. ՊԵՏԱԿԱՆ ՄԱՐՄՆԻ ԳԾՈՎ ԱՐԴՅՈՒՆՔԱՅԻՆ (ԿԱՏԱՐՈՂԱԿԱՆ) ՑՈՒՑԱՆԻՇՆԵՐԸ</t>
  </si>
  <si>
    <t>Աղյուսակ 9․13</t>
  </si>
  <si>
    <t xml:space="preserve">ՀՀ կառավարության  2022 թվականի </t>
  </si>
  <si>
    <t>ՀՀ տարածքային կառավարման և ենթակառուցվածքների նախարարություն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</si>
  <si>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</si>
  <si>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</si>
  <si>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ԴՐԱՄԱՇՆՈՐՀՆԵՐ</t>
  </si>
  <si>
    <t xml:space="preserve"> ԿԱՊԻՏԱԼ ԴՐԱՄԱՇՆՈՐՀՆԵՐ ՊԵՏԱԿԱՆ ՀԱՏՎԱԾԻ ԱՅԼ ՄԱԿԱՐԴԱԿՆԵՐԻՆ</t>
  </si>
  <si>
    <t>Հավելված N 2</t>
  </si>
  <si>
    <t>Աղյուսակ 9․1.8</t>
  </si>
  <si>
    <t>Հայաստանի տարածքային զարգացման հիմնադրամ</t>
  </si>
  <si>
    <t xml:space="preserve"> - Այլ կապիտալ դրամաշնորհներ</t>
  </si>
  <si>
    <t>ԸՆԴԱՄԵՆԸ՝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</si>
  <si>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</si>
  <si>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</si>
  <si>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</si>
  <si>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</si>
  <si>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</si>
  <si>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</si>
  <si>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Բաժին N 09</t>
  </si>
  <si>
    <t>Խումբ N 06</t>
  </si>
  <si>
    <t>Դաս N 01</t>
  </si>
  <si>
    <t xml:space="preserve"> </t>
  </si>
  <si>
    <t>1183-32012</t>
  </si>
  <si>
    <t>ՀԱՅԱՍՏԱՆԻ ՀԱՆՐԱՊԵՏՈՒԹՅԱՆ ԿԱՌԱՎԱՐՈՒԹՅԱՆ 2021 ԹՎԱԿԱՆԻ ԴԵԿՏԵՄԲԵՐԻ 23-Ի N2121-Ն ՈՐՈՇՄԱՆ N 5 ՀԱՎԵԼՎԱԾԻ N 7 ԱՂՅՈՒՍԱԿՈՒՄ ԿԱՏԱՐՎՈՂ ԼՐԱՑՈՒՄԸ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</si>
  <si>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</si>
  <si>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</si>
  <si>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</si>
  <si>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</si>
  <si>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ՄԱՍ I. ԱՊՐԱՆՔՆԵՐ</t>
  </si>
  <si>
    <t>հատ</t>
  </si>
  <si>
    <t xml:space="preserve">  գրապահարաններ</t>
  </si>
  <si>
    <t>ՀՀ կառավարության  2022 թվականի</t>
  </si>
  <si>
    <t xml:space="preserve"> ______________ ի    ___Ն որոշման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</si>
  <si>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</si>
  <si>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</si>
  <si>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</si>
  <si>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</si>
  <si>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</si>
  <si>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</si>
  <si>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</si>
  <si>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</si>
  <si>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</si>
  <si>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</si>
  <si>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ՀՀ Լոռու մարզ</t>
  </si>
  <si>
    <t>ՀՀ Վայոց Ձորի մարզ</t>
  </si>
  <si>
    <t>«Գոմքի միջնակարգ դպրոց» ՊՈԱԿ</t>
  </si>
  <si>
    <t>Տարի</t>
  </si>
  <si>
    <t>այդ  թվում՝</t>
  </si>
  <si>
    <t xml:space="preserve"> այդ թվում`ըստ ուղղությունների</t>
  </si>
  <si>
    <t>«Մեդովկայի միջնակարգ դպրոց» ՊՈԱԿ</t>
  </si>
  <si>
    <t>ՀՀ Շիրակի մարզ</t>
  </si>
  <si>
    <t>«Բերդաշենի միջնակարգ դպրոց» ՊՈԱԿ</t>
  </si>
  <si>
    <t>ՀՀ Սյունիքի մարզ</t>
  </si>
  <si>
    <t>«Հարժիսի Համլետ Մինասյանի անվան միջնակարգ դպրոց» ՊՈԱԿ</t>
  </si>
  <si>
    <t>Հավելված N 5</t>
  </si>
  <si>
    <t>«ՀԱՅԱUՏԱՆԻ ՀԱՆՐԱՊԵՏՈՒԹՅԱՆ 2022 ԹՎԱԿԱՆԻ ՊԵՏԱԿԱՆ ԲՅՈՒՋԵԻ ՄԱUԻՆ» ՀԱՅԱUՏԱՆԻ ՀԱՆՐԱՊԵՏՈՒԹՅԱՆ OՐԵՆՔԻ N 1 ՀԱՎԵԼՎԱԾԻ N 3 ԱՂՅՈՒՍԱԿՈՒՄ ԿԱՏԱՐՎՈՂ ՓՈՓՈԽՈՒԹՅՈՒՆՆԵՐԸ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</si>
  <si>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</t>
  </si>
  <si>
    <t>Դաս</t>
  </si>
  <si>
    <t>01</t>
  </si>
  <si>
    <t xml:space="preserve"> ԸՆԴԱՄԵՆԸ ԾԱԽՍԵՐ</t>
  </si>
  <si>
    <t xml:space="preserve"> Նախադպրոցական և տարրական ընդհանուր կրթություն</t>
  </si>
  <si>
    <t xml:space="preserve"> Նախադպրոցական կրթություն</t>
  </si>
  <si>
    <t>Հանրակրթության ծրագիր</t>
  </si>
  <si>
    <t>Մանկապարտեզների գույքով ապահովում</t>
  </si>
  <si>
    <t>Արարատի մարզի Դաշտավան համայնքի մանկապարտեզ</t>
  </si>
  <si>
    <t>Արագածոտն մարզի Արագածավան համայնքի մանկապարտեզ</t>
  </si>
  <si>
    <t>Կոտայքի մարզի Ջրվեժ համայնքի Զովք բնակավայրի մանկապարտեզ</t>
  </si>
  <si>
    <t>Կոտայքի մարզի Ջրվեժ համայնքի Ջրվեժ գյուղի մանկապարտեզ</t>
  </si>
  <si>
    <t>Կոտայքի մարզի Արամուս համայնքի մանկապարտեզ</t>
  </si>
  <si>
    <t>Շիարկի մարզի Մարմաշեն համայնքի Հացիկ բնակավայրի մանկապարտեզ</t>
  </si>
  <si>
    <t>Շիարկի մարզի Մարմաշեն համայնքի Ջաջուռավան բնակավայրի մանկապարտեզ</t>
  </si>
  <si>
    <t>Շիարկի մարզի Մարմաշեն համայնքի Լեռնուտ բնակավայրի մանկապարտեզ</t>
  </si>
  <si>
    <t>Մանկապարտեզի անվանումը</t>
  </si>
  <si>
    <t>Գույքի ընդհանուր գումարը, հազ. դրամ</t>
  </si>
  <si>
    <t xml:space="preserve">Հավելված N 8 </t>
  </si>
  <si>
    <t xml:space="preserve">Հավելված N 9 </t>
  </si>
  <si>
    <t>ՀԱՅԱՍՏԱՆԻ ՏԱՐԱԾՔԱՅԻՆ ԶԱՐԳԱՑՄԱՆ ՀԻՄՆԱԴՐԱՄԻ ԿՈՂՄԻՑ ԳՈՒՅՔԻ ՁԵՌՔԲԵՐՄԱՆ ՀԱՄԱՐ ՆԱԽԱՏԵՍՎԱԾ ԸՆԴՀԱՆՈՒՐ ԳՈՒՄԱՐԻ ԲԱՇԽՈՒՄԸ ԸՍՏ ՄԱՆԿԱՊԱՐՏԵԶՆԵՐԻ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</si>
  <si>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</si>
  <si>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</si>
  <si>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</si>
  <si>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</si>
  <si>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</si>
  <si>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</si>
  <si>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</si>
  <si>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</si>
  <si>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</si>
  <si>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</si>
  <si>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</si>
  <si>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</si>
  <si>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Բյուջետային հատկացումների գլխավոր կարգադրիչների, ծրագրերի և միջոցառումների անվանումները</t>
  </si>
  <si>
    <t xml:space="preserve">
1192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</si>
  <si>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</si>
  <si>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</si>
  <si>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</si>
  <si>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</si>
  <si>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</si>
  <si>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</si>
  <si>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</si>
  <si>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Ծրագրի միջոցառումներ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</si>
  <si>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</si>
  <si>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</si>
  <si>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</si>
  <si>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</si>
  <si>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</si>
  <si>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</si>
  <si>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</si>
  <si>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</si>
  <si>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</si>
  <si>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Տրանսֆերտների տրամադրում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</si>
  <si>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</si>
  <si>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</si>
  <si>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Կրթական ժամանակակից նորմերին համապատասխանող գույքի ձեռքբերում </t>
  </si>
  <si>
    <t xml:space="preserve"> Համայնքներում մանկապարտեզների համար ժամանակակից նորմերին համապատասխանող գույքի ձեռքբերում </t>
  </si>
  <si>
    <t>ՀԱՅԱՍՏԱՆԻ ՀԱՆՐԱՊԵՏՈՒԹՅԱՆ ԿԱՌԱՎԱՐՈՒԹՅԱՆ 2021 ԹՎԱԿԱՆԻ ԴԵԿՏԵՄԲԵՐԻ 23-Ի N 2121-Ն ՈՐՈՇՄԱՆ N 3 ԵՎ N 4 ՀԱՎԵԼՎԱԾՆԵՐՈՒՄ ԿԱՏԱՐՎՈՂ  ՓՈՓՈԽՈՒԹՅՈՒՆՆԵՐԸ ԵՎ ԼՐԱՑՈՒՄՆԵՐԸ</t>
  </si>
  <si>
    <t xml:space="preserve">ՀԱՅԱՍՏԱՆԻ ՀԱՆՐԱՊԵՏՈՒԹՅԱՆ ԿԱՌԱՎԱՐՈՒԹՅԱՆ 2021 ԹՎԱԿԱՆԻ ԴԵԿՏԵՄԲԵՐԻ 23-Ի N 2121-Ն ՈՐՈՇՄԱՆ N 9 ՀԱՎԵԼՎԱԾԻ  N 9.13 ԵՎ 9.47 ԱՂՅՈՒՍԱԿՆԵՐՈՒՄ ԿԱՏԱՐՎՈՂ ՓՈՓՈԽՈՒԹՅՈՒՆՆԵՐԸ ԵՎ ԼՐԱՑՈՒՄՆԵՐԸ </t>
  </si>
  <si>
    <t xml:space="preserve"> Մանկապարտեզների գույքով ապահովում</t>
  </si>
  <si>
    <t xml:space="preserve"> Շահառուների ընտրության չափանիշները </t>
  </si>
  <si>
    <t xml:space="preserve"> Նախադպրոցական կրթությույն իրականացնող ուսումնական հաստատություններ </t>
  </si>
  <si>
    <t xml:space="preserve"> Մանկապարտեզների թիվը, որոնք ապահովվում են գույքով, հատ </t>
  </si>
  <si>
    <t>Աղյուսակ 9․47</t>
  </si>
  <si>
    <t>ՀՀ կառավարություն</t>
  </si>
  <si>
    <t>Ծրագրի դասիչը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</si>
  <si>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</si>
  <si>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</si>
  <si>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</si>
  <si>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</si>
  <si>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</si>
  <si>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</si>
  <si>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</si>
  <si>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</si>
  <si>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</si>
  <si>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</si>
  <si>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Աղյուսակ 9․1.59</t>
  </si>
  <si>
    <t>ԳՀ</t>
  </si>
  <si>
    <t xml:space="preserve"> 39121520-6</t>
  </si>
  <si>
    <t xml:space="preserve">ՀԱՅԱՍՏԱՆԻ ՀԱՆՐԱՊԵՏՈՒԹՅԱՆ ԿԱՌԱՎԱՐՈՒԹՅԱՆ 2021 ԹՎԱԿԱՆԻ ԴԵԿՏԵՄԲԵՐԻ 23-Ի N 2121-Ն
N 2215-Ն ՈՐՈՇՄԱՆ N 10 ՀԱՎԵԼՎԱԾՈՒՄ ԿԱՏԱՐՎՈՂ ՓՈՓՈԽՈՒԹՅՈՒՆԸ 
</t>
  </si>
  <si>
    <t xml:space="preserve">ՀԱՅԱՍՏԱՆԻ ՀԱՆՐԱՊԵՏՈՒԹՅԱՆ ԿԱՌԱՎԱՐՈՒԹՅԱՆ 2021 ԹՎԱԿԱՆԻ ԴԵԿՏԵՄԲԵՐԻ 23-Ի N 2121-Ն ՈՐՈՇՄԱՆ N 9.1 ՀԱՎԵԼՎԱԾԻ  NN 9.1.8, 9.1.14 ԵՎ 9.1.59 ԱՂՅՈՒՍԱԿՆԵՐՈՒՄ ԿԱՏԱՐՎՈՂ ՓՈՓՈԽՈՒԹՅՈՒՆՆԵՐԸ ԵՎ ԼՐԱՑՈՒՄՆԵՐԸ </t>
  </si>
  <si>
    <t>Ցուցանիշների փոփոխությունը (նվազեցումները նշված են փակագծերում)</t>
  </si>
  <si>
    <t>Գումարը
 (հազար դրամ)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</si>
</sst>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р_._-;\-* #,##0.00\ _р_._-;_-* &quot;-&quot;??\ _р_.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##,##0;\(##,##0\);\-"/>
    <numFmt numFmtId="173" formatCode="General_)"/>
    <numFmt numFmtId="174" formatCode="_-* #,##0.0\ _р_._-;\-* #,##0.0\ _р_._-;_-* &quot;-&quot;?\ _р_._-;_-@_-"/>
  </numFmts>
  <fonts count="9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sz val="12"/>
      <color rgb="FF000000"/>
      <name val="GHEA Grapalat"/>
      <family val="3"/>
    </font>
    <font>
      <sz val="12"/>
      <name val="GHEA Grapalat"/>
      <family val="2"/>
    </font>
    <font>
      <b/>
      <u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0"/>
      <color theme="1"/>
      <name val="Arial Narrow"/>
      <family val="2"/>
    </font>
    <font>
      <b/>
      <i/>
      <sz val="12"/>
      <color theme="1"/>
      <name val="Calibri"/>
      <family val="2"/>
      <charset val="204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03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8" fillId="0" borderId="13" applyNumberFormat="0" applyFill="0" applyAlignment="0" applyProtection="0"/>
    <xf numFmtId="0" fontId="29" fillId="8" borderId="14" applyNumberFormat="0" applyAlignment="0" applyProtection="0"/>
    <xf numFmtId="0" fontId="30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5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8" applyNumberFormat="0" applyFill="0" applyAlignment="0" applyProtection="0"/>
    <xf numFmtId="0" fontId="35" fillId="25" borderId="0" applyNumberFormat="0" applyBorder="0" applyAlignment="0" applyProtection="0"/>
    <xf numFmtId="0" fontId="43" fillId="0" borderId="10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3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1" applyNumberFormat="0" applyAlignment="0" applyProtection="0"/>
    <xf numFmtId="0" fontId="40" fillId="3" borderId="0" applyNumberFormat="0" applyBorder="0" applyAlignment="0" applyProtection="0"/>
    <xf numFmtId="0" fontId="47" fillId="7" borderId="12" applyNumberFormat="0" applyAlignment="0" applyProtection="0"/>
    <xf numFmtId="0" fontId="44" fillId="6" borderId="11" applyNumberFormat="0" applyAlignment="0" applyProtection="0"/>
    <xf numFmtId="0" fontId="42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4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6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7" applyNumberFormat="0" applyAlignment="0" applyProtection="0"/>
    <xf numFmtId="0" fontId="57" fillId="53" borderId="18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7" applyNumberFormat="0" applyAlignment="0" applyProtection="0"/>
    <xf numFmtId="0" fontId="64" fillId="0" borderId="22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5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5" fontId="18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2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2" fillId="0" borderId="0"/>
    <xf numFmtId="0" fontId="51" fillId="55" borderId="33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3" fontId="83" fillId="0" borderId="34">
      <protection locked="0"/>
    </xf>
    <xf numFmtId="173" fontId="84" fillId="56" borderId="34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5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6" fillId="0" borderId="0" applyFont="0" applyFill="0" applyBorder="0" applyAlignment="0" applyProtection="0"/>
    <xf numFmtId="0" fontId="15" fillId="0" borderId="0">
      <alignment horizontal="left" vertical="top" wrapText="1"/>
    </xf>
    <xf numFmtId="43" fontId="18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0" fontId="13" fillId="0" borderId="0"/>
    <xf numFmtId="0" fontId="97" fillId="0" borderId="0"/>
    <xf numFmtId="43" fontId="97" fillId="0" borderId="0" applyFont="0" applyFill="0" applyBorder="0" applyAlignment="0" applyProtection="0"/>
  </cellStyleXfs>
  <cellXfs count="392">
    <xf numFmtId="0" fontId="0" fillId="0" borderId="0" xfId="0"/>
    <xf numFmtId="0" fontId="75" fillId="2" borderId="0" xfId="0" applyFont="1" applyFill="1"/>
    <xf numFmtId="0" fontId="73" fillId="2" borderId="0" xfId="0" applyFont="1" applyFill="1"/>
    <xf numFmtId="0" fontId="73" fillId="2" borderId="1" xfId="0" applyFont="1" applyFill="1" applyBorder="1" applyAlignment="1">
      <alignment horizontal="left" vertical="top" wrapText="1"/>
    </xf>
    <xf numFmtId="0" fontId="14" fillId="2" borderId="27" xfId="0" applyFont="1" applyFill="1" applyBorder="1" applyAlignment="1">
      <alignment horizontal="center" vertical="top" wrapText="1"/>
    </xf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left" vertical="center"/>
    </xf>
    <xf numFmtId="0" fontId="75" fillId="2" borderId="1" xfId="0" applyFont="1" applyFill="1" applyBorder="1" applyAlignment="1">
      <alignment vertical="top" wrapText="1"/>
    </xf>
    <xf numFmtId="0" fontId="75" fillId="2" borderId="1" xfId="0" applyFont="1" applyFill="1" applyBorder="1" applyAlignment="1">
      <alignment horizontal="left" vertical="center"/>
    </xf>
    <xf numFmtId="0" fontId="14" fillId="2" borderId="27" xfId="0" applyFont="1" applyFill="1" applyBorder="1" applyAlignment="1">
      <alignment vertical="top" wrapText="1"/>
    </xf>
    <xf numFmtId="0" fontId="75" fillId="2" borderId="1" xfId="0" applyFont="1" applyFill="1" applyBorder="1" applyAlignment="1">
      <alignment horizontal="left" vertical="top" wrapText="1"/>
    </xf>
    <xf numFmtId="0" fontId="75" fillId="0" borderId="0" xfId="0" applyFont="1" applyAlignment="1">
      <alignment horizontal="center"/>
    </xf>
    <xf numFmtId="0" fontId="17" fillId="2" borderId="27" xfId="0" applyFont="1" applyFill="1" applyBorder="1" applyAlignment="1">
      <alignment vertical="top" wrapText="1"/>
    </xf>
    <xf numFmtId="0" fontId="73" fillId="2" borderId="0" xfId="0" applyFont="1" applyFill="1" applyAlignment="1">
      <alignment horizontal="left" vertical="top" wrapText="1"/>
    </xf>
    <xf numFmtId="0" fontId="17" fillId="2" borderId="27" xfId="0" applyFont="1" applyFill="1" applyBorder="1" applyAlignment="1">
      <alignment horizontal="center" vertical="top" wrapText="1"/>
    </xf>
    <xf numFmtId="0" fontId="75" fillId="2" borderId="0" xfId="0" applyFont="1" applyFill="1" applyAlignment="1"/>
    <xf numFmtId="0" fontId="75" fillId="2" borderId="0" xfId="0" applyFont="1" applyFill="1" applyBorder="1"/>
    <xf numFmtId="0" fontId="75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73" fillId="2" borderId="39" xfId="8" applyFont="1" applyFill="1" applyBorder="1" applyAlignment="1">
      <alignment horizontal="center" vertical="center" wrapText="1"/>
    </xf>
    <xf numFmtId="0" fontId="73" fillId="2" borderId="0" xfId="8" applyFont="1" applyFill="1">
      <alignment horizontal="left" vertical="top" wrapText="1"/>
    </xf>
    <xf numFmtId="166" fontId="17" fillId="2" borderId="39" xfId="6" applyNumberFormat="1" applyFont="1" applyFill="1" applyBorder="1" applyAlignment="1">
      <alignment horizontal="center" vertical="center"/>
    </xf>
    <xf numFmtId="0" fontId="17" fillId="2" borderId="39" xfId="0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vertical="center"/>
    </xf>
    <xf numFmtId="166" fontId="17" fillId="2" borderId="42" xfId="0" applyNumberFormat="1" applyFont="1" applyFill="1" applyBorder="1" applyAlignment="1">
      <alignment vertical="center" wrapText="1"/>
    </xf>
    <xf numFmtId="0" fontId="73" fillId="2" borderId="39" xfId="8" applyFont="1" applyFill="1" applyBorder="1">
      <alignment horizontal="left" vertical="top" wrapText="1"/>
    </xf>
    <xf numFmtId="4" fontId="17" fillId="2" borderId="42" xfId="8" applyNumberFormat="1" applyFont="1" applyFill="1" applyBorder="1" applyAlignment="1">
      <alignment horizontal="center" vertical="center" wrapText="1"/>
    </xf>
    <xf numFmtId="0" fontId="87" fillId="2" borderId="39" xfId="8" applyFont="1" applyFill="1" applyBorder="1">
      <alignment horizontal="left" vertical="top" wrapText="1"/>
    </xf>
    <xf numFmtId="0" fontId="87" fillId="2" borderId="39" xfId="0" applyFont="1" applyFill="1" applyBorder="1" applyAlignment="1">
      <alignment horizontal="center" vertical="center"/>
    </xf>
    <xf numFmtId="0" fontId="87" fillId="2" borderId="42" xfId="0" applyFont="1" applyFill="1" applyBorder="1" applyAlignment="1">
      <alignment horizontal="center" vertical="center"/>
    </xf>
    <xf numFmtId="0" fontId="89" fillId="2" borderId="39" xfId="0" applyFont="1" applyFill="1" applyBorder="1" applyAlignment="1">
      <alignment vertical="center" wrapText="1"/>
    </xf>
    <xf numFmtId="166" fontId="87" fillId="2" borderId="39" xfId="6" applyNumberFormat="1" applyFont="1" applyFill="1" applyBorder="1" applyAlignment="1">
      <alignment horizontal="center" vertical="center"/>
    </xf>
    <xf numFmtId="0" fontId="87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43" fontId="75" fillId="2" borderId="0" xfId="7" applyFont="1" applyFill="1"/>
    <xf numFmtId="43" fontId="75" fillId="2" borderId="0" xfId="7" applyFont="1" applyFill="1" applyAlignment="1">
      <alignment horizontal="right"/>
    </xf>
    <xf numFmtId="43" fontId="14" fillId="2" borderId="0" xfId="7" applyFont="1" applyFill="1" applyAlignment="1">
      <alignment horizontal="center" wrapText="1"/>
    </xf>
    <xf numFmtId="43" fontId="73" fillId="2" borderId="0" xfId="7" applyFont="1" applyFill="1" applyAlignment="1">
      <alignment horizontal="left" vertical="top" wrapText="1"/>
    </xf>
    <xf numFmtId="43" fontId="87" fillId="2" borderId="0" xfId="7" applyFont="1" applyFill="1" applyAlignment="1">
      <alignment horizontal="left" vertical="top" wrapText="1"/>
    </xf>
    <xf numFmtId="0" fontId="17" fillId="2" borderId="0" xfId="0" applyFont="1" applyFill="1" applyAlignment="1">
      <alignment horizontal="right"/>
    </xf>
    <xf numFmtId="0" fontId="87" fillId="2" borderId="1" xfId="0" applyFont="1" applyFill="1" applyBorder="1" applyAlignment="1">
      <alignment horizontal="left" vertical="top" wrapText="1"/>
    </xf>
    <xf numFmtId="0" fontId="73" fillId="2" borderId="0" xfId="0" applyFont="1" applyFill="1" applyBorder="1" applyAlignment="1">
      <alignment horizontal="left" vertical="center"/>
    </xf>
    <xf numFmtId="0" fontId="14" fillId="2" borderId="0" xfId="0" applyFont="1" applyFill="1" applyAlignment="1">
      <alignment wrapText="1"/>
    </xf>
    <xf numFmtId="0" fontId="73" fillId="2" borderId="0" xfId="0" applyFont="1" applyFill="1" applyBorder="1"/>
    <xf numFmtId="168" fontId="75" fillId="2" borderId="0" xfId="0" applyNumberFormat="1" applyFont="1" applyFill="1" applyBorder="1"/>
    <xf numFmtId="0" fontId="88" fillId="2" borderId="1" xfId="0" applyFont="1" applyFill="1" applyBorder="1" applyAlignment="1">
      <alignment horizontal="left" vertical="top" wrapText="1"/>
    </xf>
    <xf numFmtId="0" fontId="73" fillId="2" borderId="4" xfId="0" applyFont="1" applyFill="1" applyBorder="1" applyAlignment="1">
      <alignment horizontal="left" vertical="top" wrapText="1"/>
    </xf>
    <xf numFmtId="168" fontId="14" fillId="2" borderId="1" xfId="0" applyNumberFormat="1" applyFont="1" applyFill="1" applyBorder="1"/>
    <xf numFmtId="0" fontId="87" fillId="2" borderId="5" xfId="0" applyFont="1" applyFill="1" applyBorder="1" applyAlignment="1">
      <alignment horizontal="left" vertical="top" wrapText="1"/>
    </xf>
    <xf numFmtId="166" fontId="73" fillId="2" borderId="1" xfId="6" applyNumberFormat="1" applyFont="1" applyFill="1" applyBorder="1" applyAlignment="1">
      <alignment horizontal="right" vertical="center"/>
    </xf>
    <xf numFmtId="172" fontId="87" fillId="2" borderId="1" xfId="6" applyNumberFormat="1" applyFont="1" applyFill="1" applyBorder="1" applyAlignment="1">
      <alignment horizontal="right" vertical="top"/>
    </xf>
    <xf numFmtId="0" fontId="17" fillId="2" borderId="0" xfId="0" applyFont="1" applyFill="1" applyAlignment="1">
      <alignment wrapText="1"/>
    </xf>
    <xf numFmtId="168" fontId="73" fillId="2" borderId="0" xfId="0" applyNumberFormat="1" applyFont="1" applyFill="1" applyBorder="1"/>
    <xf numFmtId="168" fontId="17" fillId="2" borderId="1" xfId="0" applyNumberFormat="1" applyFont="1" applyFill="1" applyBorder="1"/>
    <xf numFmtId="166" fontId="73" fillId="2" borderId="0" xfId="6" applyNumberFormat="1" applyFont="1" applyFill="1" applyBorder="1" applyAlignment="1">
      <alignment horizontal="right" vertical="center"/>
    </xf>
    <xf numFmtId="0" fontId="73" fillId="2" borderId="44" xfId="0" applyFont="1" applyFill="1" applyBorder="1" applyAlignment="1">
      <alignment horizontal="left" vertical="top" wrapText="1"/>
    </xf>
    <xf numFmtId="0" fontId="87" fillId="2" borderId="44" xfId="165" applyFont="1" applyFill="1" applyBorder="1" applyAlignment="1">
      <alignment horizontal="left" vertical="top" wrapText="1"/>
    </xf>
    <xf numFmtId="0" fontId="73" fillId="2" borderId="44" xfId="0" applyFont="1" applyFill="1" applyBorder="1" applyAlignment="1">
      <alignment horizontal="center" vertical="top" wrapText="1"/>
    </xf>
    <xf numFmtId="0" fontId="75" fillId="2" borderId="0" xfId="299" applyFont="1" applyFill="1" applyAlignment="1">
      <alignment vertical="top"/>
    </xf>
    <xf numFmtId="0" fontId="75" fillId="2" borderId="0" xfId="299" applyFont="1" applyFill="1"/>
    <xf numFmtId="0" fontId="73" fillId="2" borderId="1" xfId="0" applyFont="1" applyFill="1" applyBorder="1" applyAlignment="1">
      <alignment horizontal="center" vertical="top" wrapText="1"/>
    </xf>
    <xf numFmtId="0" fontId="73" fillId="2" borderId="43" xfId="0" applyFont="1" applyFill="1" applyBorder="1" applyAlignment="1">
      <alignment horizontal="center" vertical="center" wrapText="1"/>
    </xf>
    <xf numFmtId="0" fontId="75" fillId="2" borderId="0" xfId="1734" applyFont="1" applyFill="1" applyAlignment="1">
      <alignment vertical="top"/>
    </xf>
    <xf numFmtId="0" fontId="75" fillId="2" borderId="0" xfId="1734" applyFont="1" applyFill="1"/>
    <xf numFmtId="0" fontId="75" fillId="2" borderId="0" xfId="1734" applyFont="1" applyFill="1" applyAlignment="1">
      <alignment horizontal="center" vertical="center"/>
    </xf>
    <xf numFmtId="0" fontId="75" fillId="2" borderId="0" xfId="1734" applyFont="1" applyFill="1" applyAlignment="1">
      <alignment horizontal="right"/>
    </xf>
    <xf numFmtId="0" fontId="75" fillId="2" borderId="27" xfId="1735" applyFont="1" applyFill="1" applyBorder="1" applyAlignment="1">
      <alignment horizontal="center" vertical="center" wrapText="1"/>
    </xf>
    <xf numFmtId="0" fontId="75" fillId="2" borderId="43" xfId="1735" applyFont="1" applyFill="1" applyBorder="1"/>
    <xf numFmtId="0" fontId="75" fillId="2" borderId="43" xfId="1735" applyFont="1" applyFill="1" applyBorder="1" applyAlignment="1">
      <alignment horizontal="center" vertical="center"/>
    </xf>
    <xf numFmtId="174" fontId="75" fillId="2" borderId="0" xfId="299" applyNumberFormat="1" applyFont="1" applyFill="1"/>
    <xf numFmtId="0" fontId="75" fillId="2" borderId="43" xfId="1735" applyFont="1" applyFill="1" applyBorder="1" applyAlignment="1">
      <alignment horizontal="center"/>
    </xf>
    <xf numFmtId="0" fontId="75" fillId="2" borderId="43" xfId="1735" applyFont="1" applyFill="1" applyBorder="1" applyAlignment="1">
      <alignment horizontal="center" wrapText="1"/>
    </xf>
    <xf numFmtId="0" fontId="75" fillId="2" borderId="43" xfId="1735" applyFont="1" applyFill="1" applyBorder="1" applyAlignment="1">
      <alignment horizontal="center" vertical="center" wrapText="1"/>
    </xf>
    <xf numFmtId="0" fontId="75" fillId="2" borderId="43" xfId="1735" applyFont="1" applyFill="1" applyBorder="1" applyAlignment="1">
      <alignment wrapText="1"/>
    </xf>
    <xf numFmtId="0" fontId="73" fillId="2" borderId="43" xfId="299" applyFont="1" applyFill="1" applyBorder="1" applyAlignment="1">
      <alignment vertical="top"/>
    </xf>
    <xf numFmtId="170" fontId="73" fillId="2" borderId="29" xfId="299" applyNumberFormat="1" applyFont="1" applyFill="1" applyBorder="1" applyAlignment="1">
      <alignment horizontal="right" vertical="top" wrapText="1"/>
    </xf>
    <xf numFmtId="0" fontId="73" fillId="2" borderId="0" xfId="299" applyFont="1" applyFill="1"/>
    <xf numFmtId="0" fontId="73" fillId="2" borderId="43" xfId="299" applyFont="1" applyFill="1" applyBorder="1" applyAlignment="1">
      <alignment horizontal="left" vertical="center" wrapText="1"/>
    </xf>
    <xf numFmtId="0" fontId="73" fillId="2" borderId="45" xfId="299" applyFont="1" applyFill="1" applyBorder="1" applyAlignment="1">
      <alignment vertical="center"/>
    </xf>
    <xf numFmtId="0" fontId="73" fillId="2" borderId="29" xfId="299" applyFont="1" applyFill="1" applyBorder="1" applyAlignment="1">
      <alignment horizontal="center" vertical="center"/>
    </xf>
    <xf numFmtId="170" fontId="73" fillId="2" borderId="43" xfId="299" applyNumberFormat="1" applyFont="1" applyFill="1" applyBorder="1" applyAlignment="1">
      <alignment horizontal="right" vertical="center" wrapText="1"/>
    </xf>
    <xf numFmtId="0" fontId="73" fillId="2" borderId="0" xfId="299" applyFont="1" applyFill="1" applyAlignment="1">
      <alignment horizontal="left" vertical="center" wrapText="1"/>
    </xf>
    <xf numFmtId="0" fontId="73" fillId="2" borderId="43" xfId="299" applyFont="1" applyFill="1" applyBorder="1" applyAlignment="1">
      <alignment horizontal="center" vertical="center" wrapText="1"/>
    </xf>
    <xf numFmtId="166" fontId="73" fillId="2" borderId="43" xfId="6" applyNumberFormat="1" applyFont="1" applyFill="1" applyBorder="1" applyAlignment="1">
      <alignment horizontal="center" vertical="center"/>
    </xf>
    <xf numFmtId="0" fontId="75" fillId="2" borderId="0" xfId="299" applyFont="1" applyFill="1" applyAlignment="1">
      <alignment horizontal="center" vertical="center"/>
    </xf>
    <xf numFmtId="0" fontId="93" fillId="0" borderId="43" xfId="0" applyFont="1" applyBorder="1" applyAlignment="1">
      <alignment horizontal="center" vertical="top" wrapText="1"/>
    </xf>
    <xf numFmtId="170" fontId="17" fillId="2" borderId="29" xfId="299" applyNumberFormat="1" applyFont="1" applyFill="1" applyBorder="1" applyAlignment="1">
      <alignment horizontal="center" vertical="top" wrapText="1"/>
    </xf>
    <xf numFmtId="170" fontId="73" fillId="2" borderId="43" xfId="299" applyNumberFormat="1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17" fillId="2" borderId="1" xfId="0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horizontal="center" vertical="top" wrapText="1"/>
    </xf>
    <xf numFmtId="0" fontId="75" fillId="2" borderId="0" xfId="1734" applyFont="1" applyFill="1" applyAlignment="1">
      <alignment horizontal="right"/>
    </xf>
    <xf numFmtId="0" fontId="17" fillId="2" borderId="0" xfId="96" applyNumberFormat="1" applyFont="1" applyFill="1" applyAlignment="1">
      <alignment horizontal="center" vertical="center" wrapText="1"/>
    </xf>
    <xf numFmtId="170" fontId="73" fillId="2" borderId="0" xfId="299" applyNumberFormat="1" applyFont="1" applyFill="1" applyAlignment="1">
      <alignment horizontal="left" vertical="center" wrapText="1"/>
    </xf>
    <xf numFmtId="166" fontId="73" fillId="2" borderId="1" xfId="6" applyNumberFormat="1" applyFont="1" applyFill="1" applyBorder="1" applyAlignment="1">
      <alignment horizontal="center" vertical="center"/>
    </xf>
    <xf numFmtId="164" fontId="75" fillId="2" borderId="0" xfId="2027" applyFont="1" applyFill="1"/>
    <xf numFmtId="0" fontId="75" fillId="2" borderId="0" xfId="1660" applyFont="1" applyFill="1" applyAlignment="1">
      <alignment vertical="top"/>
    </xf>
    <xf numFmtId="170" fontId="73" fillId="2" borderId="0" xfId="96" applyNumberFormat="1" applyFont="1" applyFill="1" applyAlignment="1">
      <alignment vertical="top" wrapText="1"/>
    </xf>
    <xf numFmtId="170" fontId="73" fillId="2" borderId="0" xfId="96" applyNumberFormat="1" applyFont="1" applyFill="1" applyAlignment="1">
      <alignment vertical="center" wrapText="1"/>
    </xf>
    <xf numFmtId="0" fontId="75" fillId="2" borderId="0" xfId="1660" applyFont="1" applyFill="1"/>
    <xf numFmtId="49" fontId="17" fillId="2" borderId="0" xfId="96" applyNumberFormat="1" applyFont="1" applyFill="1" applyAlignment="1">
      <alignment horizontal="center" vertical="center" wrapText="1"/>
    </xf>
    <xf numFmtId="0" fontId="75" fillId="2" borderId="0" xfId="2029" applyFont="1" applyFill="1"/>
    <xf numFmtId="49" fontId="17" fillId="2" borderId="1" xfId="96" applyNumberFormat="1" applyFont="1" applyFill="1" applyBorder="1" applyAlignment="1">
      <alignment horizontal="center" vertical="center" textRotation="90" wrapText="1"/>
    </xf>
    <xf numFmtId="169" fontId="17" fillId="2" borderId="1" xfId="96" applyNumberFormat="1" applyFont="1" applyFill="1" applyBorder="1" applyAlignment="1">
      <alignment horizontal="center" vertical="center" wrapText="1"/>
    </xf>
    <xf numFmtId="0" fontId="17" fillId="2" borderId="1" xfId="96" applyNumberFormat="1" applyFont="1" applyFill="1" applyBorder="1" applyAlignment="1">
      <alignment horizontal="center" vertical="center" wrapText="1"/>
    </xf>
    <xf numFmtId="166" fontId="17" fillId="2" borderId="1" xfId="6" applyNumberFormat="1" applyFont="1" applyFill="1" applyBorder="1" applyAlignment="1">
      <alignment horizontal="center" vertical="center"/>
    </xf>
    <xf numFmtId="170" fontId="17" fillId="2" borderId="1" xfId="96" applyNumberFormat="1" applyFont="1" applyFill="1" applyBorder="1" applyAlignment="1">
      <alignment horizontal="center" vertical="center" wrapText="1"/>
    </xf>
    <xf numFmtId="169" fontId="17" fillId="2" borderId="3" xfId="96" applyNumberFormat="1" applyFont="1" applyFill="1" applyBorder="1" applyAlignment="1">
      <alignment horizontal="center" vertical="center" wrapText="1"/>
    </xf>
    <xf numFmtId="43" fontId="75" fillId="2" borderId="0" xfId="299" applyNumberFormat="1" applyFont="1" applyFill="1"/>
    <xf numFmtId="0" fontId="73" fillId="2" borderId="1" xfId="96" applyFont="1" applyFill="1" applyBorder="1" applyAlignment="1">
      <alignment horizontal="center" vertical="center" wrapText="1"/>
    </xf>
    <xf numFmtId="0" fontId="94" fillId="2" borderId="1" xfId="96" applyFont="1" applyFill="1" applyBorder="1" applyAlignment="1">
      <alignment horizontal="center" vertical="center" wrapText="1"/>
    </xf>
    <xf numFmtId="169" fontId="73" fillId="2" borderId="1" xfId="96" applyNumberFormat="1" applyFont="1" applyFill="1" applyBorder="1" applyAlignment="1">
      <alignment horizontal="center" vertical="center" wrapText="1"/>
    </xf>
    <xf numFmtId="0" fontId="17" fillId="2" borderId="1" xfId="96" applyFont="1" applyFill="1" applyBorder="1" applyAlignment="1">
      <alignment horizontal="center" vertical="center" wrapText="1"/>
    </xf>
    <xf numFmtId="0" fontId="17" fillId="2" borderId="1" xfId="96" applyFont="1" applyFill="1" applyBorder="1" applyAlignment="1">
      <alignment horizontal="left" vertical="center" wrapText="1"/>
    </xf>
    <xf numFmtId="0" fontId="75" fillId="2" borderId="1" xfId="299" applyFont="1" applyFill="1" applyBorder="1" applyAlignment="1">
      <alignment horizontal="center"/>
    </xf>
    <xf numFmtId="0" fontId="75" fillId="2" borderId="1" xfId="299" applyFont="1" applyFill="1" applyBorder="1"/>
    <xf numFmtId="167" fontId="75" fillId="2" borderId="1" xfId="299" applyNumberFormat="1" applyFont="1" applyFill="1" applyBorder="1"/>
    <xf numFmtId="0" fontId="73" fillId="0" borderId="1" xfId="299" applyFont="1" applyBorder="1"/>
    <xf numFmtId="0" fontId="75" fillId="0" borderId="1" xfId="299" applyFont="1" applyBorder="1" applyAlignment="1">
      <alignment horizontal="center"/>
    </xf>
    <xf numFmtId="0" fontId="73" fillId="0" borderId="0" xfId="299" applyFont="1"/>
    <xf numFmtId="0" fontId="74" fillId="2" borderId="1" xfId="299" applyFont="1" applyFill="1" applyBorder="1" applyAlignment="1">
      <alignment vertical="center" wrapText="1"/>
    </xf>
    <xf numFmtId="167" fontId="90" fillId="0" borderId="1" xfId="300" applyNumberFormat="1" applyFont="1" applyBorder="1" applyAlignment="1">
      <alignment vertical="center"/>
    </xf>
    <xf numFmtId="167" fontId="74" fillId="0" borderId="1" xfId="223" applyNumberFormat="1" applyFont="1" applyBorder="1" applyAlignment="1">
      <alignment vertical="center"/>
    </xf>
    <xf numFmtId="0" fontId="75" fillId="0" borderId="0" xfId="299" applyFont="1"/>
    <xf numFmtId="0" fontId="87" fillId="2" borderId="1" xfId="299" applyFont="1" applyFill="1" applyBorder="1" applyAlignment="1">
      <alignment vertical="center" wrapText="1"/>
    </xf>
    <xf numFmtId="167" fontId="89" fillId="0" borderId="1" xfId="300" applyNumberFormat="1" applyFont="1" applyBorder="1" applyAlignment="1">
      <alignment vertical="center"/>
    </xf>
    <xf numFmtId="167" fontId="87" fillId="0" borderId="1" xfId="223" applyNumberFormat="1" applyFont="1" applyBorder="1" applyAlignment="1">
      <alignment vertical="center"/>
    </xf>
    <xf numFmtId="0" fontId="75" fillId="2" borderId="0" xfId="253" applyFont="1" applyFill="1" applyAlignment="1">
      <alignment vertical="top"/>
    </xf>
    <xf numFmtId="0" fontId="75" fillId="2" borderId="0" xfId="253" applyFont="1" applyFill="1"/>
    <xf numFmtId="0" fontId="75" fillId="2" borderId="0" xfId="253" applyFont="1" applyFill="1" applyAlignment="1">
      <alignment horizontal="right" wrapText="1"/>
    </xf>
    <xf numFmtId="0" fontId="17" fillId="2" borderId="0" xfId="299" applyFont="1" applyFill="1" applyAlignment="1">
      <alignment vertical="center" wrapText="1"/>
    </xf>
    <xf numFmtId="0" fontId="75" fillId="2" borderId="0" xfId="253" applyFont="1" applyFill="1" applyAlignment="1">
      <alignment horizontal="right"/>
    </xf>
    <xf numFmtId="169" fontId="95" fillId="2" borderId="1" xfId="96" applyNumberFormat="1" applyFont="1" applyFill="1" applyBorder="1" applyAlignment="1">
      <alignment horizontal="center" vertical="center" wrapText="1"/>
    </xf>
    <xf numFmtId="169" fontId="96" fillId="2" borderId="27" xfId="96" applyNumberFormat="1" applyFont="1" applyFill="1" applyBorder="1" applyAlignment="1">
      <alignment horizontal="center" vertical="center" wrapText="1"/>
    </xf>
    <xf numFmtId="0" fontId="94" fillId="2" borderId="1" xfId="253" applyFont="1" applyFill="1" applyBorder="1" applyAlignment="1">
      <alignment horizontal="center" vertical="center" wrapText="1"/>
    </xf>
    <xf numFmtId="0" fontId="87" fillId="2" borderId="1" xfId="253" applyFont="1" applyFill="1" applyBorder="1" applyAlignment="1">
      <alignment horizontal="center" vertical="center" wrapText="1"/>
    </xf>
    <xf numFmtId="169" fontId="96" fillId="2" borderId="1" xfId="96" applyNumberFormat="1" applyFont="1" applyFill="1" applyBorder="1" applyAlignment="1">
      <alignment horizontal="center" vertical="center" wrapText="1"/>
    </xf>
    <xf numFmtId="166" fontId="74" fillId="2" borderId="1" xfId="6" applyNumberFormat="1" applyFont="1" applyFill="1" applyBorder="1" applyAlignment="1">
      <alignment horizontal="center" vertical="center"/>
    </xf>
    <xf numFmtId="0" fontId="17" fillId="2" borderId="5" xfId="96" applyFont="1" applyFill="1" applyBorder="1" applyAlignment="1">
      <alignment horizontal="left" vertical="center" wrapText="1"/>
    </xf>
    <xf numFmtId="167" fontId="17" fillId="2" borderId="1" xfId="223" applyNumberFormat="1" applyFont="1" applyFill="1" applyBorder="1" applyAlignment="1">
      <alignment vertical="center"/>
    </xf>
    <xf numFmtId="167" fontId="73" fillId="2" borderId="1" xfId="223" applyNumberFormat="1" applyFont="1" applyFill="1" applyBorder="1" applyAlignment="1">
      <alignment vertical="center"/>
    </xf>
    <xf numFmtId="0" fontId="74" fillId="2" borderId="1" xfId="96" applyFont="1" applyFill="1" applyBorder="1" applyAlignment="1">
      <alignment horizontal="center" vertical="center" wrapText="1"/>
    </xf>
    <xf numFmtId="0" fontId="87" fillId="2" borderId="1" xfId="0" applyFont="1" applyFill="1" applyBorder="1" applyAlignment="1">
      <alignment vertical="center" wrapText="1"/>
    </xf>
    <xf numFmtId="167" fontId="87" fillId="0" borderId="1" xfId="7" applyNumberFormat="1" applyFont="1" applyBorder="1" applyAlignment="1">
      <alignment vertical="center"/>
    </xf>
    <xf numFmtId="0" fontId="73" fillId="0" borderId="0" xfId="0" applyFont="1"/>
    <xf numFmtId="0" fontId="74" fillId="2" borderId="1" xfId="0" applyFont="1" applyFill="1" applyBorder="1" applyAlignment="1">
      <alignment vertical="center" wrapText="1"/>
    </xf>
    <xf numFmtId="167" fontId="74" fillId="0" borderId="1" xfId="300" applyNumberFormat="1" applyFont="1" applyBorder="1" applyAlignment="1">
      <alignment vertical="center"/>
    </xf>
    <xf numFmtId="167" fontId="74" fillId="0" borderId="1" xfId="7" applyNumberFormat="1" applyFont="1" applyBorder="1" applyAlignment="1">
      <alignment vertical="center"/>
    </xf>
    <xf numFmtId="167" fontId="87" fillId="0" borderId="1" xfId="300" applyNumberFormat="1" applyFont="1" applyBorder="1" applyAlignment="1">
      <alignment vertical="center"/>
    </xf>
    <xf numFmtId="0" fontId="75" fillId="0" borderId="0" xfId="0" applyFont="1"/>
    <xf numFmtId="0" fontId="75" fillId="2" borderId="0" xfId="1654" applyFont="1" applyFill="1" applyAlignment="1">
      <alignment vertical="top"/>
    </xf>
    <xf numFmtId="0" fontId="75" fillId="2" borderId="0" xfId="1654" applyFont="1" applyFill="1" applyAlignment="1">
      <alignment horizontal="center" vertical="top"/>
    </xf>
    <xf numFmtId="0" fontId="75" fillId="2" borderId="0" xfId="1654" applyFont="1" applyFill="1"/>
    <xf numFmtId="0" fontId="75" fillId="2" borderId="0" xfId="1654" applyFont="1" applyFill="1" applyAlignment="1">
      <alignment horizontal="center"/>
    </xf>
    <xf numFmtId="0" fontId="14" fillId="2" borderId="0" xfId="1654" applyFont="1" applyFill="1" applyAlignment="1">
      <alignment horizontal="center" wrapText="1"/>
    </xf>
    <xf numFmtId="0" fontId="75" fillId="2" borderId="0" xfId="2029" applyFont="1" applyFill="1" applyAlignment="1">
      <alignment horizontal="right"/>
    </xf>
    <xf numFmtId="0" fontId="75" fillId="2" borderId="1" xfId="299" applyFont="1" applyFill="1" applyBorder="1" applyAlignment="1">
      <alignment horizontal="center" vertical="center" wrapText="1"/>
    </xf>
    <xf numFmtId="0" fontId="14" fillId="2" borderId="1" xfId="1655" applyFont="1" applyFill="1" applyBorder="1" applyAlignment="1">
      <alignment horizontal="center" vertical="center" wrapText="1"/>
    </xf>
    <xf numFmtId="0" fontId="14" fillId="2" borderId="27" xfId="299" applyFont="1" applyFill="1" applyBorder="1" applyAlignment="1">
      <alignment horizontal="center" vertical="center" wrapText="1"/>
    </xf>
    <xf numFmtId="0" fontId="75" fillId="2" borderId="0" xfId="299" applyFont="1" applyFill="1" applyAlignment="1">
      <alignment vertical="center"/>
    </xf>
    <xf numFmtId="0" fontId="75" fillId="2" borderId="1" xfId="1655" applyFont="1" applyFill="1" applyBorder="1" applyAlignment="1">
      <alignment horizontal="center" vertical="center" wrapText="1"/>
    </xf>
    <xf numFmtId="0" fontId="17" fillId="2" borderId="1" xfId="299" applyFont="1" applyFill="1" applyBorder="1" applyAlignment="1">
      <alignment horizontal="left" vertical="center" wrapText="1"/>
    </xf>
    <xf numFmtId="170" fontId="14" fillId="2" borderId="1" xfId="299" applyNumberFormat="1" applyFont="1" applyFill="1" applyBorder="1" applyAlignment="1">
      <alignment horizontal="center" vertical="center" wrapText="1"/>
    </xf>
    <xf numFmtId="0" fontId="73" fillId="2" borderId="1" xfId="299" applyFont="1" applyFill="1" applyBorder="1" applyAlignment="1">
      <alignment horizontal="left" vertical="top" wrapText="1"/>
    </xf>
    <xf numFmtId="0" fontId="75" fillId="2" borderId="1" xfId="299" applyFont="1" applyFill="1" applyBorder="1" applyAlignment="1">
      <alignment horizontal="center" vertical="center"/>
    </xf>
    <xf numFmtId="0" fontId="14" fillId="2" borderId="1" xfId="299" applyFont="1" applyFill="1" applyBorder="1" applyAlignment="1">
      <alignment horizontal="left" vertical="center" wrapText="1"/>
    </xf>
    <xf numFmtId="170" fontId="14" fillId="2" borderId="1" xfId="300" applyNumberFormat="1" applyFont="1" applyFill="1" applyBorder="1" applyAlignment="1">
      <alignment horizontal="center" vertical="center" wrapText="1"/>
    </xf>
    <xf numFmtId="0" fontId="14" fillId="2" borderId="1" xfId="299" applyFont="1" applyFill="1" applyBorder="1" applyAlignment="1">
      <alignment vertical="center"/>
    </xf>
    <xf numFmtId="170" fontId="17" fillId="2" borderId="1" xfId="223" applyNumberFormat="1" applyFont="1" applyFill="1" applyBorder="1" applyAlignment="1">
      <alignment horizontal="right" vertical="center" wrapText="1"/>
    </xf>
    <xf numFmtId="0" fontId="14" fillId="2" borderId="1" xfId="299" applyFont="1" applyFill="1" applyBorder="1" applyAlignment="1">
      <alignment vertical="center" wrapText="1"/>
    </xf>
    <xf numFmtId="0" fontId="92" fillId="2" borderId="0" xfId="299" applyFont="1" applyFill="1"/>
    <xf numFmtId="0" fontId="75" fillId="2" borderId="1" xfId="299" applyFont="1" applyFill="1" applyBorder="1" applyAlignment="1">
      <alignment horizontal="left" vertical="center" wrapText="1"/>
    </xf>
    <xf numFmtId="43" fontId="75" fillId="2" borderId="1" xfId="299" applyNumberFormat="1" applyFont="1" applyFill="1" applyBorder="1" applyAlignment="1">
      <alignment vertical="center"/>
    </xf>
    <xf numFmtId="170" fontId="17" fillId="2" borderId="1" xfId="223" applyNumberFormat="1" applyFont="1" applyFill="1" applyBorder="1" applyAlignment="1">
      <alignment horizontal="center" vertical="center" wrapText="1"/>
    </xf>
    <xf numFmtId="0" fontId="14" fillId="2" borderId="27" xfId="299" applyFont="1" applyFill="1" applyBorder="1" applyAlignment="1">
      <alignment horizontal="center"/>
    </xf>
    <xf numFmtId="0" fontId="14" fillId="2" borderId="1" xfId="299" applyFont="1" applyFill="1" applyBorder="1" applyAlignment="1">
      <alignment horizontal="center" vertical="center"/>
    </xf>
    <xf numFmtId="0" fontId="14" fillId="2" borderId="5" xfId="299" applyFont="1" applyFill="1" applyBorder="1" applyAlignment="1">
      <alignment vertical="center" wrapText="1"/>
    </xf>
    <xf numFmtId="167" fontId="14" fillId="2" borderId="1" xfId="299" applyNumberFormat="1" applyFont="1" applyFill="1" applyBorder="1" applyAlignment="1">
      <alignment vertical="center"/>
    </xf>
    <xf numFmtId="0" fontId="75" fillId="2" borderId="45" xfId="1657" applyFont="1" applyFill="1" applyBorder="1" applyAlignment="1">
      <alignment horizontal="left" vertical="top" wrapText="1"/>
    </xf>
    <xf numFmtId="167" fontId="89" fillId="2" borderId="1" xfId="299" applyNumberFormat="1" applyFont="1" applyFill="1" applyBorder="1" applyAlignment="1">
      <alignment horizontal="center" vertical="center"/>
    </xf>
    <xf numFmtId="170" fontId="73" fillId="2" borderId="1" xfId="299" applyNumberFormat="1" applyFont="1" applyFill="1" applyBorder="1" applyAlignment="1">
      <alignment horizontal="center" vertical="center"/>
    </xf>
    <xf numFmtId="0" fontId="14" fillId="2" borderId="1" xfId="299" applyFont="1" applyFill="1" applyBorder="1" applyAlignment="1">
      <alignment horizontal="center" vertical="top"/>
    </xf>
    <xf numFmtId="49" fontId="14" fillId="2" borderId="27" xfId="299" applyNumberFormat="1" applyFont="1" applyFill="1" applyBorder="1" applyAlignment="1"/>
    <xf numFmtId="49" fontId="14" fillId="2" borderId="2" xfId="299" applyNumberFormat="1" applyFont="1" applyFill="1" applyBorder="1" applyAlignment="1"/>
    <xf numFmtId="49" fontId="14" fillId="2" borderId="3" xfId="299" applyNumberFormat="1" applyFont="1" applyFill="1" applyBorder="1" applyAlignment="1"/>
    <xf numFmtId="0" fontId="75" fillId="2" borderId="27" xfId="299" applyFont="1" applyFill="1" applyBorder="1" applyAlignment="1"/>
    <xf numFmtId="0" fontId="75" fillId="2" borderId="2" xfId="299" applyFont="1" applyFill="1" applyBorder="1" applyAlignment="1"/>
    <xf numFmtId="0" fontId="75" fillId="2" borderId="3" xfId="299" applyFont="1" applyFill="1" applyBorder="1" applyAlignment="1"/>
    <xf numFmtId="0" fontId="75" fillId="2" borderId="3" xfId="299" applyFont="1" applyFill="1" applyBorder="1" applyAlignment="1">
      <alignment horizontal="left" vertical="center" wrapText="1"/>
    </xf>
    <xf numFmtId="0" fontId="14" fillId="2" borderId="1" xfId="299" applyFont="1" applyFill="1" applyBorder="1" applyAlignment="1">
      <alignment horizontal="center"/>
    </xf>
    <xf numFmtId="0" fontId="87" fillId="2" borderId="1" xfId="165" applyFont="1" applyFill="1" applyBorder="1" applyAlignment="1">
      <alignment horizontal="left" vertical="top" wrapText="1"/>
    </xf>
    <xf numFmtId="0" fontId="75" fillId="2" borderId="0" xfId="0" applyFont="1" applyFill="1" applyAlignment="1">
      <alignment wrapText="1"/>
    </xf>
    <xf numFmtId="0" fontId="75" fillId="2" borderId="1" xfId="0" applyFont="1" applyFill="1" applyBorder="1" applyAlignment="1">
      <alignment wrapText="1"/>
    </xf>
    <xf numFmtId="0" fontId="14" fillId="2" borderId="1" xfId="0" applyFont="1" applyFill="1" applyBorder="1" applyAlignment="1">
      <alignment horizontal="center" vertical="center" wrapText="1"/>
    </xf>
    <xf numFmtId="43" fontId="14" fillId="2" borderId="1" xfId="7" applyFont="1" applyFill="1" applyBorder="1" applyAlignment="1">
      <alignment horizontal="center" vertical="center" wrapText="1"/>
    </xf>
    <xf numFmtId="43" fontId="75" fillId="2" borderId="1" xfId="7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wrapText="1"/>
    </xf>
    <xf numFmtId="43" fontId="75" fillId="2" borderId="0" xfId="7" applyFont="1" applyFill="1" applyAlignment="1">
      <alignment horizontal="center" vertical="center" wrapText="1"/>
    </xf>
    <xf numFmtId="43" fontId="73" fillId="2" borderId="0" xfId="299" applyNumberFormat="1" applyFont="1" applyFill="1" applyAlignment="1">
      <alignment horizontal="left" vertical="center" wrapText="1"/>
    </xf>
    <xf numFmtId="170" fontId="17" fillId="2" borderId="1" xfId="7" applyNumberFormat="1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left" vertical="center" wrapText="1"/>
    </xf>
    <xf numFmtId="170" fontId="17" fillId="2" borderId="1" xfId="7" applyNumberFormat="1" applyFont="1" applyFill="1" applyBorder="1" applyAlignment="1">
      <alignment horizontal="center" vertical="center" wrapText="1"/>
    </xf>
    <xf numFmtId="170" fontId="73" fillId="2" borderId="1" xfId="7" applyNumberFormat="1" applyFont="1" applyFill="1" applyBorder="1" applyAlignment="1">
      <alignment horizontal="center" vertical="center" wrapText="1"/>
    </xf>
    <xf numFmtId="166" fontId="73" fillId="2" borderId="1" xfId="8" applyNumberFormat="1" applyFont="1" applyFill="1" applyBorder="1" applyAlignment="1">
      <alignment horizontal="center" vertical="center" wrapText="1"/>
    </xf>
    <xf numFmtId="169" fontId="17" fillId="2" borderId="1" xfId="0" applyNumberFormat="1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wrapText="1"/>
    </xf>
    <xf numFmtId="0" fontId="17" fillId="2" borderId="5" xfId="0" applyFont="1" applyFill="1" applyBorder="1" applyAlignment="1">
      <alignment horizontal="center" wrapText="1"/>
    </xf>
    <xf numFmtId="166" fontId="17" fillId="2" borderId="1" xfId="6" applyNumberFormat="1" applyFont="1" applyFill="1" applyBorder="1" applyAlignment="1">
      <alignment horizontal="right" vertical="center"/>
    </xf>
    <xf numFmtId="169" fontId="73" fillId="2" borderId="1" xfId="0" applyNumberFormat="1" applyFont="1" applyFill="1" applyBorder="1" applyAlignment="1">
      <alignment horizontal="right" vertical="center"/>
    </xf>
    <xf numFmtId="166" fontId="87" fillId="2" borderId="1" xfId="6" applyNumberFormat="1" applyFont="1" applyFill="1" applyBorder="1" applyAlignment="1">
      <alignment horizontal="right" vertical="center"/>
    </xf>
    <xf numFmtId="0" fontId="73" fillId="2" borderId="1" xfId="0" applyFont="1" applyFill="1" applyBorder="1" applyAlignment="1">
      <alignment horizontal="center" vertical="center" wrapText="1"/>
    </xf>
    <xf numFmtId="0" fontId="73" fillId="2" borderId="4" xfId="0" applyFont="1" applyFill="1" applyBorder="1" applyAlignment="1">
      <alignment horizontal="center" vertical="center" wrapText="1"/>
    </xf>
    <xf numFmtId="0" fontId="73" fillId="2" borderId="27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vertical="top" wrapText="1"/>
    </xf>
    <xf numFmtId="0" fontId="73" fillId="2" borderId="45" xfId="0" applyFont="1" applyFill="1" applyBorder="1" applyAlignment="1">
      <alignment horizontal="center" vertical="top" wrapText="1"/>
    </xf>
    <xf numFmtId="168" fontId="73" fillId="2" borderId="1" xfId="0" applyNumberFormat="1" applyFont="1" applyFill="1" applyBorder="1" applyAlignment="1">
      <alignment horizontal="center" vertical="center" wrapText="1"/>
    </xf>
    <xf numFmtId="0" fontId="17" fillId="2" borderId="46" xfId="0" applyFont="1" applyFill="1" applyBorder="1" applyAlignment="1">
      <alignment vertical="top" wrapText="1"/>
    </xf>
    <xf numFmtId="0" fontId="17" fillId="2" borderId="45" xfId="0" applyFont="1" applyFill="1" applyBorder="1" applyAlignment="1">
      <alignment vertical="top" wrapText="1"/>
    </xf>
    <xf numFmtId="166" fontId="17" fillId="2" borderId="1" xfId="0" applyNumberFormat="1" applyFont="1" applyFill="1" applyBorder="1" applyAlignment="1">
      <alignment horizontal="left" vertical="top" wrapText="1"/>
    </xf>
    <xf numFmtId="166" fontId="73" fillId="2" borderId="0" xfId="0" applyNumberFormat="1" applyFont="1" applyFill="1" applyAlignment="1">
      <alignment horizontal="left" vertical="top" wrapText="1"/>
    </xf>
    <xf numFmtId="0" fontId="87" fillId="2" borderId="1" xfId="165" applyFont="1" applyFill="1" applyBorder="1">
      <alignment horizontal="left" vertical="top" wrapText="1"/>
    </xf>
    <xf numFmtId="170" fontId="17" fillId="2" borderId="1" xfId="7" applyNumberFormat="1" applyFont="1" applyFill="1" applyBorder="1" applyAlignment="1">
      <alignment horizontal="right" vertical="center" wrapText="1"/>
    </xf>
    <xf numFmtId="0" fontId="73" fillId="2" borderId="1" xfId="165" applyFont="1" applyFill="1" applyBorder="1" applyAlignment="1">
      <alignment horizontal="left" vertical="top" wrapText="1"/>
    </xf>
    <xf numFmtId="0" fontId="73" fillId="2" borderId="1" xfId="0" applyFont="1" applyFill="1" applyBorder="1" applyAlignment="1"/>
    <xf numFmtId="0" fontId="73" fillId="2" borderId="1" xfId="165" applyFont="1" applyFill="1" applyBorder="1" applyAlignment="1">
      <alignment horizontal="center" vertical="top"/>
    </xf>
    <xf numFmtId="39" fontId="73" fillId="2" borderId="0" xfId="0" applyNumberFormat="1" applyFont="1" applyFill="1" applyAlignment="1">
      <alignment horizontal="left" vertical="top" wrapText="1"/>
    </xf>
    <xf numFmtId="0" fontId="73" fillId="0" borderId="1" xfId="0" applyFont="1" applyBorder="1" applyAlignment="1">
      <alignment horizontal="center" vertical="top"/>
    </xf>
    <xf numFmtId="0" fontId="73" fillId="2" borderId="1" xfId="8" applyFont="1" applyFill="1" applyBorder="1" applyAlignment="1">
      <alignment horizontal="left" vertical="top" wrapText="1"/>
    </xf>
    <xf numFmtId="170" fontId="17" fillId="2" borderId="1" xfId="0" applyNumberFormat="1" applyFont="1" applyFill="1" applyBorder="1" applyAlignment="1">
      <alignment horizontal="center" vertical="top"/>
    </xf>
    <xf numFmtId="0" fontId="87" fillId="2" borderId="3" xfId="0" applyFont="1" applyFill="1" applyBorder="1" applyAlignment="1">
      <alignment horizontal="left" vertical="top" wrapText="1"/>
    </xf>
    <xf numFmtId="169" fontId="73" fillId="2" borderId="1" xfId="0" applyNumberFormat="1" applyFont="1" applyFill="1" applyBorder="1" applyAlignment="1">
      <alignment vertical="center"/>
    </xf>
    <xf numFmtId="0" fontId="73" fillId="2" borderId="27" xfId="8" applyFont="1" applyFill="1" applyBorder="1" applyAlignment="1">
      <alignment horizontal="left" vertical="top" wrapText="1"/>
    </xf>
    <xf numFmtId="0" fontId="73" fillId="2" borderId="1" xfId="0" applyFont="1" applyFill="1" applyBorder="1"/>
    <xf numFmtId="0" fontId="17" fillId="2" borderId="1" xfId="8" applyFont="1" applyFill="1" applyBorder="1" applyAlignment="1">
      <alignment horizontal="left" vertical="center" wrapText="1"/>
    </xf>
    <xf numFmtId="170" fontId="17" fillId="2" borderId="1" xfId="0" applyNumberFormat="1" applyFont="1" applyFill="1" applyBorder="1" applyAlignment="1">
      <alignment vertical="center"/>
    </xf>
    <xf numFmtId="170" fontId="73" fillId="2" borderId="1" xfId="0" applyNumberFormat="1" applyFont="1" applyFill="1" applyBorder="1" applyAlignment="1">
      <alignment vertical="center"/>
    </xf>
    <xf numFmtId="0" fontId="75" fillId="0" borderId="1" xfId="0" applyFont="1" applyBorder="1" applyAlignment="1">
      <alignment horizontal="left" vertical="top" wrapText="1"/>
    </xf>
    <xf numFmtId="0" fontId="87" fillId="0" borderId="5" xfId="0" applyFont="1" applyBorder="1" applyAlignment="1">
      <alignment horizontal="left" vertical="top" wrapText="1"/>
    </xf>
    <xf numFmtId="0" fontId="14" fillId="2" borderId="1" xfId="0" applyFont="1" applyFill="1" applyBorder="1" applyAlignment="1">
      <alignment horizontal="center" vertical="top" wrapText="1"/>
    </xf>
    <xf numFmtId="0" fontId="17" fillId="2" borderId="4" xfId="0" applyFont="1" applyFill="1" applyBorder="1" applyAlignment="1"/>
    <xf numFmtId="0" fontId="17" fillId="2" borderId="45" xfId="0" applyFont="1" applyFill="1" applyBorder="1" applyAlignment="1"/>
    <xf numFmtId="0" fontId="17" fillId="2" borderId="5" xfId="0" applyFont="1" applyFill="1" applyBorder="1" applyAlignment="1"/>
    <xf numFmtId="0" fontId="17" fillId="2" borderId="1" xfId="0" applyFont="1" applyFill="1" applyBorder="1" applyAlignment="1">
      <alignment vertical="top" wrapText="1"/>
    </xf>
    <xf numFmtId="0" fontId="75" fillId="2" borderId="1" xfId="0" applyFont="1" applyFill="1" applyBorder="1"/>
    <xf numFmtId="0" fontId="14" fillId="2" borderId="1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center" wrapText="1"/>
    </xf>
    <xf numFmtId="0" fontId="87" fillId="2" borderId="1" xfId="0" applyFont="1" applyFill="1" applyBorder="1" applyAlignment="1">
      <alignment horizontal="left" vertical="center" wrapText="1"/>
    </xf>
    <xf numFmtId="0" fontId="73" fillId="2" borderId="1" xfId="0" applyFont="1" applyFill="1" applyBorder="1" applyAlignment="1">
      <alignment horizontal="left" vertical="center" wrapText="1"/>
    </xf>
    <xf numFmtId="0" fontId="73" fillId="2" borderId="4" xfId="0" applyFont="1" applyFill="1" applyBorder="1" applyAlignment="1">
      <alignment vertical="top" wrapText="1"/>
    </xf>
    <xf numFmtId="0" fontId="73" fillId="2" borderId="5" xfId="0" applyFont="1" applyFill="1" applyBorder="1" applyAlignment="1">
      <alignment vertical="top" wrapText="1"/>
    </xf>
    <xf numFmtId="43" fontId="73" fillId="2" borderId="0" xfId="299" applyNumberFormat="1" applyFont="1" applyFill="1"/>
    <xf numFmtId="43" fontId="75" fillId="2" borderId="0" xfId="299" applyNumberFormat="1" applyFont="1" applyFill="1" applyAlignment="1">
      <alignment horizontal="center" vertical="center"/>
    </xf>
    <xf numFmtId="172" fontId="73" fillId="2" borderId="43" xfId="6" applyNumberFormat="1" applyFont="1" applyFill="1" applyBorder="1" applyAlignment="1">
      <alignment horizontal="center" vertical="center"/>
    </xf>
    <xf numFmtId="0" fontId="93" fillId="2" borderId="43" xfId="0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27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4" xfId="0" applyFont="1" applyFill="1" applyBorder="1" applyAlignment="1">
      <alignment horizontal="center" vertical="center" wrapText="1"/>
    </xf>
    <xf numFmtId="0" fontId="73" fillId="2" borderId="45" xfId="0" applyFont="1" applyFill="1" applyBorder="1" applyAlignment="1">
      <alignment horizontal="center" vertical="center" wrapText="1"/>
    </xf>
    <xf numFmtId="0" fontId="73" fillId="2" borderId="27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73" fillId="2" borderId="5" xfId="8" applyFont="1" applyFill="1" applyBorder="1" applyAlignment="1">
      <alignment horizontal="center" vertical="top" wrapText="1"/>
    </xf>
    <xf numFmtId="0" fontId="17" fillId="2" borderId="1" xfId="8" applyFont="1" applyFill="1" applyBorder="1" applyAlignment="1">
      <alignment horizontal="center" vertical="top" wrapText="1"/>
    </xf>
    <xf numFmtId="0" fontId="17" fillId="2" borderId="5" xfId="8" applyFont="1" applyFill="1" applyBorder="1" applyAlignment="1">
      <alignment horizontal="center" vertical="top" wrapText="1"/>
    </xf>
    <xf numFmtId="0" fontId="17" fillId="2" borderId="5" xfId="0" applyFont="1" applyFill="1" applyBorder="1" applyAlignment="1">
      <alignment horizontal="left" wrapText="1"/>
    </xf>
    <xf numFmtId="0" fontId="17" fillId="2" borderId="1" xfId="0" applyFont="1" applyFill="1" applyBorder="1" applyAlignment="1">
      <alignment horizontal="left" wrapText="1"/>
    </xf>
    <xf numFmtId="49" fontId="14" fillId="2" borderId="27" xfId="299" applyNumberFormat="1" applyFont="1" applyFill="1" applyBorder="1" applyAlignment="1">
      <alignment horizontal="center" vertical="top"/>
    </xf>
    <xf numFmtId="49" fontId="14" fillId="2" borderId="2" xfId="299" applyNumberFormat="1" applyFont="1" applyFill="1" applyBorder="1" applyAlignment="1">
      <alignment horizontal="center" vertical="top"/>
    </xf>
    <xf numFmtId="49" fontId="14" fillId="2" borderId="3" xfId="299" applyNumberFormat="1" applyFont="1" applyFill="1" applyBorder="1" applyAlignment="1">
      <alignment horizontal="center" vertical="top"/>
    </xf>
    <xf numFmtId="49" fontId="14" fillId="2" borderId="30" xfId="299" applyNumberFormat="1" applyFont="1" applyFill="1" applyBorder="1" applyAlignment="1">
      <alignment horizontal="center"/>
    </xf>
    <xf numFmtId="49" fontId="14" fillId="2" borderId="26" xfId="299" applyNumberFormat="1" applyFont="1" applyFill="1" applyBorder="1" applyAlignment="1">
      <alignment horizontal="center"/>
    </xf>
    <xf numFmtId="0" fontId="14" fillId="2" borderId="45" xfId="299" applyFont="1" applyFill="1" applyBorder="1" applyAlignment="1">
      <alignment horizontal="left" vertical="center" wrapText="1"/>
    </xf>
    <xf numFmtId="0" fontId="14" fillId="2" borderId="5" xfId="299" applyFont="1" applyFill="1" applyBorder="1" applyAlignment="1">
      <alignment horizontal="left" vertical="center" wrapText="1"/>
    </xf>
    <xf numFmtId="0" fontId="14" fillId="2" borderId="27" xfId="299" applyFont="1" applyFill="1" applyBorder="1" applyAlignment="1">
      <alignment horizontal="center" vertical="top"/>
    </xf>
    <xf numFmtId="0" fontId="14" fillId="2" borderId="2" xfId="299" applyFont="1" applyFill="1" applyBorder="1" applyAlignment="1">
      <alignment horizontal="center" vertical="top"/>
    </xf>
    <xf numFmtId="0" fontId="14" fillId="2" borderId="3" xfId="299" applyFont="1" applyFill="1" applyBorder="1" applyAlignment="1">
      <alignment horizontal="center" vertical="top"/>
    </xf>
    <xf numFmtId="0" fontId="75" fillId="2" borderId="27" xfId="299" applyFont="1" applyFill="1" applyBorder="1" applyAlignment="1">
      <alignment horizontal="center" vertical="top"/>
    </xf>
    <xf numFmtId="0" fontId="75" fillId="2" borderId="2" xfId="299" applyFont="1" applyFill="1" applyBorder="1" applyAlignment="1">
      <alignment horizontal="center" vertical="top"/>
    </xf>
    <xf numFmtId="0" fontId="75" fillId="2" borderId="3" xfId="299" applyFont="1" applyFill="1" applyBorder="1" applyAlignment="1">
      <alignment horizontal="center" vertical="top"/>
    </xf>
    <xf numFmtId="49" fontId="14" fillId="2" borderId="1" xfId="299" applyNumberFormat="1" applyFont="1" applyFill="1" applyBorder="1" applyAlignment="1">
      <alignment horizontal="center" vertical="top"/>
    </xf>
    <xf numFmtId="0" fontId="75" fillId="2" borderId="27" xfId="299" applyFont="1" applyFill="1" applyBorder="1" applyAlignment="1">
      <alignment horizontal="center"/>
    </xf>
    <xf numFmtId="0" fontId="75" fillId="2" borderId="2" xfId="299" applyFont="1" applyFill="1" applyBorder="1" applyAlignment="1">
      <alignment horizontal="center"/>
    </xf>
    <xf numFmtId="0" fontId="75" fillId="2" borderId="3" xfId="299" applyFont="1" applyFill="1" applyBorder="1" applyAlignment="1">
      <alignment horizontal="center"/>
    </xf>
    <xf numFmtId="0" fontId="75" fillId="2" borderId="1" xfId="299" applyFont="1" applyFill="1" applyBorder="1" applyAlignment="1">
      <alignment horizontal="center"/>
    </xf>
    <xf numFmtId="0" fontId="75" fillId="2" borderId="0" xfId="1654" applyFont="1" applyFill="1" applyAlignment="1">
      <alignment horizontal="right" vertical="top"/>
    </xf>
    <xf numFmtId="0" fontId="75" fillId="2" borderId="0" xfId="1654" applyFont="1" applyFill="1" applyAlignment="1">
      <alignment horizontal="right"/>
    </xf>
    <xf numFmtId="0" fontId="14" fillId="2" borderId="0" xfId="1654" applyFont="1" applyFill="1" applyAlignment="1">
      <alignment horizontal="center" vertical="center" wrapText="1"/>
    </xf>
    <xf numFmtId="0" fontId="14" fillId="2" borderId="1" xfId="1655" applyFont="1" applyFill="1" applyBorder="1" applyAlignment="1">
      <alignment horizontal="center" vertical="center" wrapText="1"/>
    </xf>
    <xf numFmtId="0" fontId="14" fillId="2" borderId="1" xfId="299" applyFont="1" applyFill="1" applyBorder="1"/>
    <xf numFmtId="0" fontId="73" fillId="0" borderId="27" xfId="299" applyFont="1" applyBorder="1" applyAlignment="1">
      <alignment horizontal="center"/>
    </xf>
    <xf numFmtId="0" fontId="73" fillId="0" borderId="2" xfId="299" applyFont="1" applyBorder="1" applyAlignment="1">
      <alignment horizontal="center"/>
    </xf>
    <xf numFmtId="0" fontId="73" fillId="0" borderId="3" xfId="299" applyFont="1" applyBorder="1" applyAlignment="1">
      <alignment horizontal="center"/>
    </xf>
    <xf numFmtId="170" fontId="73" fillId="2" borderId="0" xfId="96" applyNumberFormat="1" applyFont="1" applyFill="1" applyAlignment="1">
      <alignment horizontal="right" vertical="top" wrapText="1"/>
    </xf>
    <xf numFmtId="170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Border="1" applyAlignment="1">
      <alignment horizontal="center" vertical="center" wrapText="1"/>
    </xf>
    <xf numFmtId="0" fontId="75" fillId="2" borderId="0" xfId="1660" applyFont="1" applyFill="1" applyBorder="1" applyAlignment="1">
      <alignment vertical="center" wrapText="1"/>
    </xf>
    <xf numFmtId="0" fontId="75" fillId="2" borderId="6" xfId="2029" applyFont="1" applyFill="1" applyBorder="1" applyAlignment="1">
      <alignment horizontal="right"/>
    </xf>
    <xf numFmtId="49" fontId="17" fillId="2" borderId="4" xfId="96" applyNumberFormat="1" applyFont="1" applyFill="1" applyBorder="1" applyAlignment="1">
      <alignment horizontal="center" vertical="center" wrapText="1"/>
    </xf>
    <xf numFmtId="49" fontId="17" fillId="2" borderId="5" xfId="96" applyNumberFormat="1" applyFont="1" applyFill="1" applyBorder="1" applyAlignment="1">
      <alignment horizontal="center" vertical="center" wrapText="1"/>
    </xf>
    <xf numFmtId="0" fontId="17" fillId="2" borderId="27" xfId="96" applyNumberFormat="1" applyFont="1" applyFill="1" applyBorder="1" applyAlignment="1">
      <alignment horizontal="center" vertical="center" wrapText="1"/>
    </xf>
    <xf numFmtId="0" fontId="17" fillId="2" borderId="3" xfId="96" applyNumberFormat="1" applyFont="1" applyFill="1" applyBorder="1" applyAlignment="1">
      <alignment horizontal="center" vertical="center" wrapText="1"/>
    </xf>
    <xf numFmtId="169" fontId="17" fillId="2" borderId="27" xfId="96" applyNumberFormat="1" applyFont="1" applyFill="1" applyBorder="1" applyAlignment="1">
      <alignment horizontal="center" vertical="center" wrapText="1"/>
    </xf>
    <xf numFmtId="169" fontId="17" fillId="2" borderId="3" xfId="96" applyNumberFormat="1" applyFont="1" applyFill="1" applyBorder="1" applyAlignment="1">
      <alignment horizontal="center" vertical="center" wrapText="1"/>
    </xf>
    <xf numFmtId="169" fontId="73" fillId="2" borderId="4" xfId="96" applyNumberFormat="1" applyFont="1" applyFill="1" applyBorder="1" applyAlignment="1">
      <alignment horizontal="center" vertical="center" wrapText="1"/>
    </xf>
    <xf numFmtId="169" fontId="73" fillId="2" borderId="45" xfId="96" applyNumberFormat="1" applyFont="1" applyFill="1" applyBorder="1" applyAlignment="1">
      <alignment horizontal="center" vertical="center" wrapText="1"/>
    </xf>
    <xf numFmtId="169" fontId="73" fillId="2" borderId="5" xfId="96" applyNumberFormat="1" applyFont="1" applyFill="1" applyBorder="1" applyAlignment="1">
      <alignment horizontal="center" vertical="center" wrapText="1"/>
    </xf>
    <xf numFmtId="0" fontId="75" fillId="2" borderId="0" xfId="253" applyFont="1" applyFill="1" applyAlignment="1">
      <alignment horizontal="right" vertical="top" wrapText="1"/>
    </xf>
    <xf numFmtId="0" fontId="75" fillId="2" borderId="0" xfId="253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0" fontId="75" fillId="2" borderId="0" xfId="0" applyFont="1" applyFill="1" applyAlignment="1">
      <alignment horizontal="right" vertical="top"/>
    </xf>
    <xf numFmtId="0" fontId="75" fillId="2" borderId="0" xfId="0" applyFont="1" applyFill="1" applyAlignment="1">
      <alignment horizontal="right"/>
    </xf>
    <xf numFmtId="0" fontId="17" fillId="2" borderId="40" xfId="0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 wrapText="1"/>
    </xf>
    <xf numFmtId="0" fontId="17" fillId="2" borderId="45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73" fillId="2" borderId="38" xfId="8" applyFont="1" applyFill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31" xfId="8" applyFont="1" applyFill="1" applyBorder="1" applyAlignment="1">
      <alignment horizontal="center" vertical="center" wrapText="1"/>
    </xf>
    <xf numFmtId="0" fontId="73" fillId="2" borderId="30" xfId="8" applyFont="1" applyFill="1" applyBorder="1" applyAlignment="1">
      <alignment horizontal="center" vertical="center" wrapText="1"/>
    </xf>
    <xf numFmtId="0" fontId="73" fillId="2" borderId="7" xfId="8" applyFont="1" applyFill="1" applyBorder="1" applyAlignment="1">
      <alignment horizontal="center" vertical="center" wrapText="1"/>
    </xf>
    <xf numFmtId="0" fontId="73" fillId="2" borderId="6" xfId="8" applyFont="1" applyFill="1" applyBorder="1" applyAlignment="1">
      <alignment horizontal="center" vertical="center" wrapText="1"/>
    </xf>
    <xf numFmtId="0" fontId="73" fillId="2" borderId="26" xfId="8" applyFont="1" applyFill="1" applyBorder="1" applyAlignment="1">
      <alignment horizontal="center" vertical="center" wrapText="1"/>
    </xf>
    <xf numFmtId="0" fontId="73" fillId="2" borderId="27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40" xfId="0" applyFont="1" applyFill="1" applyBorder="1" applyAlignment="1">
      <alignment horizontal="center" vertical="top" wrapText="1"/>
    </xf>
    <xf numFmtId="0" fontId="17" fillId="2" borderId="41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left" vertical="center"/>
    </xf>
    <xf numFmtId="0" fontId="98" fillId="2" borderId="0" xfId="0" applyFont="1" applyFill="1" applyBorder="1" applyAlignment="1">
      <alignment horizontal="right" vertical="top" wrapText="1"/>
    </xf>
    <xf numFmtId="0" fontId="17" fillId="2" borderId="4" xfId="0" applyFont="1" applyFill="1" applyBorder="1" applyAlignment="1">
      <alignment horizontal="left" vertical="top" wrapText="1"/>
    </xf>
    <xf numFmtId="0" fontId="17" fillId="2" borderId="5" xfId="0" applyFont="1" applyFill="1" applyBorder="1" applyAlignment="1">
      <alignment horizontal="left" vertical="top" wrapText="1"/>
    </xf>
    <xf numFmtId="0" fontId="14" fillId="2" borderId="4" xfId="0" applyFont="1" applyFill="1" applyBorder="1" applyAlignment="1">
      <alignment horizontal="left" vertical="top" wrapText="1"/>
    </xf>
    <xf numFmtId="0" fontId="91" fillId="2" borderId="5" xfId="0" applyFont="1" applyFill="1" applyBorder="1" applyAlignment="1">
      <alignment wrapText="1"/>
    </xf>
    <xf numFmtId="0" fontId="75" fillId="2" borderId="27" xfId="0" applyFont="1" applyFill="1" applyBorder="1" applyAlignment="1">
      <alignment horizontal="center" vertical="top" wrapText="1"/>
    </xf>
    <xf numFmtId="0" fontId="75" fillId="2" borderId="2" xfId="0" applyFont="1" applyFill="1" applyBorder="1" applyAlignment="1">
      <alignment horizontal="center" vertical="top" wrapText="1"/>
    </xf>
    <xf numFmtId="0" fontId="75" fillId="2" borderId="3" xfId="0" applyFont="1" applyFill="1" applyBorder="1" applyAlignment="1">
      <alignment horizontal="center" vertical="top" wrapText="1"/>
    </xf>
    <xf numFmtId="0" fontId="75" fillId="2" borderId="1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left" vertical="top" wrapText="1"/>
    </xf>
    <xf numFmtId="0" fontId="91" fillId="2" borderId="1" xfId="0" applyFont="1" applyFill="1" applyBorder="1" applyAlignment="1">
      <alignment horizontal="left" vertical="top" wrapText="1"/>
    </xf>
    <xf numFmtId="0" fontId="87" fillId="2" borderId="32" xfId="0" applyFont="1" applyFill="1" applyBorder="1" applyAlignment="1">
      <alignment horizontal="left" vertical="top" wrapText="1"/>
    </xf>
    <xf numFmtId="0" fontId="87" fillId="2" borderId="29" xfId="0" applyFont="1" applyFill="1" applyBorder="1" applyAlignment="1">
      <alignment horizontal="left" vertical="top" wrapText="1"/>
    </xf>
    <xf numFmtId="0" fontId="90" fillId="2" borderId="0" xfId="0" applyFont="1" applyFill="1" applyBorder="1" applyAlignment="1">
      <alignment horizontal="right" vertical="top" wrapText="1"/>
    </xf>
    <xf numFmtId="0" fontId="17" fillId="2" borderId="37" xfId="0" applyFont="1" applyFill="1" applyBorder="1" applyAlignment="1">
      <alignment horizontal="left"/>
    </xf>
    <xf numFmtId="0" fontId="17" fillId="2" borderId="35" xfId="0" applyFont="1" applyFill="1" applyBorder="1" applyAlignment="1">
      <alignment horizontal="left"/>
    </xf>
    <xf numFmtId="0" fontId="17" fillId="2" borderId="36" xfId="0" applyFont="1" applyFill="1" applyBorder="1" applyAlignment="1">
      <alignment horizontal="left"/>
    </xf>
    <xf numFmtId="0" fontId="74" fillId="2" borderId="0" xfId="0" applyFont="1" applyFill="1" applyBorder="1" applyAlignment="1">
      <alignment horizontal="right" vertical="top" wrapText="1"/>
    </xf>
    <xf numFmtId="0" fontId="86" fillId="2" borderId="1" xfId="0" applyFont="1" applyFill="1" applyBorder="1" applyAlignment="1">
      <alignment horizontal="left" vertical="top" wrapText="1"/>
    </xf>
    <xf numFmtId="0" fontId="86" fillId="2" borderId="5" xfId="0" applyFont="1" applyFill="1" applyBorder="1" applyAlignment="1">
      <alignment wrapText="1"/>
    </xf>
    <xf numFmtId="0" fontId="75" fillId="2" borderId="40" xfId="1735" applyFont="1" applyFill="1" applyBorder="1" applyAlignment="1">
      <alignment horizontal="center" wrapText="1"/>
    </xf>
    <xf numFmtId="0" fontId="75" fillId="2" borderId="45" xfId="1735" applyFont="1" applyFill="1" applyBorder="1" applyAlignment="1">
      <alignment horizontal="center" wrapText="1"/>
    </xf>
    <xf numFmtId="0" fontId="75" fillId="2" borderId="29" xfId="1735" applyFont="1" applyFill="1" applyBorder="1" applyAlignment="1">
      <alignment horizontal="center" wrapText="1"/>
    </xf>
    <xf numFmtId="0" fontId="14" fillId="2" borderId="43" xfId="1735" applyFont="1" applyFill="1" applyBorder="1" applyAlignment="1">
      <alignment horizontal="left" wrapText="1"/>
    </xf>
    <xf numFmtId="0" fontId="93" fillId="0" borderId="43" xfId="0" applyFont="1" applyBorder="1" applyAlignment="1">
      <alignment horizontal="left" vertical="top" wrapText="1"/>
    </xf>
    <xf numFmtId="0" fontId="75" fillId="2" borderId="0" xfId="1734" applyFont="1" applyFill="1" applyAlignment="1">
      <alignment horizontal="right" vertical="top"/>
    </xf>
    <xf numFmtId="0" fontId="75" fillId="2" borderId="0" xfId="1734" applyFont="1" applyFill="1" applyAlignment="1">
      <alignment horizontal="right"/>
    </xf>
    <xf numFmtId="0" fontId="14" fillId="2" borderId="0" xfId="1734" applyFont="1" applyFill="1" applyAlignment="1">
      <alignment horizontal="center" vertical="center" wrapText="1"/>
    </xf>
    <xf numFmtId="0" fontId="14" fillId="2" borderId="0" xfId="1734" applyFont="1" applyFill="1" applyBorder="1" applyAlignment="1">
      <alignment horizontal="center" vertical="center" wrapText="1"/>
    </xf>
    <xf numFmtId="0" fontId="75" fillId="2" borderId="43" xfId="1735" applyFont="1" applyFill="1" applyBorder="1" applyAlignment="1">
      <alignment horizontal="center" vertical="center" wrapText="1"/>
    </xf>
    <xf numFmtId="0" fontId="75" fillId="2" borderId="28" xfId="1735" applyFont="1" applyFill="1" applyBorder="1" applyAlignment="1">
      <alignment horizontal="center" vertical="center" wrapText="1"/>
    </xf>
    <xf numFmtId="0" fontId="75" fillId="2" borderId="31" xfId="1735" applyFont="1" applyFill="1" applyBorder="1" applyAlignment="1">
      <alignment horizontal="center" vertical="center" wrapText="1"/>
    </xf>
    <xf numFmtId="0" fontId="75" fillId="2" borderId="30" xfId="1735" applyFont="1" applyFill="1" applyBorder="1" applyAlignment="1">
      <alignment horizontal="center" vertical="center" wrapText="1"/>
    </xf>
    <xf numFmtId="0" fontId="75" fillId="2" borderId="7" xfId="1735" applyFont="1" applyFill="1" applyBorder="1" applyAlignment="1">
      <alignment horizontal="center" vertical="center" wrapText="1"/>
    </xf>
    <xf numFmtId="0" fontId="75" fillId="2" borderId="6" xfId="1735" applyFont="1" applyFill="1" applyBorder="1" applyAlignment="1">
      <alignment horizontal="center" vertical="center" wrapText="1"/>
    </xf>
    <xf numFmtId="0" fontId="75" fillId="2" borderId="26" xfId="1735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44" xfId="8" applyFont="1" applyFill="1" applyBorder="1" applyAlignment="1">
      <alignment horizontal="center" vertical="center" wrapText="1"/>
    </xf>
    <xf numFmtId="0" fontId="75" fillId="2" borderId="40" xfId="1735" applyFont="1" applyFill="1" applyBorder="1" applyAlignment="1">
      <alignment horizontal="left" vertical="center" wrapText="1"/>
    </xf>
    <xf numFmtId="0" fontId="75" fillId="2" borderId="45" xfId="1735" applyFont="1" applyFill="1" applyBorder="1" applyAlignment="1">
      <alignment horizontal="left" vertical="center" wrapText="1"/>
    </xf>
    <xf numFmtId="0" fontId="73" fillId="2" borderId="40" xfId="299" applyFont="1" applyFill="1" applyBorder="1" applyAlignment="1">
      <alignment horizontal="left" vertical="top" wrapText="1"/>
    </xf>
    <xf numFmtId="0" fontId="73" fillId="2" borderId="45" xfId="299" applyFont="1" applyFill="1" applyBorder="1" applyAlignment="1">
      <alignment horizontal="left" vertical="top" wrapText="1"/>
    </xf>
    <xf numFmtId="0" fontId="73" fillId="2" borderId="29" xfId="299" applyFont="1" applyFill="1" applyBorder="1" applyAlignment="1">
      <alignment horizontal="left" vertical="top" wrapText="1"/>
    </xf>
    <xf numFmtId="0" fontId="73" fillId="2" borderId="40" xfId="299" applyFont="1" applyFill="1" applyBorder="1" applyAlignment="1">
      <alignment horizontal="center" vertical="center" wrapText="1"/>
    </xf>
    <xf numFmtId="0" fontId="73" fillId="2" borderId="45" xfId="299" applyFont="1" applyFill="1" applyBorder="1" applyAlignment="1">
      <alignment horizontal="center" vertical="center" wrapText="1"/>
    </xf>
    <xf numFmtId="0" fontId="73" fillId="2" borderId="29" xfId="299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75" fillId="2" borderId="43" xfId="1736" applyFont="1" applyFill="1" applyBorder="1" applyAlignment="1">
      <alignment horizontal="center" vertical="center" wrapText="1"/>
    </xf>
  </cellXfs>
  <cellStyles count="203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4"/>
    <cellStyle name="Comma 12" xfId="2026"/>
    <cellStyle name="Comma 13" xfId="2027"/>
    <cellStyle name="Comma 15" xfId="2021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2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9" xfId="2025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8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9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30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31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0"/>
  <sheetViews>
    <sheetView tabSelected="1" topLeftCell="A3" zoomScaleNormal="100" zoomScaleSheetLayoutView="100" workbookViewId="0">
      <selection activeCell="G29" sqref="G29"/>
    </sheetView>
  </sheetViews>
  <sheetFormatPr defaultColWidth="9.140625" defaultRowHeight="17.25"/>
  <cols>
    <col min="1" max="1" width="9.7109375" style="2" customWidth="1"/>
    <col min="2" max="2" width="24.7109375" style="2" customWidth="1"/>
    <col min="3" max="3" width="64.42578125" style="2" customWidth="1"/>
    <col min="4" max="4" width="26.85546875" style="2" customWidth="1"/>
    <col min="5" max="5" width="15.85546875" style="2" customWidth="1"/>
    <col min="6" max="6" width="15.7109375" style="2" customWidth="1"/>
    <col min="7" max="7" width="13.85546875" style="2" customWidth="1"/>
    <col min="8" max="9" width="12.28515625" style="2" customWidth="1"/>
    <col min="10" max="16384" width="9.140625" style="2"/>
  </cols>
  <sheetData>
    <row r="1" spans="1:5" ht="37.15" customHeight="1">
      <c r="C1" s="265" t="s">
        <v>35</v>
      </c>
      <c r="D1" s="265"/>
    </row>
    <row r="2" spans="1:5" ht="17.45" customHeight="1">
      <c r="C2" s="266" t="s">
        <v>58</v>
      </c>
      <c r="D2" s="266"/>
    </row>
    <row r="3" spans="1:5" ht="17.45" customHeight="1">
      <c r="C3" s="266" t="s">
        <v>2</v>
      </c>
      <c r="D3" s="266"/>
    </row>
    <row r="6" spans="1:5" ht="75.95" customHeight="1">
      <c r="A6" s="267" t="s">
        <v>145</v>
      </c>
      <c r="B6" s="267"/>
      <c r="C6" s="267"/>
      <c r="D6" s="267"/>
    </row>
    <row r="7" spans="1:5">
      <c r="A7" s="91"/>
      <c r="B7" s="91"/>
      <c r="C7" s="91"/>
      <c r="D7" s="91"/>
    </row>
    <row r="9" spans="1:5">
      <c r="D9" s="90" t="s">
        <v>12</v>
      </c>
    </row>
    <row r="10" spans="1:5" s="15" customFormat="1" ht="103.5">
      <c r="A10" s="268" t="s">
        <v>5</v>
      </c>
      <c r="B10" s="269"/>
      <c r="C10" s="270" t="s">
        <v>146</v>
      </c>
      <c r="D10" s="213" t="s">
        <v>49</v>
      </c>
    </row>
    <row r="11" spans="1:5" s="15" customFormat="1" ht="44.45" customHeight="1">
      <c r="A11" s="213" t="s">
        <v>30</v>
      </c>
      <c r="B11" s="214" t="s">
        <v>7</v>
      </c>
      <c r="C11" s="271"/>
      <c r="D11" s="215" t="s">
        <v>6</v>
      </c>
    </row>
    <row r="12" spans="1:5" s="15" customFormat="1" ht="34.9" customHeight="1">
      <c r="A12" s="216" t="s">
        <v>147</v>
      </c>
      <c r="B12" s="217"/>
      <c r="C12" s="92" t="s">
        <v>11</v>
      </c>
      <c r="D12" s="202">
        <f>+D14+D42</f>
        <v>0</v>
      </c>
    </row>
    <row r="13" spans="1:5" s="15" customFormat="1" ht="18" customHeight="1">
      <c r="A13" s="216"/>
      <c r="B13" s="217"/>
      <c r="C13" s="3" t="s">
        <v>22</v>
      </c>
      <c r="D13" s="218"/>
    </row>
    <row r="14" spans="1:5" s="15" customFormat="1" ht="34.5">
      <c r="A14" s="219"/>
      <c r="B14" s="220"/>
      <c r="C14" s="92" t="s">
        <v>33</v>
      </c>
      <c r="D14" s="204">
        <f>+D16+D29</f>
        <v>0</v>
      </c>
    </row>
    <row r="15" spans="1:5" s="15" customFormat="1">
      <c r="A15" s="259">
        <v>1146</v>
      </c>
      <c r="B15" s="261"/>
      <c r="C15" s="42" t="s">
        <v>148</v>
      </c>
      <c r="D15" s="221"/>
    </row>
    <row r="16" spans="1:5" s="15" customFormat="1" ht="19.899999999999999" customHeight="1">
      <c r="A16" s="260"/>
      <c r="B16" s="262"/>
      <c r="C16" s="203" t="s">
        <v>162</v>
      </c>
      <c r="D16" s="204">
        <f>+D23</f>
        <v>154674</v>
      </c>
      <c r="E16" s="222"/>
    </row>
    <row r="17" spans="1:5" s="15" customFormat="1">
      <c r="A17" s="260"/>
      <c r="B17" s="262"/>
      <c r="C17" s="223" t="s">
        <v>149</v>
      </c>
      <c r="D17" s="224"/>
    </row>
    <row r="18" spans="1:5" s="15" customFormat="1">
      <c r="A18" s="260"/>
      <c r="B18" s="262"/>
      <c r="C18" s="225" t="s">
        <v>163</v>
      </c>
      <c r="D18" s="224"/>
    </row>
    <row r="19" spans="1:5" s="15" customFormat="1">
      <c r="A19" s="260"/>
      <c r="B19" s="262"/>
      <c r="C19" s="223" t="s">
        <v>150</v>
      </c>
      <c r="D19" s="224"/>
    </row>
    <row r="20" spans="1:5" s="15" customFormat="1" ht="86.25">
      <c r="A20" s="260"/>
      <c r="B20" s="262"/>
      <c r="C20" s="225" t="s">
        <v>164</v>
      </c>
      <c r="D20" s="224"/>
    </row>
    <row r="21" spans="1:5" s="15" customFormat="1" ht="24" customHeight="1">
      <c r="A21" s="260"/>
      <c r="B21" s="226"/>
      <c r="C21" s="227" t="s">
        <v>151</v>
      </c>
      <c r="D21" s="224"/>
    </row>
    <row r="22" spans="1:5" s="15" customFormat="1">
      <c r="A22" s="260"/>
      <c r="B22" s="263">
        <v>12018</v>
      </c>
      <c r="C22" s="223" t="s">
        <v>152</v>
      </c>
      <c r="D22" s="224"/>
    </row>
    <row r="23" spans="1:5" s="15" customFormat="1">
      <c r="A23" s="260"/>
      <c r="B23" s="263"/>
      <c r="C23" s="203" t="s">
        <v>120</v>
      </c>
      <c r="D23" s="224">
        <f>+'Հավելված N 2'!G23</f>
        <v>154674</v>
      </c>
      <c r="E23" s="228"/>
    </row>
    <row r="24" spans="1:5" s="15" customFormat="1">
      <c r="A24" s="260"/>
      <c r="B24" s="263"/>
      <c r="C24" s="223" t="s">
        <v>153</v>
      </c>
      <c r="D24" s="226"/>
    </row>
    <row r="25" spans="1:5" s="15" customFormat="1" ht="51.75">
      <c r="A25" s="260"/>
      <c r="B25" s="263"/>
      <c r="C25" s="225" t="s">
        <v>169</v>
      </c>
      <c r="D25" s="226"/>
    </row>
    <row r="26" spans="1:5" s="15" customFormat="1">
      <c r="A26" s="260"/>
      <c r="B26" s="263"/>
      <c r="C26" s="223" t="s">
        <v>154</v>
      </c>
      <c r="D26" s="226"/>
    </row>
    <row r="27" spans="1:5" s="15" customFormat="1">
      <c r="A27" s="260"/>
      <c r="B27" s="263"/>
      <c r="C27" s="225" t="s">
        <v>165</v>
      </c>
      <c r="D27" s="226"/>
    </row>
    <row r="28" spans="1:5" s="15" customFormat="1">
      <c r="A28" s="259">
        <v>1183</v>
      </c>
      <c r="B28" s="261"/>
      <c r="C28" s="232" t="s">
        <v>148</v>
      </c>
      <c r="D28" s="221"/>
    </row>
    <row r="29" spans="1:5" s="15" customFormat="1">
      <c r="A29" s="260"/>
      <c r="B29" s="262"/>
      <c r="C29" s="203" t="s">
        <v>43</v>
      </c>
      <c r="D29" s="204">
        <f>+D36</f>
        <v>-154674</v>
      </c>
      <c r="E29" s="222"/>
    </row>
    <row r="30" spans="1:5" s="15" customFormat="1">
      <c r="A30" s="260"/>
      <c r="B30" s="262"/>
      <c r="C30" s="42" t="s">
        <v>149</v>
      </c>
      <c r="D30" s="224"/>
    </row>
    <row r="31" spans="1:5" s="15" customFormat="1" ht="86.25">
      <c r="A31" s="260"/>
      <c r="B31" s="262"/>
      <c r="C31" s="230" t="s">
        <v>166</v>
      </c>
      <c r="D31" s="224"/>
    </row>
    <row r="32" spans="1:5" s="15" customFormat="1">
      <c r="A32" s="260"/>
      <c r="B32" s="262"/>
      <c r="C32" s="42" t="s">
        <v>150</v>
      </c>
      <c r="D32" s="224"/>
    </row>
    <row r="33" spans="1:5" s="15" customFormat="1">
      <c r="A33" s="260"/>
      <c r="B33" s="262"/>
      <c r="C33" s="234" t="s">
        <v>167</v>
      </c>
      <c r="D33" s="224"/>
    </row>
    <row r="34" spans="1:5" s="15" customFormat="1" ht="24" customHeight="1">
      <c r="A34" s="260"/>
      <c r="B34" s="226"/>
      <c r="C34" s="229" t="s">
        <v>155</v>
      </c>
      <c r="D34" s="224"/>
    </row>
    <row r="35" spans="1:5" s="15" customFormat="1">
      <c r="A35" s="260"/>
      <c r="B35" s="263">
        <v>32012</v>
      </c>
      <c r="C35" s="42" t="s">
        <v>152</v>
      </c>
      <c r="D35" s="224"/>
    </row>
    <row r="36" spans="1:5" s="15" customFormat="1" ht="34.5">
      <c r="A36" s="260"/>
      <c r="B36" s="263"/>
      <c r="C36" s="92" t="s">
        <v>52</v>
      </c>
      <c r="D36" s="224">
        <f>+'Հավելված N 2'!G40</f>
        <v>-154674</v>
      </c>
      <c r="E36" s="228"/>
    </row>
    <row r="37" spans="1:5" s="15" customFormat="1">
      <c r="A37" s="260"/>
      <c r="B37" s="263"/>
      <c r="C37" s="42" t="s">
        <v>153</v>
      </c>
      <c r="D37" s="226"/>
    </row>
    <row r="38" spans="1:5" s="15" customFormat="1" ht="34.5">
      <c r="A38" s="260"/>
      <c r="B38" s="263"/>
      <c r="C38" s="230" t="s">
        <v>168</v>
      </c>
      <c r="D38" s="226"/>
    </row>
    <row r="39" spans="1:5" s="15" customFormat="1">
      <c r="A39" s="260"/>
      <c r="B39" s="263"/>
      <c r="C39" s="42" t="s">
        <v>154</v>
      </c>
      <c r="D39" s="226"/>
    </row>
    <row r="40" spans="1:5" s="15" customFormat="1" ht="51.75">
      <c r="A40" s="264"/>
      <c r="B40" s="263"/>
      <c r="C40" s="230" t="s">
        <v>156</v>
      </c>
      <c r="D40" s="226"/>
    </row>
    <row r="41" spans="1:5" s="61" customFormat="1"/>
    <row r="42" spans="1:5" s="15" customFormat="1" ht="34.9" customHeight="1">
      <c r="A42" s="216"/>
      <c r="B42" s="220"/>
      <c r="C42" s="92" t="s">
        <v>134</v>
      </c>
      <c r="D42" s="231">
        <f t="shared" ref="D42" si="0">+D44</f>
        <v>0</v>
      </c>
    </row>
    <row r="43" spans="1:5">
      <c r="A43" s="258">
        <v>1139</v>
      </c>
      <c r="B43" s="257"/>
      <c r="C43" s="232" t="s">
        <v>148</v>
      </c>
      <c r="D43" s="231"/>
    </row>
    <row r="44" spans="1:5" ht="19.350000000000001" customHeight="1">
      <c r="A44" s="258"/>
      <c r="B44" s="257"/>
      <c r="C44" s="92" t="s">
        <v>138</v>
      </c>
      <c r="D44" s="231">
        <f>+D50+D56</f>
        <v>0</v>
      </c>
    </row>
    <row r="45" spans="1:5">
      <c r="A45" s="258"/>
      <c r="B45" s="257"/>
      <c r="C45" s="42" t="s">
        <v>149</v>
      </c>
      <c r="D45" s="233"/>
    </row>
    <row r="46" spans="1:5" ht="51.75">
      <c r="A46" s="258"/>
      <c r="B46" s="257"/>
      <c r="C46" s="230" t="s">
        <v>157</v>
      </c>
      <c r="D46" s="233"/>
    </row>
    <row r="47" spans="1:5">
      <c r="A47" s="258"/>
      <c r="B47" s="257"/>
      <c r="C47" s="42" t="s">
        <v>150</v>
      </c>
      <c r="D47" s="233"/>
    </row>
    <row r="48" spans="1:5" ht="34.5">
      <c r="A48" s="258"/>
      <c r="B48" s="257"/>
      <c r="C48" s="234" t="s">
        <v>158</v>
      </c>
      <c r="D48" s="233"/>
    </row>
    <row r="49" spans="1:4" ht="18" customHeight="1">
      <c r="A49" s="258"/>
      <c r="B49" s="257" t="s">
        <v>159</v>
      </c>
      <c r="C49" s="42" t="s">
        <v>152</v>
      </c>
      <c r="D49" s="235"/>
    </row>
    <row r="50" spans="1:4" ht="19.350000000000001" customHeight="1">
      <c r="A50" s="258"/>
      <c r="B50" s="257"/>
      <c r="C50" s="236" t="s">
        <v>138</v>
      </c>
      <c r="D50" s="237">
        <f>+'Հավելված N 2'!G61</f>
        <v>154674</v>
      </c>
    </row>
    <row r="51" spans="1:4">
      <c r="A51" s="258"/>
      <c r="B51" s="257"/>
      <c r="C51" s="42" t="s">
        <v>153</v>
      </c>
      <c r="D51" s="238"/>
    </row>
    <row r="52" spans="1:4" ht="69">
      <c r="A52" s="258"/>
      <c r="B52" s="257"/>
      <c r="C52" s="230" t="s">
        <v>160</v>
      </c>
      <c r="D52" s="238"/>
    </row>
    <row r="53" spans="1:4">
      <c r="A53" s="258"/>
      <c r="B53" s="257"/>
      <c r="C53" s="42" t="s">
        <v>154</v>
      </c>
      <c r="D53" s="238"/>
    </row>
    <row r="54" spans="1:4">
      <c r="A54" s="258"/>
      <c r="B54" s="257"/>
      <c r="C54" s="230" t="s">
        <v>161</v>
      </c>
      <c r="D54" s="238"/>
    </row>
    <row r="55" spans="1:4" ht="18" customHeight="1">
      <c r="A55" s="258"/>
      <c r="B55" s="257" t="s">
        <v>159</v>
      </c>
      <c r="C55" s="42" t="s">
        <v>152</v>
      </c>
      <c r="D55" s="235"/>
    </row>
    <row r="56" spans="1:4" ht="19.350000000000001" customHeight="1">
      <c r="A56" s="258"/>
      <c r="B56" s="257"/>
      <c r="C56" s="236" t="s">
        <v>138</v>
      </c>
      <c r="D56" s="237">
        <f>+'Հավելված N 2'!G69</f>
        <v>-154674</v>
      </c>
    </row>
    <row r="57" spans="1:4">
      <c r="A57" s="258"/>
      <c r="B57" s="257"/>
      <c r="C57" s="42" t="s">
        <v>153</v>
      </c>
      <c r="D57" s="238"/>
    </row>
    <row r="58" spans="1:4" ht="69">
      <c r="A58" s="258"/>
      <c r="B58" s="257"/>
      <c r="C58" s="230" t="s">
        <v>160</v>
      </c>
      <c r="D58" s="238"/>
    </row>
    <row r="59" spans="1:4">
      <c r="A59" s="258"/>
      <c r="B59" s="257"/>
      <c r="C59" s="42" t="s">
        <v>154</v>
      </c>
      <c r="D59" s="238"/>
    </row>
    <row r="60" spans="1:4">
      <c r="A60" s="258"/>
      <c r="B60" s="257"/>
      <c r="C60" s="230" t="s">
        <v>161</v>
      </c>
      <c r="D60" s="238"/>
    </row>
  </sheetData>
  <mergeCells count="16">
    <mergeCell ref="C1:D1"/>
    <mergeCell ref="C2:D2"/>
    <mergeCell ref="C3:D3"/>
    <mergeCell ref="A6:D6"/>
    <mergeCell ref="A10:B10"/>
    <mergeCell ref="C10:C11"/>
    <mergeCell ref="B43:B48"/>
    <mergeCell ref="B49:B54"/>
    <mergeCell ref="B55:B60"/>
    <mergeCell ref="A43:A60"/>
    <mergeCell ref="A15:A27"/>
    <mergeCell ref="B15:B20"/>
    <mergeCell ref="B22:B27"/>
    <mergeCell ref="A28:A40"/>
    <mergeCell ref="B28:B33"/>
    <mergeCell ref="B35:B40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topLeftCell="A40" zoomScaleNormal="100" workbookViewId="0">
      <selection activeCell="F25" sqref="F25"/>
    </sheetView>
  </sheetViews>
  <sheetFormatPr defaultColWidth="9.140625" defaultRowHeight="17.25"/>
  <cols>
    <col min="1" max="3" width="8.7109375" style="61" customWidth="1"/>
    <col min="4" max="5" width="14.7109375" style="61" customWidth="1"/>
    <col min="6" max="6" width="62.140625" style="61" customWidth="1"/>
    <col min="7" max="7" width="33" style="61" customWidth="1"/>
    <col min="8" max="16384" width="9.140625" style="61"/>
  </cols>
  <sheetData>
    <row r="1" spans="1:8" s="60" customFormat="1" ht="26.45" customHeight="1">
      <c r="A1" s="153"/>
      <c r="B1" s="153"/>
      <c r="C1" s="153"/>
      <c r="D1" s="153"/>
      <c r="E1" s="153"/>
      <c r="F1" s="295" t="s">
        <v>64</v>
      </c>
      <c r="G1" s="295"/>
      <c r="H1" s="154"/>
    </row>
    <row r="2" spans="1:8">
      <c r="A2" s="155"/>
      <c r="B2" s="155"/>
      <c r="C2" s="155"/>
      <c r="D2" s="155"/>
      <c r="E2" s="155"/>
      <c r="F2" s="296" t="s">
        <v>58</v>
      </c>
      <c r="G2" s="296"/>
      <c r="H2" s="156"/>
    </row>
    <row r="3" spans="1:8">
      <c r="A3" s="155"/>
      <c r="B3" s="155"/>
      <c r="C3" s="155"/>
      <c r="D3" s="155"/>
      <c r="E3" s="155"/>
      <c r="F3" s="296" t="s">
        <v>2</v>
      </c>
      <c r="G3" s="296"/>
      <c r="H3" s="156"/>
    </row>
    <row r="4" spans="1:8">
      <c r="A4" s="155"/>
      <c r="B4" s="155"/>
      <c r="C4" s="155"/>
      <c r="D4" s="155"/>
      <c r="E4" s="155"/>
      <c r="F4" s="155"/>
      <c r="G4" s="155"/>
    </row>
    <row r="5" spans="1:8">
      <c r="A5" s="155"/>
      <c r="B5" s="155"/>
      <c r="C5" s="155"/>
      <c r="D5" s="155"/>
      <c r="E5" s="155"/>
      <c r="F5" s="155"/>
      <c r="G5" s="155"/>
    </row>
    <row r="6" spans="1:8" ht="45" customHeight="1">
      <c r="A6" s="297" t="s">
        <v>170</v>
      </c>
      <c r="B6" s="297"/>
      <c r="C6" s="297"/>
      <c r="D6" s="297"/>
      <c r="E6" s="297"/>
      <c r="F6" s="297"/>
      <c r="G6" s="297"/>
    </row>
    <row r="7" spans="1:8" ht="45" customHeight="1">
      <c r="A7" s="157"/>
      <c r="B7" s="157"/>
      <c r="C7" s="157"/>
      <c r="D7" s="157"/>
      <c r="E7" s="157"/>
      <c r="F7" s="157"/>
      <c r="G7" s="158" t="s">
        <v>12</v>
      </c>
    </row>
    <row r="8" spans="1:8" ht="86.85" customHeight="1">
      <c r="A8" s="298" t="s">
        <v>13</v>
      </c>
      <c r="B8" s="298"/>
      <c r="C8" s="298"/>
      <c r="D8" s="298" t="s">
        <v>5</v>
      </c>
      <c r="E8" s="298"/>
      <c r="F8" s="298" t="s">
        <v>8</v>
      </c>
      <c r="G8" s="159" t="s">
        <v>49</v>
      </c>
    </row>
    <row r="9" spans="1:8" s="162" customFormat="1" ht="43.15" customHeight="1">
      <c r="A9" s="160" t="s">
        <v>50</v>
      </c>
      <c r="B9" s="160" t="s">
        <v>51</v>
      </c>
      <c r="C9" s="160" t="s">
        <v>114</v>
      </c>
      <c r="D9" s="160" t="s">
        <v>30</v>
      </c>
      <c r="E9" s="160" t="s">
        <v>31</v>
      </c>
      <c r="F9" s="299"/>
      <c r="G9" s="161" t="s">
        <v>6</v>
      </c>
    </row>
    <row r="10" spans="1:8" s="162" customFormat="1" ht="36.950000000000003" customHeight="1">
      <c r="A10" s="163"/>
      <c r="B10" s="163"/>
      <c r="C10" s="163"/>
      <c r="D10" s="163"/>
      <c r="E10" s="163"/>
      <c r="F10" s="164" t="s">
        <v>11</v>
      </c>
      <c r="G10" s="165">
        <f>+G12+G50</f>
        <v>0</v>
      </c>
    </row>
    <row r="11" spans="1:8" s="162" customFormat="1">
      <c r="A11" s="163"/>
      <c r="B11" s="163"/>
      <c r="C11" s="163"/>
      <c r="D11" s="163"/>
      <c r="E11" s="163"/>
      <c r="F11" s="166" t="s">
        <v>22</v>
      </c>
      <c r="G11" s="159"/>
    </row>
    <row r="12" spans="1:8" s="86" customFormat="1" ht="36.950000000000003" customHeight="1">
      <c r="A12" s="167"/>
      <c r="B12" s="167"/>
      <c r="C12" s="167"/>
      <c r="D12" s="167"/>
      <c r="E12" s="167"/>
      <c r="F12" s="168" t="s">
        <v>33</v>
      </c>
      <c r="G12" s="169">
        <f>+G13</f>
        <v>0</v>
      </c>
    </row>
    <row r="13" spans="1:8" ht="33" customHeight="1">
      <c r="A13" s="277" t="s">
        <v>26</v>
      </c>
      <c r="B13" s="280"/>
      <c r="C13" s="185"/>
      <c r="D13" s="188"/>
      <c r="E13" s="188"/>
      <c r="F13" s="170" t="s">
        <v>24</v>
      </c>
      <c r="G13" s="171">
        <f>+G15+G32</f>
        <v>0</v>
      </c>
    </row>
    <row r="14" spans="1:8">
      <c r="A14" s="278"/>
      <c r="B14" s="281"/>
      <c r="C14" s="186"/>
      <c r="D14" s="189"/>
      <c r="E14" s="189"/>
      <c r="F14" s="118" t="s">
        <v>99</v>
      </c>
      <c r="G14" s="171"/>
    </row>
    <row r="15" spans="1:8" ht="33" customHeight="1">
      <c r="A15" s="278"/>
      <c r="B15" s="277" t="s">
        <v>115</v>
      </c>
      <c r="C15" s="186"/>
      <c r="D15" s="189"/>
      <c r="E15" s="189"/>
      <c r="F15" s="172" t="s">
        <v>117</v>
      </c>
      <c r="G15" s="171">
        <f>+G17</f>
        <v>154674</v>
      </c>
    </row>
    <row r="16" spans="1:8">
      <c r="A16" s="278"/>
      <c r="B16" s="278"/>
      <c r="C16" s="186"/>
      <c r="D16" s="189"/>
      <c r="E16" s="189"/>
      <c r="F16" s="173" t="s">
        <v>99</v>
      </c>
      <c r="G16" s="171"/>
    </row>
    <row r="17" spans="1:7" s="162" customFormat="1" ht="33" customHeight="1">
      <c r="A17" s="278"/>
      <c r="B17" s="278"/>
      <c r="C17" s="290" t="s">
        <v>115</v>
      </c>
      <c r="D17" s="189"/>
      <c r="E17" s="189"/>
      <c r="F17" s="172" t="s">
        <v>118</v>
      </c>
      <c r="G17" s="171">
        <f>+G19</f>
        <v>154674</v>
      </c>
    </row>
    <row r="18" spans="1:7" ht="16.899999999999999" customHeight="1">
      <c r="A18" s="278"/>
      <c r="B18" s="278"/>
      <c r="C18" s="290"/>
      <c r="D18" s="189"/>
      <c r="E18" s="189"/>
      <c r="F18" s="173" t="s">
        <v>99</v>
      </c>
      <c r="G18" s="118"/>
    </row>
    <row r="19" spans="1:7" ht="34.5">
      <c r="A19" s="278"/>
      <c r="B19" s="278"/>
      <c r="C19" s="290"/>
      <c r="D19" s="189"/>
      <c r="E19" s="189"/>
      <c r="F19" s="174" t="s">
        <v>23</v>
      </c>
      <c r="G19" s="175">
        <f>+G21</f>
        <v>154674</v>
      </c>
    </row>
    <row r="20" spans="1:7" ht="16.899999999999999" customHeight="1">
      <c r="A20" s="278"/>
      <c r="B20" s="278"/>
      <c r="C20" s="290"/>
      <c r="D20" s="189"/>
      <c r="E20" s="189"/>
      <c r="F20" s="173" t="s">
        <v>99</v>
      </c>
      <c r="G20" s="118"/>
    </row>
    <row r="21" spans="1:7">
      <c r="A21" s="278"/>
      <c r="B21" s="278"/>
      <c r="C21" s="290"/>
      <c r="D21" s="192">
        <v>1146</v>
      </c>
      <c r="E21" s="282" t="s">
        <v>119</v>
      </c>
      <c r="F21" s="283"/>
      <c r="G21" s="176">
        <f>+G23</f>
        <v>154674</v>
      </c>
    </row>
    <row r="22" spans="1:7">
      <c r="A22" s="278"/>
      <c r="B22" s="278"/>
      <c r="C22" s="290"/>
      <c r="D22" s="291"/>
      <c r="E22" s="189"/>
      <c r="F22" s="191" t="s">
        <v>9</v>
      </c>
      <c r="G22" s="118"/>
    </row>
    <row r="23" spans="1:7">
      <c r="A23" s="278"/>
      <c r="B23" s="278"/>
      <c r="C23" s="290"/>
      <c r="D23" s="292"/>
      <c r="E23" s="178">
        <v>12018</v>
      </c>
      <c r="F23" s="179" t="s">
        <v>120</v>
      </c>
      <c r="G23" s="180">
        <f>+G25</f>
        <v>154674</v>
      </c>
    </row>
    <row r="24" spans="1:7">
      <c r="A24" s="278"/>
      <c r="B24" s="278"/>
      <c r="C24" s="290"/>
      <c r="D24" s="292"/>
      <c r="E24" s="294"/>
      <c r="F24" s="181" t="s">
        <v>32</v>
      </c>
      <c r="G24" s="118"/>
    </row>
    <row r="25" spans="1:7" ht="34.5">
      <c r="A25" s="278"/>
      <c r="B25" s="278"/>
      <c r="C25" s="290"/>
      <c r="D25" s="292"/>
      <c r="E25" s="294"/>
      <c r="F25" s="58" t="s">
        <v>59</v>
      </c>
      <c r="G25" s="182">
        <f>+G27</f>
        <v>154674</v>
      </c>
    </row>
    <row r="26" spans="1:7" ht="41.25" customHeight="1">
      <c r="A26" s="278"/>
      <c r="B26" s="278"/>
      <c r="C26" s="290"/>
      <c r="D26" s="292"/>
      <c r="E26" s="294"/>
      <c r="F26" s="57" t="s">
        <v>28</v>
      </c>
      <c r="G26" s="118"/>
    </row>
    <row r="27" spans="1:7" ht="18" customHeight="1">
      <c r="A27" s="278"/>
      <c r="B27" s="278"/>
      <c r="C27" s="290"/>
      <c r="D27" s="292"/>
      <c r="E27" s="294"/>
      <c r="F27" s="59" t="s">
        <v>29</v>
      </c>
      <c r="G27" s="183">
        <f t="shared" ref="G27:G30" si="0">+G28</f>
        <v>154674</v>
      </c>
    </row>
    <row r="28" spans="1:7" ht="18" customHeight="1">
      <c r="A28" s="278"/>
      <c r="B28" s="278"/>
      <c r="C28" s="290"/>
      <c r="D28" s="292"/>
      <c r="E28" s="294"/>
      <c r="F28" s="57" t="s">
        <v>10</v>
      </c>
      <c r="G28" s="119">
        <f t="shared" si="0"/>
        <v>154674</v>
      </c>
    </row>
    <row r="29" spans="1:7" ht="18" customHeight="1">
      <c r="A29" s="278"/>
      <c r="B29" s="278"/>
      <c r="C29" s="290"/>
      <c r="D29" s="292"/>
      <c r="E29" s="294"/>
      <c r="F29" s="57" t="s">
        <v>62</v>
      </c>
      <c r="G29" s="119">
        <f>+G30</f>
        <v>154674</v>
      </c>
    </row>
    <row r="30" spans="1:7" ht="18" customHeight="1">
      <c r="A30" s="278"/>
      <c r="B30" s="278"/>
      <c r="C30" s="290"/>
      <c r="D30" s="292"/>
      <c r="E30" s="294"/>
      <c r="F30" s="57" t="s">
        <v>63</v>
      </c>
      <c r="G30" s="119">
        <f t="shared" si="0"/>
        <v>154674</v>
      </c>
    </row>
    <row r="31" spans="1:7" ht="18" customHeight="1">
      <c r="A31" s="278"/>
      <c r="B31" s="279"/>
      <c r="C31" s="290"/>
      <c r="D31" s="293"/>
      <c r="E31" s="294"/>
      <c r="F31" s="57" t="s">
        <v>67</v>
      </c>
      <c r="G31" s="119">
        <f>+'Հավելված N 5'!G12</f>
        <v>154674</v>
      </c>
    </row>
    <row r="32" spans="1:7" ht="33" customHeight="1">
      <c r="A32" s="278"/>
      <c r="B32" s="277" t="s">
        <v>27</v>
      </c>
      <c r="C32" s="186"/>
      <c r="D32" s="189"/>
      <c r="E32" s="189"/>
      <c r="F32" s="172" t="s">
        <v>25</v>
      </c>
      <c r="G32" s="171">
        <f>+G34</f>
        <v>-154674</v>
      </c>
    </row>
    <row r="33" spans="1:7">
      <c r="A33" s="278"/>
      <c r="B33" s="278"/>
      <c r="C33" s="187"/>
      <c r="D33" s="189"/>
      <c r="E33" s="189"/>
      <c r="F33" s="173" t="s">
        <v>99</v>
      </c>
      <c r="G33" s="171"/>
    </row>
    <row r="34" spans="1:7" s="162" customFormat="1" ht="33" customHeight="1">
      <c r="A34" s="278"/>
      <c r="B34" s="278"/>
      <c r="C34" s="277" t="s">
        <v>115</v>
      </c>
      <c r="D34" s="189"/>
      <c r="E34" s="189"/>
      <c r="F34" s="172" t="s">
        <v>25</v>
      </c>
      <c r="G34" s="171">
        <f>+G36</f>
        <v>-154674</v>
      </c>
    </row>
    <row r="35" spans="1:7" ht="16.899999999999999" customHeight="1">
      <c r="A35" s="278"/>
      <c r="B35" s="278"/>
      <c r="C35" s="278"/>
      <c r="D35" s="189"/>
      <c r="E35" s="189"/>
      <c r="F35" s="173" t="s">
        <v>99</v>
      </c>
      <c r="G35" s="118"/>
    </row>
    <row r="36" spans="1:7" ht="34.5">
      <c r="A36" s="278"/>
      <c r="B36" s="278"/>
      <c r="C36" s="278"/>
      <c r="D36" s="189"/>
      <c r="E36" s="189"/>
      <c r="F36" s="174" t="s">
        <v>23</v>
      </c>
      <c r="G36" s="175">
        <f>+G38</f>
        <v>-154674</v>
      </c>
    </row>
    <row r="37" spans="1:7" ht="16.899999999999999" customHeight="1">
      <c r="A37" s="278"/>
      <c r="B37" s="278"/>
      <c r="C37" s="278"/>
      <c r="D37" s="190"/>
      <c r="E37" s="190"/>
      <c r="F37" s="173" t="s">
        <v>99</v>
      </c>
      <c r="G37" s="118"/>
    </row>
    <row r="38" spans="1:7">
      <c r="A38" s="278"/>
      <c r="B38" s="278"/>
      <c r="C38" s="278"/>
      <c r="D38" s="184">
        <v>1183</v>
      </c>
      <c r="E38" s="282" t="s">
        <v>42</v>
      </c>
      <c r="F38" s="283"/>
      <c r="G38" s="176">
        <f>+G40</f>
        <v>-154674</v>
      </c>
    </row>
    <row r="39" spans="1:7">
      <c r="A39" s="278"/>
      <c r="B39" s="278"/>
      <c r="C39" s="278"/>
      <c r="D39" s="284"/>
      <c r="E39" s="177"/>
      <c r="F39" s="174" t="s">
        <v>9</v>
      </c>
      <c r="G39" s="118"/>
    </row>
    <row r="40" spans="1:7" ht="34.5">
      <c r="A40" s="278"/>
      <c r="B40" s="278"/>
      <c r="C40" s="278"/>
      <c r="D40" s="285"/>
      <c r="E40" s="178">
        <v>32012</v>
      </c>
      <c r="F40" s="179" t="s">
        <v>52</v>
      </c>
      <c r="G40" s="180">
        <f>+G42</f>
        <v>-154674</v>
      </c>
    </row>
    <row r="41" spans="1:7">
      <c r="A41" s="278"/>
      <c r="B41" s="278"/>
      <c r="C41" s="278"/>
      <c r="D41" s="285"/>
      <c r="E41" s="287"/>
      <c r="F41" s="181" t="s">
        <v>32</v>
      </c>
      <c r="G41" s="118"/>
    </row>
    <row r="42" spans="1:7" ht="34.5">
      <c r="A42" s="278"/>
      <c r="B42" s="278"/>
      <c r="C42" s="278"/>
      <c r="D42" s="285"/>
      <c r="E42" s="288"/>
      <c r="F42" s="193" t="s">
        <v>23</v>
      </c>
      <c r="G42" s="182">
        <f>+G44</f>
        <v>-154674</v>
      </c>
    </row>
    <row r="43" spans="1:7" ht="51.75">
      <c r="A43" s="278"/>
      <c r="B43" s="278"/>
      <c r="C43" s="278"/>
      <c r="D43" s="285"/>
      <c r="E43" s="288"/>
      <c r="F43" s="57" t="s">
        <v>28</v>
      </c>
      <c r="G43" s="118"/>
    </row>
    <row r="44" spans="1:7" ht="18" customHeight="1">
      <c r="A44" s="278"/>
      <c r="B44" s="278"/>
      <c r="C44" s="278"/>
      <c r="D44" s="285"/>
      <c r="E44" s="288"/>
      <c r="F44" s="59" t="s">
        <v>29</v>
      </c>
      <c r="G44" s="183">
        <f t="shared" ref="G44:G47" si="1">+G45</f>
        <v>-154674</v>
      </c>
    </row>
    <row r="45" spans="1:7" ht="18" customHeight="1">
      <c r="A45" s="278"/>
      <c r="B45" s="278"/>
      <c r="C45" s="278"/>
      <c r="D45" s="285"/>
      <c r="E45" s="288"/>
      <c r="F45" s="57" t="s">
        <v>81</v>
      </c>
      <c r="G45" s="119">
        <f t="shared" si="1"/>
        <v>-154674</v>
      </c>
    </row>
    <row r="46" spans="1:7" ht="18" customHeight="1">
      <c r="A46" s="278"/>
      <c r="B46" s="278"/>
      <c r="C46" s="278"/>
      <c r="D46" s="285"/>
      <c r="E46" s="288"/>
      <c r="F46" s="57" t="s">
        <v>82</v>
      </c>
      <c r="G46" s="119">
        <f>+G47</f>
        <v>-154674</v>
      </c>
    </row>
    <row r="47" spans="1:7" ht="18" customHeight="1">
      <c r="A47" s="278"/>
      <c r="B47" s="278"/>
      <c r="C47" s="278"/>
      <c r="D47" s="285"/>
      <c r="E47" s="288"/>
      <c r="F47" s="57" t="s">
        <v>83</v>
      </c>
      <c r="G47" s="119">
        <f t="shared" si="1"/>
        <v>-154674</v>
      </c>
    </row>
    <row r="48" spans="1:7" ht="18" customHeight="1">
      <c r="A48" s="279"/>
      <c r="B48" s="279"/>
      <c r="C48" s="279"/>
      <c r="D48" s="286"/>
      <c r="E48" s="289"/>
      <c r="F48" s="57" t="s">
        <v>84</v>
      </c>
      <c r="G48" s="119">
        <f>+'Հավելված N 4'!E15</f>
        <v>-154674</v>
      </c>
    </row>
    <row r="50" spans="1:7" s="15" customFormat="1" ht="34.9" customHeight="1">
      <c r="A50" s="3"/>
      <c r="B50" s="3"/>
      <c r="C50" s="3"/>
      <c r="D50" s="93"/>
      <c r="E50" s="93"/>
      <c r="F50" s="92" t="s">
        <v>134</v>
      </c>
      <c r="G50" s="202">
        <f t="shared" ref="G50" si="2">+G51</f>
        <v>0</v>
      </c>
    </row>
    <row r="51" spans="1:7" s="2" customFormat="1" ht="34.5">
      <c r="A51" s="273" t="s">
        <v>135</v>
      </c>
      <c r="B51" s="274"/>
      <c r="C51" s="273"/>
      <c r="D51" s="273"/>
      <c r="E51" s="273"/>
      <c r="F51" s="203" t="s">
        <v>136</v>
      </c>
      <c r="G51" s="204">
        <f t="shared" ref="G51" si="3">+G53</f>
        <v>0</v>
      </c>
    </row>
    <row r="52" spans="1:7" s="2" customFormat="1">
      <c r="A52" s="273"/>
      <c r="B52" s="274"/>
      <c r="C52" s="273"/>
      <c r="D52" s="273"/>
      <c r="E52" s="273"/>
      <c r="F52" s="3" t="s">
        <v>9</v>
      </c>
      <c r="G52" s="204"/>
    </row>
    <row r="53" spans="1:7" s="2" customFormat="1" ht="34.5">
      <c r="A53" s="273"/>
      <c r="B53" s="273" t="s">
        <v>14</v>
      </c>
      <c r="C53" s="274"/>
      <c r="D53" s="273"/>
      <c r="E53" s="273"/>
      <c r="F53" s="203" t="s">
        <v>137</v>
      </c>
      <c r="G53" s="205">
        <f t="shared" ref="G53" si="4">+G55</f>
        <v>0</v>
      </c>
    </row>
    <row r="54" spans="1:7" s="2" customFormat="1">
      <c r="A54" s="273"/>
      <c r="B54" s="273"/>
      <c r="C54" s="274"/>
      <c r="D54" s="273"/>
      <c r="E54" s="273"/>
      <c r="F54" s="3" t="s">
        <v>9</v>
      </c>
      <c r="G54" s="206"/>
    </row>
    <row r="55" spans="1:7" s="2" customFormat="1">
      <c r="A55" s="273"/>
      <c r="B55" s="273"/>
      <c r="C55" s="273" t="s">
        <v>14</v>
      </c>
      <c r="D55" s="274"/>
      <c r="E55" s="273"/>
      <c r="F55" s="92" t="s">
        <v>138</v>
      </c>
      <c r="G55" s="205">
        <f>+G57</f>
        <v>0</v>
      </c>
    </row>
    <row r="56" spans="1:7" s="2" customFormat="1">
      <c r="A56" s="273"/>
      <c r="B56" s="273"/>
      <c r="C56" s="273"/>
      <c r="D56" s="274"/>
      <c r="E56" s="273"/>
      <c r="F56" s="3" t="s">
        <v>9</v>
      </c>
      <c r="G56" s="206"/>
    </row>
    <row r="57" spans="1:7" s="2" customFormat="1">
      <c r="A57" s="273"/>
      <c r="B57" s="273"/>
      <c r="C57" s="273"/>
      <c r="D57" s="274"/>
      <c r="E57" s="273"/>
      <c r="F57" s="3" t="s">
        <v>139</v>
      </c>
      <c r="G57" s="51">
        <f t="shared" ref="G57" si="5">+G59</f>
        <v>0</v>
      </c>
    </row>
    <row r="58" spans="1:7" s="2" customFormat="1">
      <c r="A58" s="273"/>
      <c r="B58" s="273"/>
      <c r="C58" s="273"/>
      <c r="D58" s="274"/>
      <c r="E58" s="273"/>
      <c r="F58" s="3" t="s">
        <v>9</v>
      </c>
      <c r="G58" s="207"/>
    </row>
    <row r="59" spans="1:7" s="2" customFormat="1">
      <c r="A59" s="273"/>
      <c r="B59" s="273"/>
      <c r="C59" s="273"/>
      <c r="D59" s="273" t="s">
        <v>140</v>
      </c>
      <c r="E59" s="275" t="s">
        <v>141</v>
      </c>
      <c r="F59" s="276" t="s">
        <v>138</v>
      </c>
      <c r="G59" s="204">
        <f>+G61+G69</f>
        <v>0</v>
      </c>
    </row>
    <row r="60" spans="1:7" s="2" customFormat="1">
      <c r="A60" s="273"/>
      <c r="B60" s="273"/>
      <c r="C60" s="273"/>
      <c r="D60" s="273"/>
      <c r="E60" s="208"/>
      <c r="F60" s="3" t="s">
        <v>9</v>
      </c>
      <c r="G60" s="97"/>
    </row>
    <row r="61" spans="1:7" s="2" customFormat="1">
      <c r="A61" s="273"/>
      <c r="B61" s="273"/>
      <c r="C61" s="273"/>
      <c r="D61" s="273"/>
      <c r="E61" s="209">
        <v>11001</v>
      </c>
      <c r="F61" s="92" t="s">
        <v>138</v>
      </c>
      <c r="G61" s="210">
        <f t="shared" ref="G61" si="6">+G63</f>
        <v>154674</v>
      </c>
    </row>
    <row r="62" spans="1:7" s="2" customFormat="1">
      <c r="A62" s="273"/>
      <c r="B62" s="273"/>
      <c r="C62" s="273"/>
      <c r="D62" s="273"/>
      <c r="E62" s="272"/>
      <c r="F62" s="3" t="s">
        <v>32</v>
      </c>
      <c r="G62" s="211"/>
    </row>
    <row r="63" spans="1:7" s="2" customFormat="1">
      <c r="A63" s="273"/>
      <c r="B63" s="273"/>
      <c r="C63" s="273"/>
      <c r="D63" s="273"/>
      <c r="E63" s="272"/>
      <c r="F63" s="42" t="s">
        <v>139</v>
      </c>
      <c r="G63" s="212">
        <f t="shared" ref="G63" si="7">+G65</f>
        <v>154674</v>
      </c>
    </row>
    <row r="64" spans="1:7" s="2" customFormat="1" ht="50.85" customHeight="1">
      <c r="A64" s="273"/>
      <c r="B64" s="273"/>
      <c r="C64" s="273"/>
      <c r="D64" s="273"/>
      <c r="E64" s="272"/>
      <c r="F64" s="3" t="s">
        <v>142</v>
      </c>
      <c r="G64" s="211"/>
    </row>
    <row r="65" spans="1:7" s="2" customFormat="1">
      <c r="A65" s="273"/>
      <c r="B65" s="273"/>
      <c r="C65" s="273"/>
      <c r="D65" s="273"/>
      <c r="E65" s="272"/>
      <c r="F65" s="93" t="s">
        <v>116</v>
      </c>
      <c r="G65" s="97">
        <f t="shared" ref="G65:G67" si="8">+G66</f>
        <v>154674</v>
      </c>
    </row>
    <row r="66" spans="1:7" s="2" customFormat="1">
      <c r="A66" s="273"/>
      <c r="B66" s="273"/>
      <c r="C66" s="273"/>
      <c r="D66" s="273"/>
      <c r="E66" s="272"/>
      <c r="F66" s="3" t="s">
        <v>10</v>
      </c>
      <c r="G66" s="51">
        <f t="shared" si="8"/>
        <v>154674</v>
      </c>
    </row>
    <row r="67" spans="1:7" s="2" customFormat="1">
      <c r="A67" s="273"/>
      <c r="B67" s="273"/>
      <c r="C67" s="273"/>
      <c r="D67" s="273"/>
      <c r="E67" s="272"/>
      <c r="F67" s="3" t="s">
        <v>143</v>
      </c>
      <c r="G67" s="51">
        <f t="shared" si="8"/>
        <v>154674</v>
      </c>
    </row>
    <row r="68" spans="1:7" s="2" customFormat="1">
      <c r="A68" s="273"/>
      <c r="B68" s="273"/>
      <c r="C68" s="273"/>
      <c r="D68" s="273"/>
      <c r="E68" s="272"/>
      <c r="F68" s="3" t="s">
        <v>144</v>
      </c>
      <c r="G68" s="51">
        <f>+G23</f>
        <v>154674</v>
      </c>
    </row>
    <row r="69" spans="1:7" s="2" customFormat="1">
      <c r="A69" s="273"/>
      <c r="B69" s="273"/>
      <c r="C69" s="273"/>
      <c r="D69" s="273"/>
      <c r="E69" s="209">
        <v>11001</v>
      </c>
      <c r="F69" s="92" t="s">
        <v>138</v>
      </c>
      <c r="G69" s="210">
        <f t="shared" ref="G69" si="9">+G71</f>
        <v>-154674</v>
      </c>
    </row>
    <row r="70" spans="1:7" s="2" customFormat="1">
      <c r="A70" s="273"/>
      <c r="B70" s="273"/>
      <c r="C70" s="273"/>
      <c r="D70" s="273"/>
      <c r="E70" s="272"/>
      <c r="F70" s="3" t="s">
        <v>32</v>
      </c>
      <c r="G70" s="211"/>
    </row>
    <row r="71" spans="1:7" s="2" customFormat="1">
      <c r="A71" s="273"/>
      <c r="B71" s="273"/>
      <c r="C71" s="273"/>
      <c r="D71" s="273"/>
      <c r="E71" s="272"/>
      <c r="F71" s="42" t="s">
        <v>139</v>
      </c>
      <c r="G71" s="212">
        <f t="shared" ref="G71" si="10">+G73</f>
        <v>-154674</v>
      </c>
    </row>
    <row r="72" spans="1:7" s="2" customFormat="1" ht="50.85" customHeight="1">
      <c r="A72" s="273"/>
      <c r="B72" s="273"/>
      <c r="C72" s="273"/>
      <c r="D72" s="273"/>
      <c r="E72" s="272"/>
      <c r="F72" s="3" t="s">
        <v>142</v>
      </c>
      <c r="G72" s="211"/>
    </row>
    <row r="73" spans="1:7" s="2" customFormat="1">
      <c r="A73" s="273"/>
      <c r="B73" s="273"/>
      <c r="C73" s="273"/>
      <c r="D73" s="273"/>
      <c r="E73" s="272"/>
      <c r="F73" s="93" t="s">
        <v>116</v>
      </c>
      <c r="G73" s="97">
        <f t="shared" ref="G73:G75" si="11">+G74</f>
        <v>-154674</v>
      </c>
    </row>
    <row r="74" spans="1:7" s="2" customFormat="1">
      <c r="A74" s="273"/>
      <c r="B74" s="273"/>
      <c r="C74" s="273"/>
      <c r="D74" s="273"/>
      <c r="E74" s="272"/>
      <c r="F74" s="3" t="s">
        <v>10</v>
      </c>
      <c r="G74" s="51">
        <f t="shared" si="11"/>
        <v>-154674</v>
      </c>
    </row>
    <row r="75" spans="1:7" s="2" customFormat="1">
      <c r="A75" s="273"/>
      <c r="B75" s="273"/>
      <c r="C75" s="273"/>
      <c r="D75" s="273"/>
      <c r="E75" s="272"/>
      <c r="F75" s="3" t="s">
        <v>143</v>
      </c>
      <c r="G75" s="51">
        <f t="shared" si="11"/>
        <v>-154674</v>
      </c>
    </row>
    <row r="76" spans="1:7" s="2" customFormat="1">
      <c r="A76" s="273"/>
      <c r="B76" s="273"/>
      <c r="C76" s="273"/>
      <c r="D76" s="273"/>
      <c r="E76" s="272"/>
      <c r="F76" s="3" t="s">
        <v>144</v>
      </c>
      <c r="G76" s="51">
        <f>-G68</f>
        <v>-154674</v>
      </c>
    </row>
  </sheetData>
  <mergeCells count="30">
    <mergeCell ref="F1:G1"/>
    <mergeCell ref="F2:G2"/>
    <mergeCell ref="F3:G3"/>
    <mergeCell ref="A6:G6"/>
    <mergeCell ref="A8:C8"/>
    <mergeCell ref="D8:E8"/>
    <mergeCell ref="F8:F9"/>
    <mergeCell ref="A13:A48"/>
    <mergeCell ref="B13:B14"/>
    <mergeCell ref="B32:B48"/>
    <mergeCell ref="C34:C48"/>
    <mergeCell ref="E21:F21"/>
    <mergeCell ref="E38:F38"/>
    <mergeCell ref="D39:D48"/>
    <mergeCell ref="E41:E48"/>
    <mergeCell ref="B15:B31"/>
    <mergeCell ref="C17:C31"/>
    <mergeCell ref="D22:D31"/>
    <mergeCell ref="E24:E31"/>
    <mergeCell ref="E70:E76"/>
    <mergeCell ref="D59:D76"/>
    <mergeCell ref="C55:C76"/>
    <mergeCell ref="B53:B76"/>
    <mergeCell ref="A51:A76"/>
    <mergeCell ref="B51:B52"/>
    <mergeCell ref="C51:C54"/>
    <mergeCell ref="D51:D58"/>
    <mergeCell ref="E51:E58"/>
    <mergeCell ref="E59:F59"/>
    <mergeCell ref="E62:E6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opLeftCell="A10" zoomScaleNormal="100" workbookViewId="0">
      <selection activeCell="D36" sqref="D36"/>
    </sheetView>
  </sheetViews>
  <sheetFormatPr defaultColWidth="9.140625" defaultRowHeight="17.25"/>
  <cols>
    <col min="1" max="1" width="9.140625" style="61"/>
    <col min="2" max="2" width="9.140625" style="61" customWidth="1"/>
    <col min="3" max="3" width="54.28515625" style="61" customWidth="1"/>
    <col min="4" max="4" width="16.42578125" style="61" customWidth="1"/>
    <col min="5" max="8" width="20.42578125" style="61" customWidth="1"/>
    <col min="9" max="9" width="15.42578125" style="61" bestFit="1" customWidth="1"/>
    <col min="10" max="10" width="13.85546875" style="61" bestFit="1" customWidth="1"/>
    <col min="11" max="16384" width="9.140625" style="61"/>
  </cols>
  <sheetData>
    <row r="1" spans="1:10" s="60" customFormat="1" ht="26.45" customHeight="1">
      <c r="A1" s="99"/>
      <c r="B1" s="100"/>
      <c r="C1" s="100"/>
      <c r="D1" s="100"/>
      <c r="E1" s="99"/>
      <c r="F1" s="303" t="s">
        <v>36</v>
      </c>
      <c r="G1" s="303"/>
      <c r="H1" s="303"/>
    </row>
    <row r="2" spans="1:10">
      <c r="A2" s="101"/>
      <c r="B2" s="101"/>
      <c r="C2" s="101"/>
      <c r="D2" s="101"/>
      <c r="E2" s="102"/>
      <c r="F2" s="304" t="s">
        <v>88</v>
      </c>
      <c r="G2" s="304"/>
      <c r="H2" s="304"/>
    </row>
    <row r="3" spans="1:10">
      <c r="A3" s="101"/>
      <c r="B3" s="101"/>
      <c r="C3" s="101"/>
      <c r="D3" s="101"/>
      <c r="E3" s="102"/>
      <c r="F3" s="304" t="s">
        <v>89</v>
      </c>
      <c r="G3" s="304"/>
      <c r="H3" s="304"/>
    </row>
    <row r="4" spans="1:10">
      <c r="A4" s="103"/>
      <c r="B4" s="103"/>
      <c r="C4" s="95"/>
      <c r="D4" s="102"/>
      <c r="E4" s="102"/>
      <c r="F4" s="102"/>
      <c r="G4" s="102"/>
      <c r="H4" s="102"/>
    </row>
    <row r="5" spans="1:10" ht="37.5" customHeight="1">
      <c r="A5" s="305" t="s">
        <v>112</v>
      </c>
      <c r="B5" s="306"/>
      <c r="C5" s="306"/>
      <c r="D5" s="306"/>
      <c r="E5" s="306"/>
      <c r="F5" s="306"/>
      <c r="G5" s="306"/>
      <c r="H5" s="306"/>
    </row>
    <row r="6" spans="1:10" ht="37.5" customHeight="1">
      <c r="A6" s="306"/>
      <c r="B6" s="306"/>
      <c r="C6" s="306"/>
      <c r="D6" s="306"/>
      <c r="E6" s="306"/>
      <c r="F6" s="306"/>
      <c r="G6" s="306"/>
      <c r="H6" s="306"/>
    </row>
    <row r="7" spans="1:10">
      <c r="E7" s="102"/>
      <c r="F7" s="102"/>
      <c r="G7" s="102"/>
    </row>
    <row r="8" spans="1:10">
      <c r="A8" s="104"/>
      <c r="B8" s="104"/>
      <c r="C8" s="104"/>
      <c r="D8" s="98"/>
      <c r="E8" s="102"/>
      <c r="F8" s="102"/>
      <c r="G8" s="307" t="s">
        <v>12</v>
      </c>
      <c r="H8" s="307"/>
    </row>
    <row r="9" spans="1:10" ht="45" customHeight="1">
      <c r="A9" s="308" t="s">
        <v>90</v>
      </c>
      <c r="B9" s="309"/>
      <c r="C9" s="310" t="s">
        <v>91</v>
      </c>
      <c r="D9" s="312" t="s">
        <v>92</v>
      </c>
      <c r="E9" s="314" t="s">
        <v>53</v>
      </c>
      <c r="F9" s="315"/>
      <c r="G9" s="315"/>
      <c r="H9" s="316"/>
    </row>
    <row r="10" spans="1:10" ht="103.5">
      <c r="A10" s="105" t="s">
        <v>30</v>
      </c>
      <c r="B10" s="105" t="s">
        <v>31</v>
      </c>
      <c r="C10" s="311"/>
      <c r="D10" s="313"/>
      <c r="E10" s="106" t="s">
        <v>93</v>
      </c>
      <c r="F10" s="106" t="s">
        <v>94</v>
      </c>
      <c r="G10" s="106" t="s">
        <v>95</v>
      </c>
      <c r="H10" s="106" t="s">
        <v>96</v>
      </c>
    </row>
    <row r="11" spans="1:10">
      <c r="A11" s="105"/>
      <c r="B11" s="105"/>
      <c r="C11" s="107" t="s">
        <v>97</v>
      </c>
      <c r="D11" s="108">
        <f>SUM(E11:H11)</f>
        <v>-154674</v>
      </c>
      <c r="E11" s="109">
        <f>+E13</f>
        <v>0</v>
      </c>
      <c r="F11" s="109">
        <f>+F13</f>
        <v>0</v>
      </c>
      <c r="G11" s="109">
        <f>+G13</f>
        <v>0</v>
      </c>
      <c r="H11" s="109">
        <f>+H13</f>
        <v>-154674</v>
      </c>
      <c r="I11" s="71"/>
      <c r="J11" s="71"/>
    </row>
    <row r="12" spans="1:10">
      <c r="A12" s="105"/>
      <c r="B12" s="105"/>
      <c r="C12" s="107" t="s">
        <v>98</v>
      </c>
      <c r="D12" s="110"/>
      <c r="E12" s="109"/>
      <c r="F12" s="109"/>
      <c r="G12" s="109"/>
      <c r="H12" s="109"/>
      <c r="I12" s="71"/>
      <c r="J12" s="111"/>
    </row>
    <row r="13" spans="1:10" ht="51.75">
      <c r="A13" s="112"/>
      <c r="B13" s="113"/>
      <c r="C13" s="113" t="s">
        <v>33</v>
      </c>
      <c r="D13" s="108">
        <f>SUM(E13:H13)</f>
        <v>-154674</v>
      </c>
      <c r="E13" s="109">
        <f>+E15</f>
        <v>0</v>
      </c>
      <c r="F13" s="109">
        <f t="shared" ref="F13:H13" si="0">+F15</f>
        <v>0</v>
      </c>
      <c r="G13" s="109">
        <f t="shared" si="0"/>
        <v>0</v>
      </c>
      <c r="H13" s="109">
        <f t="shared" si="0"/>
        <v>-154674</v>
      </c>
      <c r="I13" s="71"/>
    </row>
    <row r="14" spans="1:10">
      <c r="A14" s="112"/>
      <c r="B14" s="112"/>
      <c r="C14" s="112" t="s">
        <v>99</v>
      </c>
      <c r="D14" s="114"/>
      <c r="E14" s="114"/>
      <c r="F14" s="114"/>
      <c r="G14" s="114"/>
      <c r="H14" s="114"/>
    </row>
    <row r="15" spans="1:10" ht="34.5">
      <c r="A15" s="115">
        <v>1183</v>
      </c>
      <c r="B15" s="115">
        <v>32012</v>
      </c>
      <c r="C15" s="116" t="s">
        <v>52</v>
      </c>
      <c r="D15" s="109">
        <f>SUM(E15:H15)</f>
        <v>-154674</v>
      </c>
      <c r="E15" s="109">
        <f>+E17+E19+E21+E23</f>
        <v>0</v>
      </c>
      <c r="F15" s="109">
        <f>+F17+F19+F21+F23</f>
        <v>0</v>
      </c>
      <c r="G15" s="109">
        <f>+G17+G19+G21+G23</f>
        <v>0</v>
      </c>
      <c r="H15" s="109">
        <f>+H17+H19+H21+H23</f>
        <v>-154674</v>
      </c>
    </row>
    <row r="16" spans="1:10" s="122" customFormat="1">
      <c r="A16" s="120"/>
      <c r="B16" s="120"/>
      <c r="C16" s="121" t="s">
        <v>9</v>
      </c>
      <c r="D16" s="120"/>
      <c r="E16" s="120"/>
      <c r="F16" s="120"/>
      <c r="G16" s="120"/>
      <c r="H16" s="120"/>
    </row>
    <row r="17" spans="1:8" s="126" customFormat="1">
      <c r="A17" s="300"/>
      <c r="B17" s="300"/>
      <c r="C17" s="123" t="s">
        <v>100</v>
      </c>
      <c r="D17" s="124">
        <f t="shared" ref="D17:D24" si="1">SUM(E17:H17)</f>
        <v>-50000</v>
      </c>
      <c r="E17" s="125">
        <f>+E18</f>
        <v>0</v>
      </c>
      <c r="F17" s="125">
        <f t="shared" ref="F17:H17" si="2">+F18</f>
        <v>0</v>
      </c>
      <c r="G17" s="125">
        <f t="shared" si="2"/>
        <v>0</v>
      </c>
      <c r="H17" s="125">
        <f t="shared" si="2"/>
        <v>-50000</v>
      </c>
    </row>
    <row r="18" spans="1:8" s="147" customFormat="1">
      <c r="A18" s="301"/>
      <c r="B18" s="301"/>
      <c r="C18" s="145" t="s">
        <v>106</v>
      </c>
      <c r="D18" s="128">
        <f t="shared" si="1"/>
        <v>-50000</v>
      </c>
      <c r="E18" s="146"/>
      <c r="F18" s="146"/>
      <c r="G18" s="146"/>
      <c r="H18" s="146">
        <v>-50000</v>
      </c>
    </row>
    <row r="19" spans="1:8" s="147" customFormat="1">
      <c r="A19" s="301"/>
      <c r="B19" s="301"/>
      <c r="C19" s="148" t="s">
        <v>107</v>
      </c>
      <c r="D19" s="149">
        <f t="shared" ref="D19:D20" si="3">SUM(E19:H19)</f>
        <v>-50000</v>
      </c>
      <c r="E19" s="150">
        <f>+E20</f>
        <v>0</v>
      </c>
      <c r="F19" s="150">
        <f t="shared" ref="F19:H19" si="4">+F20</f>
        <v>0</v>
      </c>
      <c r="G19" s="150">
        <f t="shared" si="4"/>
        <v>0</v>
      </c>
      <c r="H19" s="150">
        <f t="shared" si="4"/>
        <v>-50000</v>
      </c>
    </row>
    <row r="20" spans="1:8" s="147" customFormat="1">
      <c r="A20" s="301"/>
      <c r="B20" s="301"/>
      <c r="C20" s="145" t="s">
        <v>108</v>
      </c>
      <c r="D20" s="151">
        <f t="shared" si="3"/>
        <v>-50000</v>
      </c>
      <c r="E20" s="146"/>
      <c r="F20" s="146"/>
      <c r="G20" s="146"/>
      <c r="H20" s="146">
        <v>-50000</v>
      </c>
    </row>
    <row r="21" spans="1:8" s="152" customFormat="1">
      <c r="A21" s="301"/>
      <c r="B21" s="301"/>
      <c r="C21" s="148" t="s">
        <v>109</v>
      </c>
      <c r="D21" s="124">
        <f t="shared" ref="D21:D22" si="5">SUM(E21:H21)</f>
        <v>-50000</v>
      </c>
      <c r="E21" s="150">
        <f>+E22</f>
        <v>0</v>
      </c>
      <c r="F21" s="150">
        <f t="shared" ref="F21:H21" si="6">+F22</f>
        <v>0</v>
      </c>
      <c r="G21" s="150">
        <f t="shared" si="6"/>
        <v>0</v>
      </c>
      <c r="H21" s="150">
        <f t="shared" si="6"/>
        <v>-50000</v>
      </c>
    </row>
    <row r="22" spans="1:8" s="147" customFormat="1" ht="34.5">
      <c r="A22" s="301"/>
      <c r="B22" s="301"/>
      <c r="C22" s="145" t="s">
        <v>110</v>
      </c>
      <c r="D22" s="128">
        <f t="shared" si="5"/>
        <v>-50000</v>
      </c>
      <c r="E22" s="146"/>
      <c r="F22" s="146"/>
      <c r="G22" s="146"/>
      <c r="H22" s="146">
        <v>-50000</v>
      </c>
    </row>
    <row r="23" spans="1:8" s="126" customFormat="1">
      <c r="A23" s="301"/>
      <c r="B23" s="301"/>
      <c r="C23" s="123" t="s">
        <v>101</v>
      </c>
      <c r="D23" s="124">
        <f t="shared" si="1"/>
        <v>-4674</v>
      </c>
      <c r="E23" s="125">
        <f>+E24</f>
        <v>0</v>
      </c>
      <c r="F23" s="125">
        <f t="shared" ref="F23:H23" si="7">+F24</f>
        <v>0</v>
      </c>
      <c r="G23" s="125">
        <f t="shared" si="7"/>
        <v>0</v>
      </c>
      <c r="H23" s="125">
        <f t="shared" si="7"/>
        <v>-4674</v>
      </c>
    </row>
    <row r="24" spans="1:8" s="122" customFormat="1">
      <c r="A24" s="302"/>
      <c r="B24" s="302"/>
      <c r="C24" s="127" t="s">
        <v>102</v>
      </c>
      <c r="D24" s="128">
        <f t="shared" si="1"/>
        <v>-4674</v>
      </c>
      <c r="E24" s="129"/>
      <c r="F24" s="129"/>
      <c r="G24" s="129"/>
      <c r="H24" s="129">
        <v>-4674</v>
      </c>
    </row>
  </sheetData>
  <mergeCells count="11">
    <mergeCell ref="A17:A24"/>
    <mergeCell ref="B17:B24"/>
    <mergeCell ref="F1:H1"/>
    <mergeCell ref="F2:H2"/>
    <mergeCell ref="F3:H3"/>
    <mergeCell ref="A5:H6"/>
    <mergeCell ref="G8:H8"/>
    <mergeCell ref="A9:B9"/>
    <mergeCell ref="C9:C10"/>
    <mergeCell ref="D9:D10"/>
    <mergeCell ref="E9:H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4"/>
  <sheetViews>
    <sheetView topLeftCell="A7" zoomScaleNormal="100" workbookViewId="0">
      <selection activeCell="J7" sqref="J7"/>
    </sheetView>
  </sheetViews>
  <sheetFormatPr defaultColWidth="9.140625" defaultRowHeight="17.25"/>
  <cols>
    <col min="1" max="3" width="9.140625" style="131"/>
    <col min="4" max="4" width="54.28515625" style="131" customWidth="1"/>
    <col min="5" max="5" width="32.85546875" style="131" customWidth="1"/>
    <col min="6" max="6" width="33.7109375" style="131" customWidth="1"/>
    <col min="7" max="8" width="9.140625" style="131"/>
    <col min="9" max="9" width="12.28515625" style="131" customWidth="1"/>
    <col min="10" max="16384" width="9.140625" style="131"/>
  </cols>
  <sheetData>
    <row r="1" spans="2:6" s="130" customFormat="1" ht="20.25" customHeight="1">
      <c r="D1" s="317" t="s">
        <v>38</v>
      </c>
      <c r="E1" s="317"/>
    </row>
    <row r="2" spans="2:6" ht="18" customHeight="1">
      <c r="D2" s="318" t="s">
        <v>88</v>
      </c>
      <c r="E2" s="318"/>
    </row>
    <row r="3" spans="2:6" ht="18" customHeight="1">
      <c r="D3" s="318" t="s">
        <v>89</v>
      </c>
      <c r="E3" s="318"/>
    </row>
    <row r="4" spans="2:6" ht="13.5" customHeight="1">
      <c r="D4" s="318"/>
      <c r="E4" s="318"/>
    </row>
    <row r="5" spans="2:6" ht="13.5" customHeight="1">
      <c r="D5" s="132"/>
      <c r="E5" s="132"/>
    </row>
    <row r="6" spans="2:6" ht="85.5" customHeight="1">
      <c r="B6" s="319" t="s">
        <v>113</v>
      </c>
      <c r="C6" s="319"/>
      <c r="D6" s="319"/>
      <c r="E6" s="319"/>
      <c r="F6" s="133"/>
    </row>
    <row r="8" spans="2:6">
      <c r="E8" s="134" t="s">
        <v>12</v>
      </c>
    </row>
    <row r="9" spans="2:6" ht="90" customHeight="1">
      <c r="B9" s="308" t="s">
        <v>90</v>
      </c>
      <c r="C9" s="309"/>
      <c r="D9" s="310" t="s">
        <v>91</v>
      </c>
      <c r="E9" s="135" t="s">
        <v>53</v>
      </c>
    </row>
    <row r="10" spans="2:6" ht="88.5" customHeight="1">
      <c r="B10" s="105" t="s">
        <v>30</v>
      </c>
      <c r="C10" s="105" t="s">
        <v>31</v>
      </c>
      <c r="D10" s="311"/>
      <c r="E10" s="136" t="s">
        <v>103</v>
      </c>
    </row>
    <row r="11" spans="2:6" ht="51.75">
      <c r="B11" s="105"/>
      <c r="C11" s="105"/>
      <c r="D11" s="137" t="s">
        <v>33</v>
      </c>
      <c r="E11" s="108">
        <f>+E13</f>
        <v>-154674</v>
      </c>
    </row>
    <row r="12" spans="2:6">
      <c r="B12" s="105"/>
      <c r="C12" s="105"/>
      <c r="D12" s="138" t="s">
        <v>104</v>
      </c>
      <c r="E12" s="139"/>
    </row>
    <row r="13" spans="2:6" ht="34.5">
      <c r="B13" s="115">
        <v>1183</v>
      </c>
      <c r="C13" s="115">
        <v>32012</v>
      </c>
      <c r="D13" s="116" t="s">
        <v>52</v>
      </c>
      <c r="E13" s="108">
        <f>+E15</f>
        <v>-154674</v>
      </c>
    </row>
    <row r="14" spans="2:6">
      <c r="B14" s="115"/>
      <c r="C14" s="115"/>
      <c r="D14" s="117" t="s">
        <v>32</v>
      </c>
      <c r="E14" s="114"/>
    </row>
    <row r="15" spans="2:6" ht="34.5">
      <c r="B15" s="120"/>
      <c r="C15" s="120"/>
      <c r="D15" s="144" t="s">
        <v>23</v>
      </c>
      <c r="E15" s="140">
        <f>+E17+E19+E21+E23</f>
        <v>-154674</v>
      </c>
    </row>
    <row r="16" spans="2:6">
      <c r="B16" s="120"/>
      <c r="C16" s="120"/>
      <c r="D16" s="112" t="s">
        <v>105</v>
      </c>
      <c r="E16" s="114"/>
    </row>
    <row r="17" spans="2:5">
      <c r="B17" s="300"/>
      <c r="C17" s="300"/>
      <c r="D17" s="141" t="s">
        <v>100</v>
      </c>
      <c r="E17" s="142">
        <f>+E18</f>
        <v>-50000</v>
      </c>
    </row>
    <row r="18" spans="2:5">
      <c r="B18" s="301"/>
      <c r="C18" s="301"/>
      <c r="D18" s="145" t="s">
        <v>106</v>
      </c>
      <c r="E18" s="143">
        <f>+'Հավելված N 3'!D18</f>
        <v>-50000</v>
      </c>
    </row>
    <row r="19" spans="2:5">
      <c r="B19" s="301"/>
      <c r="C19" s="301"/>
      <c r="D19" s="148" t="s">
        <v>107</v>
      </c>
      <c r="E19" s="142">
        <f>+E20</f>
        <v>-50000</v>
      </c>
    </row>
    <row r="20" spans="2:5">
      <c r="B20" s="301"/>
      <c r="C20" s="301"/>
      <c r="D20" s="145" t="s">
        <v>108</v>
      </c>
      <c r="E20" s="143">
        <f>+'Հավելված N 3'!D20</f>
        <v>-50000</v>
      </c>
    </row>
    <row r="21" spans="2:5">
      <c r="B21" s="301"/>
      <c r="C21" s="301"/>
      <c r="D21" s="148" t="s">
        <v>109</v>
      </c>
      <c r="E21" s="142">
        <f>+E22</f>
        <v>-50000</v>
      </c>
    </row>
    <row r="22" spans="2:5" ht="34.5">
      <c r="B22" s="301"/>
      <c r="C22" s="301"/>
      <c r="D22" s="145" t="s">
        <v>110</v>
      </c>
      <c r="E22" s="143">
        <f>+'Հավելված N 3'!D22</f>
        <v>-50000</v>
      </c>
    </row>
    <row r="23" spans="2:5">
      <c r="B23" s="301"/>
      <c r="C23" s="301"/>
      <c r="D23" s="141" t="s">
        <v>101</v>
      </c>
      <c r="E23" s="142">
        <f>+E24</f>
        <v>-4674</v>
      </c>
    </row>
    <row r="24" spans="2:5">
      <c r="B24" s="302"/>
      <c r="C24" s="302"/>
      <c r="D24" s="127" t="s">
        <v>102</v>
      </c>
      <c r="E24" s="143">
        <f>+'Հավելված N 3'!D24</f>
        <v>-4674</v>
      </c>
    </row>
  </sheetData>
  <mergeCells count="8">
    <mergeCell ref="B17:B24"/>
    <mergeCell ref="C17:C24"/>
    <mergeCell ref="D1:E1"/>
    <mergeCell ref="D2:E2"/>
    <mergeCell ref="D3:E4"/>
    <mergeCell ref="B6:E6"/>
    <mergeCell ref="B9:C9"/>
    <mergeCell ref="D9:D10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3"/>
  <sheetViews>
    <sheetView zoomScale="85" zoomScaleNormal="85" zoomScaleSheetLayoutView="100" workbookViewId="0">
      <selection activeCell="C12" sqref="C12:E12"/>
    </sheetView>
  </sheetViews>
  <sheetFormatPr defaultColWidth="9.140625" defaultRowHeight="17.25"/>
  <cols>
    <col min="1" max="1" width="10.140625" style="22" customWidth="1"/>
    <col min="2" max="2" width="15.42578125" style="22" customWidth="1"/>
    <col min="3" max="3" width="8" style="22" customWidth="1"/>
    <col min="4" max="4" width="7.85546875" style="35" customWidth="1"/>
    <col min="5" max="5" width="25.140625" style="35" customWidth="1"/>
    <col min="6" max="6" width="62.42578125" style="35" customWidth="1"/>
    <col min="7" max="7" width="26.85546875" style="22" customWidth="1"/>
    <col min="8" max="8" width="23.140625" style="39" customWidth="1"/>
    <col min="9" max="9" width="24" style="39" bestFit="1" customWidth="1"/>
    <col min="10" max="10" width="9.140625" style="22"/>
    <col min="11" max="11" width="12.140625" style="22" customWidth="1"/>
    <col min="12" max="16384" width="9.140625" style="22"/>
  </cols>
  <sheetData>
    <row r="1" spans="1:43" s="1" customFormat="1" ht="36.950000000000003" customHeight="1">
      <c r="F1" s="320" t="s">
        <v>111</v>
      </c>
      <c r="G1" s="320"/>
      <c r="H1" s="36"/>
      <c r="I1" s="36"/>
      <c r="AB1" s="321"/>
      <c r="AC1" s="321"/>
      <c r="AD1" s="321"/>
    </row>
    <row r="2" spans="1:43" s="1" customFormat="1" ht="17.45" customHeight="1">
      <c r="A2" s="17"/>
      <c r="B2" s="17"/>
      <c r="C2" s="17"/>
      <c r="D2" s="17"/>
      <c r="E2" s="17"/>
      <c r="F2" s="321" t="s">
        <v>58</v>
      </c>
      <c r="G2" s="321"/>
      <c r="H2" s="36"/>
      <c r="I2" s="36"/>
      <c r="Y2" s="17"/>
      <c r="Z2" s="17"/>
      <c r="AA2" s="321"/>
      <c r="AB2" s="321"/>
      <c r="AC2" s="321"/>
      <c r="AD2" s="321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</row>
    <row r="3" spans="1:43" s="1" customFormat="1" ht="17.45" customHeight="1">
      <c r="A3" s="17"/>
      <c r="B3" s="17"/>
      <c r="C3" s="17"/>
      <c r="D3" s="17"/>
      <c r="E3" s="17"/>
      <c r="F3" s="321" t="s">
        <v>2</v>
      </c>
      <c r="G3" s="321"/>
      <c r="H3" s="36"/>
      <c r="I3" s="36"/>
      <c r="Y3" s="321"/>
      <c r="Z3" s="321"/>
      <c r="AA3" s="321"/>
      <c r="AB3" s="321"/>
      <c r="AC3" s="321"/>
      <c r="AD3" s="321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s="1" customFormat="1">
      <c r="F4" s="19"/>
      <c r="G4" s="19"/>
      <c r="H4" s="37"/>
      <c r="I4" s="36"/>
    </row>
    <row r="5" spans="1:43" s="1" customFormat="1" ht="15.95" customHeight="1">
      <c r="F5" s="19"/>
      <c r="G5" s="19"/>
      <c r="H5" s="37"/>
      <c r="I5" s="36"/>
    </row>
    <row r="6" spans="1:43" s="1" customFormat="1" ht="67.5" customHeight="1">
      <c r="A6" s="327" t="s">
        <v>80</v>
      </c>
      <c r="B6" s="327"/>
      <c r="C6" s="327"/>
      <c r="D6" s="327"/>
      <c r="E6" s="327"/>
      <c r="F6" s="327"/>
      <c r="G6" s="327"/>
      <c r="H6" s="38"/>
      <c r="I6" s="36"/>
    </row>
    <row r="7" spans="1:43" s="1" customFormat="1" ht="40.5" customHeight="1">
      <c r="B7" s="20"/>
      <c r="C7" s="20"/>
      <c r="D7" s="20"/>
      <c r="E7" s="20"/>
      <c r="F7" s="20"/>
      <c r="G7" s="13" t="s">
        <v>12</v>
      </c>
      <c r="H7" s="38"/>
      <c r="I7" s="36"/>
    </row>
    <row r="8" spans="1:43" ht="69">
      <c r="A8" s="328" t="s">
        <v>5</v>
      </c>
      <c r="B8" s="328"/>
      <c r="C8" s="329" t="s">
        <v>60</v>
      </c>
      <c r="D8" s="330"/>
      <c r="E8" s="331"/>
      <c r="F8" s="335" t="s">
        <v>61</v>
      </c>
      <c r="G8" s="21" t="s">
        <v>41</v>
      </c>
    </row>
    <row r="9" spans="1:43" ht="37.5" customHeight="1">
      <c r="A9" s="21" t="s">
        <v>30</v>
      </c>
      <c r="B9" s="21" t="s">
        <v>7</v>
      </c>
      <c r="C9" s="332"/>
      <c r="D9" s="333"/>
      <c r="E9" s="334"/>
      <c r="F9" s="336"/>
      <c r="G9" s="21" t="s">
        <v>6</v>
      </c>
    </row>
    <row r="10" spans="1:43" ht="24" customHeight="1">
      <c r="A10" s="337" t="s">
        <v>23</v>
      </c>
      <c r="B10" s="338"/>
      <c r="C10" s="338"/>
      <c r="D10" s="338"/>
      <c r="E10" s="338"/>
      <c r="F10" s="339"/>
      <c r="G10" s="23">
        <f>+G11</f>
        <v>154674</v>
      </c>
    </row>
    <row r="11" spans="1:43" ht="35.450000000000003" customHeight="1">
      <c r="A11" s="24">
        <v>1146</v>
      </c>
      <c r="B11" s="322" t="s">
        <v>119</v>
      </c>
      <c r="C11" s="323"/>
      <c r="D11" s="323"/>
      <c r="E11" s="324"/>
      <c r="F11" s="25"/>
      <c r="G11" s="26">
        <f>+G12</f>
        <v>154674</v>
      </c>
    </row>
    <row r="12" spans="1:43" ht="72" customHeight="1">
      <c r="A12" s="27"/>
      <c r="B12" s="24">
        <v>12018</v>
      </c>
      <c r="C12" s="322" t="s">
        <v>120</v>
      </c>
      <c r="D12" s="325"/>
      <c r="E12" s="326"/>
      <c r="F12" s="28" t="s">
        <v>59</v>
      </c>
      <c r="G12" s="23">
        <f>+G13</f>
        <v>154674</v>
      </c>
    </row>
    <row r="13" spans="1:43" s="34" customFormat="1">
      <c r="A13" s="29"/>
      <c r="B13" s="30"/>
      <c r="C13" s="31"/>
      <c r="D13" s="32"/>
      <c r="E13" s="32"/>
      <c r="F13" s="32" t="s">
        <v>66</v>
      </c>
      <c r="G13" s="33">
        <f>+'Հավելված N 9'!B17</f>
        <v>154674</v>
      </c>
      <c r="H13" s="40"/>
      <c r="I13" s="40"/>
    </row>
  </sheetData>
  <mergeCells count="13">
    <mergeCell ref="B11:E11"/>
    <mergeCell ref="C12:E12"/>
    <mergeCell ref="A6:G6"/>
    <mergeCell ref="A8:B8"/>
    <mergeCell ref="C8:E9"/>
    <mergeCell ref="F8:F9"/>
    <mergeCell ref="A10:F10"/>
    <mergeCell ref="F1:G1"/>
    <mergeCell ref="AB1:AD1"/>
    <mergeCell ref="F2:G2"/>
    <mergeCell ref="AA2:AD2"/>
    <mergeCell ref="F3:G3"/>
    <mergeCell ref="Y3:AD3"/>
  </mergeCells>
  <pageMargins left="0.70866141732283505" right="0.70866141732283505" top="0.74803149606299202" bottom="0.74803149606299202" header="0.31496062992126" footer="0.31496062992126"/>
  <pageSetup paperSize="9" scale="26" fitToHeight="0" orientation="landscape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7"/>
  <sheetViews>
    <sheetView topLeftCell="A55" zoomScale="96" zoomScaleNormal="96" zoomScaleSheetLayoutView="100" workbookViewId="0">
      <selection activeCell="H12" sqref="H8:H12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67.85546875" style="1" customWidth="1"/>
    <col min="4" max="4" width="27.85546875" style="1" customWidth="1"/>
    <col min="5" max="5" width="10" style="1" customWidth="1"/>
    <col min="6" max="6" width="49.85546875" style="1" customWidth="1"/>
    <col min="7" max="16384" width="9.140625" style="1"/>
  </cols>
  <sheetData>
    <row r="1" spans="1:4" ht="37.5" customHeight="1">
      <c r="C1" s="320" t="s">
        <v>37</v>
      </c>
      <c r="D1" s="320"/>
    </row>
    <row r="2" spans="1:4" ht="17.45" customHeight="1">
      <c r="C2" s="321" t="s">
        <v>58</v>
      </c>
      <c r="D2" s="321"/>
    </row>
    <row r="3" spans="1:4" ht="17.45" customHeight="1">
      <c r="C3" s="321" t="s">
        <v>2</v>
      </c>
      <c r="D3" s="321"/>
    </row>
    <row r="5" spans="1:4" ht="59.45" customHeight="1">
      <c r="A5" s="44"/>
      <c r="B5" s="327" t="s">
        <v>171</v>
      </c>
      <c r="C5" s="327"/>
      <c r="D5" s="327"/>
    </row>
    <row r="6" spans="1:4" ht="23.45" customHeight="1"/>
    <row r="7" spans="1:4" ht="21.95" customHeight="1">
      <c r="A7" s="357" t="s">
        <v>57</v>
      </c>
      <c r="B7" s="357"/>
      <c r="C7" s="357"/>
      <c r="D7" s="357"/>
    </row>
    <row r="8" spans="1:4" ht="38.85" customHeight="1">
      <c r="C8" s="4" t="s">
        <v>48</v>
      </c>
      <c r="D8" s="5"/>
    </row>
    <row r="9" spans="1:4">
      <c r="B9" s="358" t="s">
        <v>3</v>
      </c>
      <c r="C9" s="359"/>
      <c r="D9" s="360"/>
    </row>
    <row r="10" spans="1:4" s="18" customFormat="1">
      <c r="B10" s="45"/>
      <c r="C10" s="45"/>
      <c r="D10" s="46"/>
    </row>
    <row r="11" spans="1:4" s="18" customFormat="1">
      <c r="B11" s="45"/>
      <c r="C11" s="45"/>
    </row>
    <row r="12" spans="1:4" ht="51.75">
      <c r="B12" s="11" t="s">
        <v>34</v>
      </c>
      <c r="C12" s="347" t="s">
        <v>0</v>
      </c>
      <c r="D12" s="348"/>
    </row>
    <row r="13" spans="1:4">
      <c r="B13" s="48">
        <v>1146</v>
      </c>
      <c r="C13" s="9" t="s">
        <v>119</v>
      </c>
      <c r="D13" s="9"/>
    </row>
    <row r="15" spans="1:4">
      <c r="B15" s="353" t="s">
        <v>1</v>
      </c>
      <c r="C15" s="354"/>
      <c r="D15" s="49"/>
    </row>
    <row r="16" spans="1:4" s="2" customFormat="1" ht="69">
      <c r="B16" s="6" t="s">
        <v>15</v>
      </c>
      <c r="C16" s="42">
        <v>1146</v>
      </c>
      <c r="D16" s="63" t="s">
        <v>41</v>
      </c>
    </row>
    <row r="17" spans="2:4" ht="34.5">
      <c r="B17" s="12" t="s">
        <v>16</v>
      </c>
      <c r="C17" s="42">
        <v>12018</v>
      </c>
      <c r="D17" s="93" t="s">
        <v>4</v>
      </c>
    </row>
    <row r="18" spans="2:4" ht="34.5">
      <c r="B18" s="12" t="s">
        <v>17</v>
      </c>
      <c r="C18" s="47" t="s">
        <v>172</v>
      </c>
      <c r="D18" s="349"/>
    </row>
    <row r="19" spans="2:4" ht="51.75">
      <c r="B19" s="12" t="s">
        <v>18</v>
      </c>
      <c r="C19" s="47" t="s">
        <v>169</v>
      </c>
      <c r="D19" s="350"/>
    </row>
    <row r="20" spans="2:4" ht="34.5">
      <c r="B20" s="12" t="s">
        <v>19</v>
      </c>
      <c r="C20" s="50" t="s">
        <v>165</v>
      </c>
      <c r="D20" s="350"/>
    </row>
    <row r="21" spans="2:4" ht="51.75">
      <c r="B21" s="239" t="s">
        <v>173</v>
      </c>
      <c r="C21" s="240" t="s">
        <v>174</v>
      </c>
      <c r="D21" s="350"/>
    </row>
    <row r="22" spans="2:4">
      <c r="B22" s="352" t="s">
        <v>20</v>
      </c>
      <c r="C22" s="352"/>
      <c r="D22" s="351"/>
    </row>
    <row r="23" spans="2:4">
      <c r="B23" s="355" t="s">
        <v>175</v>
      </c>
      <c r="C23" s="356"/>
      <c r="D23" s="52">
        <v>8</v>
      </c>
    </row>
    <row r="24" spans="2:4">
      <c r="B24" s="10" t="s">
        <v>21</v>
      </c>
      <c r="C24" s="10"/>
      <c r="D24" s="51">
        <f>+'Հավելված N 1'!D23</f>
        <v>154674</v>
      </c>
    </row>
    <row r="26" spans="2:4" ht="51.75">
      <c r="B26" s="11" t="s">
        <v>34</v>
      </c>
      <c r="C26" s="347" t="s">
        <v>0</v>
      </c>
      <c r="D26" s="348"/>
    </row>
    <row r="27" spans="2:4">
      <c r="B27" s="48">
        <v>1183</v>
      </c>
      <c r="C27" s="9" t="s">
        <v>45</v>
      </c>
      <c r="D27" s="9"/>
    </row>
    <row r="29" spans="2:4">
      <c r="B29" s="353" t="s">
        <v>1</v>
      </c>
      <c r="C29" s="354"/>
      <c r="D29" s="49"/>
    </row>
    <row r="30" spans="2:4" s="2" customFormat="1" ht="69">
      <c r="B30" s="6" t="s">
        <v>15</v>
      </c>
      <c r="C30" s="42">
        <v>1183</v>
      </c>
      <c r="D30" s="63" t="s">
        <v>53</v>
      </c>
    </row>
    <row r="31" spans="2:4" ht="34.5">
      <c r="B31" s="12" t="s">
        <v>16</v>
      </c>
      <c r="C31" s="42">
        <v>32012</v>
      </c>
      <c r="D31" s="7" t="s">
        <v>4</v>
      </c>
    </row>
    <row r="32" spans="2:4" ht="34.5">
      <c r="B32" s="12" t="s">
        <v>17</v>
      </c>
      <c r="C32" s="47" t="s">
        <v>54</v>
      </c>
      <c r="D32" s="349"/>
    </row>
    <row r="33" spans="1:4" ht="34.5">
      <c r="B33" s="12" t="s">
        <v>18</v>
      </c>
      <c r="C33" s="47" t="s">
        <v>55</v>
      </c>
      <c r="D33" s="350"/>
    </row>
    <row r="34" spans="1:4" ht="51.75">
      <c r="B34" s="12" t="s">
        <v>19</v>
      </c>
      <c r="C34" s="50" t="s">
        <v>44</v>
      </c>
      <c r="D34" s="350"/>
    </row>
    <row r="35" spans="1:4" ht="69">
      <c r="B35" s="12" t="s">
        <v>47</v>
      </c>
      <c r="C35" s="50" t="s">
        <v>46</v>
      </c>
      <c r="D35" s="350"/>
    </row>
    <row r="36" spans="1:4">
      <c r="B36" s="352" t="s">
        <v>20</v>
      </c>
      <c r="C36" s="352"/>
      <c r="D36" s="351"/>
    </row>
    <row r="37" spans="1:4">
      <c r="B37" s="10" t="s">
        <v>21</v>
      </c>
      <c r="C37" s="10"/>
      <c r="D37" s="51">
        <f>+'Հավելված N 1'!D36</f>
        <v>-154674</v>
      </c>
    </row>
    <row r="41" spans="1:4">
      <c r="A41" s="344" t="s">
        <v>176</v>
      </c>
      <c r="B41" s="344"/>
      <c r="C41" s="344"/>
      <c r="D41" s="344"/>
    </row>
    <row r="42" spans="1:4">
      <c r="C42" s="241" t="s">
        <v>177</v>
      </c>
      <c r="D42" s="5"/>
    </row>
    <row r="43" spans="1:4">
      <c r="B43" s="242" t="s">
        <v>3</v>
      </c>
      <c r="C43" s="243"/>
      <c r="D43" s="244"/>
    </row>
    <row r="44" spans="1:4" s="18" customFormat="1">
      <c r="B44" s="45"/>
      <c r="C44" s="45"/>
      <c r="D44" s="46"/>
    </row>
    <row r="45" spans="1:4" s="18" customFormat="1">
      <c r="B45" s="45"/>
      <c r="C45" s="45"/>
      <c r="D45" s="46"/>
    </row>
    <row r="46" spans="1:4">
      <c r="B46" s="245" t="s">
        <v>178</v>
      </c>
      <c r="C46" s="245" t="s">
        <v>0</v>
      </c>
      <c r="D46" s="246"/>
    </row>
    <row r="47" spans="1:4">
      <c r="B47" s="48">
        <v>1139</v>
      </c>
      <c r="C47" s="9" t="s">
        <v>141</v>
      </c>
      <c r="D47" s="247"/>
    </row>
    <row r="48" spans="1:4" s="18" customFormat="1">
      <c r="B48" s="45"/>
      <c r="C48" s="45"/>
      <c r="D48" s="46"/>
    </row>
    <row r="49" spans="2:4">
      <c r="B49" s="345" t="s">
        <v>1</v>
      </c>
      <c r="C49" s="346"/>
      <c r="D49" s="246"/>
    </row>
    <row r="50" spans="2:4" s="2" customFormat="1" ht="69">
      <c r="B50" s="6" t="s">
        <v>179</v>
      </c>
      <c r="C50" s="42">
        <v>1139</v>
      </c>
      <c r="D50" s="213" t="s">
        <v>41</v>
      </c>
    </row>
    <row r="51" spans="2:4" ht="34.5">
      <c r="B51" s="248" t="s">
        <v>180</v>
      </c>
      <c r="C51" s="249">
        <v>11001</v>
      </c>
      <c r="D51" s="93" t="s">
        <v>4</v>
      </c>
    </row>
    <row r="52" spans="2:4" ht="34.5">
      <c r="B52" s="248" t="s">
        <v>181</v>
      </c>
      <c r="C52" s="47" t="s">
        <v>141</v>
      </c>
      <c r="D52" s="340"/>
    </row>
    <row r="53" spans="2:4" ht="69">
      <c r="B53" s="248" t="s">
        <v>182</v>
      </c>
      <c r="C53" s="47" t="s">
        <v>183</v>
      </c>
      <c r="D53" s="341"/>
    </row>
    <row r="54" spans="2:4" ht="18" customHeight="1">
      <c r="B54" s="248" t="s">
        <v>184</v>
      </c>
      <c r="C54" s="47" t="s">
        <v>185</v>
      </c>
      <c r="D54" s="341"/>
    </row>
    <row r="55" spans="2:4" ht="51.75">
      <c r="B55" s="250" t="s">
        <v>186</v>
      </c>
      <c r="C55" s="47" t="s">
        <v>177</v>
      </c>
      <c r="D55" s="341"/>
    </row>
    <row r="56" spans="2:4">
      <c r="B56" s="251"/>
      <c r="C56" s="252" t="s">
        <v>187</v>
      </c>
      <c r="D56" s="342"/>
    </row>
    <row r="57" spans="2:4">
      <c r="B57" s="343" t="s">
        <v>188</v>
      </c>
      <c r="C57" s="343"/>
      <c r="D57" s="97">
        <f>+'Հավելված N 1'!D50</f>
        <v>154674</v>
      </c>
    </row>
    <row r="58" spans="2:4" ht="7.7" customHeight="1"/>
    <row r="59" spans="2:4">
      <c r="B59" s="345" t="s">
        <v>1</v>
      </c>
      <c r="C59" s="346"/>
      <c r="D59" s="246"/>
    </row>
    <row r="60" spans="2:4" s="2" customFormat="1" ht="69">
      <c r="B60" s="6" t="s">
        <v>179</v>
      </c>
      <c r="C60" s="42">
        <v>1139</v>
      </c>
      <c r="D60" s="63" t="s">
        <v>53</v>
      </c>
    </row>
    <row r="61" spans="2:4" ht="34.5">
      <c r="B61" s="248" t="s">
        <v>180</v>
      </c>
      <c r="C61" s="249">
        <v>11001</v>
      </c>
      <c r="D61" s="93" t="s">
        <v>4</v>
      </c>
    </row>
    <row r="62" spans="2:4" ht="34.5">
      <c r="B62" s="248" t="s">
        <v>181</v>
      </c>
      <c r="C62" s="47" t="s">
        <v>141</v>
      </c>
      <c r="D62" s="340"/>
    </row>
    <row r="63" spans="2:4" ht="69">
      <c r="B63" s="248" t="s">
        <v>182</v>
      </c>
      <c r="C63" s="47" t="s">
        <v>183</v>
      </c>
      <c r="D63" s="341"/>
    </row>
    <row r="64" spans="2:4" ht="18" customHeight="1">
      <c r="B64" s="248" t="s">
        <v>184</v>
      </c>
      <c r="C64" s="47" t="s">
        <v>185</v>
      </c>
      <c r="D64" s="341"/>
    </row>
    <row r="65" spans="2:4" ht="51.75">
      <c r="B65" s="250" t="s">
        <v>186</v>
      </c>
      <c r="C65" s="47" t="s">
        <v>177</v>
      </c>
      <c r="D65" s="341"/>
    </row>
    <row r="66" spans="2:4">
      <c r="B66" s="251"/>
      <c r="C66" s="252" t="s">
        <v>187</v>
      </c>
      <c r="D66" s="342"/>
    </row>
    <row r="67" spans="2:4">
      <c r="B67" s="343" t="s">
        <v>188</v>
      </c>
      <c r="C67" s="343"/>
      <c r="D67" s="97">
        <f>+'Հավելված N 1'!D56</f>
        <v>-154674</v>
      </c>
    </row>
  </sheetData>
  <mergeCells count="22">
    <mergeCell ref="C3:D3"/>
    <mergeCell ref="C2:D2"/>
    <mergeCell ref="C1:D1"/>
    <mergeCell ref="C26:D26"/>
    <mergeCell ref="D32:D36"/>
    <mergeCell ref="B36:C36"/>
    <mergeCell ref="C12:D12"/>
    <mergeCell ref="B15:C15"/>
    <mergeCell ref="D18:D22"/>
    <mergeCell ref="B22:C22"/>
    <mergeCell ref="B23:C23"/>
    <mergeCell ref="B29:C29"/>
    <mergeCell ref="B5:D5"/>
    <mergeCell ref="A7:D7"/>
    <mergeCell ref="B9:D9"/>
    <mergeCell ref="D62:D66"/>
    <mergeCell ref="B67:C67"/>
    <mergeCell ref="A41:D41"/>
    <mergeCell ref="B49:C49"/>
    <mergeCell ref="D52:D56"/>
    <mergeCell ref="B57:C57"/>
    <mergeCell ref="B59:C5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opLeftCell="A58" zoomScale="80" zoomScaleNormal="80" zoomScaleSheetLayoutView="100" workbookViewId="0">
      <selection activeCell="C24" sqref="C24"/>
    </sheetView>
  </sheetViews>
  <sheetFormatPr defaultColWidth="9.140625" defaultRowHeight="17.25"/>
  <cols>
    <col min="1" max="1" width="5.28515625" style="2" customWidth="1"/>
    <col min="2" max="2" width="24.5703125" style="2" customWidth="1"/>
    <col min="3" max="3" width="67.85546875" style="2" customWidth="1"/>
    <col min="4" max="4" width="27.7109375" style="2" customWidth="1"/>
    <col min="5" max="5" width="10" style="2" customWidth="1"/>
    <col min="6" max="6" width="49.85546875" style="2" customWidth="1"/>
    <col min="7" max="16384" width="9.140625" style="2"/>
  </cols>
  <sheetData>
    <row r="1" spans="1:4" ht="37.5" customHeight="1">
      <c r="C1" s="265" t="s">
        <v>40</v>
      </c>
      <c r="D1" s="265"/>
    </row>
    <row r="2" spans="1:4" ht="17.45" customHeight="1">
      <c r="C2" s="266" t="s">
        <v>58</v>
      </c>
      <c r="D2" s="266"/>
    </row>
    <row r="3" spans="1:4" ht="17.45" customHeight="1">
      <c r="C3" s="266" t="s">
        <v>2</v>
      </c>
      <c r="D3" s="266"/>
    </row>
    <row r="5" spans="1:4" ht="59.45" customHeight="1">
      <c r="A5" s="53"/>
      <c r="B5" s="267" t="s">
        <v>193</v>
      </c>
      <c r="C5" s="267"/>
      <c r="D5" s="267"/>
    </row>
    <row r="6" spans="1:4" ht="23.45" customHeight="1"/>
    <row r="7" spans="1:4" ht="21.95" customHeight="1">
      <c r="A7" s="361" t="s">
        <v>65</v>
      </c>
      <c r="B7" s="361"/>
      <c r="C7" s="361"/>
      <c r="D7" s="361"/>
    </row>
    <row r="8" spans="1:4" ht="38.85" customHeight="1">
      <c r="C8" s="16" t="s">
        <v>59</v>
      </c>
      <c r="D8" s="41"/>
    </row>
    <row r="9" spans="1:4">
      <c r="B9" s="358" t="s">
        <v>56</v>
      </c>
      <c r="C9" s="359"/>
      <c r="D9" s="360"/>
    </row>
    <row r="10" spans="1:4" s="45" customFormat="1">
      <c r="D10" s="54"/>
    </row>
    <row r="11" spans="1:4" s="45" customFormat="1"/>
    <row r="12" spans="1:4" ht="51.75">
      <c r="B12" s="14" t="s">
        <v>34</v>
      </c>
      <c r="C12" s="345" t="s">
        <v>0</v>
      </c>
      <c r="D12" s="363"/>
    </row>
    <row r="13" spans="1:4">
      <c r="B13" s="48">
        <v>1146</v>
      </c>
      <c r="C13" s="6" t="s">
        <v>119</v>
      </c>
      <c r="D13" s="6"/>
    </row>
    <row r="15" spans="1:4">
      <c r="B15" s="261" t="s">
        <v>1</v>
      </c>
      <c r="C15" s="362"/>
      <c r="D15" s="55"/>
    </row>
    <row r="16" spans="1:4" ht="69">
      <c r="B16" s="6" t="s">
        <v>15</v>
      </c>
      <c r="C16" s="42">
        <v>1146</v>
      </c>
      <c r="D16" s="63" t="s">
        <v>41</v>
      </c>
    </row>
    <row r="17" spans="1:4" ht="34.5">
      <c r="B17" s="3" t="s">
        <v>16</v>
      </c>
      <c r="C17" s="42">
        <v>12018</v>
      </c>
      <c r="D17" s="7" t="s">
        <v>4</v>
      </c>
    </row>
    <row r="18" spans="1:4" ht="34.5">
      <c r="B18" s="12" t="s">
        <v>17</v>
      </c>
      <c r="C18" s="47" t="s">
        <v>172</v>
      </c>
      <c r="D18" s="340"/>
    </row>
    <row r="19" spans="1:4" ht="51.75">
      <c r="B19" s="12" t="s">
        <v>18</v>
      </c>
      <c r="C19" s="47" t="s">
        <v>169</v>
      </c>
      <c r="D19" s="341"/>
    </row>
    <row r="20" spans="1:4" ht="34.5">
      <c r="B20" s="12" t="s">
        <v>19</v>
      </c>
      <c r="C20" s="50" t="s">
        <v>165</v>
      </c>
      <c r="D20" s="341"/>
    </row>
    <row r="21" spans="1:4" ht="51.75">
      <c r="B21" s="239" t="s">
        <v>173</v>
      </c>
      <c r="C21" s="240" t="s">
        <v>174</v>
      </c>
      <c r="D21" s="341"/>
    </row>
    <row r="22" spans="1:4">
      <c r="B22" s="257" t="s">
        <v>20</v>
      </c>
      <c r="C22" s="257"/>
      <c r="D22" s="342"/>
    </row>
    <row r="23" spans="1:4">
      <c r="B23" s="355" t="s">
        <v>175</v>
      </c>
      <c r="C23" s="356"/>
      <c r="D23" s="52">
        <v>8</v>
      </c>
    </row>
    <row r="24" spans="1:4">
      <c r="B24" s="8" t="s">
        <v>21</v>
      </c>
      <c r="C24" s="8"/>
      <c r="D24" s="51">
        <f>+'Հավելված N 2'!G25</f>
        <v>154674</v>
      </c>
    </row>
    <row r="25" spans="1:4">
      <c r="B25" s="43"/>
      <c r="C25" s="43"/>
      <c r="D25" s="56"/>
    </row>
    <row r="26" spans="1:4">
      <c r="B26" s="43"/>
      <c r="C26" s="43"/>
      <c r="D26" s="56"/>
    </row>
    <row r="27" spans="1:4">
      <c r="B27" s="43"/>
      <c r="C27" s="43"/>
      <c r="D27" s="56"/>
    </row>
    <row r="28" spans="1:4">
      <c r="B28" s="43"/>
      <c r="C28" s="43"/>
      <c r="D28" s="56"/>
    </row>
    <row r="29" spans="1:4" ht="21.95" customHeight="1">
      <c r="A29" s="361" t="s">
        <v>39</v>
      </c>
      <c r="B29" s="361"/>
      <c r="C29" s="361"/>
      <c r="D29" s="361"/>
    </row>
    <row r="30" spans="1:4" ht="38.85" customHeight="1">
      <c r="C30" s="16" t="s">
        <v>48</v>
      </c>
      <c r="D30" s="41"/>
    </row>
    <row r="31" spans="1:4">
      <c r="B31" s="358" t="s">
        <v>56</v>
      </c>
      <c r="C31" s="359"/>
      <c r="D31" s="360"/>
    </row>
    <row r="32" spans="1:4" s="45" customFormat="1">
      <c r="D32" s="54"/>
    </row>
    <row r="33" spans="2:4" s="45" customFormat="1"/>
    <row r="34" spans="2:4" s="1" customFormat="1" ht="51.75">
      <c r="B34" s="11" t="s">
        <v>34</v>
      </c>
      <c r="C34" s="347" t="s">
        <v>0</v>
      </c>
      <c r="D34" s="348"/>
    </row>
    <row r="35" spans="2:4" s="1" customFormat="1">
      <c r="B35" s="48">
        <v>1183</v>
      </c>
      <c r="C35" s="9" t="s">
        <v>45</v>
      </c>
      <c r="D35" s="9"/>
    </row>
    <row r="36" spans="2:4" s="1" customFormat="1"/>
    <row r="37" spans="2:4" s="1" customFormat="1">
      <c r="B37" s="353" t="s">
        <v>1</v>
      </c>
      <c r="C37" s="354"/>
      <c r="D37" s="49"/>
    </row>
    <row r="38" spans="2:4" ht="69">
      <c r="B38" s="6" t="s">
        <v>15</v>
      </c>
      <c r="C38" s="42">
        <v>1183</v>
      </c>
      <c r="D38" s="63" t="s">
        <v>53</v>
      </c>
    </row>
    <row r="39" spans="2:4" s="1" customFormat="1" ht="34.5">
      <c r="B39" s="12" t="s">
        <v>16</v>
      </c>
      <c r="C39" s="42">
        <v>32012</v>
      </c>
      <c r="D39" s="62" t="s">
        <v>4</v>
      </c>
    </row>
    <row r="40" spans="2:4" s="1" customFormat="1" ht="34.5">
      <c r="B40" s="12" t="s">
        <v>17</v>
      </c>
      <c r="C40" s="47" t="s">
        <v>54</v>
      </c>
      <c r="D40" s="349"/>
    </row>
    <row r="41" spans="2:4" s="1" customFormat="1" ht="34.5">
      <c r="B41" s="12" t="s">
        <v>18</v>
      </c>
      <c r="C41" s="47" t="s">
        <v>55</v>
      </c>
      <c r="D41" s="350"/>
    </row>
    <row r="42" spans="2:4" s="1" customFormat="1" ht="51.75">
      <c r="B42" s="12" t="s">
        <v>19</v>
      </c>
      <c r="C42" s="50" t="s">
        <v>44</v>
      </c>
      <c r="D42" s="350"/>
    </row>
    <row r="43" spans="2:4" s="1" customFormat="1" ht="69">
      <c r="B43" s="12" t="s">
        <v>47</v>
      </c>
      <c r="C43" s="50" t="s">
        <v>46</v>
      </c>
      <c r="D43" s="350"/>
    </row>
    <row r="44" spans="2:4" s="1" customFormat="1">
      <c r="B44" s="352" t="s">
        <v>20</v>
      </c>
      <c r="C44" s="352"/>
      <c r="D44" s="351"/>
    </row>
    <row r="45" spans="2:4" s="1" customFormat="1">
      <c r="B45" s="10" t="s">
        <v>21</v>
      </c>
      <c r="C45" s="10"/>
      <c r="D45" s="51">
        <f>+'Հավելված N 2'!G42</f>
        <v>-154674</v>
      </c>
    </row>
    <row r="46" spans="2:4" s="1" customFormat="1"/>
    <row r="47" spans="2:4" s="1" customFormat="1"/>
    <row r="48" spans="2:4" s="1" customFormat="1"/>
    <row r="49" spans="1:4" s="1" customFormat="1">
      <c r="A49" s="344" t="s">
        <v>189</v>
      </c>
      <c r="B49" s="344"/>
      <c r="C49" s="344"/>
      <c r="D49" s="344"/>
    </row>
    <row r="50" spans="1:4" s="1" customFormat="1">
      <c r="C50" s="241" t="s">
        <v>177</v>
      </c>
      <c r="D50" s="5"/>
    </row>
    <row r="51" spans="1:4" s="1" customFormat="1">
      <c r="B51" s="242" t="s">
        <v>3</v>
      </c>
      <c r="C51" s="243"/>
      <c r="D51" s="244"/>
    </row>
    <row r="52" spans="1:4" s="18" customFormat="1">
      <c r="B52" s="45"/>
      <c r="C52" s="45"/>
      <c r="D52" s="46"/>
    </row>
    <row r="53" spans="1:4" s="18" customFormat="1">
      <c r="B53" s="45"/>
      <c r="C53" s="45"/>
      <c r="D53" s="46"/>
    </row>
    <row r="54" spans="1:4" s="1" customFormat="1">
      <c r="B54" s="245" t="s">
        <v>178</v>
      </c>
      <c r="C54" s="245" t="s">
        <v>0</v>
      </c>
      <c r="D54" s="246"/>
    </row>
    <row r="55" spans="1:4" s="1" customFormat="1">
      <c r="B55" s="48">
        <v>1139</v>
      </c>
      <c r="C55" s="9" t="s">
        <v>141</v>
      </c>
      <c r="D55" s="247"/>
    </row>
    <row r="56" spans="1:4" s="18" customFormat="1">
      <c r="B56" s="45"/>
      <c r="C56" s="45"/>
      <c r="D56" s="46"/>
    </row>
    <row r="57" spans="1:4" s="1" customFormat="1">
      <c r="B57" s="345" t="s">
        <v>1</v>
      </c>
      <c r="C57" s="346"/>
      <c r="D57" s="246"/>
    </row>
    <row r="58" spans="1:4" ht="69">
      <c r="B58" s="6" t="s">
        <v>179</v>
      </c>
      <c r="C58" s="42">
        <v>1139</v>
      </c>
      <c r="D58" s="213" t="s">
        <v>41</v>
      </c>
    </row>
    <row r="59" spans="1:4" s="1" customFormat="1" ht="34.5">
      <c r="B59" s="248" t="s">
        <v>180</v>
      </c>
      <c r="C59" s="249">
        <v>11001</v>
      </c>
      <c r="D59" s="93" t="s">
        <v>4</v>
      </c>
    </row>
    <row r="60" spans="1:4" s="1" customFormat="1" ht="34.5">
      <c r="B60" s="248" t="s">
        <v>181</v>
      </c>
      <c r="C60" s="47" t="s">
        <v>141</v>
      </c>
      <c r="D60" s="340"/>
    </row>
    <row r="61" spans="1:4" s="1" customFormat="1" ht="69">
      <c r="B61" s="248" t="s">
        <v>182</v>
      </c>
      <c r="C61" s="47" t="s">
        <v>183</v>
      </c>
      <c r="D61" s="341"/>
    </row>
    <row r="62" spans="1:4" s="1" customFormat="1" ht="18" customHeight="1">
      <c r="B62" s="248" t="s">
        <v>184</v>
      </c>
      <c r="C62" s="47" t="s">
        <v>185</v>
      </c>
      <c r="D62" s="341"/>
    </row>
    <row r="63" spans="1:4" s="1" customFormat="1" ht="51.75">
      <c r="B63" s="250" t="s">
        <v>186</v>
      </c>
      <c r="C63" s="47" t="s">
        <v>177</v>
      </c>
      <c r="D63" s="341"/>
    </row>
    <row r="64" spans="1:4" s="1" customFormat="1">
      <c r="B64" s="251"/>
      <c r="C64" s="252" t="s">
        <v>187</v>
      </c>
      <c r="D64" s="342"/>
    </row>
    <row r="65" spans="2:4" s="1" customFormat="1">
      <c r="B65" s="343" t="s">
        <v>188</v>
      </c>
      <c r="C65" s="343"/>
      <c r="D65" s="97">
        <f>+'Հավելված N 2'!G63</f>
        <v>154674</v>
      </c>
    </row>
    <row r="66" spans="2:4" s="1" customFormat="1" ht="7.7" customHeight="1"/>
    <row r="67" spans="2:4" s="1" customFormat="1">
      <c r="B67" s="345" t="s">
        <v>1</v>
      </c>
      <c r="C67" s="346"/>
      <c r="D67" s="246"/>
    </row>
    <row r="68" spans="2:4" ht="69">
      <c r="B68" s="6" t="s">
        <v>179</v>
      </c>
      <c r="C68" s="42">
        <v>1139</v>
      </c>
      <c r="D68" s="63" t="s">
        <v>53</v>
      </c>
    </row>
    <row r="69" spans="2:4" s="1" customFormat="1" ht="34.5">
      <c r="B69" s="248" t="s">
        <v>180</v>
      </c>
      <c r="C69" s="249">
        <v>11001</v>
      </c>
      <c r="D69" s="93" t="s">
        <v>4</v>
      </c>
    </row>
    <row r="70" spans="2:4" s="1" customFormat="1" ht="34.5">
      <c r="B70" s="248" t="s">
        <v>181</v>
      </c>
      <c r="C70" s="47" t="s">
        <v>141</v>
      </c>
      <c r="D70" s="340"/>
    </row>
    <row r="71" spans="2:4" s="1" customFormat="1" ht="69">
      <c r="B71" s="248" t="s">
        <v>182</v>
      </c>
      <c r="C71" s="47" t="s">
        <v>183</v>
      </c>
      <c r="D71" s="341"/>
    </row>
    <row r="72" spans="2:4" s="1" customFormat="1" ht="18" customHeight="1">
      <c r="B72" s="248" t="s">
        <v>184</v>
      </c>
      <c r="C72" s="47" t="s">
        <v>185</v>
      </c>
      <c r="D72" s="341"/>
    </row>
    <row r="73" spans="2:4" s="1" customFormat="1" ht="51.75">
      <c r="B73" s="250" t="s">
        <v>186</v>
      </c>
      <c r="C73" s="47" t="s">
        <v>177</v>
      </c>
      <c r="D73" s="341"/>
    </row>
    <row r="74" spans="2:4" s="1" customFormat="1">
      <c r="B74" s="251"/>
      <c r="C74" s="252" t="s">
        <v>187</v>
      </c>
      <c r="D74" s="342"/>
    </row>
    <row r="75" spans="2:4" s="1" customFormat="1">
      <c r="B75" s="343" t="s">
        <v>188</v>
      </c>
      <c r="C75" s="343"/>
      <c r="D75" s="97">
        <f>+'Հավելված N 2'!G71</f>
        <v>-154674</v>
      </c>
    </row>
  </sheetData>
  <mergeCells count="24">
    <mergeCell ref="C1:D1"/>
    <mergeCell ref="C2:D2"/>
    <mergeCell ref="C3:D3"/>
    <mergeCell ref="B5:D5"/>
    <mergeCell ref="C12:D12"/>
    <mergeCell ref="A29:D29"/>
    <mergeCell ref="B23:C23"/>
    <mergeCell ref="A7:D7"/>
    <mergeCell ref="B9:D9"/>
    <mergeCell ref="B15:C15"/>
    <mergeCell ref="D18:D22"/>
    <mergeCell ref="B22:C22"/>
    <mergeCell ref="C34:D34"/>
    <mergeCell ref="B37:C37"/>
    <mergeCell ref="D40:D44"/>
    <mergeCell ref="B44:C44"/>
    <mergeCell ref="B31:D31"/>
    <mergeCell ref="D70:D74"/>
    <mergeCell ref="B75:C75"/>
    <mergeCell ref="A49:D49"/>
    <mergeCell ref="B57:C57"/>
    <mergeCell ref="D60:D64"/>
    <mergeCell ref="B65:C65"/>
    <mergeCell ref="B67:C6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="85" zoomScaleNormal="85" workbookViewId="0">
      <selection activeCell="K7" sqref="K7"/>
    </sheetView>
  </sheetViews>
  <sheetFormatPr defaultColWidth="9.140625" defaultRowHeight="17.25"/>
  <cols>
    <col min="1" max="4" width="18.28515625" style="61" customWidth="1"/>
    <col min="5" max="6" width="14.42578125" style="61" customWidth="1"/>
    <col min="7" max="7" width="16.42578125" style="61" customWidth="1"/>
    <col min="8" max="8" width="14.42578125" style="86" customWidth="1"/>
    <col min="9" max="9" width="30.28515625" style="61" customWidth="1"/>
    <col min="10" max="10" width="18" style="61" customWidth="1"/>
    <col min="11" max="16384" width="9.140625" style="61"/>
  </cols>
  <sheetData>
    <row r="1" spans="1:10" s="60" customFormat="1" ht="26.85" customHeight="1">
      <c r="A1" s="64"/>
      <c r="B1" s="64"/>
      <c r="C1" s="64"/>
      <c r="D1" s="64"/>
      <c r="E1" s="64"/>
      <c r="F1" s="64"/>
      <c r="G1" s="64"/>
      <c r="H1" s="369" t="s">
        <v>131</v>
      </c>
      <c r="I1" s="369"/>
    </row>
    <row r="2" spans="1:10">
      <c r="A2" s="65"/>
      <c r="B2" s="65"/>
      <c r="C2" s="65"/>
      <c r="D2" s="65"/>
      <c r="E2" s="65"/>
      <c r="F2" s="65"/>
      <c r="G2" s="65"/>
      <c r="H2" s="370" t="s">
        <v>58</v>
      </c>
      <c r="I2" s="370"/>
    </row>
    <row r="3" spans="1:10">
      <c r="A3" s="65"/>
      <c r="B3" s="65"/>
      <c r="C3" s="65"/>
      <c r="D3" s="65"/>
      <c r="E3" s="65"/>
      <c r="F3" s="65"/>
      <c r="G3" s="65"/>
      <c r="H3" s="370" t="s">
        <v>2</v>
      </c>
      <c r="I3" s="370"/>
    </row>
    <row r="4" spans="1:10">
      <c r="A4" s="65"/>
      <c r="B4" s="65"/>
      <c r="C4" s="65"/>
      <c r="D4" s="65"/>
      <c r="E4" s="65"/>
      <c r="F4" s="65"/>
      <c r="G4" s="65"/>
      <c r="H4" s="66"/>
      <c r="I4" s="67"/>
    </row>
    <row r="5" spans="1:10">
      <c r="A5" s="65"/>
      <c r="B5" s="65"/>
      <c r="C5" s="65"/>
      <c r="D5" s="65"/>
      <c r="E5" s="65"/>
      <c r="F5" s="65"/>
      <c r="G5" s="65"/>
      <c r="H5" s="66"/>
      <c r="I5" s="67"/>
    </row>
    <row r="6" spans="1:10" ht="21.95" customHeight="1">
      <c r="A6" s="371" t="s">
        <v>192</v>
      </c>
      <c r="B6" s="371"/>
      <c r="C6" s="371"/>
      <c r="D6" s="371"/>
      <c r="E6" s="371"/>
      <c r="F6" s="371"/>
      <c r="G6" s="371"/>
      <c r="H6" s="371"/>
      <c r="I6" s="371"/>
    </row>
    <row r="7" spans="1:10" ht="44.25" customHeight="1">
      <c r="A7" s="372"/>
      <c r="B7" s="372"/>
      <c r="C7" s="372"/>
      <c r="D7" s="372"/>
      <c r="E7" s="372"/>
      <c r="F7" s="372"/>
      <c r="G7" s="372"/>
      <c r="H7" s="372"/>
      <c r="I7" s="372"/>
    </row>
    <row r="8" spans="1:10" ht="79.349999999999994" customHeight="1">
      <c r="A8" s="373" t="s">
        <v>69</v>
      </c>
      <c r="B8" s="374" t="s">
        <v>70</v>
      </c>
      <c r="C8" s="375"/>
      <c r="D8" s="376"/>
      <c r="E8" s="373" t="s">
        <v>71</v>
      </c>
      <c r="F8" s="373" t="s">
        <v>72</v>
      </c>
      <c r="G8" s="373" t="s">
        <v>73</v>
      </c>
      <c r="H8" s="380" t="s">
        <v>194</v>
      </c>
      <c r="I8" s="381"/>
    </row>
    <row r="9" spans="1:10" ht="51.75" customHeight="1">
      <c r="A9" s="373"/>
      <c r="B9" s="377"/>
      <c r="C9" s="378"/>
      <c r="D9" s="379"/>
      <c r="E9" s="373"/>
      <c r="F9" s="373"/>
      <c r="G9" s="373"/>
      <c r="H9" s="68" t="s">
        <v>74</v>
      </c>
      <c r="I9" s="391" t="s">
        <v>195</v>
      </c>
    </row>
    <row r="10" spans="1:10">
      <c r="A10" s="69"/>
      <c r="B10" s="69"/>
      <c r="C10" s="69"/>
      <c r="D10" s="69"/>
      <c r="E10" s="69"/>
      <c r="F10" s="69"/>
      <c r="G10" s="69"/>
      <c r="H10" s="70"/>
      <c r="I10" s="69"/>
      <c r="J10" s="71"/>
    </row>
    <row r="11" spans="1:10">
      <c r="A11" s="72">
        <v>1</v>
      </c>
      <c r="B11" s="364">
        <v>2</v>
      </c>
      <c r="C11" s="365"/>
      <c r="D11" s="366"/>
      <c r="E11" s="73">
        <v>3</v>
      </c>
      <c r="F11" s="73">
        <v>4</v>
      </c>
      <c r="G11" s="73">
        <v>5</v>
      </c>
      <c r="H11" s="74">
        <v>6</v>
      </c>
      <c r="I11" s="73">
        <v>7</v>
      </c>
      <c r="J11" s="71"/>
    </row>
    <row r="12" spans="1:10" ht="16.5" customHeight="1">
      <c r="A12" s="367" t="s">
        <v>23</v>
      </c>
      <c r="B12" s="367"/>
      <c r="C12" s="367"/>
      <c r="D12" s="367"/>
      <c r="E12" s="367"/>
      <c r="F12" s="367"/>
      <c r="G12" s="367"/>
      <c r="H12" s="367"/>
      <c r="I12" s="88">
        <f>+I13</f>
        <v>-154674</v>
      </c>
    </row>
    <row r="13" spans="1:10" ht="16.5" customHeight="1">
      <c r="A13" s="75" t="s">
        <v>75</v>
      </c>
      <c r="B13" s="75" t="s">
        <v>76</v>
      </c>
      <c r="C13" s="75" t="s">
        <v>77</v>
      </c>
      <c r="D13" s="382" t="s">
        <v>25</v>
      </c>
      <c r="E13" s="383"/>
      <c r="F13" s="383"/>
      <c r="G13" s="383"/>
      <c r="H13" s="383"/>
      <c r="I13" s="89">
        <f>+I14</f>
        <v>-154674</v>
      </c>
    </row>
    <row r="14" spans="1:10" s="78" customFormat="1" ht="54.95" customHeight="1">
      <c r="A14" s="76" t="s">
        <v>79</v>
      </c>
      <c r="B14" s="384" t="s">
        <v>52</v>
      </c>
      <c r="C14" s="385"/>
      <c r="D14" s="385"/>
      <c r="E14" s="385"/>
      <c r="F14" s="385"/>
      <c r="G14" s="385"/>
      <c r="H14" s="386"/>
      <c r="I14" s="77">
        <f>+I15</f>
        <v>-154674</v>
      </c>
      <c r="J14" s="253"/>
    </row>
    <row r="15" spans="1:10" s="83" customFormat="1">
      <c r="A15" s="79" t="s">
        <v>78</v>
      </c>
      <c r="B15" s="387" t="s">
        <v>85</v>
      </c>
      <c r="C15" s="388"/>
      <c r="D15" s="389"/>
      <c r="E15" s="80" t="s">
        <v>78</v>
      </c>
      <c r="F15" s="80" t="s">
        <v>78</v>
      </c>
      <c r="G15" s="80" t="s">
        <v>78</v>
      </c>
      <c r="H15" s="81"/>
      <c r="I15" s="82">
        <f>SUM(I16:I16)</f>
        <v>-154674</v>
      </c>
      <c r="J15" s="96"/>
    </row>
    <row r="16" spans="1:10" s="83" customFormat="1">
      <c r="A16" s="256" t="s">
        <v>191</v>
      </c>
      <c r="B16" s="368" t="s">
        <v>87</v>
      </c>
      <c r="C16" s="368"/>
      <c r="D16" s="368"/>
      <c r="E16" s="87" t="s">
        <v>190</v>
      </c>
      <c r="F16" s="84" t="s">
        <v>86</v>
      </c>
      <c r="G16" s="85">
        <v>309348</v>
      </c>
      <c r="H16" s="255">
        <v>-500</v>
      </c>
      <c r="I16" s="82">
        <f>+H16*G16/1000</f>
        <v>-154674</v>
      </c>
      <c r="J16" s="201"/>
    </row>
    <row r="17" spans="8:9">
      <c r="H17" s="254"/>
    </row>
    <row r="18" spans="8:9">
      <c r="I18" s="36"/>
    </row>
    <row r="19" spans="8:9">
      <c r="I19" s="111"/>
    </row>
    <row r="20" spans="8:9">
      <c r="I20" s="111"/>
    </row>
  </sheetData>
  <mergeCells count="16">
    <mergeCell ref="B11:D11"/>
    <mergeCell ref="A12:H12"/>
    <mergeCell ref="B16:D16"/>
    <mergeCell ref="H1:I1"/>
    <mergeCell ref="H2:I2"/>
    <mergeCell ref="H3:I3"/>
    <mergeCell ref="A6:I7"/>
    <mergeCell ref="A8:A9"/>
    <mergeCell ref="B8:D9"/>
    <mergeCell ref="E8:E9"/>
    <mergeCell ref="F8:F9"/>
    <mergeCell ref="G8:G9"/>
    <mergeCell ref="H8:I8"/>
    <mergeCell ref="D13:H13"/>
    <mergeCell ref="B14:H14"/>
    <mergeCell ref="B15:D1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F8" sqref="F8"/>
    </sheetView>
  </sheetViews>
  <sheetFormatPr defaultColWidth="8.85546875" defaultRowHeight="17.25"/>
  <cols>
    <col min="1" max="1" width="49.42578125" style="194" customWidth="1"/>
    <col min="2" max="2" width="26.140625" style="200" customWidth="1"/>
    <col min="3" max="16384" width="8.85546875" style="194"/>
  </cols>
  <sheetData>
    <row r="1" spans="1:7" s="60" customFormat="1" ht="26.85" customHeight="1">
      <c r="A1" s="369" t="s">
        <v>132</v>
      </c>
      <c r="B1" s="369"/>
    </row>
    <row r="2" spans="1:7" s="61" customFormat="1">
      <c r="A2" s="370" t="s">
        <v>58</v>
      </c>
      <c r="B2" s="370"/>
    </row>
    <row r="3" spans="1:7" s="61" customFormat="1">
      <c r="A3" s="370" t="s">
        <v>2</v>
      </c>
      <c r="B3" s="370"/>
    </row>
    <row r="4" spans="1:7" s="61" customFormat="1">
      <c r="A4" s="65"/>
      <c r="B4" s="65"/>
      <c r="C4" s="65"/>
      <c r="D4" s="65"/>
      <c r="E4" s="65"/>
      <c r="F4" s="66"/>
      <c r="G4" s="94"/>
    </row>
    <row r="5" spans="1:7" s="61" customFormat="1">
      <c r="A5" s="65"/>
      <c r="B5" s="65"/>
      <c r="C5" s="65"/>
      <c r="D5" s="65"/>
      <c r="E5" s="65"/>
      <c r="F5" s="66"/>
      <c r="G5" s="94"/>
    </row>
    <row r="6" spans="1:7" ht="80.45" customHeight="1">
      <c r="A6" s="390" t="s">
        <v>133</v>
      </c>
      <c r="B6" s="390"/>
    </row>
    <row r="8" spans="1:7" ht="34.5">
      <c r="A8" s="196" t="s">
        <v>129</v>
      </c>
      <c r="B8" s="197" t="s">
        <v>130</v>
      </c>
    </row>
    <row r="9" spans="1:7" ht="34.5">
      <c r="A9" s="195" t="s">
        <v>121</v>
      </c>
      <c r="B9" s="198">
        <f>30*198.3</f>
        <v>5949</v>
      </c>
    </row>
    <row r="10" spans="1:7" ht="34.5">
      <c r="A10" s="195" t="s">
        <v>122</v>
      </c>
      <c r="B10" s="198">
        <f>180*198.3</f>
        <v>35694</v>
      </c>
    </row>
    <row r="11" spans="1:7" ht="34.5">
      <c r="A11" s="195" t="s">
        <v>123</v>
      </c>
      <c r="B11" s="198">
        <f>60*198.3</f>
        <v>11898</v>
      </c>
    </row>
    <row r="12" spans="1:7" ht="34.5">
      <c r="A12" s="195" t="s">
        <v>124</v>
      </c>
      <c r="B12" s="198">
        <f>240*198.3</f>
        <v>47592</v>
      </c>
    </row>
    <row r="13" spans="1:7" ht="34.5">
      <c r="A13" s="195" t="s">
        <v>125</v>
      </c>
      <c r="B13" s="198">
        <f>150*198.3</f>
        <v>29745</v>
      </c>
    </row>
    <row r="14" spans="1:7" ht="34.5">
      <c r="A14" s="195" t="s">
        <v>126</v>
      </c>
      <c r="B14" s="198">
        <f>60*198.3</f>
        <v>11898</v>
      </c>
    </row>
    <row r="15" spans="1:7" ht="34.5">
      <c r="A15" s="195" t="s">
        <v>127</v>
      </c>
      <c r="B15" s="198">
        <f>30*198.3</f>
        <v>5949</v>
      </c>
    </row>
    <row r="16" spans="1:7" ht="34.5">
      <c r="A16" s="195" t="s">
        <v>128</v>
      </c>
      <c r="B16" s="198">
        <f>30*198.3</f>
        <v>5949</v>
      </c>
    </row>
    <row r="17" spans="1:2">
      <c r="A17" s="199" t="s">
        <v>68</v>
      </c>
      <c r="B17" s="197">
        <f>SUM(B9:B16)</f>
        <v>154674</v>
      </c>
    </row>
  </sheetData>
  <mergeCells count="4">
    <mergeCell ref="A6:B6"/>
    <mergeCell ref="A1:B1"/>
    <mergeCell ref="A3:B3"/>
    <mergeCell ref="A2:B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https://mul2.gov.am/tasks/706082/oneclick/havelvacner.xlsx?token=1ed3bfc94e553b1c38699b2dc9748174</cp:keywords>
  <cp:lastModifiedBy>Arpine Martirosyan</cp:lastModifiedBy>
  <cp:lastPrinted>2022-02-24T08:25:43Z</cp:lastPrinted>
  <dcterms:created xsi:type="dcterms:W3CDTF">2022-01-04T07:12:58Z</dcterms:created>
  <dcterms:modified xsi:type="dcterms:W3CDTF">2022-11-23T12:28:38Z</dcterms:modified>
</cp:coreProperties>
</file>