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Artak Albertyan\Desktop\11.7\"/>
    </mc:Choice>
  </mc:AlternateContent>
  <xr:revisionPtr revIDLastSave="0" documentId="13_ncr:1_{CFDEC8B9-4F6A-4DD2-81DD-4454DD404F43}" xr6:coauthVersionLast="47" xr6:coauthVersionMax="47" xr10:uidLastSave="{00000000-0000-0000-0000-000000000000}"/>
  <bookViews>
    <workbookView xWindow="-120" yWindow="-120" windowWidth="29040" windowHeight="15840" tabRatio="488" xr2:uid="{00000000-000D-0000-FFFF-FFFF00000000}"/>
  </bookViews>
  <sheets>
    <sheet name="1." sheetId="64" r:id="rId1"/>
    <sheet name="2." sheetId="65" r:id="rId2"/>
    <sheet name="3." sheetId="63" r:id="rId3"/>
    <sheet name="4." sheetId="53" r:id="rId4"/>
    <sheet name="3-1" sheetId="60" state="hidden" r:id="rId5"/>
    <sheet name="5." sheetId="59" r:id="rId6"/>
    <sheet name="6." sheetId="62" r:id="rId7"/>
    <sheet name="7." sheetId="55" r:id="rId8"/>
    <sheet name="8." sheetId="51" r:id="rId9"/>
    <sheet name="9." sheetId="52" r:id="rId10"/>
  </sheets>
  <externalReferences>
    <externalReference r:id="rId11"/>
  </externalReferences>
  <definedNames>
    <definedName name="AgencyCode" localSheetId="4">#REF!</definedName>
    <definedName name="AgencyCode" localSheetId="3">#REF!</definedName>
    <definedName name="AgencyCode" localSheetId="5">#REF!</definedName>
    <definedName name="AgencyCode" localSheetId="6">#REF!</definedName>
    <definedName name="AgencyCode" localSheetId="7">#REF!</definedName>
    <definedName name="AgencyCode" localSheetId="8">#REF!</definedName>
    <definedName name="AgencyCode" localSheetId="9">#REF!</definedName>
    <definedName name="AgencyCode">#REF!</definedName>
    <definedName name="AgencyName" localSheetId="6">#REF!</definedName>
    <definedName name="AgencyName" localSheetId="7">#REF!</definedName>
    <definedName name="AgencyName" localSheetId="8">#REF!</definedName>
    <definedName name="AgencyName" localSheetId="9">#REF!</definedName>
    <definedName name="AgencyName">#REF!</definedName>
    <definedName name="åû" localSheetId="6">#REF!</definedName>
    <definedName name="åû" localSheetId="7">#REF!</definedName>
    <definedName name="åû">#REF!</definedName>
    <definedName name="davit" localSheetId="6">#REF!</definedName>
    <definedName name="davit" localSheetId="7">#REF!</definedName>
    <definedName name="davit">#REF!</definedName>
    <definedName name="Functional1" localSheetId="6">#REF!</definedName>
    <definedName name="Functional1" localSheetId="7">#REF!</definedName>
    <definedName name="Functional1" localSheetId="8">#REF!</definedName>
    <definedName name="Functional1" localSheetId="9">#REF!</definedName>
    <definedName name="Functional1">#REF!</definedName>
    <definedName name="ggg" localSheetId="6">#REF!</definedName>
    <definedName name="ggg" localSheetId="7">#REF!</definedName>
    <definedName name="ggg">#REF!</definedName>
    <definedName name="mas" localSheetId="6">#REF!</definedName>
    <definedName name="mas" localSheetId="7">#REF!</definedName>
    <definedName name="mas">#REF!</definedName>
    <definedName name="mass" localSheetId="6">#REF!</definedName>
    <definedName name="mass" localSheetId="7">#REF!</definedName>
    <definedName name="mass">#REF!</definedName>
    <definedName name="PANature" localSheetId="6">#REF!</definedName>
    <definedName name="PANature" localSheetId="7">#REF!</definedName>
    <definedName name="PANature" localSheetId="8">#REF!</definedName>
    <definedName name="PANature" localSheetId="9">#REF!</definedName>
    <definedName name="PANature">#REF!</definedName>
    <definedName name="PAType" localSheetId="6">#REF!</definedName>
    <definedName name="PAType" localSheetId="7">#REF!</definedName>
    <definedName name="PAType" localSheetId="8">#REF!</definedName>
    <definedName name="PAType" localSheetId="9">#REF!</definedName>
    <definedName name="PAType">#REF!</definedName>
    <definedName name="Performance2" localSheetId="6">#REF!</definedName>
    <definedName name="Performance2" localSheetId="7">#REF!</definedName>
    <definedName name="Performance2" localSheetId="8">#REF!</definedName>
    <definedName name="Performance2" localSheetId="9">#REF!</definedName>
    <definedName name="Performance2">#REF!</definedName>
    <definedName name="PerformanceType" localSheetId="6">#REF!</definedName>
    <definedName name="PerformanceType" localSheetId="7">#REF!</definedName>
    <definedName name="PerformanceType" localSheetId="8">#REF!</definedName>
    <definedName name="PerformanceType" localSheetId="9">#REF!</definedName>
    <definedName name="PerformanceType">#REF!</definedName>
    <definedName name="_xlnm.Print_Area" localSheetId="1">'2.'!$A$1:$B$14</definedName>
    <definedName name="_xlnm.Print_Area" localSheetId="6">'6.'!$B$1:$G$217</definedName>
    <definedName name="_xlnm.Print_Area" localSheetId="7">'7.'!$B$1:$G$26</definedName>
    <definedName name="_xlnm.Print_Titles" localSheetId="4">'3-1'!$8:$9</definedName>
    <definedName name="_xlnm.Print_Titles" localSheetId="5">'5.'!$8:$9</definedName>
    <definedName name="_xlnm.Print_Titles" localSheetId="6">'6.'!$7:$7</definedName>
    <definedName name="_xlnm.Print_Titles" localSheetId="7">'7.'!$7:$7</definedName>
    <definedName name="x" localSheetId="5">#REF!</definedName>
    <definedName name="x" localSheetId="6">#REF!</definedName>
    <definedName name="x" localSheetId="7">#REF!</definedName>
    <definedName name="x">#REF!</definedName>
    <definedName name="Հավելված" localSheetId="6">#REF!</definedName>
    <definedName name="Հավելված" localSheetId="7">#REF!</definedName>
    <definedName name="Հավելված">#REF!</definedName>
    <definedName name="Մաս" localSheetId="6">#REF!</definedName>
    <definedName name="Մաս" localSheetId="7">#REF!</definedName>
    <definedName name="Մաս">#REF!</definedName>
    <definedName name="շախմատիստ" localSheetId="6">#REF!</definedName>
    <definedName name="շախմատիստ" localSheetId="7">#REF!</definedName>
    <definedName name="շախմատիստ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64" l="1"/>
  <c r="F13" i="62"/>
  <c r="H10" i="59"/>
  <c r="E9" i="53"/>
  <c r="G114" i="62"/>
  <c r="C56" i="52"/>
  <c r="C88" i="51"/>
  <c r="F104" i="62" l="1"/>
  <c r="F103" i="62" s="1"/>
  <c r="G104" i="62"/>
  <c r="G103" i="62" s="1"/>
  <c r="G102" i="62" s="1"/>
  <c r="G100" i="62" s="1"/>
  <c r="G98" i="62" s="1"/>
  <c r="E105" i="62"/>
  <c r="H124" i="59" s="1"/>
  <c r="H123" i="59" s="1"/>
  <c r="H122" i="59" s="1"/>
  <c r="H121" i="59" s="1"/>
  <c r="H119" i="59" s="1"/>
  <c r="H117" i="59" s="1"/>
  <c r="G97" i="62"/>
  <c r="E103" i="62" l="1"/>
  <c r="F102" i="62"/>
  <c r="E104" i="62"/>
  <c r="E88" i="62"/>
  <c r="H107" i="59" s="1"/>
  <c r="H106" i="59" s="1"/>
  <c r="H105" i="59" s="1"/>
  <c r="H104" i="59" s="1"/>
  <c r="H102" i="59" s="1"/>
  <c r="H100" i="59" s="1"/>
  <c r="G87" i="62"/>
  <c r="G86" i="62" s="1"/>
  <c r="F87" i="62"/>
  <c r="E87" i="62" s="1"/>
  <c r="E72" i="62"/>
  <c r="H91" i="59" s="1"/>
  <c r="H90" i="59" s="1"/>
  <c r="H89" i="59" s="1"/>
  <c r="H88" i="59" s="1"/>
  <c r="H86" i="59" s="1"/>
  <c r="H84" i="59" s="1"/>
  <c r="G71" i="62"/>
  <c r="F71" i="62"/>
  <c r="F70" i="62" s="1"/>
  <c r="F167" i="62"/>
  <c r="G167" i="62"/>
  <c r="E168" i="62"/>
  <c r="H187" i="59" s="1"/>
  <c r="E159" i="62"/>
  <c r="E158" i="62" s="1"/>
  <c r="G158" i="62"/>
  <c r="G157" i="62" s="1"/>
  <c r="G156" i="62" s="1"/>
  <c r="G155" i="62" s="1"/>
  <c r="G153" i="62" s="1"/>
  <c r="G151" i="62" s="1"/>
  <c r="F158" i="62"/>
  <c r="F157" i="62" s="1"/>
  <c r="E167" i="62" l="1"/>
  <c r="F69" i="62"/>
  <c r="F86" i="62"/>
  <c r="F85" i="62" s="1"/>
  <c r="F83" i="62" s="1"/>
  <c r="F81" i="62" s="1"/>
  <c r="E71" i="62"/>
  <c r="F100" i="62"/>
  <c r="F98" i="62" s="1"/>
  <c r="E102" i="62"/>
  <c r="E100" i="62" s="1"/>
  <c r="E98" i="62" s="1"/>
  <c r="G85" i="62"/>
  <c r="F67" i="62"/>
  <c r="F65" i="62" s="1"/>
  <c r="G70" i="62"/>
  <c r="G69" i="62" s="1"/>
  <c r="G67" i="62" s="1"/>
  <c r="G65" i="62" s="1"/>
  <c r="H178" i="59"/>
  <c r="H177" i="59" s="1"/>
  <c r="H176" i="59" s="1"/>
  <c r="H175" i="59" s="1"/>
  <c r="H174" i="59" s="1"/>
  <c r="H172" i="59" s="1"/>
  <c r="H170" i="59" s="1"/>
  <c r="E157" i="62"/>
  <c r="E156" i="62" s="1"/>
  <c r="E155" i="62" s="1"/>
  <c r="E153" i="62" s="1"/>
  <c r="E151" i="62" s="1"/>
  <c r="F156" i="62"/>
  <c r="F155" i="62" s="1"/>
  <c r="F153" i="62" s="1"/>
  <c r="F151" i="62" s="1"/>
  <c r="C78" i="52" l="1"/>
  <c r="E81" i="53"/>
  <c r="C110" i="51"/>
  <c r="E86" i="62"/>
  <c r="E70" i="62"/>
  <c r="G83" i="62"/>
  <c r="G81" i="62" s="1"/>
  <c r="E85" i="62"/>
  <c r="E83" i="62" s="1"/>
  <c r="E81" i="62" s="1"/>
  <c r="E69" i="62"/>
  <c r="E67" i="62" s="1"/>
  <c r="E65" i="62" s="1"/>
  <c r="C135" i="52"/>
  <c r="C167" i="51"/>
  <c r="E117" i="53"/>
  <c r="F150" i="62"/>
  <c r="F149" i="62" s="1"/>
  <c r="F148" i="62" s="1"/>
  <c r="G149" i="62"/>
  <c r="G148" i="62" s="1"/>
  <c r="G147" i="62" s="1"/>
  <c r="G146" i="62" s="1"/>
  <c r="G144" i="62" s="1"/>
  <c r="G142" i="62" s="1"/>
  <c r="C58" i="52" l="1"/>
  <c r="E69" i="53"/>
  <c r="C90" i="51"/>
  <c r="C36" i="52"/>
  <c r="C68" i="51"/>
  <c r="E57" i="53"/>
  <c r="E150" i="62"/>
  <c r="F147" i="62"/>
  <c r="F146" i="62" s="1"/>
  <c r="F144" i="62" s="1"/>
  <c r="F142" i="62" s="1"/>
  <c r="E148" i="62"/>
  <c r="E147" i="62" s="1"/>
  <c r="E146" i="62" s="1"/>
  <c r="E144" i="62" s="1"/>
  <c r="E142" i="62" s="1"/>
  <c r="C126" i="52" l="1"/>
  <c r="C158" i="51"/>
  <c r="E111" i="53"/>
  <c r="E149" i="62"/>
  <c r="H169" i="59"/>
  <c r="H168" i="59" s="1"/>
  <c r="H167" i="59" s="1"/>
  <c r="H166" i="59" s="1"/>
  <c r="H165" i="59" s="1"/>
  <c r="H163" i="59" s="1"/>
  <c r="H161" i="59" s="1"/>
  <c r="F141" i="62"/>
  <c r="E178" i="62" l="1"/>
  <c r="G177" i="62"/>
  <c r="G176" i="62" s="1"/>
  <c r="G175" i="62" s="1"/>
  <c r="G174" i="62" s="1"/>
  <c r="G172" i="62" s="1"/>
  <c r="G170" i="62" s="1"/>
  <c r="F177" i="62"/>
  <c r="F176" i="62" s="1"/>
  <c r="E169" i="62"/>
  <c r="H188" i="59" s="1"/>
  <c r="H186" i="59" s="1"/>
  <c r="G166" i="62"/>
  <c r="G165" i="62" s="1"/>
  <c r="G164" i="62" s="1"/>
  <c r="G162" i="62" s="1"/>
  <c r="G160" i="62" s="1"/>
  <c r="F166" i="62"/>
  <c r="E141" i="62"/>
  <c r="G140" i="62"/>
  <c r="G139" i="62" s="1"/>
  <c r="G138" i="62" s="1"/>
  <c r="G137" i="62" s="1"/>
  <c r="G135" i="62" s="1"/>
  <c r="G133" i="62" s="1"/>
  <c r="F140" i="62"/>
  <c r="F139" i="62" s="1"/>
  <c r="E132" i="62"/>
  <c r="G131" i="62"/>
  <c r="G130" i="62" s="1"/>
  <c r="G129" i="62" s="1"/>
  <c r="G128" i="62" s="1"/>
  <c r="G126" i="62" s="1"/>
  <c r="G124" i="62" s="1"/>
  <c r="F131" i="62"/>
  <c r="F130" i="62" s="1"/>
  <c r="F129" i="62" s="1"/>
  <c r="F128" i="62" s="1"/>
  <c r="F126" i="62" s="1"/>
  <c r="F124" i="62" s="1"/>
  <c r="E123" i="62"/>
  <c r="H142" i="59" s="1"/>
  <c r="H141" i="59" s="1"/>
  <c r="H140" i="59" s="1"/>
  <c r="H139" i="59" s="1"/>
  <c r="H138" i="59" s="1"/>
  <c r="H136" i="59" s="1"/>
  <c r="H134" i="59" s="1"/>
  <c r="G122" i="62"/>
  <c r="F122" i="62"/>
  <c r="G121" i="62"/>
  <c r="F121" i="62"/>
  <c r="F120" i="62" s="1"/>
  <c r="F119" i="62" s="1"/>
  <c r="E114" i="62"/>
  <c r="H133" i="59" s="1"/>
  <c r="H132" i="59" s="1"/>
  <c r="H131" i="59" s="1"/>
  <c r="H130" i="59" s="1"/>
  <c r="H129" i="59" s="1"/>
  <c r="H127" i="59" s="1"/>
  <c r="H125" i="59" s="1"/>
  <c r="G113" i="62"/>
  <c r="F113" i="62"/>
  <c r="G112" i="62"/>
  <c r="G111" i="62" s="1"/>
  <c r="G110" i="62" s="1"/>
  <c r="G108" i="62" s="1"/>
  <c r="G106" i="62" s="1"/>
  <c r="F112" i="62"/>
  <c r="F111" i="62" s="1"/>
  <c r="F96" i="62"/>
  <c r="G96" i="62"/>
  <c r="E97" i="62"/>
  <c r="H116" i="59" s="1"/>
  <c r="H115" i="59" s="1"/>
  <c r="H114" i="59" s="1"/>
  <c r="H113" i="59" s="1"/>
  <c r="H112" i="59" s="1"/>
  <c r="H110" i="59" s="1"/>
  <c r="H108" i="59" s="1"/>
  <c r="G95" i="62"/>
  <c r="G94" i="62" s="1"/>
  <c r="G93" i="62" s="1"/>
  <c r="F95" i="62"/>
  <c r="E80" i="62"/>
  <c r="H99" i="59" s="1"/>
  <c r="H98" i="59" s="1"/>
  <c r="H97" i="59" s="1"/>
  <c r="H96" i="59" s="1"/>
  <c r="H94" i="59" s="1"/>
  <c r="H92" i="59" s="1"/>
  <c r="G79" i="62"/>
  <c r="G78" i="62" s="1"/>
  <c r="F79" i="62"/>
  <c r="F78" i="62" s="1"/>
  <c r="G77" i="62" l="1"/>
  <c r="G75" i="62" s="1"/>
  <c r="G73" i="62" s="1"/>
  <c r="H185" i="59"/>
  <c r="H184" i="59" s="1"/>
  <c r="H183" i="59" s="1"/>
  <c r="H181" i="59" s="1"/>
  <c r="H179" i="59" s="1"/>
  <c r="E131" i="62"/>
  <c r="H151" i="59"/>
  <c r="H150" i="59" s="1"/>
  <c r="H149" i="59" s="1"/>
  <c r="H148" i="59" s="1"/>
  <c r="H147" i="59" s="1"/>
  <c r="H145" i="59" s="1"/>
  <c r="H143" i="59" s="1"/>
  <c r="E177" i="62"/>
  <c r="H197" i="59"/>
  <c r="H196" i="59" s="1"/>
  <c r="H195" i="59" s="1"/>
  <c r="H194" i="59" s="1"/>
  <c r="H193" i="59" s="1"/>
  <c r="H191" i="59" s="1"/>
  <c r="H189" i="59" s="1"/>
  <c r="E140" i="62"/>
  <c r="H160" i="59"/>
  <c r="H159" i="59" s="1"/>
  <c r="H158" i="59" s="1"/>
  <c r="H157" i="59" s="1"/>
  <c r="H156" i="59" s="1"/>
  <c r="H154" i="59" s="1"/>
  <c r="H152" i="59" s="1"/>
  <c r="E176" i="62"/>
  <c r="E175" i="62" s="1"/>
  <c r="E174" i="62" s="1"/>
  <c r="E172" i="62" s="1"/>
  <c r="E170" i="62" s="1"/>
  <c r="F175" i="62"/>
  <c r="F174" i="62" s="1"/>
  <c r="F172" i="62" s="1"/>
  <c r="F170" i="62" s="1"/>
  <c r="E166" i="62"/>
  <c r="E165" i="62" s="1"/>
  <c r="E164" i="62" s="1"/>
  <c r="E162" i="62" s="1"/>
  <c r="E160" i="62" s="1"/>
  <c r="F165" i="62"/>
  <c r="F164" i="62" s="1"/>
  <c r="F162" i="62" s="1"/>
  <c r="F160" i="62" s="1"/>
  <c r="E139" i="62"/>
  <c r="E138" i="62" s="1"/>
  <c r="E137" i="62" s="1"/>
  <c r="E135" i="62" s="1"/>
  <c r="E133" i="62" s="1"/>
  <c r="C117" i="52" s="1"/>
  <c r="F138" i="62"/>
  <c r="F137" i="62" s="1"/>
  <c r="F135" i="62" s="1"/>
  <c r="F133" i="62" s="1"/>
  <c r="E122" i="62"/>
  <c r="E121" i="62"/>
  <c r="E130" i="62"/>
  <c r="E129" i="62" s="1"/>
  <c r="E128" i="62" s="1"/>
  <c r="E126" i="62" s="1"/>
  <c r="E124" i="62" s="1"/>
  <c r="C107" i="52" s="1"/>
  <c r="G120" i="62"/>
  <c r="G119" i="62" s="1"/>
  <c r="G117" i="62" s="1"/>
  <c r="G115" i="62" s="1"/>
  <c r="F117" i="62"/>
  <c r="F115" i="62" s="1"/>
  <c r="E113" i="62"/>
  <c r="E111" i="62"/>
  <c r="F110" i="62"/>
  <c r="E112" i="62"/>
  <c r="E96" i="62"/>
  <c r="E95" i="62"/>
  <c r="F94" i="62"/>
  <c r="F12" i="62" s="1"/>
  <c r="G91" i="62"/>
  <c r="G89" i="62" s="1"/>
  <c r="E79" i="62"/>
  <c r="F77" i="62"/>
  <c r="E78" i="62"/>
  <c r="G12" i="62" l="1"/>
  <c r="E123" i="53"/>
  <c r="C144" i="52"/>
  <c r="C176" i="51"/>
  <c r="E129" i="53"/>
  <c r="C153" i="52"/>
  <c r="C185" i="51"/>
  <c r="E105" i="53"/>
  <c r="C149" i="51"/>
  <c r="E99" i="53"/>
  <c r="C139" i="51"/>
  <c r="E120" i="62"/>
  <c r="E119" i="62"/>
  <c r="E117" i="62" s="1"/>
  <c r="E115" i="62" s="1"/>
  <c r="C98" i="52" s="1"/>
  <c r="E110" i="62"/>
  <c r="E108" i="62" s="1"/>
  <c r="E106" i="62" s="1"/>
  <c r="C88" i="52" s="1"/>
  <c r="F108" i="62"/>
  <c r="F106" i="62" s="1"/>
  <c r="F93" i="62"/>
  <c r="E94" i="62"/>
  <c r="E77" i="62"/>
  <c r="E75" i="62" s="1"/>
  <c r="E73" i="62" s="1"/>
  <c r="C47" i="52" s="1"/>
  <c r="F75" i="62"/>
  <c r="F73" i="62" s="1"/>
  <c r="E93" i="53" l="1"/>
  <c r="C130" i="51"/>
  <c r="E87" i="53"/>
  <c r="C120" i="51"/>
  <c r="E63" i="53"/>
  <c r="C79" i="51"/>
  <c r="F91" i="62"/>
  <c r="F89" i="62" s="1"/>
  <c r="E93" i="62"/>
  <c r="E91" i="62" s="1"/>
  <c r="E89" i="62" s="1"/>
  <c r="C69" i="52" s="1"/>
  <c r="E75" i="53" l="1"/>
  <c r="C101" i="51"/>
  <c r="E228" i="62" l="1"/>
  <c r="H75" i="59" s="1"/>
  <c r="H74" i="59" s="1"/>
  <c r="G227" i="62"/>
  <c r="F227" i="62"/>
  <c r="E226" i="62"/>
  <c r="H73" i="59" s="1"/>
  <c r="H72" i="59" s="1"/>
  <c r="H71" i="59" s="1"/>
  <c r="H70" i="59" s="1"/>
  <c r="H69" i="59" s="1"/>
  <c r="H67" i="59" s="1"/>
  <c r="H65" i="59" s="1"/>
  <c r="H63" i="59" s="1"/>
  <c r="H61" i="59" s="1"/>
  <c r="G225" i="62"/>
  <c r="F225" i="62"/>
  <c r="E215" i="62"/>
  <c r="H272" i="59" s="1"/>
  <c r="H271" i="59" s="1"/>
  <c r="G214" i="62"/>
  <c r="F214" i="62"/>
  <c r="E213" i="62"/>
  <c r="E212" i="62" s="1"/>
  <c r="G212" i="62"/>
  <c r="F212" i="62"/>
  <c r="G186" i="62"/>
  <c r="G188" i="62"/>
  <c r="G190" i="62"/>
  <c r="E189" i="62"/>
  <c r="E188" i="62" s="1"/>
  <c r="F188" i="62"/>
  <c r="E202" i="62"/>
  <c r="E201" i="62" s="1"/>
  <c r="G201" i="62"/>
  <c r="F201" i="62"/>
  <c r="E200" i="62"/>
  <c r="H228" i="59" s="1"/>
  <c r="H227" i="59" s="1"/>
  <c r="G199" i="62"/>
  <c r="F199" i="62"/>
  <c r="E191" i="62"/>
  <c r="E190" i="62" s="1"/>
  <c r="F190" i="62"/>
  <c r="E187" i="62"/>
  <c r="E186" i="62" s="1"/>
  <c r="F186" i="62"/>
  <c r="E62" i="62"/>
  <c r="H251" i="59" s="1"/>
  <c r="H250" i="59" s="1"/>
  <c r="G61" i="62"/>
  <c r="F61" i="62"/>
  <c r="E60" i="62"/>
  <c r="H249" i="59" s="1"/>
  <c r="H248" i="59" s="1"/>
  <c r="G59" i="62"/>
  <c r="F59" i="62"/>
  <c r="F24" i="62"/>
  <c r="G24" i="62"/>
  <c r="E25" i="62"/>
  <c r="E24" i="62" s="1"/>
  <c r="F26" i="62"/>
  <c r="G26" i="62"/>
  <c r="E27" i="62"/>
  <c r="E26" i="62" s="1"/>
  <c r="F35" i="62"/>
  <c r="G35" i="62"/>
  <c r="E36" i="62"/>
  <c r="E35" i="62" s="1"/>
  <c r="F37" i="62"/>
  <c r="G37" i="62"/>
  <c r="E38" i="62"/>
  <c r="E37" i="62" s="1"/>
  <c r="E49" i="62"/>
  <c r="H56" i="59" s="1"/>
  <c r="H55" i="59" s="1"/>
  <c r="G48" i="62"/>
  <c r="F48" i="62"/>
  <c r="E47" i="62"/>
  <c r="H54" i="59" s="1"/>
  <c r="H53" i="59" s="1"/>
  <c r="G46" i="62"/>
  <c r="F46" i="62"/>
  <c r="E61" i="62" l="1"/>
  <c r="E214" i="62"/>
  <c r="E59" i="62"/>
  <c r="G224" i="62"/>
  <c r="G223" i="62" s="1"/>
  <c r="G222" i="62" s="1"/>
  <c r="G220" i="62" s="1"/>
  <c r="G218" i="62" s="1"/>
  <c r="G216" i="62" s="1"/>
  <c r="F224" i="62"/>
  <c r="F223" i="62" s="1"/>
  <c r="F222" i="62" s="1"/>
  <c r="F220" i="62" s="1"/>
  <c r="F218" i="62" s="1"/>
  <c r="F216" i="62" s="1"/>
  <c r="E227" i="62"/>
  <c r="E46" i="62"/>
  <c r="E225" i="62"/>
  <c r="G211" i="62"/>
  <c r="G210" i="62" s="1"/>
  <c r="G209" i="62" s="1"/>
  <c r="G207" i="62" s="1"/>
  <c r="G205" i="62" s="1"/>
  <c r="G203" i="62" s="1"/>
  <c r="E48" i="62"/>
  <c r="E199" i="62"/>
  <c r="E198" i="62" s="1"/>
  <c r="E197" i="62" s="1"/>
  <c r="E196" i="62" s="1"/>
  <c r="E194" i="62" s="1"/>
  <c r="E192" i="62" s="1"/>
  <c r="C183" i="52" s="1"/>
  <c r="G198" i="62"/>
  <c r="G197" i="62" s="1"/>
  <c r="G196" i="62" s="1"/>
  <c r="G194" i="62" s="1"/>
  <c r="G192" i="62" s="1"/>
  <c r="H43" i="59"/>
  <c r="H42" i="59" s="1"/>
  <c r="H32" i="59"/>
  <c r="H31" i="59" s="1"/>
  <c r="H230" i="59"/>
  <c r="H229" i="59" s="1"/>
  <c r="H226" i="59" s="1"/>
  <c r="H225" i="59" s="1"/>
  <c r="H224" i="59" s="1"/>
  <c r="H222" i="59" s="1"/>
  <c r="H220" i="59" s="1"/>
  <c r="H219" i="59"/>
  <c r="H218" i="59" s="1"/>
  <c r="H215" i="59"/>
  <c r="H214" i="59" s="1"/>
  <c r="H270" i="59"/>
  <c r="H269" i="59" s="1"/>
  <c r="H268" i="59" s="1"/>
  <c r="H267" i="59" s="1"/>
  <c r="H266" i="59" s="1"/>
  <c r="H264" i="59" s="1"/>
  <c r="H262" i="59" s="1"/>
  <c r="H260" i="59" s="1"/>
  <c r="H45" i="59"/>
  <c r="H44" i="59" s="1"/>
  <c r="H34" i="59"/>
  <c r="H33" i="59" s="1"/>
  <c r="H217" i="59"/>
  <c r="H216" i="59" s="1"/>
  <c r="H247" i="59"/>
  <c r="H246" i="59" s="1"/>
  <c r="H245" i="59" s="1"/>
  <c r="H243" i="59" s="1"/>
  <c r="H241" i="59" s="1"/>
  <c r="H239" i="59" s="1"/>
  <c r="H52" i="59"/>
  <c r="H51" i="59" s="1"/>
  <c r="H50" i="59" s="1"/>
  <c r="H48" i="59" s="1"/>
  <c r="H46" i="59" s="1"/>
  <c r="F185" i="62"/>
  <c r="F184" i="62" s="1"/>
  <c r="F183" i="62" s="1"/>
  <c r="F181" i="62" s="1"/>
  <c r="F179" i="62" s="1"/>
  <c r="F63" i="62" s="1"/>
  <c r="F211" i="62"/>
  <c r="G185" i="62"/>
  <c r="G184" i="62" s="1"/>
  <c r="G183" i="62" s="1"/>
  <c r="G181" i="62" s="1"/>
  <c r="G179" i="62" s="1"/>
  <c r="F198" i="62"/>
  <c r="F197" i="62" s="1"/>
  <c r="F196" i="62" s="1"/>
  <c r="F194" i="62" s="1"/>
  <c r="F192" i="62" s="1"/>
  <c r="G34" i="62"/>
  <c r="G33" i="62" s="1"/>
  <c r="G32" i="62" s="1"/>
  <c r="G30" i="62" s="1"/>
  <c r="G28" i="62" s="1"/>
  <c r="G58" i="62"/>
  <c r="G57" i="62" s="1"/>
  <c r="G56" i="62" s="1"/>
  <c r="G54" i="62" s="1"/>
  <c r="G52" i="62" s="1"/>
  <c r="G50" i="62" s="1"/>
  <c r="F23" i="62"/>
  <c r="F22" i="62" s="1"/>
  <c r="F58" i="62"/>
  <c r="F57" i="62" s="1"/>
  <c r="F56" i="62" s="1"/>
  <c r="F54" i="62" s="1"/>
  <c r="F52" i="62" s="1"/>
  <c r="F50" i="62" s="1"/>
  <c r="E34" i="62"/>
  <c r="E33" i="62" s="1"/>
  <c r="E32" i="62" s="1"/>
  <c r="E30" i="62" s="1"/>
  <c r="E28" i="62" s="1"/>
  <c r="G23" i="62"/>
  <c r="G22" i="62" s="1"/>
  <c r="F34" i="62"/>
  <c r="F33" i="62" s="1"/>
  <c r="F32" i="62" s="1"/>
  <c r="F30" i="62" s="1"/>
  <c r="F28" i="62" s="1"/>
  <c r="E23" i="62"/>
  <c r="E22" i="62" s="1"/>
  <c r="E21" i="62" s="1"/>
  <c r="E19" i="62" s="1"/>
  <c r="E17" i="62" s="1"/>
  <c r="E19" i="53" s="1"/>
  <c r="G45" i="62"/>
  <c r="G44" i="62" s="1"/>
  <c r="G43" i="62" s="1"/>
  <c r="G41" i="62" s="1"/>
  <c r="G39" i="62" s="1"/>
  <c r="F45" i="62"/>
  <c r="F44" i="62" s="1"/>
  <c r="F43" i="62" s="1"/>
  <c r="F41" i="62" s="1"/>
  <c r="F39" i="62" s="1"/>
  <c r="G63" i="62" l="1"/>
  <c r="G13" i="62"/>
  <c r="F21" i="62"/>
  <c r="F19" i="62" s="1"/>
  <c r="F17" i="62" s="1"/>
  <c r="F15" i="62" s="1"/>
  <c r="G21" i="62"/>
  <c r="G19" i="62" s="1"/>
  <c r="G17" i="62" s="1"/>
  <c r="G15" i="62" s="1"/>
  <c r="E58" i="62"/>
  <c r="E57" i="62" s="1"/>
  <c r="E56" i="62" s="1"/>
  <c r="E54" i="62" s="1"/>
  <c r="E52" i="62" s="1"/>
  <c r="C22" i="52" s="1"/>
  <c r="E224" i="62"/>
  <c r="E223" i="62" s="1"/>
  <c r="E222" i="62" s="1"/>
  <c r="E220" i="62" s="1"/>
  <c r="E218" i="62" s="1"/>
  <c r="C197" i="52" s="1"/>
  <c r="E45" i="62"/>
  <c r="E44" i="62" s="1"/>
  <c r="E43" i="62" s="1"/>
  <c r="E41" i="62" s="1"/>
  <c r="E39" i="62" s="1"/>
  <c r="C233" i="52" s="1"/>
  <c r="H30" i="59"/>
  <c r="H29" i="59" s="1"/>
  <c r="H28" i="59" s="1"/>
  <c r="H26" i="59" s="1"/>
  <c r="H24" i="59" s="1"/>
  <c r="E211" i="62"/>
  <c r="E210" i="62" s="1"/>
  <c r="E209" i="62" s="1"/>
  <c r="E207" i="62" s="1"/>
  <c r="E205" i="62" s="1"/>
  <c r="E160" i="53" s="1"/>
  <c r="E153" i="53" s="1"/>
  <c r="H213" i="59"/>
  <c r="H212" i="59" s="1"/>
  <c r="H211" i="59" s="1"/>
  <c r="H209" i="59" s="1"/>
  <c r="H207" i="59" s="1"/>
  <c r="H41" i="59"/>
  <c r="H40" i="59" s="1"/>
  <c r="H39" i="59" s="1"/>
  <c r="H37" i="59" s="1"/>
  <c r="H35" i="59" s="1"/>
  <c r="C215" i="52"/>
  <c r="C22" i="51"/>
  <c r="C31" i="51"/>
  <c r="E25" i="53"/>
  <c r="C224" i="52"/>
  <c r="E147" i="53"/>
  <c r="C215" i="51"/>
  <c r="F210" i="62"/>
  <c r="F209" i="62" s="1"/>
  <c r="F207" i="62" s="1"/>
  <c r="F205" i="62" s="1"/>
  <c r="E50" i="62"/>
  <c r="E185" i="62"/>
  <c r="E184" i="62" s="1"/>
  <c r="E183" i="62" s="1"/>
  <c r="E181" i="62" s="1"/>
  <c r="E179" i="62" s="1"/>
  <c r="C173" i="52" s="1"/>
  <c r="H22" i="59" l="1"/>
  <c r="E44" i="53"/>
  <c r="E37" i="53" s="1"/>
  <c r="C54" i="51"/>
  <c r="F203" i="62"/>
  <c r="E203" i="62" s="1"/>
  <c r="E63" i="62"/>
  <c r="E15" i="62"/>
  <c r="E173" i="53"/>
  <c r="E166" i="53" s="1"/>
  <c r="E31" i="53"/>
  <c r="E12" i="53" s="1"/>
  <c r="C244" i="51"/>
  <c r="C40" i="51"/>
  <c r="C248" i="52"/>
  <c r="C230" i="51"/>
  <c r="C205" i="51"/>
  <c r="E141" i="53"/>
  <c r="E26" i="55"/>
  <c r="G25" i="55"/>
  <c r="G24" i="55" s="1"/>
  <c r="G23" i="55" s="1"/>
  <c r="F25" i="55"/>
  <c r="G22" i="55" l="1"/>
  <c r="G20" i="55" s="1"/>
  <c r="G18" i="55" s="1"/>
  <c r="G16" i="55" s="1"/>
  <c r="G15" i="55" s="1"/>
  <c r="G14" i="55"/>
  <c r="H206" i="59"/>
  <c r="H205" i="59" s="1"/>
  <c r="H204" i="59" s="1"/>
  <c r="H203" i="59" s="1"/>
  <c r="H202" i="59" s="1"/>
  <c r="H200" i="59" s="1"/>
  <c r="H198" i="59" s="1"/>
  <c r="H82" i="59" s="1"/>
  <c r="E25" i="55"/>
  <c r="F24" i="55"/>
  <c r="H80" i="59" l="1"/>
  <c r="E24" i="55"/>
  <c r="F23" i="55"/>
  <c r="F14" i="55" s="1"/>
  <c r="E23" i="55" l="1"/>
  <c r="F22" i="55"/>
  <c r="E22" i="55" l="1"/>
  <c r="E20" i="55" s="1"/>
  <c r="E18" i="55" s="1"/>
  <c r="C163" i="52" s="1"/>
  <c r="F20" i="55"/>
  <c r="F18" i="55" s="1"/>
  <c r="F16" i="55" l="1"/>
  <c r="E135" i="53"/>
  <c r="E50" i="53" s="1"/>
  <c r="C195" i="51"/>
  <c r="E16" i="55" l="1"/>
  <c r="F15" i="55"/>
  <c r="E11" i="53"/>
  <c r="E12" i="62"/>
  <c r="H237" i="59" l="1"/>
  <c r="H235" i="59" s="1"/>
  <c r="E13" i="62" l="1"/>
  <c r="H233" i="59"/>
  <c r="H231" i="59" s="1"/>
  <c r="F11" i="62"/>
  <c r="B18" i="63" s="1"/>
  <c r="G11" i="62"/>
  <c r="G14" i="62"/>
  <c r="E216" i="62" l="1"/>
  <c r="F14" i="62"/>
  <c r="E14" i="62" s="1"/>
  <c r="E11" i="62"/>
  <c r="A204" i="52" l="1"/>
  <c r="B236" i="52"/>
  <c r="A236" i="52"/>
  <c r="B11" i="51"/>
  <c r="B204" i="52" s="1"/>
  <c r="H20" i="59" l="1"/>
  <c r="H258" i="59" l="1"/>
  <c r="H18" i="59"/>
  <c r="H16" i="59" s="1"/>
  <c r="H256" i="59" l="1"/>
  <c r="H254" i="59" s="1"/>
  <c r="H252" i="59" s="1"/>
  <c r="H78" i="59" l="1"/>
  <c r="H76" i="59" s="1"/>
  <c r="I10" i="60" l="1"/>
  <c r="H10" i="60"/>
  <c r="B16" i="63" l="1"/>
  <c r="B14" i="63" s="1"/>
  <c r="B12" i="63" s="1"/>
  <c r="B10" i="63" s="1"/>
  <c r="E13" i="55" l="1"/>
  <c r="E14" i="55" l="1"/>
  <c r="H59" i="59"/>
  <c r="H57" i="59" s="1"/>
  <c r="H14" i="59" l="1"/>
  <c r="H12" i="59" s="1"/>
  <c r="G11" i="55" l="1"/>
  <c r="C261" i="51" l="1"/>
  <c r="E187" i="53"/>
  <c r="E180" i="53" s="1"/>
  <c r="E179" i="53" s="1"/>
  <c r="H288" i="59"/>
  <c r="H287" i="59" s="1"/>
  <c r="H286" i="59" s="1"/>
  <c r="H285" i="59" s="1"/>
  <c r="H283" i="59" s="1"/>
  <c r="H281" i="59" s="1"/>
  <c r="H279" i="59" s="1"/>
  <c r="H277" i="59" s="1"/>
  <c r="H275" i="59" s="1"/>
  <c r="H273" i="59" s="1"/>
  <c r="C266" i="52"/>
  <c r="E15" i="55"/>
  <c r="F11" i="55" l="1"/>
  <c r="E11" i="55" l="1"/>
  <c r="B14" i="65"/>
  <c r="B12" i="65" s="1"/>
  <c r="B9" i="64" l="1"/>
  <c r="B11" i="64" s="1"/>
</calcChain>
</file>

<file path=xl/sharedStrings.xml><?xml version="1.0" encoding="utf-8"?>
<sst xmlns="http://schemas.openxmlformats.org/spreadsheetml/2006/main" count="1621" uniqueCount="311">
  <si>
    <t>______________ ի    ___Ն որոշման</t>
  </si>
  <si>
    <t xml:space="preserve"> Ծրագրային դասիչը</t>
  </si>
  <si>
    <t xml:space="preserve"> Տարի</t>
  </si>
  <si>
    <t xml:space="preserve"> այդ թվում`</t>
  </si>
  <si>
    <t xml:space="preserve"> ԸՆԴԱՄԵՆԸ ԾԱԽՍԵՐ</t>
  </si>
  <si>
    <t xml:space="preserve"> Գործառական դասիչը</t>
  </si>
  <si>
    <t>այդ թվում՝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</si>
  <si>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</si>
  <si>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</si>
  <si>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</si>
  <si>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</si>
  <si>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</si>
  <si>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</si>
  <si>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</si>
  <si>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</si>
  <si>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</si>
  <si>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</si>
  <si>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 xml:space="preserve"> Բյուջետային ծախսերի գործառական դասակարգման բաժինների, խմբերի և դասերի, բյուջետային հատկացումների գլխավոր կարգադրիչների, ծրագրերի, միջոցառումների և միջոցառումները կատարող պետական մարմինների անվանումները</t>
  </si>
  <si>
    <t>Ծրագիր</t>
  </si>
  <si>
    <t>Միջոցառում</t>
  </si>
  <si>
    <t>ՀՀ ՏԱՐԱԾՔԱՅԻՆ ԿԱՌԱՎԱՐՄԱՆ ԵՎ ԵՆԹԱԿԱՌՈՒՑՎԱԾՔՆԵՐԻ ՆԱԽԱՐԱՐՈՒԹՅՈՒՆ</t>
  </si>
  <si>
    <t>Ցուցանիշների փոփոխությունը 
(ավելացումները նշված են դրական նշանով, իսկ նվազեցումները` փակագծերում)</t>
  </si>
  <si>
    <t xml:space="preserve"> ՄԱՍ 1. ՊԵՏԱԿԱՆ ՄԱՐՄՆԻ ԳԾՈՎ ԱՐԴՅՈՒՆՔԱՅԻՆ (ԿԱՏԱՐՈՂԱԿԱՆ) ՑՈՒՑԱՆԻՇՆԵՐԸ </t>
  </si>
  <si>
    <t>Հավելված N3</t>
  </si>
  <si>
    <t xml:space="preserve"> ՈՉ ՖԻՆԱՆՍԱԿԱՆ ԱԿՏԻՎՆԵՐԻ ԳԾՈՎ ԾԱԽՍԵՐ</t>
  </si>
  <si>
    <t xml:space="preserve"> Ինն ամիս</t>
  </si>
  <si>
    <t>հազ. դրամ</t>
  </si>
  <si>
    <t xml:space="preserve">ՀՀ կառավարության  2022 թվականի </t>
  </si>
  <si>
    <t>ՀԱՅԱՍՏԱՆԻ ՀԱՆՐԱՊԵՏՈՒԹՅԱՆ ԿԱՌԱՎԱՐՈՒԹՅԱՆ 2021 ԹՎԱԿԱՆԻ ԴԵԿՏԵՄԲԵՐԻ 23-Ի N 2121-Ն ՈՐՈՇՄԱՆ N 3 ԵՎ N 4 ՀԱՎԵԼՎԱԾՆԵՐՈՒՄ ԿԱՏԱՐՎՈՂ ՓՈՓՈԽՈՒԹՅՈՒՆՆԵՐԸ ԵՎ ԼՐԱՑՈՒՄՆԵՐԸ</t>
  </si>
  <si>
    <t>Աղյուսակ 9.1.8</t>
  </si>
  <si>
    <t>Բաժին</t>
  </si>
  <si>
    <t>Խումբ</t>
  </si>
  <si>
    <t>Դաս</t>
  </si>
  <si>
    <t>ՀՀ կառավարության 2022 թվականի</t>
  </si>
  <si>
    <t>Ցուցանիշների փոփոխությունը 
(նվազեցումները նշված են փակագծերում)</t>
  </si>
  <si>
    <t>Աղյուսակ 9.7</t>
  </si>
  <si>
    <t xml:space="preserve">Միջոցառման վրա կատարվող ծախսը (հազար դրամ) </t>
  </si>
  <si>
    <t xml:space="preserve"> ՄԱՍ 2. ՊԵՏԱԿԱՆ ՄԱՐՄՆԻ ԳԾՈՎ ԱՐԴՅՈՒՆՔԱՅԻՆ (ԿԱՏԱՐՈՂԱԿԱՆ) ՑՈՒՑԱՆԻՇՆԵՐԸ </t>
  </si>
  <si>
    <t xml:space="preserve"> Տարի </t>
  </si>
  <si>
    <t xml:space="preserve"> Միջոցառման վրա կատարված ծախսը (հազար դրամ) </t>
  </si>
  <si>
    <t>Ցուցանիշների փոփոխությունը (նվազեցումները նշված են փակագծերում)</t>
  </si>
  <si>
    <t xml:space="preserve"> Բյուջետային հատկացումների գլխավոր կարգադրիչների, ծրագրերի և միջոցառումների անվանումները</t>
  </si>
  <si>
    <t xml:space="preserve"> Միջոցառում</t>
  </si>
  <si>
    <t xml:space="preserve">
1192</t>
  </si>
  <si>
    <t xml:space="preserve"> ԸՆԴԱՄԵՆԸ</t>
  </si>
  <si>
    <t xml:space="preserve">ՀՀ տարածքային կառավարման և ենթակառուցվածքների նախարարություն </t>
  </si>
  <si>
    <t xml:space="preserve"> Միջոցառումն իրականացնողի անվանումը՛ </t>
  </si>
  <si>
    <t xml:space="preserve"> Բյուջետային գլխավոր կարգադրիչների, ծրագրերի և միջոցառումների անվանումները</t>
  </si>
  <si>
    <t xml:space="preserve"> Ընդամենը</t>
  </si>
  <si>
    <t xml:space="preserve"> Ծրագիր</t>
  </si>
  <si>
    <t xml:space="preserve"> Միջոց առում</t>
  </si>
  <si>
    <t xml:space="preserve"> Համաֆինան սավորում</t>
  </si>
  <si>
    <t>Տարի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</si>
  <si>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</si>
  <si>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</si>
  <si>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ԸՆԹԱՑԻԿ ԾԱԽՍԵՐ</t>
  </si>
  <si>
    <t>Դրամաշնորհային միջոցներ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</si>
  <si>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</si>
  <si>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</si>
  <si>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</si>
  <si>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</si>
  <si>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Գերմանիայի զարգացման վարկերի բանկի (KFW)) աջակցությամբ իրականացվող «Կովկասյան էլեկտրահաղորդման ցանց I» Հայաստան-Վրաստան հաղորդիչ գիծ/ենթակայանների դրամաշնորհային ծրագիր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</si>
  <si>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</si>
  <si>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</si>
  <si>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</si>
  <si>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 Գերմանիայի զարգացման վարկերի բանկի (KFW) աջակցությամբ իրականացվող Կովկասյան էլեկտրահաղորդման ցանց I Հայաստան-Վրաստան հաղորդիչ գիծ/ենթակայանների դրամաշնորհային ծրագրի շրջանակներում իրականացվող ներդրումներ</t>
  </si>
  <si>
    <t>04</t>
  </si>
  <si>
    <t>03</t>
  </si>
  <si>
    <t>05</t>
  </si>
  <si>
    <t xml:space="preserve"> ԱՅԼ  ԾԱԽՍԵՐ</t>
  </si>
  <si>
    <t xml:space="preserve"> Այլ ծախսեր</t>
  </si>
  <si>
    <t xml:space="preserve"> ՀՀ տարածքային կառավարման և ենթակառուցվածքների նախարարություն</t>
  </si>
  <si>
    <t xml:space="preserve"> ՀԻՄՆԱԿԱՆ ՄԻՋՈՑՆԵՐ</t>
  </si>
  <si>
    <t xml:space="preserve"> ՇԵՆՔԵՐ ԵՎ ՇԻՆՈՒԹՅՈՒՆՆԵՐ</t>
  </si>
  <si>
    <t xml:space="preserve"> - Շենքերի և շինությունների կապիտալ վերանորոգում</t>
  </si>
  <si>
    <t xml:space="preserve"> ՄԵՔԵՆԱՆԵՐ  ԵՎ  ՍԱՐՔԱՎՈՐՈՒՄՆԵՐ</t>
  </si>
  <si>
    <t xml:space="preserve"> - Այլ մեքենաներ և սարքավորումներ</t>
  </si>
  <si>
    <t xml:space="preserve"> Ծառայությունների մատուցում </t>
  </si>
  <si>
    <t xml:space="preserve"> Այլ պետական կազմակերպությունների կողմից օգտագործվող ոչ ֆինանսական ակտիվների հետ գործառնություններ </t>
  </si>
  <si>
    <t>«ՀԱՅԱUՏԱՆԻ ՀԱՆՐԱՊԵՏՈՒԹՅԱՆ 2022 ԹՎԱԿԱՆԻ ՊԵՏԱԿԱՆ ԲՅՈՒՋԵԻ ՄԱUԻՆ» OՐԵՆՔԻ N 1 ՀԱՎԵԼՎԱԾԻ N 2 ԱՂՅՈՒՍԱԿՈՒՄ ԿԱՏԱՐՎՈՂ ՎԵՐԱԲԱՇԽՈՒՄԸ ԵՎ ՀԱՅԱՍՏԱՆԻ ՀԱՆՐԱՊԵՏՈՒԹՅԱՆ ԿԱՌԱՎԱՐՈՒԹՅԱՆ 2021 ԹՎԱԿԱՆԻ ԴԵԿՏԵՄԲԵՐԻ 23-Ի N 2121-Ն ՈՐՈՇՄԱՆ N 5 ՀԱՎԵԼՎԱԾԻ N 1 ԱՂՅՈՒՍԱԿՈՒՄ ԿԱՏԱՐՎՈՂ ՓՈՓՈԽՈՒԹՅՈՒՆՆԵՐԸ ԵՎ ԼՐԱՑՈՒՄՆԵՐԸ</t>
  </si>
  <si>
    <t xml:space="preserve"> Ծրագրի միջոցառումներ</t>
  </si>
  <si>
    <t xml:space="preserve"> 04</t>
  </si>
  <si>
    <t xml:space="preserve"> ՏՆՏԵՍԱԿԱՆ ՀԱՐԱԲԵՐՈՒԹՅՈՒՆՆԵՐ</t>
  </si>
  <si>
    <t xml:space="preserve"> 03</t>
  </si>
  <si>
    <t xml:space="preserve"> Վառելիք և էներգետիկա</t>
  </si>
  <si>
    <t xml:space="preserve"> 05</t>
  </si>
  <si>
    <t xml:space="preserve"> Էլեկտրաէներգիա</t>
  </si>
  <si>
    <t xml:space="preserve"> 01</t>
  </si>
  <si>
    <t>ՀԱՅԱՍՏԱՆԻ ՀԱՆՐԱՊԵՏՈՒԹՅԱՆ ԿԱՌԱՎԱՐՈՒԹՅԱՆ 2021 ԹՎԱԿԱՆԻ ԴԵԿՏԵՄԲԵՐԻ 23-Ի N 2121-Ն ՈՐՈՇՄԱՆ N 9 ՀԱՎԵԼՎԱԾԻ N 9.7 ԵՎ N9.47 ԱՂՅՈՒՍԱԿՆԵՐՈՒՄ ԿԱՏԱՐՎՈՂ ՓՈՓՈԽՈՒԹՅՈՒՆՆԵՐԸ ԵՎ ԼՐԱՑՈՒՄՆԵՐԸ</t>
  </si>
  <si>
    <t xml:space="preserve">  ԸՆԴԱՄԵՆԸ</t>
  </si>
  <si>
    <t xml:space="preserve"> Տրանսֆերտների տրամադրում </t>
  </si>
  <si>
    <t xml:space="preserve"> 1157 </t>
  </si>
  <si>
    <t xml:space="preserve"> Քաղաքային զարգացում </t>
  </si>
  <si>
    <t xml:space="preserve"> Քաղաքային զարգացում</t>
  </si>
  <si>
    <t xml:space="preserve"> Քաղաքային ենթակառուցվածքների զարգացում</t>
  </si>
  <si>
    <t xml:space="preserve"> Քաղաքային ենթակառուցվածքների արդիականացում և բարելավում</t>
  </si>
  <si>
    <t xml:space="preserve"> Հանրության կողմից անմիջականորեն օգտագործվող ակտիվների հետ կապված միջոցառումներ</t>
  </si>
  <si>
    <t xml:space="preserve"> Ճանապարհաշինական աշխատանքներ</t>
  </si>
  <si>
    <t xml:space="preserve"> Տրանսպորտ</t>
  </si>
  <si>
    <t xml:space="preserve"> Ճանապարհային տրանսպորտ</t>
  </si>
  <si>
    <t>Քաղաքային զարգացում</t>
  </si>
  <si>
    <t xml:space="preserve"> - Շենքերի և շինությունների շինարարություն</t>
  </si>
  <si>
    <t xml:space="preserve"> 1004</t>
  </si>
  <si>
    <t xml:space="preserve"> Ոռոգման համակարգի առողջացում</t>
  </si>
  <si>
    <t xml:space="preserve"> Ոռոգման ծառայությունների հասանելիության և մատչելիության ապահովում</t>
  </si>
  <si>
    <t xml:space="preserve"> Ոռոգման ջրի մատակարարման արդյունավետության և հասանելիության բարելավում, կորուստների կրճատում</t>
  </si>
  <si>
    <t xml:space="preserve"> 11009</t>
  </si>
  <si>
    <t xml:space="preserve"> 1072</t>
  </si>
  <si>
    <t xml:space="preserve"> Ջրամատակարարաման և ջրահեռացման բարելավում</t>
  </si>
  <si>
    <t xml:space="preserve"> Ջրամատակարարման ծառայությունների հասանելիության և մատչելիության ապահովում</t>
  </si>
  <si>
    <t xml:space="preserve"> Խմելու ջրի մատակարարման և ջրահեռացման համակարգի բարելավում, կորուստների կրճատում</t>
  </si>
  <si>
    <t xml:space="preserve"> Տրանսֆերտների տրամադրում</t>
  </si>
  <si>
    <t xml:space="preserve"> Պետական մարմինների կողմից օգտագործվող ոչ ֆինանսական ակտիվների հետ գործառնություններ</t>
  </si>
  <si>
    <t xml:space="preserve"> 02</t>
  </si>
  <si>
    <t xml:space="preserve"> Գյուղատնտեսություն, անտառային տնտեսություն, ձկնորսություն և որսորդություն</t>
  </si>
  <si>
    <t xml:space="preserve"> Ոռոգում</t>
  </si>
  <si>
    <t xml:space="preserve"> ՀՀ  տարածքային կառավարման և ենթակառուցվածքների նախարարության ջրային կոմիտե</t>
  </si>
  <si>
    <t xml:space="preserve"> 06</t>
  </si>
  <si>
    <t xml:space="preserve"> ԲՆԱԿԱՐԱՆԱՅԻՆ ՇԻՆԱՐԱՐՈՒԹՅՈՒՆ ԵՎ ԿՈՄՈՒՆԱԼ ԾԱՌԱՅՈՒԹՅՈՒՆՆԵՐ</t>
  </si>
  <si>
    <t xml:space="preserve"> Ջրամատակարարում</t>
  </si>
  <si>
    <t xml:space="preserve"> ԱՅԼ ՀԻՄՆԱԿԱՆ ՄԻՋՈՑՆԵՐ</t>
  </si>
  <si>
    <t xml:space="preserve"> - Նախագծահետազոտական ծախսեր</t>
  </si>
  <si>
    <t>- Շենքերի և շինությունների շինարարություն</t>
  </si>
  <si>
    <t xml:space="preserve"> 11009 </t>
  </si>
  <si>
    <t xml:space="preserve"> Միջոցառումն իրականացնողի անվանումը` </t>
  </si>
  <si>
    <t xml:space="preserve"> Մասնագիտատացված միավոր </t>
  </si>
  <si>
    <t xml:space="preserve"> Ակտիվն օգտագործող կազմակերպության(ների) անվանում(ները)՛ </t>
  </si>
  <si>
    <t xml:space="preserve">  Մասնագիտացված միավոր </t>
  </si>
  <si>
    <t xml:space="preserve"> 1072 </t>
  </si>
  <si>
    <t xml:space="preserve"> Մասնագիտացված միավոր </t>
  </si>
  <si>
    <t xml:space="preserve"> Պետական մարմինների կողմից օգտագործվող ոչ ֆինանսական ակտիվների հետ գործառնություններ </t>
  </si>
  <si>
    <t xml:space="preserve"> Աղյուսակ 9.1.26 </t>
  </si>
  <si>
    <t xml:space="preserve"> ՀՀ  տարածքային կառավարման և ենթակառուցվածքների նախարարության ջրային կոմիտե </t>
  </si>
  <si>
    <t>ՀԱՅԱՍՏԱՆԻ ՀԱՆՐԱՊԵՏՈՒԹՅԱՆ ԿԱՌԱՎԱՐՈՒԹՅԱՆ 2021 ԹՎԱԿԱՆԻ ԴԵԿՏԵՄԲԵՐԻ 23-Ի N 2121-Ն ՈՐՈՇՄԱՆ N 9.1 ՀԱՎԵԼՎԱԾԻ NN 9.1.8, 9.1.26 և 9.1.59 ԱՂՅՈՒՍԱԿՆԵՐՈՒՄ ԿԱՏԱՐՎՈՂ ՓՈՓՈԽՈՒԹՅՈՒՆՆԵՐԸ ԵՎ ԼՐԱՑՈՒՄՆԵՐԸ</t>
  </si>
  <si>
    <t>1040</t>
  </si>
  <si>
    <t xml:space="preserve"> Վարկային միջոցներ</t>
  </si>
  <si>
    <t>ԸՆԴԱՄԵՆԸ_x000D_
այդ թվում`</t>
  </si>
  <si>
    <t xml:space="preserve"> - ՈՉ ՖԻՆԱՆՍԱԿԱՆ ԱԿՏԻՎՆԵՐԻ ԳԾՈՎ ԾԱԽՍԵՐ </t>
  </si>
  <si>
    <t>ՀՀ ՏԱՐԱԾՔԱՅԻՆ ԿԱՌԱՎԱՐՄԱՆ ԵՎ ԵՆԹԱԿԱՌՈՒՑՎԱԾՔՆԵՐԻ ՆԱԽԱՐԱՐՈՒԹՅՈՒՆ_x000D_
այդ թվում`</t>
  </si>
  <si>
    <t>այդ թվում`</t>
  </si>
  <si>
    <t xml:space="preserve"> ՇՐՋԱԿԱ  ՄԻՋԱՎԱՅՐԻ ՊԱՇՏՊԱՆՈՒԹՅՈՒՆ</t>
  </si>
  <si>
    <t xml:space="preserve"> Աղբահանում</t>
  </si>
  <si>
    <t xml:space="preserve"> 1040</t>
  </si>
  <si>
    <t xml:space="preserve"> Կոշտ թափոնների կառավարում</t>
  </si>
  <si>
    <t xml:space="preserve"> Կենցաղային թափոնների արդյունավետ կառավարում սոցիալական և բնապահպանական խնդիրների լուծում</t>
  </si>
  <si>
    <t xml:space="preserve"> Կենցաղային թափոնների արդյունավետ կառավարում</t>
  </si>
  <si>
    <t xml:space="preserve"> Կոշտ թափոնների կառավարման համակարգի բարելավում և նոր աղբավայրի ստեղծում</t>
  </si>
  <si>
    <t xml:space="preserve"> Այլ պետական կազմակերպությունների կողմից օգտագործվող ոչ ֆինանսական ակտիվների հետ գործառնություններ</t>
  </si>
  <si>
    <t xml:space="preserve"> 1040 </t>
  </si>
  <si>
    <t xml:space="preserve"> Կոշտ թափոնների կառավարում </t>
  </si>
  <si>
    <t>ՀԱՅԱՍՏԱՆԻ ՀԱՆՐԱՊԵՏՈՒԹՅԱՆ ԿԱՌԱՎԱՐՈՒԹՅԱՆ 2021 ԹՎԱԿԱՆԻ ԴԵԿՏԵՄԲԵՐԻ 23-Ի N 2121-Ն ՈՐՈՇՄԱՆ N 1 ՀԱՎԵԼՎԱԾԻ N 1 ԱՂՅՈՒՍԱԿՈՒՄ ԿԱՏԱՐՎՈՂ ՓՈՓՈԽՈՒԹՅՈՒՆՆԵՐԸ</t>
  </si>
  <si>
    <t xml:space="preserve">  ՀՀ տարածքային կառավարման և ենթակառուցվածքների նախարարություն</t>
  </si>
  <si>
    <t xml:space="preserve"> ՀՀ  տարածքային կառավարման և ենթակառուցվածքների նախարարություն</t>
  </si>
  <si>
    <t xml:space="preserve"> - ԸՆԹԱՑԻԿ ԾԱԽՍԵՐ </t>
  </si>
  <si>
    <t>հազար դրամներով</t>
  </si>
  <si>
    <t xml:space="preserve">                                                              Հավելված N 2</t>
  </si>
  <si>
    <t xml:space="preserve">Եկամտատեսակ
</t>
  </si>
  <si>
    <t>ՊԵՏԱԿԱՆ ԲՅՈՒՋԵԻ ԵԿԱՄՈՒՏՆԵՐ</t>
  </si>
  <si>
    <t xml:space="preserve">Պաշտոնական դրամաշնորհներ </t>
  </si>
  <si>
    <t xml:space="preserve">                                                              Հավելված N 1</t>
  </si>
  <si>
    <t>1. Եկամուտների գծով</t>
  </si>
  <si>
    <t>2. Ծախսերի գծով</t>
  </si>
  <si>
    <t>3. Դեֆիցիտը (պակասուրդը)</t>
  </si>
  <si>
    <t>Բ. Արտաքին աղբյուրներ - ընդամենը</t>
  </si>
  <si>
    <t xml:space="preserve"> այդ թվում</t>
  </si>
  <si>
    <t>1. Փոխառու զուտ միջոցներ</t>
  </si>
  <si>
    <t>1.1. Վարկերի և փոխատվությունների ստացում</t>
  </si>
  <si>
    <t>որից`</t>
  </si>
  <si>
    <t>նպատակային վարկերի գծով</t>
  </si>
  <si>
    <t>Ճանապարհային ցանցի բարելավում</t>
  </si>
  <si>
    <t xml:space="preserve">  Եվրոպական ներդրումային  բանկի աջակցությամբ իրականացվող Մ6 Վանաձոր-Ալավերդի- Վրաստանի սահման միջպետական նշանակության ճանապարհի անվտանգության բարելավման դրամաշնորհային ծրագիր</t>
  </si>
  <si>
    <t xml:space="preserve"> Ճանապարհային ցանցի բարելավում և անվտանգ երթևեկության ապահովում</t>
  </si>
  <si>
    <t xml:space="preserve"> Ճանապարհների ծածկի որակի և փոխադրումների արդյունավետության բարելավում, ճանապարհների վիճակով պայմանավորված պատահարների նվազում</t>
  </si>
  <si>
    <t xml:space="preserve"> Աշտարակ-Թալին 29+600կմ-71+500կմ հատվածի կառուցում</t>
  </si>
  <si>
    <t xml:space="preserve"> Եվրոպական ներդրումային բանկի աջակցությամբ իրականացվող Մ6 Վանաձոր-Ալավերդի-Վրաստանի սահման միջպետական նշանակության ճանապարհի անվտանգության բարելավման  դրամաշնորհային ծրագիր</t>
  </si>
  <si>
    <t xml:space="preserve"> Եվրոպական ներդրումային բանկի աջակցությամբ իրականացվող Մ6 Վանաձոր-Ալավերդի-Վրաստանի սահման միջպետական նշանակության ճանապարհի անվտանգության բարելավման  դրամաշնորհային ծրագիր </t>
  </si>
  <si>
    <t xml:space="preserve"> Հանրության կողմից անմիջականորեն օգտագործվող ակտիվների հետ կապված միջոցառումներ </t>
  </si>
  <si>
    <t xml:space="preserve">Մասնագիտացված միավոր </t>
  </si>
  <si>
    <t>1004</t>
  </si>
  <si>
    <t>Ոռոգման համակարգի առողջացում</t>
  </si>
  <si>
    <t>ԱՅԼ ՀԻՄՆԱԿԱՆ ՄԻՋՈՑՆԵՐ</t>
  </si>
  <si>
    <t xml:space="preserve"> -  Նախագծահետազոտական ծախսեր</t>
  </si>
  <si>
    <t xml:space="preserve"> ՀՀ տարածքային կառավարման և ենթակառուցվածքների նախարարության ջրային կոմիտե</t>
  </si>
  <si>
    <t>1072</t>
  </si>
  <si>
    <t>31016</t>
  </si>
  <si>
    <t>31017</t>
  </si>
  <si>
    <t>31018</t>
  </si>
  <si>
    <t>ԵՄ աջակցությամբ իրականացվող վարկային ծրագրի շրջանակներում ջրամբարների կառուցում</t>
  </si>
  <si>
    <t xml:space="preserve"> ԵՄ աջակցությամբ իրականացվող վարկային ծրագրի շրջանակներում ոռոգման համակարգի կառուցում</t>
  </si>
  <si>
    <t xml:space="preserve"> ԵՄ աջակցությամբ իրականացվող վարկային ծրագրի շրջանակներում ջրամբարների կառուցում</t>
  </si>
  <si>
    <t>31009</t>
  </si>
  <si>
    <t xml:space="preserve"> ԵՄ աջակցությամբ իրականացվող վարկային ծրագրի շրջանակներում ՀՀ 8 մարզերում աղբահանության և կոշտ թափոնների ինտեգրված համակարգի կառուցում </t>
  </si>
  <si>
    <t xml:space="preserve"> Ճանապարհային ցանցի բարելավում</t>
  </si>
  <si>
    <t>1049</t>
  </si>
  <si>
    <t>21015</t>
  </si>
  <si>
    <t>21016</t>
  </si>
  <si>
    <t xml:space="preserve"> ԵՄ աջակցությամբ իրականացվող վարկային ծրագրի շրջանակներում միջհամայնքային ճանապարհների, ենթակառուցվածքների վերականգնում, տրանսպորտային միջոցների բարելավում</t>
  </si>
  <si>
    <t xml:space="preserve"> ԵՄ աջակցությամբ իրականացվող վարկային ծրագրի շրջանակներում հեռագնա արոտների ճանապարհների  հասանելիություն</t>
  </si>
  <si>
    <t xml:space="preserve"> -  Այլ մեքենաներ և սարքավորումներ</t>
  </si>
  <si>
    <t xml:space="preserve"> 31011</t>
  </si>
  <si>
    <t xml:space="preserve"> ԵՄ աջակցությամբ իրականացվող վարկային ծրագրի շրջանակներում խմելու ջրի մատակարարման համակարգի կառուցում</t>
  </si>
  <si>
    <t xml:space="preserve"> 12026</t>
  </si>
  <si>
    <t xml:space="preserve"> ԵՄ աջակցությամբ իրականացվող վարկային ծրագրի շրջանակներում Էներգախնայողության նպատակով մարզի բազմաբնակարան շենքերում ջերմամեկուսացում</t>
  </si>
  <si>
    <t>ԵՄ աջակցությամբ իրականացվող վարկային ծրագրի շրջանակներում ոռոգման համակարգի կառուցում</t>
  </si>
  <si>
    <t xml:space="preserve"> Ոռոգման համակարգի բարելավում (17 բնակավայրերում պոմպակայաններ, խողովակաշարեր, ջրագծեր)</t>
  </si>
  <si>
    <t xml:space="preserve">  Պետական մարմինների կողմից օգտագործվող ոչ ֆինանսական ակտիվների հետ գործառնություններ</t>
  </si>
  <si>
    <t xml:space="preserve"> 17 Ջրամբարների կառուցում,4 ջրամբարների վերանորոգում,31 նոր ՕԿՋ</t>
  </si>
  <si>
    <t xml:space="preserve"> Ջրամբարների և հիմնական ջրատարների կառուցում (128կմ ինքնահոս ջրատար)</t>
  </si>
  <si>
    <t xml:space="preserve"> ԵՄ աջակցությամբ իրականացվող վարկային ծրագրի շրջանակներում ՀՀ 8 մարզերում աղբահանության և կոշտ թափոնների ինտեգրված համակարգի կառուցում</t>
  </si>
  <si>
    <t xml:space="preserve">   ԵՄ աջակցությամբ իրականացվող վարկային ծրագրի շրջանակներում միջհամայնքային ճանապարհների, ենթակառուցվածքների վերականգնում, տրանսպորտային միջոցների բարելավում</t>
  </si>
  <si>
    <t xml:space="preserve"> Միջհամայնքային բնակավայրերից մայրուղի տանող 250 կմ և ներբնակավայրային 50 կմ ճանապարհների վերկանգնում, 4 քաղաքներում ավտոկայանների, ավտոբուսների և միկրոավտոբուսների ձեռք բերում</t>
  </si>
  <si>
    <t xml:space="preserve"> Հեռագնա արոտների հասանելիություն (ճանապարհներ, խմոցներ)</t>
  </si>
  <si>
    <t xml:space="preserve"> Խմելու ջրի մատակարարման համակարգ (80 բնակավայրերում ջրամատակարարման ներքին ցանց, ջրամաքրման կայաններ, խողովակաշարեր)</t>
  </si>
  <si>
    <t xml:space="preserve"> Էներգախնայողության նպատակով Սյունիքի մարզի բազմաբնակարան շենքերում ջերմամեկուսացում (Կապանի 151 շենքերում էներգախնայողության միջոցառումներ)</t>
  </si>
  <si>
    <t>ԵՄ աջակցությամբ իրականացվող վարկային ծրագրի շրջանակներում ՀՀ 8 մարզերում աղբահանության և կոշտ թափոնների ինտեգրված համակարգի կառուցում</t>
  </si>
  <si>
    <t xml:space="preserve"> Աջակցություն ցուցաբերվող բնակավայրեր, քանակ</t>
  </si>
  <si>
    <t xml:space="preserve"> ՀՀ 8 մարզերում աղբահանության և կոշտ թափոնների ինտեգրված համակարգ (4 սանիտարական աղբավայր, 16 փոխբեռնման կայան)</t>
  </si>
  <si>
    <t xml:space="preserve">  ԵՄ աջակցությամբ իրականացվող վարկային ծրագրի շրջանակներում միջհամայնքային ճանապարհների, ենթակառուցվածքների վերականգնում, տրանսպորտային միջոցների բարելավում</t>
  </si>
  <si>
    <t xml:space="preserve"> Աջակցություն ցուցաբերվող համայնքներ, քանակ</t>
  </si>
  <si>
    <t xml:space="preserve"> Միջոցառումն իրականացնողի անվանումը՝</t>
  </si>
  <si>
    <t xml:space="preserve">«ՀԱՅԱՍՏԱՆԻ ՀԱՆՐԱՊԵՏՈՒԹՅԱՆ 2022 ԹՎԱԿԱՆԻ ՊԵՏԱԿԱՆ ԲՅՈՒՋԵԻ
ՄԱՍԻՆ» ՕՐԵՆՔԻ N 2 ՀՈԴՎԱԾԻ ԱՂՅՈՒՍԱԿՈՒՄ ԿԱՏԱՐՎՈՂ ՓՈՓՈԽՈՒԹՅՈՒՆՆԵՐԸ </t>
  </si>
  <si>
    <t xml:space="preserve">«ՀԱՅԱՍՏԱՆԻ ՀԱՆՐԱՊԵՏՈՒԹՅԱՆ 2022 ԹՎԱԿԱՆԻ ՊԵՏԱԿԱՆ ԲՅՈՒՋԵԻ
ՄԱՍԻՆ» ՕՐԵՆՔԻ N 6 ՀՈԴՎԱԾԻ ԱՂՅՈՒՍԱԿՈՒՄ ԵՎ ՀԱՅԱՍՏԱՆԻ ՀԱՆՐԱՊԵՏՈՒԹՅԱՆ ԿԱՌԱՎԱՐՈՒԹՅԱՆ 2021 ԹՎԱԿԱՆԻ ԴԵԿՏԵՄԲԵՐԻ 23-Ի N 2121-Ն ՈՐՈՇՄԱՆ N 2 ՀԱՎԵԼՎԱԾՈՒՄ ԿԱՏԱՐՎՈՂ ՓՈՓՈԽՈՒԹՅՈՒՆՆԵՐԸ </t>
  </si>
  <si>
    <t xml:space="preserve">
Ցուցանիշների փոփոխությունը 
(նվազեցումները նշված են փակագծերում)
</t>
  </si>
  <si>
    <t>Հավելված N 3</t>
  </si>
  <si>
    <t>Պետական բյուջեի դեֆիցիտի ֆինանսավորման աղբյուրներն ու դրանց տարրերի անվանումները</t>
  </si>
  <si>
    <t>Ջրամատակարարման և ջրահեռացման բարելավում</t>
  </si>
  <si>
    <t xml:space="preserve"> Ասիական զարգացման բանկի աջակցությամբ իրականացվող Հյուսիս-հարավ միջանցքի զարգացման ծրագրի համակարգում և կառավարում ( Տրանշ 2)</t>
  </si>
  <si>
    <t xml:space="preserve"> ԴՐԱՄԱՇՆՈՐՀՆԵՐ</t>
  </si>
  <si>
    <t xml:space="preserve"> Եվրասիական զարգացման բանկի աջակցությամբ իրականացվող Հյուսիս-հարավ միջանցքի զարգացման ծրագրի համակարգում և կառավարում</t>
  </si>
  <si>
    <t xml:space="preserve"> Ընթացիկ դրամաշնորհներ պետական հատվածի այլ մակարդակներին</t>
  </si>
  <si>
    <t xml:space="preserve"> - Այլ ընթացիկ դրամաշնորհներ</t>
  </si>
  <si>
    <t xml:space="preserve"> Հյուսիս-հարավ ճանապարհային միջանցքի զարգացման ծրագրի Սիսիան-Քաջարան 60կմ-ի համակարգում և կառավարում</t>
  </si>
  <si>
    <t xml:space="preserve"> Հյուսիս-հարավ ճանապարհային միջանցքի զարգացման ծրագրի Քաջարանի թունելի և մոտեցումների համակարգում և կառավարում</t>
  </si>
  <si>
    <t>21004</t>
  </si>
  <si>
    <t xml:space="preserve"> Ասիական զարգացման բանկի աջակցությամբ իրականացվող  Մ6 Վանաձոր-Ալավերդի-Վրաստանի սահման միջպետական նշանակության ճանապարհի ծրագրի կառուցում և հիմնանորոգում</t>
  </si>
  <si>
    <t>21006</t>
  </si>
  <si>
    <t xml:space="preserve"> Ասիական զարգացման բանկի աջակցությամբ իրականացվող Հյուսիս-հարավ միջանցքի զարգացման վարկային ծրագիր, Տրանշ 2</t>
  </si>
  <si>
    <t>21011</t>
  </si>
  <si>
    <t xml:space="preserve"> Ասիական զարգացման բանկի աջակցությամբ իրականացվող Հյուսիս-հարավ միջանցքի զարգացման վարկային ծրագիր, Տրանշ 3</t>
  </si>
  <si>
    <t>21013</t>
  </si>
  <si>
    <t xml:space="preserve"> Համաշխարհային բանկի աջակցությամբ իրականացվող Կենսական նշանակության ճանապարհացանցի բարելավման երկրորդ լրացուցիչ ֆինանսավորման ծրագրի շրջանակներում ավտոճանապարհների բարեկարգման աշխատանքներ</t>
  </si>
  <si>
    <t>ԴՐԱՄԱՇՆՈՐՀՆԵՐ</t>
  </si>
  <si>
    <t xml:space="preserve"> Ավտոճանապարհների բարեկարգման աշխատանքներ</t>
  </si>
  <si>
    <t xml:space="preserve"> Հատված Թալին-Լանջիկ 71+500 կմ-90+200 կմ կառուցման շինարարական աշխատանքներ</t>
  </si>
  <si>
    <t xml:space="preserve"> Հյուսիս-հարավ ճանապարհային միջանցքի զարգացման ծրագրի շրջանակներում հողերի օտարում (Քաջարանի թունել և մոտեցում)</t>
  </si>
  <si>
    <t xml:space="preserve"> Հյուսիս-հարավ ճանապարհային միջանցքի զարգացման ծրագրի շրջանակներում հողերի օտարում (Սիսիան-Քաջարան 60կմ)</t>
  </si>
  <si>
    <t xml:space="preserve"> Խորհրդատվական ծառայություններ և պահպանման ծախսեր</t>
  </si>
  <si>
    <t xml:space="preserve"> Ասիական զարգացման բանկի աջակցությամբ իրականացվող Հյուսիս-հարավ միջանցքի զարգացման ծրագրի համակարգում և կառավարում ( Տրանշ 2) </t>
  </si>
  <si>
    <t xml:space="preserve"> Խորհրդատվական ծառայություններ և պահպանման ծախսեր </t>
  </si>
  <si>
    <t>Փորձաքննության ծառայություն</t>
  </si>
  <si>
    <t xml:space="preserve"> Եվրասիական զարգացման բանկի աջակցությամբ իրականացվող Հյուսիս-հարավ միջանցքի զարգացման ծրագրի համակարգում և կառավարում </t>
  </si>
  <si>
    <t xml:space="preserve"> Տեխնիկական հսկողություն, հատ </t>
  </si>
  <si>
    <t xml:space="preserve"> Խորհրդատուների քանակ, հատ</t>
  </si>
  <si>
    <t xml:space="preserve"> Հողերի օտարում, շահառուների քանակ</t>
  </si>
  <si>
    <t xml:space="preserve"> Ասիական զարգացման բանկի աջակցությամբ իրականացվող  Մ6 Վանաձոր-Ալավերդի-Վրաստանի սահման միջպետական նշանակության ճանապարհի ծրագրի կառուցում և հիմնանորոգում </t>
  </si>
  <si>
    <t xml:space="preserve"> Ճանապարհաշինական աշխատանքներ </t>
  </si>
  <si>
    <t xml:space="preserve"> Ասիական զարգացման բանկի աջակցությամբ իրականացվող Հյուսիս-հարավ միջանցքի զարգացման վարկային ծրագիր, Տրանշ 2 </t>
  </si>
  <si>
    <t xml:space="preserve"> Աշտարակ-Թալին 29+600կմ-71+500կմ հատվածի կառուցում </t>
  </si>
  <si>
    <t xml:space="preserve"> Վերակառուցման և զարգացման եվրոպական բանկի աջակցությամբ իրականացվող ՀՀ պետական սահմանի Բագրատաշեն անցման կետի կամրջի վերակառուցման վարկային ծրագիր </t>
  </si>
  <si>
    <t xml:space="preserve"> Նոր կամրջի կառուցման շինարարական աշխատանքներ </t>
  </si>
  <si>
    <t>21008</t>
  </si>
  <si>
    <t xml:space="preserve"> Վերակառուցման և զարգացման եվրոպական բանկի աջակցությամբ իրականացվող ՀՀ պետական սահմանի Բագրատաշեն անցման կետի կամրջի վերակառուցման վարկային ծրագիր</t>
  </si>
  <si>
    <t xml:space="preserve"> Նոր կամրջի կառուցման շինարարական աշխատանքներ</t>
  </si>
  <si>
    <t xml:space="preserve"> Ասիական զարգացման բանկի աջակցությամբ իրականացվող Հյուսիս-հարավ միջանցքի զարգացման վարկային ծրագիր, Տրանշ 3 </t>
  </si>
  <si>
    <t xml:space="preserve"> Հատված Թալին-Լանջիկ 71+500 կմ-90+200 կմ կառուցման շինարարական աշխատանքներ </t>
  </si>
  <si>
    <t xml:space="preserve"> Համաշխարհային բանկի աջակցությամբ իրականացվող Կենսական նշանակության ճանապարհացանցի բարելավման երկրորդ լրացուցիչ ֆինանսավորման ծրագրի շրջանակներում ավտոճանապարհների բարեկարգման աշխատանքներ </t>
  </si>
  <si>
    <t xml:space="preserve"> Ավտոճանապարհների բարեկարգման աշխատանքներ </t>
  </si>
  <si>
    <t xml:space="preserve"> Ճանապարհների վրա վտանգավոր կետերի վերացում, հատ </t>
  </si>
  <si>
    <t xml:space="preserve"> 1-ին հատված (կմ 29+600-կմ 37+545), ընդհանուր ծավալի մեջ, տոկոս</t>
  </si>
  <si>
    <t>Աղյուսակ 9.47</t>
  </si>
  <si>
    <t>ՀՀ ԿԱՌԱՎԱՐՈՒԹՅՈՒՆ</t>
  </si>
  <si>
    <t xml:space="preserve"> ՀՀ կառավարության պահուստային ֆոնդ </t>
  </si>
  <si>
    <t xml:space="preserve"> 1139 </t>
  </si>
  <si>
    <t xml:space="preserve"> 11001 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</si>
  <si>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 </t>
  </si>
  <si>
    <t>Հավելված N4</t>
  </si>
  <si>
    <t>Հավելված N5</t>
  </si>
  <si>
    <t>Հավելված N6</t>
  </si>
  <si>
    <t>Հավելված N7</t>
  </si>
  <si>
    <t>Հավելված N 8</t>
  </si>
  <si>
    <t>Հավելված N 9</t>
  </si>
  <si>
    <t>Ցուցանիշների փոփոխությունը (ավելացումները նշված են դրական նշանով)</t>
  </si>
  <si>
    <t>Աղյուսակ 9.1.59</t>
  </si>
  <si>
    <t xml:space="preserve"> 11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</si>
  <si>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</si>
  <si>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</si>
  <si>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ՀՀ կառավարության պահուստային ֆոնդ</t>
  </si>
  <si>
    <t xml:space="preserve"> 1139</t>
  </si>
  <si>
    <t xml:space="preserve"> 11001</t>
  </si>
  <si>
    <t xml:space="preserve"> ՀՀ կառավարություն</t>
  </si>
  <si>
    <t xml:space="preserve"> Պահուստային միջոցներ</t>
  </si>
  <si>
    <t xml:space="preserve"> Պահուստային ֆոնդի կառավարման արդյունավետության և թափանցիկության ապահովում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</si>
  <si>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</si>
  <si>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 xml:space="preserve"> Պետական բյուջեում չկանխատեսված, ինչպես նաև բյուջետային երաշխիքների ապահովման ծախսերի ֆինանսավորման ապահովում</t>
  </si>
  <si>
    <t xml:space="preserve"> Եվրոպական ներդրումային բանկի աջակցությամբ իրականացվող Հյուսիս-հարավ միջանցքի զարգացման վարկային ծրագիր, Տրանշ 3</t>
  </si>
  <si>
    <t>21009</t>
  </si>
  <si>
    <t xml:space="preserve"> Լանջիկ-Գյումրի 27.47 կմ երկարությամբ ճանապարհային հատվածի կառուցում</t>
  </si>
  <si>
    <t>«ՀԱՅԱUՏԱՆԻ ՀԱՆՐԱՊԵՏՈՒԹՅԱՆ 2022 ԹՎԱԿԱՆԻ ՊԵՏԱԿԱՆ ԲՅՈՒՋԵԻ ՄԱUԻՆ» OՐԵՆՔԻ N 1 ՀԱՎԵԼՎԱԾԻ N 4 ԱՂՅՈՒՍԱԿՈՒՄ  ԵՎ ՀԱՅԱՍՏԱՆԻ ՀԱՆՐԱՊԵՏՈՒԹՅԱՆ ԿԱՌԱՎԱՐՈՒԹՅԱՆ 2021 ԹՎԱԿԱՆԻ ԴԵԿՏԵՄԲԵՐԻ 23-Ի N 2121-Ն ՈՐՈՇՄԱՆ N 5 ՀԱՎԵԼՎԱԾԻ N 3 ԱՂՅՈՒՍԱԿՈՒՄ ԿԱՏԱՐՎՈՂ ՓՈՓՈԽՈՒԹՅՈՒՆՆԵՐԸ ԵՎ ԼՐԱՑՈՒՄՆԵՐԸ</t>
  </si>
  <si>
    <t>«ՀԱՅԱUՏԱՆԻ ՀԱՆՐԱՊԵՏՈՒԹՅԱՆ 2022 ԹՎԱԿԱՆԻ ՊԵՏԱԿԱՆ ԲՅՈՒՋԵԻ ՄԱUԻՆ» OՐԵՆՔԻ N 1 ՀԱՎԵԼՎԱԾԻ N 5 ԱՂՅՈՒՍԱԿՈՒՄ  ԵՎ ՀԱՅԱՍՏԱՆԻ ՀԱՆՐԱՊԵՏՈՒԹՅԱՆ ԿԱՌԱՎԱՐՈՒԹՅԱՆ 2021 ԹՎԱԿԱՆԻ ԴԵԿՏԵՄԲԵՐԻ 23-Ի N 2121-Ն ՈՐՈՇՄԱՆ N 5 ՀԱՎԵԼՎԱԾԻ N 4 ԱՂՅՈՒՍԱԿՈՒՄ ԿԱՏԱՐՎՈՂ ՓՈՓՈԽՈՒԹՅՈՒՆՆԵՐԸ  ԵՎ ԼՐԱՑՈՒՄՆԵՐԸ</t>
  </si>
  <si>
    <t xml:space="preserve"> Ասիական զարգացման բանկի աջակցությամբ իրականացվող Հայաստան-Վրաստան սահմանային տարածաշրջանային ճանապարհի (Մ6 Վանաձոր-Բագրատաշեն) բարելավման ծրագրի համակարգում և կառավարում</t>
  </si>
  <si>
    <t xml:space="preserve"> Վերակառուցման և զարգացման եվրոպական բանկի աջակցությամբ իրականացվող ՀՀ պետական սահմանի Բագրատաշեն անցման կետի կամրջի վերակառուցման ծրագրի համակարգում և կառավարում</t>
  </si>
  <si>
    <t xml:space="preserve"> Կենսական նշանակության ճանապարհային ցանցի բարելավման   երկրորդ լրացուցիչ ֆինանսավորման ծրագրի համակարգում և կառավարում</t>
  </si>
  <si>
    <t xml:space="preserve"> 1049 </t>
  </si>
  <si>
    <t xml:space="preserve"> Ասիական զարգացման բանկի աջակցությամբ իրականացվող Հայաստան-Վրաստան սահմանային տարածաշրջանային ճանապարհի (Մ6 Վանաձոր-Բագրատաշեն) բարելավման ծրագրի համակարգում և կառավարում </t>
  </si>
  <si>
    <t xml:space="preserve"> Ֆինանսական աուդիտ </t>
  </si>
  <si>
    <t xml:space="preserve"> 11010 </t>
  </si>
  <si>
    <t xml:space="preserve"> Վերակառուցման և զարգացման եվրոպական բանկի աջակցությամբ իրականացվող ՀՀ պետական սահմանի Բագրատաշեն անցման կետի կամրջի վերակառուցման ծրագրի համակարգում և կառավարում </t>
  </si>
  <si>
    <t xml:space="preserve"> Խորհրդատվությունների քանակը, հատ </t>
  </si>
  <si>
    <t xml:space="preserve"> 11014 </t>
  </si>
  <si>
    <t xml:space="preserve"> Կենսական նշանակության ճանապարհային ցանցի բարելավման   երկրորդ լրացուցիչ ֆինանսավորման ծրագրի համակարգում և կառավարում </t>
  </si>
  <si>
    <t xml:space="preserve"> Խորհրդատվական ծառայություններ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</si>
</sst>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\ _₽_-;\-* #,##0.00\ _₽_-;_-* &quot;-&quot;??\ _₽_-;_-@_-"/>
    <numFmt numFmtId="165" formatCode="_ * #,##0.00_)_€_ ;_ * \(#,##0.00\)_€_ ;_ * &quot;-&quot;??_)_€_ ;_ @_ "/>
    <numFmt numFmtId="166" formatCode="##,##0.0;\(##,##0.0\);\-"/>
    <numFmt numFmtId="167" formatCode="#,##0.0_);\(#,##0.0\)"/>
    <numFmt numFmtId="168" formatCode="_(* #,##0.0_);_(* \(#,##0.0\);_(* &quot;-&quot;??_);_(@_)"/>
    <numFmt numFmtId="169" formatCode="_-* #,##0.00_р_._-;\-* #,##0.00_р_._-;_-* &quot;-&quot;??_р_._-;_-@_-"/>
    <numFmt numFmtId="170" formatCode="_ * #,##0.00_)\ _ _ ;_ * \(#,##0.00\)\ _ _ ;_ * &quot;-&quot;??_)\ _ _ ;_ @_ "/>
    <numFmt numFmtId="171" formatCode="_-* #,##0.00\ _֏_-;\-* #,##0.00\ _֏_-;_-* &quot;-&quot;??\ _֏_-;_-@_-"/>
    <numFmt numFmtId="172" formatCode="_(* #,##0_);_(* \(#,##0\);_(* &quot;-&quot;??_);_(@_)"/>
    <numFmt numFmtId="173" formatCode="##,##0.00;\(##,##0.00\);\-"/>
  </numFmts>
  <fonts count="10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8"/>
      <name val="GHEA Grapalat"/>
      <family val="2"/>
    </font>
    <font>
      <sz val="12"/>
      <name val="GHEA Grapalat"/>
      <family val="3"/>
    </font>
    <font>
      <sz val="10"/>
      <name val="Arial Armenian"/>
      <family val="2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10"/>
      <name val="Times Armenian"/>
      <family val="1"/>
    </font>
    <font>
      <sz val="11"/>
      <color indexed="8"/>
      <name val="Calibri"/>
      <family val="2"/>
      <charset val="1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sz val="11"/>
      <color theme="1"/>
      <name val="Sylfaen"/>
      <family val="2"/>
    </font>
    <font>
      <sz val="11"/>
      <color indexed="8"/>
      <name val="Calibri"/>
      <family val="2"/>
    </font>
    <font>
      <b/>
      <sz val="11"/>
      <color rgb="FF3F3F3F"/>
      <name val="Times Armenian"/>
      <family val="2"/>
    </font>
    <font>
      <sz val="18"/>
      <color theme="3"/>
      <name val="Cambria"/>
      <family val="2"/>
      <scheme val="major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0"/>
      <color rgb="FF000000"/>
      <name val="Times New Roman"/>
      <family val="1"/>
    </font>
    <font>
      <sz val="12"/>
      <color indexed="8"/>
      <name val="Times Armenian"/>
      <family val="2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name val="GHEA Grapalat"/>
      <family val="3"/>
    </font>
    <font>
      <sz val="12"/>
      <color theme="1"/>
      <name val="GHEA Grapalat"/>
      <family val="3"/>
    </font>
    <font>
      <b/>
      <sz val="8"/>
      <name val="GHEA Grapalat"/>
      <family val="2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i/>
      <sz val="8"/>
      <name val="GHEA Grapalat"/>
      <family val="2"/>
    </font>
    <font>
      <sz val="12"/>
      <color theme="1"/>
      <name val="Calibri"/>
      <family val="2"/>
      <charset val="1"/>
      <scheme val="minor"/>
    </font>
    <font>
      <sz val="12"/>
      <color rgb="FF000000"/>
      <name val="GHEA Grapalat"/>
      <family val="3"/>
    </font>
    <font>
      <sz val="12"/>
      <color rgb="FFFF0000"/>
      <name val="GHEA Grapalat"/>
      <family val="3"/>
    </font>
    <font>
      <sz val="12"/>
      <name val="GHEA Grapalat"/>
      <family val="2"/>
    </font>
    <font>
      <b/>
      <sz val="12"/>
      <color theme="1"/>
      <name val="GHEA Grapalat"/>
      <family val="3"/>
    </font>
    <font>
      <sz val="12"/>
      <color theme="1"/>
      <name val="GHEA Grapalat"/>
      <family val="2"/>
    </font>
    <font>
      <b/>
      <sz val="12"/>
      <color rgb="FFFA7D00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04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6" fillId="0" borderId="0">
      <alignment horizontal="left" vertical="top" wrapText="1"/>
    </xf>
    <xf numFmtId="0" fontId="7" fillId="0" borderId="0"/>
    <xf numFmtId="166" fontId="8" fillId="0" borderId="0" applyFill="0" applyBorder="0" applyProtection="0">
      <alignment horizontal="right" vertical="top"/>
    </xf>
    <xf numFmtId="43" fontId="7" fillId="0" borderId="0" applyFont="0" applyFill="0" applyBorder="0" applyAlignment="0" applyProtection="0"/>
    <xf numFmtId="0" fontId="8" fillId="0" borderId="0">
      <alignment horizontal="left" vertical="top" wrapText="1"/>
    </xf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  <xf numFmtId="0" fontId="12" fillId="0" borderId="0"/>
    <xf numFmtId="165" fontId="11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5" applyNumberFormat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5" applyNumberFormat="0" applyAlignment="0" applyProtection="0"/>
    <xf numFmtId="0" fontId="26" fillId="0" borderId="7" applyNumberFormat="0" applyFill="0" applyAlignment="0" applyProtection="0"/>
    <xf numFmtId="0" fontId="27" fillId="4" borderId="0" applyNumberFormat="0" applyBorder="0" applyAlignment="0" applyProtection="0"/>
    <xf numFmtId="0" fontId="28" fillId="0" borderId="0"/>
    <xf numFmtId="0" fontId="8" fillId="0" borderId="0">
      <alignment horizontal="left" vertical="top" wrapText="1"/>
    </xf>
    <xf numFmtId="0" fontId="5" fillId="0" borderId="0"/>
    <xf numFmtId="0" fontId="15" fillId="8" borderId="9" applyNumberFormat="0" applyFont="0" applyAlignment="0" applyProtection="0"/>
    <xf numFmtId="0" fontId="11" fillId="8" borderId="9" applyNumberFormat="0" applyFont="0" applyAlignment="0" applyProtection="0"/>
    <xf numFmtId="0" fontId="30" fillId="6" borderId="6" applyNumberFormat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5" fillId="0" borderId="0"/>
    <xf numFmtId="0" fontId="10" fillId="0" borderId="0"/>
    <xf numFmtId="0" fontId="36" fillId="4" borderId="0" applyNumberFormat="0" applyBorder="0" applyAlignment="0" applyProtection="0"/>
    <xf numFmtId="0" fontId="13" fillId="0" borderId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37" borderId="0" applyNumberFormat="0" applyBorder="0" applyAlignment="0" applyProtection="0"/>
    <xf numFmtId="0" fontId="29" fillId="36" borderId="0" applyNumberFormat="0" applyBorder="0" applyAlignment="0" applyProtection="0"/>
    <xf numFmtId="0" fontId="29" fillId="42" borderId="0" applyNumberFormat="0" applyBorder="0" applyAlignment="0" applyProtection="0"/>
    <xf numFmtId="0" fontId="29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3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46" borderId="0" applyNumberFormat="0" applyBorder="0" applyAlignment="0" applyProtection="0"/>
    <xf numFmtId="0" fontId="37" fillId="39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38" borderId="0" applyNumberFormat="0" applyBorder="0" applyAlignment="0" applyProtection="0"/>
    <xf numFmtId="0" fontId="37" fillId="46" borderId="0" applyNumberFormat="0" applyBorder="0" applyAlignment="0" applyProtection="0"/>
    <xf numFmtId="0" fontId="37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1" borderId="11" applyNumberFormat="0" applyAlignment="0" applyProtection="0"/>
    <xf numFmtId="0" fontId="40" fillId="52" borderId="12" applyNumberFormat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41" borderId="11" applyNumberFormat="0" applyAlignment="0" applyProtection="0"/>
    <xf numFmtId="0" fontId="47" fillId="0" borderId="16" applyNumberFormat="0" applyFill="0" applyAlignment="0" applyProtection="0"/>
    <xf numFmtId="0" fontId="48" fillId="53" borderId="0" applyNumberFormat="0" applyBorder="0" applyAlignment="0" applyProtection="0"/>
    <xf numFmtId="1" fontId="54" fillId="0" borderId="0"/>
    <xf numFmtId="1" fontId="54" fillId="0" borderId="0"/>
    <xf numFmtId="1" fontId="54" fillId="0" borderId="0"/>
    <xf numFmtId="0" fontId="11" fillId="0" borderId="0"/>
    <xf numFmtId="0" fontId="5" fillId="0" borderId="0"/>
    <xf numFmtId="0" fontId="5" fillId="0" borderId="0"/>
    <xf numFmtId="0" fontId="10" fillId="54" borderId="17" applyNumberFormat="0" applyFont="0" applyAlignment="0" applyProtection="0"/>
    <xf numFmtId="0" fontId="49" fillId="51" borderId="18" applyNumberFormat="0" applyAlignment="0" applyProtection="0"/>
    <xf numFmtId="0" fontId="53" fillId="0" borderId="0"/>
    <xf numFmtId="0" fontId="53" fillId="0" borderId="0"/>
    <xf numFmtId="0" fontId="53" fillId="0" borderId="0"/>
    <xf numFmtId="0" fontId="50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35" fillId="0" borderId="0"/>
    <xf numFmtId="1" fontId="54" fillId="0" borderId="0"/>
    <xf numFmtId="0" fontId="55" fillId="0" borderId="0"/>
    <xf numFmtId="0" fontId="5" fillId="0" borderId="0"/>
    <xf numFmtId="0" fontId="11" fillId="0" borderId="0"/>
    <xf numFmtId="0" fontId="8" fillId="0" borderId="0">
      <alignment horizontal="left" vertical="top" wrapText="1"/>
    </xf>
    <xf numFmtId="0" fontId="13" fillId="0" borderId="0"/>
    <xf numFmtId="0" fontId="56" fillId="0" borderId="0"/>
    <xf numFmtId="0" fontId="5" fillId="0" borderId="0"/>
    <xf numFmtId="0" fontId="5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>
      <alignment horizontal="left" vertical="top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59" fillId="12" borderId="0" applyNumberFormat="0" applyBorder="0" applyAlignment="0" applyProtection="0"/>
    <xf numFmtId="0" fontId="59" fillId="16" borderId="0" applyNumberFormat="0" applyBorder="0" applyAlignment="0" applyProtection="0"/>
    <xf numFmtId="0" fontId="59" fillId="20" borderId="0" applyNumberFormat="0" applyBorder="0" applyAlignment="0" applyProtection="0"/>
    <xf numFmtId="0" fontId="59" fillId="24" borderId="0" applyNumberFormat="0" applyBorder="0" applyAlignment="0" applyProtection="0"/>
    <xf numFmtId="0" fontId="59" fillId="28" borderId="0" applyNumberFormat="0" applyBorder="0" applyAlignment="0" applyProtection="0"/>
    <xf numFmtId="0" fontId="59" fillId="32" borderId="0" applyNumberFormat="0" applyBorder="0" applyAlignment="0" applyProtection="0"/>
    <xf numFmtId="0" fontId="59" fillId="9" borderId="0" applyNumberFormat="0" applyBorder="0" applyAlignment="0" applyProtection="0"/>
    <xf numFmtId="0" fontId="59" fillId="13" borderId="0" applyNumberFormat="0" applyBorder="0" applyAlignment="0" applyProtection="0"/>
    <xf numFmtId="0" fontId="59" fillId="17" borderId="0" applyNumberFormat="0" applyBorder="0" applyAlignment="0" applyProtection="0"/>
    <xf numFmtId="0" fontId="59" fillId="21" borderId="0" applyNumberFormat="0" applyBorder="0" applyAlignment="0" applyProtection="0"/>
    <xf numFmtId="0" fontId="59" fillId="25" borderId="0" applyNumberFormat="0" applyBorder="0" applyAlignment="0" applyProtection="0"/>
    <xf numFmtId="0" fontId="59" fillId="29" borderId="0" applyNumberFormat="0" applyBorder="0" applyAlignment="0" applyProtection="0"/>
    <xf numFmtId="0" fontId="60" fillId="3" borderId="0" applyNumberFormat="0" applyBorder="0" applyAlignment="0" applyProtection="0"/>
    <xf numFmtId="0" fontId="61" fillId="6" borderId="5" applyNumberFormat="0" applyAlignment="0" applyProtection="0"/>
    <xf numFmtId="0" fontId="62" fillId="7" borderId="8" applyNumberFormat="0" applyAlignment="0" applyProtection="0"/>
    <xf numFmtId="0" fontId="63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5" borderId="5" applyNumberFormat="0" applyAlignment="0" applyProtection="0"/>
    <xf numFmtId="0" fontId="69" fillId="0" borderId="7" applyNumberFormat="0" applyFill="0" applyAlignment="0" applyProtection="0"/>
    <xf numFmtId="0" fontId="36" fillId="4" borderId="0" applyNumberFormat="0" applyBorder="0" applyAlignment="0" applyProtection="0"/>
    <xf numFmtId="0" fontId="70" fillId="6" borderId="6" applyNumberFormat="0" applyAlignment="0" applyProtection="0"/>
    <xf numFmtId="0" fontId="58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8" borderId="9" applyNumberFormat="0" applyFont="0" applyAlignment="0" applyProtection="0"/>
    <xf numFmtId="43" fontId="2" fillId="0" borderId="0" applyFont="0" applyFill="0" applyBorder="0" applyAlignment="0" applyProtection="0"/>
    <xf numFmtId="0" fontId="39" fillId="51" borderId="21" applyNumberFormat="0" applyAlignment="0" applyProtection="0"/>
    <xf numFmtId="43" fontId="2" fillId="0" borderId="0" applyFont="0" applyFill="0" applyBorder="0" applyAlignment="0" applyProtection="0"/>
    <xf numFmtId="0" fontId="46" fillId="41" borderId="21" applyNumberFormat="0" applyAlignment="0" applyProtection="0"/>
    <xf numFmtId="0" fontId="2" fillId="0" borderId="0"/>
    <xf numFmtId="0" fontId="10" fillId="54" borderId="22" applyNumberFormat="0" applyFont="0" applyAlignment="0" applyProtection="0"/>
    <xf numFmtId="0" fontId="49" fillId="51" borderId="23" applyNumberFormat="0" applyAlignment="0" applyProtection="0"/>
    <xf numFmtId="0" fontId="51" fillId="0" borderId="24" applyNumberFormat="0" applyFill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9" applyNumberFormat="0" applyFont="0" applyAlignment="0" applyProtection="0"/>
    <xf numFmtId="43" fontId="1" fillId="0" borderId="0" applyFont="0" applyFill="0" applyBorder="0" applyAlignment="0" applyProtection="0"/>
    <xf numFmtId="0" fontId="46" fillId="41" borderId="25" applyNumberFormat="0" applyAlignment="0" applyProtection="0"/>
    <xf numFmtId="0" fontId="49" fillId="51" borderId="27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51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51" fillId="0" borderId="28" applyNumberFormat="0" applyFill="0" applyAlignment="0" applyProtection="0"/>
    <xf numFmtId="0" fontId="10" fillId="54" borderId="26" applyNumberFormat="0" applyFont="0" applyAlignment="0" applyProtection="0"/>
    <xf numFmtId="166" fontId="75" fillId="0" borderId="0" applyFill="0" applyBorder="0" applyProtection="0">
      <alignment horizontal="right" vertical="top"/>
    </xf>
    <xf numFmtId="0" fontId="8" fillId="0" borderId="0">
      <alignment horizontal="left" vertical="top" wrapText="1"/>
    </xf>
    <xf numFmtId="171" fontId="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4" borderId="0" applyNumberFormat="0" applyBorder="0" applyAlignment="0" applyProtection="0"/>
    <xf numFmtId="0" fontId="7" fillId="14" borderId="0" applyNumberFormat="0" applyBorder="0" applyAlignment="0" applyProtection="0"/>
    <xf numFmtId="0" fontId="1" fillId="18" borderId="0" applyNumberFormat="0" applyBorder="0" applyAlignment="0" applyProtection="0"/>
    <xf numFmtId="0" fontId="7" fillId="18" borderId="0" applyNumberFormat="0" applyBorder="0" applyAlignment="0" applyProtection="0"/>
    <xf numFmtId="0" fontId="1" fillId="22" borderId="0" applyNumberFormat="0" applyBorder="0" applyAlignment="0" applyProtection="0"/>
    <xf numFmtId="0" fontId="7" fillId="22" borderId="0" applyNumberFormat="0" applyBorder="0" applyAlignment="0" applyProtection="0"/>
    <xf numFmtId="0" fontId="1" fillId="26" borderId="0" applyNumberFormat="0" applyBorder="0" applyAlignment="0" applyProtection="0"/>
    <xf numFmtId="0" fontId="7" fillId="26" borderId="0" applyNumberFormat="0" applyBorder="0" applyAlignment="0" applyProtection="0"/>
    <xf numFmtId="0" fontId="1" fillId="30" borderId="0" applyNumberFormat="0" applyBorder="0" applyAlignment="0" applyProtection="0"/>
    <xf numFmtId="0" fontId="7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5" borderId="0" applyNumberFormat="0" applyBorder="0" applyAlignment="0" applyProtection="0"/>
    <xf numFmtId="0" fontId="7" fillId="15" borderId="0" applyNumberFormat="0" applyBorder="0" applyAlignment="0" applyProtection="0"/>
    <xf numFmtId="0" fontId="1" fillId="19" borderId="0" applyNumberFormat="0" applyBorder="0" applyAlignment="0" applyProtection="0"/>
    <xf numFmtId="0" fontId="7" fillId="19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27" borderId="0" applyNumberFormat="0" applyBorder="0" applyAlignment="0" applyProtection="0"/>
    <xf numFmtId="0" fontId="7" fillId="27" borderId="0" applyNumberFormat="0" applyBorder="0" applyAlignment="0" applyProtection="0"/>
    <xf numFmtId="0" fontId="1" fillId="31" borderId="0" applyNumberFormat="0" applyBorder="0" applyAlignment="0" applyProtection="0"/>
    <xf numFmtId="0" fontId="7" fillId="31" borderId="0" applyNumberFormat="0" applyBorder="0" applyAlignment="0" applyProtection="0"/>
    <xf numFmtId="0" fontId="59" fillId="12" borderId="0" applyNumberFormat="0" applyBorder="0" applyAlignment="0" applyProtection="0"/>
    <xf numFmtId="0" fontId="76" fillId="12" borderId="0" applyNumberFormat="0" applyBorder="0" applyAlignment="0" applyProtection="0"/>
    <xf numFmtId="0" fontId="59" fillId="16" borderId="0" applyNumberFormat="0" applyBorder="0" applyAlignment="0" applyProtection="0"/>
    <xf numFmtId="0" fontId="76" fillId="16" borderId="0" applyNumberFormat="0" applyBorder="0" applyAlignment="0" applyProtection="0"/>
    <xf numFmtId="0" fontId="59" fillId="20" borderId="0" applyNumberFormat="0" applyBorder="0" applyAlignment="0" applyProtection="0"/>
    <xf numFmtId="0" fontId="76" fillId="20" borderId="0" applyNumberFormat="0" applyBorder="0" applyAlignment="0" applyProtection="0"/>
    <xf numFmtId="0" fontId="59" fillId="24" borderId="0" applyNumberFormat="0" applyBorder="0" applyAlignment="0" applyProtection="0"/>
    <xf numFmtId="0" fontId="76" fillId="24" borderId="0" applyNumberFormat="0" applyBorder="0" applyAlignment="0" applyProtection="0"/>
    <xf numFmtId="0" fontId="59" fillId="28" borderId="0" applyNumberFormat="0" applyBorder="0" applyAlignment="0" applyProtection="0"/>
    <xf numFmtId="0" fontId="76" fillId="28" borderId="0" applyNumberFormat="0" applyBorder="0" applyAlignment="0" applyProtection="0"/>
    <xf numFmtId="0" fontId="59" fillId="32" borderId="0" applyNumberFormat="0" applyBorder="0" applyAlignment="0" applyProtection="0"/>
    <xf numFmtId="0" fontId="76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53" fillId="0" borderId="0"/>
    <xf numFmtId="0" fontId="59" fillId="9" borderId="0" applyNumberFormat="0" applyBorder="0" applyAlignment="0" applyProtection="0"/>
    <xf numFmtId="0" fontId="76" fillId="9" borderId="0" applyNumberFormat="0" applyBorder="0" applyAlignment="0" applyProtection="0"/>
    <xf numFmtId="0" fontId="59" fillId="13" borderId="0" applyNumberFormat="0" applyBorder="0" applyAlignment="0" applyProtection="0"/>
    <xf numFmtId="0" fontId="76" fillId="13" borderId="0" applyNumberFormat="0" applyBorder="0" applyAlignment="0" applyProtection="0"/>
    <xf numFmtId="0" fontId="59" fillId="17" borderId="0" applyNumberFormat="0" applyBorder="0" applyAlignment="0" applyProtection="0"/>
    <xf numFmtId="0" fontId="76" fillId="17" borderId="0" applyNumberFormat="0" applyBorder="0" applyAlignment="0" applyProtection="0"/>
    <xf numFmtId="0" fontId="59" fillId="21" borderId="0" applyNumberFormat="0" applyBorder="0" applyAlignment="0" applyProtection="0"/>
    <xf numFmtId="0" fontId="76" fillId="21" borderId="0" applyNumberFormat="0" applyBorder="0" applyAlignment="0" applyProtection="0"/>
    <xf numFmtId="0" fontId="59" fillId="25" borderId="0" applyNumberFormat="0" applyBorder="0" applyAlignment="0" applyProtection="0"/>
    <xf numFmtId="0" fontId="76" fillId="25" borderId="0" applyNumberFormat="0" applyBorder="0" applyAlignment="0" applyProtection="0"/>
    <xf numFmtId="0" fontId="59" fillId="29" borderId="0" applyNumberFormat="0" applyBorder="0" applyAlignment="0" applyProtection="0"/>
    <xf numFmtId="0" fontId="76" fillId="29" borderId="0" applyNumberFormat="0" applyBorder="0" applyAlignment="0" applyProtection="0"/>
    <xf numFmtId="0" fontId="68" fillId="5" borderId="5" applyNumberFormat="0" applyAlignment="0" applyProtection="0"/>
    <xf numFmtId="0" fontId="77" fillId="5" borderId="5" applyNumberFormat="0" applyAlignment="0" applyProtection="0"/>
    <xf numFmtId="0" fontId="70" fillId="6" borderId="6" applyNumberFormat="0" applyAlignment="0" applyProtection="0"/>
    <xf numFmtId="0" fontId="78" fillId="6" borderId="6" applyNumberFormat="0" applyAlignment="0" applyProtection="0"/>
    <xf numFmtId="0" fontId="61" fillId="6" borderId="5" applyNumberFormat="0" applyAlignment="0" applyProtection="0"/>
    <xf numFmtId="0" fontId="79" fillId="6" borderId="5" applyNumberFormat="0" applyAlignment="0" applyProtection="0"/>
    <xf numFmtId="0" fontId="65" fillId="0" borderId="2" applyNumberFormat="0" applyFill="0" applyAlignment="0" applyProtection="0"/>
    <xf numFmtId="0" fontId="80" fillId="0" borderId="2" applyNumberFormat="0" applyFill="0" applyAlignment="0" applyProtection="0"/>
    <xf numFmtId="0" fontId="66" fillId="0" borderId="3" applyNumberFormat="0" applyFill="0" applyAlignment="0" applyProtection="0"/>
    <xf numFmtId="0" fontId="81" fillId="0" borderId="3" applyNumberFormat="0" applyFill="0" applyAlignment="0" applyProtection="0"/>
    <xf numFmtId="0" fontId="67" fillId="0" borderId="4" applyNumberFormat="0" applyFill="0" applyAlignment="0" applyProtection="0"/>
    <xf numFmtId="0" fontId="82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83" fillId="0" borderId="10" applyNumberFormat="0" applyFill="0" applyAlignment="0" applyProtection="0"/>
    <xf numFmtId="0" fontId="62" fillId="7" borderId="8" applyNumberFormat="0" applyAlignment="0" applyProtection="0"/>
    <xf numFmtId="0" fontId="84" fillId="7" borderId="8" applyNumberFormat="0" applyAlignment="0" applyProtection="0"/>
    <xf numFmtId="0" fontId="85" fillId="4" borderId="0" applyNumberFormat="0" applyBorder="0" applyAlignment="0" applyProtection="0"/>
    <xf numFmtId="0" fontId="86" fillId="4" borderId="0" applyNumberFormat="0" applyBorder="0" applyAlignment="0" applyProtection="0"/>
    <xf numFmtId="0" fontId="10" fillId="0" borderId="0"/>
    <xf numFmtId="0" fontId="60" fillId="3" borderId="0" applyNumberFormat="0" applyBorder="0" applyAlignment="0" applyProtection="0"/>
    <xf numFmtId="0" fontId="87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69" fillId="0" borderId="7" applyNumberFormat="0" applyFill="0" applyAlignment="0" applyProtection="0"/>
    <xf numFmtId="0" fontId="89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64" fillId="2" borderId="0" applyNumberFormat="0" applyBorder="0" applyAlignment="0" applyProtection="0"/>
    <xf numFmtId="0" fontId="91" fillId="2" borderId="0" applyNumberFormat="0" applyBorder="0" applyAlignment="0" applyProtection="0"/>
    <xf numFmtId="166" fontId="92" fillId="0" borderId="0" applyFill="0" applyBorder="0" applyProtection="0">
      <alignment horizontal="right" vertical="top"/>
    </xf>
    <xf numFmtId="0" fontId="10" fillId="0" borderId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1" fillId="6" borderId="5" applyNumberFormat="0" applyAlignment="0" applyProtection="0"/>
    <xf numFmtId="0" fontId="10" fillId="0" borderId="0"/>
    <xf numFmtId="43" fontId="8" fillId="0" borderId="0" applyFont="0" applyFill="0" applyBorder="0" applyAlignment="0" applyProtection="0"/>
  </cellStyleXfs>
  <cellXfs count="281">
    <xf numFmtId="0" fontId="0" fillId="0" borderId="0" xfId="0"/>
    <xf numFmtId="0" fontId="9" fillId="55" borderId="0" xfId="8" applyFont="1" applyFill="1" applyAlignment="1">
      <alignment horizontal="left" vertical="center" wrapText="1"/>
    </xf>
    <xf numFmtId="0" fontId="9" fillId="55" borderId="20" xfId="8" applyFont="1" applyFill="1" applyBorder="1" applyAlignment="1">
      <alignment horizontal="left" vertical="center" wrapText="1"/>
    </xf>
    <xf numFmtId="0" fontId="9" fillId="55" borderId="20" xfId="8" applyFont="1" applyFill="1" applyBorder="1" applyAlignment="1">
      <alignment horizontal="left" vertical="center" wrapText="1" indent="2"/>
    </xf>
    <xf numFmtId="0" fontId="9" fillId="0" borderId="0" xfId="8" applyFont="1">
      <alignment horizontal="left" vertical="top" wrapText="1"/>
    </xf>
    <xf numFmtId="0" fontId="9" fillId="0" borderId="0" xfId="8" applyFont="1" applyAlignment="1">
      <alignment horizontal="right" vertical="center"/>
    </xf>
    <xf numFmtId="49" fontId="9" fillId="55" borderId="20" xfId="8" applyNumberFormat="1" applyFont="1" applyFill="1" applyBorder="1" applyAlignment="1">
      <alignment horizontal="center" vertical="center" wrapText="1"/>
    </xf>
    <xf numFmtId="43" fontId="9" fillId="55" borderId="0" xfId="8" applyNumberFormat="1" applyFont="1" applyFill="1" applyAlignment="1">
      <alignment horizontal="left" vertical="center" wrapText="1"/>
    </xf>
    <xf numFmtId="0" fontId="9" fillId="55" borderId="20" xfId="8" applyFont="1" applyFill="1" applyBorder="1" applyAlignment="1">
      <alignment horizontal="center" vertical="center" wrapText="1"/>
    </xf>
    <xf numFmtId="0" fontId="9" fillId="55" borderId="0" xfId="8" applyFont="1" applyFill="1" applyAlignment="1">
      <alignment horizontal="center" vertical="center" wrapText="1"/>
    </xf>
    <xf numFmtId="166" fontId="73" fillId="55" borderId="20" xfId="6" applyFont="1" applyFill="1" applyBorder="1" applyAlignment="1">
      <alignment horizontal="right" vertical="center"/>
    </xf>
    <xf numFmtId="166" fontId="9" fillId="55" borderId="20" xfId="6" applyFont="1" applyFill="1" applyBorder="1" applyAlignment="1">
      <alignment horizontal="right" vertical="center"/>
    </xf>
    <xf numFmtId="0" fontId="74" fillId="0" borderId="0" xfId="0" applyFont="1"/>
    <xf numFmtId="0" fontId="74" fillId="55" borderId="20" xfId="0" applyFont="1" applyFill="1" applyBorder="1" applyAlignment="1">
      <alignment horizontal="left" vertical="center" wrapText="1"/>
    </xf>
    <xf numFmtId="0" fontId="9" fillId="55" borderId="20" xfId="0" applyFont="1" applyFill="1" applyBorder="1" applyAlignment="1">
      <alignment horizontal="left" vertical="center" wrapText="1"/>
    </xf>
    <xf numFmtId="49" fontId="9" fillId="55" borderId="20" xfId="6" applyNumberFormat="1" applyFont="1" applyFill="1" applyBorder="1" applyAlignment="1">
      <alignment horizontal="left" vertical="center"/>
    </xf>
    <xf numFmtId="43" fontId="9" fillId="0" borderId="0" xfId="999" applyFont="1" applyFill="1" applyAlignment="1">
      <alignment horizontal="center" wrapText="1"/>
    </xf>
    <xf numFmtId="168" fontId="74" fillId="0" borderId="0" xfId="999" applyNumberFormat="1" applyFont="1" applyFill="1" applyAlignment="1">
      <alignment horizontal="right"/>
    </xf>
    <xf numFmtId="43" fontId="9" fillId="0" borderId="20" xfId="999" applyFont="1" applyFill="1" applyBorder="1" applyAlignment="1">
      <alignment vertical="center" wrapText="1"/>
    </xf>
    <xf numFmtId="168" fontId="9" fillId="0" borderId="20" xfId="999" applyNumberFormat="1" applyFont="1" applyFill="1" applyBorder="1" applyAlignment="1">
      <alignment horizontal="center" vertical="center"/>
    </xf>
    <xf numFmtId="168" fontId="9" fillId="0" borderId="20" xfId="999" applyNumberFormat="1" applyFont="1" applyFill="1" applyBorder="1" applyAlignment="1">
      <alignment horizontal="left" vertical="center"/>
    </xf>
    <xf numFmtId="0" fontId="74" fillId="55" borderId="0" xfId="0" applyFont="1" applyFill="1" applyAlignment="1">
      <alignment vertical="center"/>
    </xf>
    <xf numFmtId="0" fontId="9" fillId="55" borderId="0" xfId="0" applyFont="1" applyFill="1" applyAlignment="1">
      <alignment horizontal="right" vertical="center"/>
    </xf>
    <xf numFmtId="0" fontId="74" fillId="55" borderId="0" xfId="0" applyFont="1" applyFill="1" applyAlignment="1">
      <alignment horizontal="right" vertical="center"/>
    </xf>
    <xf numFmtId="0" fontId="74" fillId="55" borderId="0" xfId="0" applyFont="1" applyFill="1" applyAlignment="1">
      <alignment horizontal="left" vertical="center" wrapText="1"/>
    </xf>
    <xf numFmtId="0" fontId="74" fillId="55" borderId="20" xfId="0" applyFont="1" applyFill="1" applyBorder="1" applyAlignment="1">
      <alignment horizontal="center" vertical="center" wrapText="1"/>
    </xf>
    <xf numFmtId="0" fontId="9" fillId="55" borderId="20" xfId="56" applyFont="1" applyFill="1" applyBorder="1" applyAlignment="1">
      <alignment horizontal="center" vertical="center" wrapText="1"/>
    </xf>
    <xf numFmtId="0" fontId="74" fillId="55" borderId="20" xfId="0" applyFont="1" applyFill="1" applyBorder="1" applyAlignment="1">
      <alignment vertical="center" wrapText="1"/>
    </xf>
    <xf numFmtId="166" fontId="9" fillId="55" borderId="20" xfId="6" applyFont="1" applyFill="1" applyBorder="1" applyAlignment="1">
      <alignment horizontal="center" vertical="top"/>
    </xf>
    <xf numFmtId="0" fontId="9" fillId="55" borderId="20" xfId="0" applyFont="1" applyFill="1" applyBorder="1" applyAlignment="1">
      <alignment vertical="center" wrapText="1"/>
    </xf>
    <xf numFmtId="0" fontId="74" fillId="55" borderId="20" xfId="0" applyFont="1" applyFill="1" applyBorder="1" applyAlignment="1">
      <alignment horizontal="left" vertical="top" wrapText="1"/>
    </xf>
    <xf numFmtId="0" fontId="9" fillId="55" borderId="0" xfId="0" applyFont="1" applyFill="1" applyAlignment="1">
      <alignment horizontal="left" vertical="top" wrapText="1"/>
    </xf>
    <xf numFmtId="0" fontId="74" fillId="55" borderId="20" xfId="0" applyFont="1" applyFill="1" applyBorder="1" applyAlignment="1">
      <alignment vertical="center"/>
    </xf>
    <xf numFmtId="0" fontId="74" fillId="55" borderId="20" xfId="0" applyFont="1" applyFill="1" applyBorder="1" applyAlignment="1">
      <alignment vertical="top" wrapText="1"/>
    </xf>
    <xf numFmtId="0" fontId="74" fillId="55" borderId="20" xfId="0" applyFont="1" applyFill="1" applyBorder="1" applyAlignment="1">
      <alignment horizontal="left" vertical="top"/>
    </xf>
    <xf numFmtId="168" fontId="74" fillId="55" borderId="20" xfId="894" applyNumberFormat="1" applyFont="1" applyFill="1" applyBorder="1" applyAlignment="1">
      <alignment vertical="center"/>
    </xf>
    <xf numFmtId="0" fontId="74" fillId="55" borderId="32" xfId="0" applyFont="1" applyFill="1" applyBorder="1" applyAlignment="1">
      <alignment vertical="center"/>
    </xf>
    <xf numFmtId="166" fontId="9" fillId="55" borderId="20" xfId="6" applyFont="1" applyFill="1" applyBorder="1" applyAlignment="1">
      <alignment horizontal="center" vertical="center"/>
    </xf>
    <xf numFmtId="49" fontId="9" fillId="55" borderId="20" xfId="8" applyNumberFormat="1" applyFont="1" applyFill="1" applyBorder="1" applyAlignment="1">
      <alignment horizontal="left" vertical="center" wrapText="1"/>
    </xf>
    <xf numFmtId="0" fontId="9" fillId="55" borderId="20" xfId="8" quotePrefix="1" applyFont="1" applyFill="1" applyBorder="1" applyAlignment="1">
      <alignment horizontal="left" vertical="center" wrapText="1"/>
    </xf>
    <xf numFmtId="0" fontId="9" fillId="55" borderId="20" xfId="8" applyFont="1" applyFill="1" applyBorder="1" applyAlignment="1">
      <alignment vertical="center" wrapText="1"/>
    </xf>
    <xf numFmtId="0" fontId="74" fillId="55" borderId="0" xfId="0" applyFont="1" applyFill="1" applyAlignment="1">
      <alignment horizontal="left" vertical="top" wrapText="1"/>
    </xf>
    <xf numFmtId="1" fontId="9" fillId="55" borderId="20" xfId="6" applyNumberFormat="1" applyFont="1" applyFill="1" applyBorder="1" applyAlignment="1">
      <alignment horizontal="left" vertical="center"/>
    </xf>
    <xf numFmtId="166" fontId="9" fillId="55" borderId="20" xfId="6" applyNumberFormat="1" applyFont="1" applyFill="1" applyBorder="1" applyAlignment="1">
      <alignment horizontal="left" vertical="top" wrapText="1"/>
    </xf>
    <xf numFmtId="166" fontId="9" fillId="55" borderId="20" xfId="6" applyNumberFormat="1" applyFont="1" applyFill="1" applyBorder="1" applyAlignment="1">
      <alignment horizontal="left" vertical="center"/>
    </xf>
    <xf numFmtId="0" fontId="9" fillId="55" borderId="0" xfId="9" applyFont="1" applyFill="1" applyAlignment="1">
      <alignment horizontal="center" vertical="center" wrapText="1"/>
    </xf>
    <xf numFmtId="0" fontId="9" fillId="55" borderId="0" xfId="9" applyFont="1" applyFill="1" applyAlignment="1">
      <alignment vertical="center" wrapText="1"/>
    </xf>
    <xf numFmtId="0" fontId="9" fillId="55" borderId="0" xfId="8" applyFont="1" applyFill="1" applyAlignment="1">
      <alignment vertical="center" wrapText="1"/>
    </xf>
    <xf numFmtId="0" fontId="9" fillId="55" borderId="0" xfId="8" applyFont="1" applyFill="1" applyAlignment="1">
      <alignment horizontal="right" vertical="center"/>
    </xf>
    <xf numFmtId="49" fontId="9" fillId="55" borderId="0" xfId="9" applyNumberFormat="1" applyFont="1" applyFill="1" applyAlignment="1">
      <alignment horizontal="center" vertical="center" wrapText="1"/>
    </xf>
    <xf numFmtId="0" fontId="9" fillId="55" borderId="0" xfId="9" applyNumberFormat="1" applyFont="1" applyFill="1" applyAlignment="1">
      <alignment horizontal="center" vertical="center" wrapText="1"/>
    </xf>
    <xf numFmtId="0" fontId="9" fillId="55" borderId="0" xfId="8" applyFont="1" applyFill="1" applyBorder="1" applyAlignment="1">
      <alignment wrapText="1"/>
    </xf>
    <xf numFmtId="49" fontId="94" fillId="55" borderId="20" xfId="0" applyNumberFormat="1" applyFont="1" applyFill="1" applyBorder="1" applyAlignment="1">
      <alignment horizontal="left" vertical="center" wrapText="1"/>
    </xf>
    <xf numFmtId="49" fontId="9" fillId="55" borderId="20" xfId="0" applyNumberFormat="1" applyFont="1" applyFill="1" applyBorder="1" applyAlignment="1">
      <alignment horizontal="center" vertical="center" wrapText="1"/>
    </xf>
    <xf numFmtId="43" fontId="94" fillId="55" borderId="20" xfId="0" applyNumberFormat="1" applyFont="1" applyFill="1" applyBorder="1" applyAlignment="1">
      <alignment horizontal="center" vertical="center" wrapText="1"/>
    </xf>
    <xf numFmtId="43" fontId="94" fillId="55" borderId="20" xfId="0" applyNumberFormat="1" applyFont="1" applyFill="1" applyBorder="1" applyAlignment="1">
      <alignment vertical="center" wrapText="1"/>
    </xf>
    <xf numFmtId="43" fontId="94" fillId="55" borderId="20" xfId="0" applyNumberFormat="1" applyFont="1" applyFill="1" applyBorder="1" applyAlignment="1">
      <alignment horizontal="left" vertical="center" wrapText="1"/>
    </xf>
    <xf numFmtId="49" fontId="94" fillId="55" borderId="20" xfId="0" applyNumberFormat="1" applyFont="1" applyFill="1" applyBorder="1" applyAlignment="1">
      <alignment horizontal="center" vertical="center" shrinkToFit="1"/>
    </xf>
    <xf numFmtId="43" fontId="9" fillId="55" borderId="20" xfId="0" applyNumberFormat="1" applyFont="1" applyFill="1" applyBorder="1" applyAlignment="1">
      <alignment horizontal="left" vertical="center" wrapText="1"/>
    </xf>
    <xf numFmtId="49" fontId="9" fillId="55" borderId="20" xfId="0" applyNumberFormat="1" applyFont="1" applyFill="1" applyBorder="1" applyAlignment="1">
      <alignment horizontal="center" vertical="center" shrinkToFit="1"/>
    </xf>
    <xf numFmtId="43" fontId="9" fillId="55" borderId="20" xfId="0" quotePrefix="1" applyNumberFormat="1" applyFont="1" applyFill="1" applyBorder="1" applyAlignment="1">
      <alignment horizontal="left" vertical="center" wrapText="1"/>
    </xf>
    <xf numFmtId="0" fontId="9" fillId="55" borderId="20" xfId="0" applyFont="1" applyFill="1" applyBorder="1" applyAlignment="1">
      <alignment vertical="top" wrapText="1"/>
    </xf>
    <xf numFmtId="166" fontId="9" fillId="55" borderId="0" xfId="9" applyNumberFormat="1" applyFont="1" applyFill="1" applyAlignment="1">
      <alignment vertical="center" wrapText="1"/>
    </xf>
    <xf numFmtId="0" fontId="9" fillId="55" borderId="0" xfId="9" applyFont="1" applyFill="1" applyAlignment="1">
      <alignment horizontal="left" vertical="top" wrapText="1"/>
    </xf>
    <xf numFmtId="0" fontId="9" fillId="55" borderId="0" xfId="9" applyFont="1" applyFill="1" applyAlignment="1">
      <alignment horizontal="right" vertical="top" wrapText="1"/>
    </xf>
    <xf numFmtId="0" fontId="9" fillId="55" borderId="0" xfId="9" applyFont="1" applyFill="1" applyAlignment="1">
      <alignment vertical="top"/>
    </xf>
    <xf numFmtId="0" fontId="9" fillId="55" borderId="20" xfId="9" applyFont="1" applyFill="1" applyBorder="1" applyAlignment="1">
      <alignment vertical="top" wrapText="1"/>
    </xf>
    <xf numFmtId="0" fontId="9" fillId="55" borderId="0" xfId="9" applyFont="1" applyFill="1" applyBorder="1" applyAlignment="1">
      <alignment vertical="top" wrapText="1"/>
    </xf>
    <xf numFmtId="0" fontId="9" fillId="55" borderId="0" xfId="9" applyFont="1" applyFill="1" applyBorder="1" applyAlignment="1">
      <alignment vertical="top"/>
    </xf>
    <xf numFmtId="0" fontId="9" fillId="55" borderId="0" xfId="9" applyFont="1" applyFill="1" applyBorder="1" applyAlignment="1">
      <alignment horizontal="left" vertical="top" wrapText="1"/>
    </xf>
    <xf numFmtId="168" fontId="9" fillId="55" borderId="20" xfId="7" applyNumberFormat="1" applyFont="1" applyFill="1" applyBorder="1" applyAlignment="1">
      <alignment horizontal="left" vertical="top" wrapText="1"/>
    </xf>
    <xf numFmtId="172" fontId="74" fillId="55" borderId="20" xfId="12" applyNumberFormat="1" applyFont="1" applyFill="1" applyBorder="1" applyAlignment="1">
      <alignment horizontal="center" vertical="center"/>
    </xf>
    <xf numFmtId="168" fontId="74" fillId="55" borderId="20" xfId="12" applyNumberFormat="1" applyFont="1" applyFill="1" applyBorder="1" applyAlignment="1">
      <alignment horizontal="center" vertical="center"/>
    </xf>
    <xf numFmtId="167" fontId="9" fillId="55" borderId="20" xfId="0" applyNumberFormat="1" applyFont="1" applyFill="1" applyBorder="1" applyAlignment="1">
      <alignment horizontal="right" vertical="top" wrapText="1"/>
    </xf>
    <xf numFmtId="0" fontId="9" fillId="55" borderId="0" xfId="9" applyFont="1" applyFill="1" applyAlignment="1">
      <alignment vertical="top" wrapText="1"/>
    </xf>
    <xf numFmtId="168" fontId="9" fillId="55" borderId="0" xfId="9" applyNumberFormat="1" applyFont="1" applyFill="1" applyAlignment="1">
      <alignment horizontal="left" vertical="top" wrapText="1"/>
    </xf>
    <xf numFmtId="168" fontId="74" fillId="55" borderId="0" xfId="12" applyNumberFormat="1" applyFont="1" applyFill="1" applyBorder="1" applyAlignment="1">
      <alignment horizontal="center" vertical="center"/>
    </xf>
    <xf numFmtId="0" fontId="9" fillId="55" borderId="0" xfId="0" applyFont="1" applyFill="1" applyAlignment="1">
      <alignment vertical="top"/>
    </xf>
    <xf numFmtId="0" fontId="9" fillId="55" borderId="0" xfId="0" applyFont="1" applyFill="1" applyAlignment="1">
      <alignment vertical="top" wrapText="1"/>
    </xf>
    <xf numFmtId="0" fontId="9" fillId="55" borderId="0" xfId="0" applyFont="1" applyFill="1" applyBorder="1" applyAlignment="1">
      <alignment horizontal="left" vertical="top" wrapText="1"/>
    </xf>
    <xf numFmtId="168" fontId="9" fillId="55" borderId="0" xfId="7" applyNumberFormat="1" applyFont="1" applyFill="1" applyBorder="1" applyAlignment="1">
      <alignment horizontal="right" vertical="center" wrapText="1"/>
    </xf>
    <xf numFmtId="0" fontId="9" fillId="55" borderId="0" xfId="0" applyFont="1" applyFill="1" applyAlignment="1">
      <alignment vertical="center" wrapText="1"/>
    </xf>
    <xf numFmtId="168" fontId="96" fillId="0" borderId="20" xfId="1003" applyNumberFormat="1" applyFont="1" applyFill="1" applyBorder="1" applyAlignment="1">
      <alignment horizontal="center" vertical="center" wrapText="1"/>
    </xf>
    <xf numFmtId="0" fontId="74" fillId="55" borderId="20" xfId="0" quotePrefix="1" applyFont="1" applyFill="1" applyBorder="1" applyAlignment="1">
      <alignment horizontal="left" vertical="top" wrapText="1"/>
    </xf>
    <xf numFmtId="166" fontId="9" fillId="55" borderId="20" xfId="6" quotePrefix="1" applyNumberFormat="1" applyFont="1" applyFill="1" applyBorder="1" applyAlignment="1">
      <alignment horizontal="left" vertical="top" wrapText="1"/>
    </xf>
    <xf numFmtId="166" fontId="9" fillId="55" borderId="20" xfId="6" applyNumberFormat="1" applyFont="1" applyFill="1" applyBorder="1" applyAlignment="1">
      <alignment horizontal="center" vertical="top"/>
    </xf>
    <xf numFmtId="0" fontId="74" fillId="55" borderId="20" xfId="0" applyFont="1" applyFill="1" applyBorder="1" applyAlignment="1">
      <alignment horizontal="center" vertical="top" wrapText="1"/>
    </xf>
    <xf numFmtId="0" fontId="9" fillId="55" borderId="20" xfId="8" applyFont="1" applyFill="1" applyBorder="1" applyAlignment="1">
      <alignment horizontal="center" vertical="center" wrapText="1"/>
    </xf>
    <xf numFmtId="0" fontId="9" fillId="55" borderId="0" xfId="8" applyFont="1" applyFill="1" applyAlignment="1">
      <alignment horizontal="right" vertical="center" wrapText="1"/>
    </xf>
    <xf numFmtId="0" fontId="9" fillId="55" borderId="0" xfId="8" applyFont="1" applyFill="1" applyAlignment="1">
      <alignment horizontal="center" vertical="center" wrapText="1"/>
    </xf>
    <xf numFmtId="0" fontId="9" fillId="55" borderId="20" xfId="0" applyFont="1" applyFill="1" applyBorder="1" applyAlignment="1">
      <alignment horizontal="center" vertical="top" wrapText="1"/>
    </xf>
    <xf numFmtId="0" fontId="9" fillId="55" borderId="20" xfId="9" applyFont="1" applyFill="1" applyBorder="1" applyAlignment="1">
      <alignment horizontal="center" vertical="top" wrapText="1"/>
    </xf>
    <xf numFmtId="0" fontId="9" fillId="55" borderId="20" xfId="9" applyFont="1" applyFill="1" applyBorder="1" applyAlignment="1">
      <alignment horizontal="left" vertical="top" wrapText="1"/>
    </xf>
    <xf numFmtId="0" fontId="9" fillId="55" borderId="20" xfId="0" applyFont="1" applyFill="1" applyBorder="1" applyAlignment="1">
      <alignment horizontal="left" vertical="top" wrapText="1"/>
    </xf>
    <xf numFmtId="0" fontId="9" fillId="55" borderId="0" xfId="9" applyFont="1" applyFill="1" applyAlignment="1">
      <alignment horizontal="center" vertical="top" wrapText="1"/>
    </xf>
    <xf numFmtId="0" fontId="9" fillId="55" borderId="0" xfId="9" applyFont="1" applyFill="1" applyAlignment="1">
      <alignment horizontal="center" vertical="top"/>
    </xf>
    <xf numFmtId="0" fontId="74" fillId="0" borderId="0" xfId="0" applyFont="1" applyFill="1" applyAlignment="1"/>
    <xf numFmtId="0" fontId="74" fillId="0" borderId="0" xfId="0" applyFont="1" applyAlignment="1"/>
    <xf numFmtId="0" fontId="74" fillId="0" borderId="0" xfId="0" applyFont="1" applyAlignment="1">
      <alignment horizontal="center" vertical="center"/>
    </xf>
    <xf numFmtId="0" fontId="74" fillId="0" borderId="0" xfId="0" applyFont="1" applyFill="1" applyAlignment="1">
      <alignment horizontal="right"/>
    </xf>
    <xf numFmtId="0" fontId="74" fillId="0" borderId="0" xfId="0" applyFont="1" applyFill="1" applyAlignment="1">
      <alignment horizontal="right" vertical="center"/>
    </xf>
    <xf numFmtId="0" fontId="74" fillId="0" borderId="0" xfId="0" applyFont="1" applyAlignment="1">
      <alignment horizontal="right"/>
    </xf>
    <xf numFmtId="0" fontId="97" fillId="0" borderId="0" xfId="0" applyFont="1" applyFill="1" applyAlignment="1">
      <alignment vertical="center" wrapText="1"/>
    </xf>
    <xf numFmtId="168" fontId="98" fillId="0" borderId="0" xfId="999" applyNumberFormat="1" applyFont="1" applyFill="1" applyAlignment="1">
      <alignment horizontal="right"/>
    </xf>
    <xf numFmtId="168" fontId="74" fillId="0" borderId="0" xfId="0" applyNumberFormat="1" applyFont="1" applyAlignment="1"/>
    <xf numFmtId="0" fontId="99" fillId="0" borderId="0" xfId="1001" applyFont="1" applyFill="1" applyBorder="1"/>
    <xf numFmtId="0" fontId="9" fillId="0" borderId="0" xfId="0" applyFont="1" applyAlignment="1">
      <alignment horizontal="left" vertical="top" wrapText="1"/>
    </xf>
    <xf numFmtId="0" fontId="74" fillId="0" borderId="20" xfId="0" applyFont="1" applyFill="1" applyBorder="1" applyAlignment="1"/>
    <xf numFmtId="0" fontId="74" fillId="0" borderId="20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vertical="center"/>
    </xf>
    <xf numFmtId="168" fontId="74" fillId="0" borderId="20" xfId="7" applyNumberFormat="1" applyFont="1" applyFill="1" applyBorder="1" applyAlignment="1">
      <alignment horizontal="right" vertical="center"/>
    </xf>
    <xf numFmtId="0" fontId="74" fillId="0" borderId="0" xfId="0" applyFont="1" applyFill="1" applyAlignment="1">
      <alignment vertical="center"/>
    </xf>
    <xf numFmtId="0" fontId="9" fillId="0" borderId="0" xfId="0" applyFont="1" applyBorder="1" applyAlignment="1">
      <alignment vertical="center" wrapText="1"/>
    </xf>
    <xf numFmtId="0" fontId="93" fillId="0" borderId="0" xfId="0" applyFont="1" applyAlignment="1">
      <alignment horizontal="left" vertical="top" wrapText="1"/>
    </xf>
    <xf numFmtId="0" fontId="9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0" xfId="1002" applyFont="1" applyFill="1" applyBorder="1" applyAlignment="1">
      <alignment horizontal="center" vertical="center" wrapText="1"/>
    </xf>
    <xf numFmtId="0" fontId="96" fillId="0" borderId="32" xfId="0" applyFont="1" applyBorder="1" applyAlignment="1">
      <alignment horizontal="center" vertical="center" wrapText="1"/>
    </xf>
    <xf numFmtId="0" fontId="96" fillId="0" borderId="20" xfId="0" applyFont="1" applyBorder="1" applyAlignment="1">
      <alignment horizontal="left" vertical="top" wrapText="1"/>
    </xf>
    <xf numFmtId="0" fontId="96" fillId="0" borderId="20" xfId="0" applyFont="1" applyBorder="1" applyAlignment="1">
      <alignment horizontal="left" vertical="center" wrapText="1"/>
    </xf>
    <xf numFmtId="167" fontId="93" fillId="0" borderId="0" xfId="0" applyNumberFormat="1" applyFont="1" applyAlignment="1">
      <alignment horizontal="left" vertical="top" wrapText="1"/>
    </xf>
    <xf numFmtId="43" fontId="9" fillId="0" borderId="20" xfId="999" applyFont="1" applyFill="1" applyBorder="1" applyAlignment="1">
      <alignment wrapText="1"/>
    </xf>
    <xf numFmtId="168" fontId="9" fillId="55" borderId="20" xfId="999" applyNumberFormat="1" applyFont="1" applyFill="1" applyBorder="1" applyAlignment="1">
      <alignment horizontal="left" vertical="center"/>
    </xf>
    <xf numFmtId="43" fontId="9" fillId="0" borderId="0" xfId="999" applyFont="1" applyFill="1" applyBorder="1"/>
    <xf numFmtId="43" fontId="9" fillId="0" borderId="0" xfId="999" applyFont="1" applyFill="1"/>
    <xf numFmtId="168" fontId="9" fillId="0" borderId="20" xfId="999" applyNumberFormat="1" applyFont="1" applyFill="1" applyBorder="1" applyAlignment="1">
      <alignment horizontal="left" vertical="center" wrapText="1"/>
    </xf>
    <xf numFmtId="166" fontId="74" fillId="55" borderId="0" xfId="0" applyNumberFormat="1" applyFont="1" applyFill="1" applyAlignment="1">
      <alignment horizontal="left" vertical="top" wrapText="1"/>
    </xf>
    <xf numFmtId="0" fontId="9" fillId="0" borderId="0" xfId="9" applyFont="1" applyFill="1" applyAlignment="1">
      <alignment horizontal="center" vertical="center" wrapText="1"/>
    </xf>
    <xf numFmtId="0" fontId="9" fillId="0" borderId="0" xfId="9" applyFont="1" applyFill="1" applyAlignment="1">
      <alignment vertical="center" wrapText="1"/>
    </xf>
    <xf numFmtId="0" fontId="9" fillId="0" borderId="0" xfId="8" applyFont="1" applyFill="1" applyAlignment="1">
      <alignment horizontal="right" vertical="center"/>
    </xf>
    <xf numFmtId="0" fontId="9" fillId="0" borderId="0" xfId="8" applyFont="1" applyFill="1" applyAlignment="1">
      <alignment vertical="center" wrapText="1"/>
    </xf>
    <xf numFmtId="49" fontId="9" fillId="0" borderId="0" xfId="9" applyNumberFormat="1" applyFont="1" applyFill="1" applyAlignment="1">
      <alignment horizontal="center" vertical="center" wrapText="1"/>
    </xf>
    <xf numFmtId="0" fontId="9" fillId="0" borderId="0" xfId="8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left" vertical="top" wrapText="1"/>
    </xf>
    <xf numFmtId="0" fontId="74" fillId="0" borderId="20" xfId="0" applyFont="1" applyFill="1" applyBorder="1" applyAlignment="1">
      <alignment horizontal="left" vertical="top" wrapText="1"/>
    </xf>
    <xf numFmtId="0" fontId="74" fillId="0" borderId="0" xfId="0" applyFont="1" applyFill="1" applyAlignment="1">
      <alignment horizontal="left" vertical="top" wrapText="1"/>
    </xf>
    <xf numFmtId="167" fontId="9" fillId="0" borderId="0" xfId="9" applyNumberFormat="1" applyFont="1" applyFill="1" applyAlignment="1">
      <alignment vertical="center" wrapText="1"/>
    </xf>
    <xf numFmtId="0" fontId="9" fillId="0" borderId="20" xfId="9" applyFont="1" applyFill="1" applyBorder="1" applyAlignment="1">
      <alignment horizontal="center" vertical="center" wrapText="1"/>
    </xf>
    <xf numFmtId="0" fontId="9" fillId="0" borderId="20" xfId="9" applyFont="1" applyFill="1" applyBorder="1" applyAlignment="1">
      <alignment vertical="center" wrapText="1"/>
    </xf>
    <xf numFmtId="49" fontId="9" fillId="55" borderId="20" xfId="9" applyNumberFormat="1" applyFont="1" applyFill="1" applyBorder="1" applyAlignment="1">
      <alignment horizontal="left" vertical="top" wrapText="1"/>
    </xf>
    <xf numFmtId="168" fontId="9" fillId="55" borderId="20" xfId="72" applyNumberFormat="1" applyFont="1" applyFill="1" applyBorder="1" applyAlignment="1">
      <alignment horizontal="center" vertical="top" wrapText="1"/>
    </xf>
    <xf numFmtId="166" fontId="9" fillId="55" borderId="20" xfId="997" applyNumberFormat="1" applyFont="1" applyFill="1" applyBorder="1" applyAlignment="1">
      <alignment horizontal="left" vertical="center"/>
    </xf>
    <xf numFmtId="166" fontId="9" fillId="55" borderId="20" xfId="997" applyNumberFormat="1" applyFont="1" applyFill="1" applyBorder="1" applyAlignment="1">
      <alignment horizontal="left" vertical="top" wrapText="1"/>
    </xf>
    <xf numFmtId="0" fontId="73" fillId="55" borderId="20" xfId="0" applyFont="1" applyFill="1" applyBorder="1" applyAlignment="1">
      <alignment horizontal="left" vertical="top" wrapText="1"/>
    </xf>
    <xf numFmtId="43" fontId="74" fillId="0" borderId="0" xfId="7" applyFont="1"/>
    <xf numFmtId="168" fontId="9" fillId="55" borderId="0" xfId="9" applyNumberFormat="1" applyFont="1" applyFill="1" applyAlignment="1">
      <alignment vertical="center" wrapText="1"/>
    </xf>
    <xf numFmtId="168" fontId="74" fillId="0" borderId="0" xfId="0" applyNumberFormat="1" applyFont="1"/>
    <xf numFmtId="43" fontId="74" fillId="0" borderId="0" xfId="7" applyFont="1" applyAlignment="1"/>
    <xf numFmtId="173" fontId="9" fillId="0" borderId="20" xfId="6" applyNumberFormat="1" applyFont="1" applyFill="1" applyBorder="1">
      <alignment horizontal="right" vertical="top"/>
    </xf>
    <xf numFmtId="173" fontId="9" fillId="0" borderId="20" xfId="6" applyNumberFormat="1" applyFont="1" applyFill="1" applyBorder="1" applyAlignment="1">
      <alignment horizontal="right" vertical="center"/>
    </xf>
    <xf numFmtId="173" fontId="9" fillId="0" borderId="20" xfId="892" applyNumberFormat="1" applyFont="1" applyFill="1" applyBorder="1" applyAlignment="1">
      <alignment horizontal="right" vertical="center"/>
    </xf>
    <xf numFmtId="173" fontId="9" fillId="0" borderId="20" xfId="892" applyNumberFormat="1" applyFont="1" applyFill="1" applyBorder="1">
      <alignment horizontal="right" vertical="top"/>
    </xf>
    <xf numFmtId="173" fontId="9" fillId="0" borderId="20" xfId="6" applyNumberFormat="1" applyFont="1" applyFill="1" applyBorder="1" applyAlignment="1">
      <alignment horizontal="right" vertical="top"/>
    </xf>
    <xf numFmtId="173" fontId="9" fillId="0" borderId="20" xfId="9" applyNumberFormat="1" applyFont="1" applyFill="1" applyBorder="1" applyAlignment="1">
      <alignment vertical="center" wrapText="1"/>
    </xf>
    <xf numFmtId="173" fontId="9" fillId="0" borderId="20" xfId="6" applyNumberFormat="1" applyFont="1" applyFill="1" applyBorder="1" applyAlignment="1">
      <alignment vertical="top"/>
    </xf>
    <xf numFmtId="43" fontId="9" fillId="55" borderId="20" xfId="351" applyNumberFormat="1" applyFont="1" applyFill="1" applyBorder="1" applyAlignment="1">
      <alignment horizontal="right" vertical="center" shrinkToFit="1"/>
    </xf>
    <xf numFmtId="43" fontId="9" fillId="55" borderId="20" xfId="0" applyNumberFormat="1" applyFont="1" applyFill="1" applyBorder="1" applyAlignment="1">
      <alignment horizontal="right" vertical="center" shrinkToFit="1"/>
    </xf>
    <xf numFmtId="43" fontId="93" fillId="0" borderId="0" xfId="0" applyNumberFormat="1" applyFont="1" applyAlignment="1">
      <alignment horizontal="left" vertical="top" wrapText="1"/>
    </xf>
    <xf numFmtId="43" fontId="93" fillId="0" borderId="0" xfId="7" applyFont="1" applyAlignment="1">
      <alignment horizontal="left" vertical="top" wrapText="1"/>
    </xf>
    <xf numFmtId="39" fontId="9" fillId="55" borderId="0" xfId="8" applyNumberFormat="1" applyFont="1" applyFill="1" applyAlignment="1">
      <alignment horizontal="left" vertical="center" wrapText="1"/>
    </xf>
    <xf numFmtId="166" fontId="74" fillId="55" borderId="0" xfId="0" applyNumberFormat="1" applyFont="1" applyFill="1" applyAlignment="1">
      <alignment horizontal="left" vertical="center" wrapText="1"/>
    </xf>
    <xf numFmtId="43" fontId="9" fillId="55" borderId="0" xfId="9" applyNumberFormat="1" applyFont="1" applyFill="1" applyAlignment="1">
      <alignment vertical="center" wrapText="1"/>
    </xf>
    <xf numFmtId="173" fontId="9" fillId="0" borderId="0" xfId="9" applyNumberFormat="1" applyFont="1" applyFill="1" applyAlignment="1">
      <alignment vertical="center" wrapText="1"/>
    </xf>
    <xf numFmtId="0" fontId="101" fillId="0" borderId="0" xfId="0" applyFont="1" applyFill="1" applyAlignment="1">
      <alignment horizontal="left" vertical="top" wrapText="1"/>
    </xf>
    <xf numFmtId="167" fontId="101" fillId="0" borderId="0" xfId="0" applyNumberFormat="1" applyFont="1" applyFill="1" applyAlignment="1">
      <alignment horizontal="left" vertical="top" wrapText="1"/>
    </xf>
    <xf numFmtId="43" fontId="74" fillId="0" borderId="0" xfId="0" applyNumberFormat="1" applyFont="1" applyAlignment="1"/>
    <xf numFmtId="43" fontId="95" fillId="0" borderId="0" xfId="7" applyFont="1" applyAlignment="1"/>
    <xf numFmtId="173" fontId="9" fillId="55" borderId="20" xfId="6" applyNumberFormat="1" applyFont="1" applyFill="1" applyBorder="1" applyAlignment="1">
      <alignment horizontal="center" vertical="center"/>
    </xf>
    <xf numFmtId="173" fontId="9" fillId="55" borderId="20" xfId="6" applyNumberFormat="1" applyFont="1" applyFill="1" applyBorder="1" applyAlignment="1">
      <alignment horizontal="center" vertical="top"/>
    </xf>
    <xf numFmtId="173" fontId="74" fillId="55" borderId="20" xfId="0" applyNumberFormat="1" applyFont="1" applyFill="1" applyBorder="1" applyAlignment="1">
      <alignment horizontal="center" vertical="top" wrapText="1"/>
    </xf>
    <xf numFmtId="173" fontId="9" fillId="55" borderId="20" xfId="997" applyNumberFormat="1" applyFont="1" applyFill="1" applyBorder="1" applyAlignment="1">
      <alignment horizontal="center" vertical="top"/>
    </xf>
    <xf numFmtId="0" fontId="100" fillId="0" borderId="0" xfId="0" applyFont="1" applyAlignment="1">
      <alignment horizontal="left" vertical="top" wrapText="1"/>
    </xf>
    <xf numFmtId="43" fontId="9" fillId="55" borderId="0" xfId="9" applyNumberFormat="1" applyFont="1" applyFill="1" applyAlignment="1">
      <alignment horizontal="left" vertical="top" wrapText="1"/>
    </xf>
    <xf numFmtId="0" fontId="9" fillId="55" borderId="1" xfId="8" applyFont="1" applyFill="1" applyBorder="1" applyAlignment="1">
      <alignment horizontal="right" wrapText="1"/>
    </xf>
    <xf numFmtId="0" fontId="9" fillId="55" borderId="20" xfId="0" applyFont="1" applyFill="1" applyBorder="1" applyAlignment="1">
      <alignment horizontal="left" vertical="top" wrapText="1"/>
    </xf>
    <xf numFmtId="0" fontId="9" fillId="55" borderId="0" xfId="0" applyFont="1" applyFill="1" applyAlignment="1">
      <alignment horizontal="left" vertical="top" wrapText="1"/>
    </xf>
    <xf numFmtId="0" fontId="9" fillId="55" borderId="20" xfId="8" applyFont="1" applyFill="1" applyBorder="1" applyAlignment="1">
      <alignment horizontal="center" vertical="center" wrapText="1"/>
    </xf>
    <xf numFmtId="0" fontId="9" fillId="55" borderId="20" xfId="0" applyFont="1" applyFill="1" applyBorder="1" applyAlignment="1">
      <alignment horizontal="left" vertical="top" wrapText="1"/>
    </xf>
    <xf numFmtId="173" fontId="9" fillId="55" borderId="20" xfId="997" applyNumberFormat="1" applyFont="1" applyFill="1" applyBorder="1" applyAlignment="1">
      <alignment horizontal="center" vertical="center"/>
    </xf>
    <xf numFmtId="173" fontId="74" fillId="55" borderId="20" xfId="0" applyNumberFormat="1" applyFont="1" applyFill="1" applyBorder="1" applyAlignment="1">
      <alignment horizontal="center" vertical="center" wrapText="1"/>
    </xf>
    <xf numFmtId="173" fontId="9" fillId="55" borderId="20" xfId="892" applyNumberFormat="1" applyFont="1" applyFill="1" applyBorder="1" applyAlignment="1">
      <alignment horizontal="center" vertical="top"/>
    </xf>
    <xf numFmtId="0" fontId="74" fillId="55" borderId="20" xfId="0" applyFont="1" applyFill="1" applyBorder="1" applyAlignment="1">
      <alignment horizontal="center" vertical="top" wrapText="1"/>
    </xf>
    <xf numFmtId="0" fontId="9" fillId="55" borderId="20" xfId="0" applyFont="1" applyFill="1" applyBorder="1" applyAlignment="1">
      <alignment horizontal="left" vertical="top" wrapText="1"/>
    </xf>
    <xf numFmtId="0" fontId="9" fillId="55" borderId="0" xfId="0" applyFont="1" applyFill="1" applyAlignment="1">
      <alignment horizontal="left" vertical="top" wrapText="1"/>
    </xf>
    <xf numFmtId="0" fontId="74" fillId="55" borderId="20" xfId="0" applyFont="1" applyFill="1" applyBorder="1" applyAlignment="1">
      <alignment horizontal="center" vertical="center"/>
    </xf>
    <xf numFmtId="166" fontId="74" fillId="55" borderId="20" xfId="0" applyNumberFormat="1" applyFont="1" applyFill="1" applyBorder="1" applyAlignment="1">
      <alignment horizontal="center" vertical="center" wrapText="1"/>
    </xf>
    <xf numFmtId="168" fontId="74" fillId="55" borderId="20" xfId="894" applyNumberFormat="1" applyFont="1" applyFill="1" applyBorder="1" applyAlignment="1">
      <alignment horizontal="center" vertical="center"/>
    </xf>
    <xf numFmtId="2" fontId="74" fillId="55" borderId="20" xfId="0" applyNumberFormat="1" applyFont="1" applyFill="1" applyBorder="1" applyAlignment="1">
      <alignment horizontal="center" vertical="center" wrapText="1"/>
    </xf>
    <xf numFmtId="0" fontId="96" fillId="0" borderId="20" xfId="0" applyFont="1" applyBorder="1" applyAlignment="1">
      <alignment horizontal="center" vertical="top" wrapText="1"/>
    </xf>
    <xf numFmtId="168" fontId="96" fillId="0" borderId="20" xfId="7" applyNumberFormat="1" applyFont="1" applyBorder="1" applyAlignment="1">
      <alignment horizontal="center" vertical="top"/>
    </xf>
    <xf numFmtId="168" fontId="9" fillId="0" borderId="31" xfId="999" applyNumberFormat="1" applyFont="1" applyFill="1" applyBorder="1" applyAlignment="1">
      <alignment horizontal="center" vertical="center" wrapText="1"/>
    </xf>
    <xf numFmtId="0" fontId="9" fillId="55" borderId="20" xfId="0" applyFont="1" applyFill="1" applyBorder="1" applyAlignment="1">
      <alignment horizontal="center" vertical="top" wrapText="1"/>
    </xf>
    <xf numFmtId="0" fontId="9" fillId="55" borderId="20" xfId="8" applyFont="1" applyFill="1" applyBorder="1" applyAlignment="1">
      <alignment horizontal="center" vertical="center" wrapText="1"/>
    </xf>
    <xf numFmtId="0" fontId="9" fillId="55" borderId="20" xfId="0" applyFont="1" applyFill="1" applyBorder="1" applyAlignment="1">
      <alignment horizontal="center" vertical="top" wrapText="1"/>
    </xf>
    <xf numFmtId="0" fontId="9" fillId="55" borderId="20" xfId="9" applyFont="1" applyFill="1" applyBorder="1" applyAlignment="1">
      <alignment horizontal="left" vertical="top" wrapText="1"/>
    </xf>
    <xf numFmtId="0" fontId="9" fillId="55" borderId="20" xfId="0" applyFont="1" applyFill="1" applyBorder="1" applyAlignment="1">
      <alignment horizontal="left" vertical="top" wrapText="1"/>
    </xf>
    <xf numFmtId="0" fontId="9" fillId="55" borderId="20" xfId="9" applyFont="1" applyFill="1" applyBorder="1" applyAlignment="1">
      <alignment horizontal="center" vertical="top" wrapText="1"/>
    </xf>
    <xf numFmtId="0" fontId="9" fillId="55" borderId="0" xfId="9" applyFont="1" applyFill="1" applyAlignment="1">
      <alignment horizontal="center" vertical="top" wrapText="1"/>
    </xf>
    <xf numFmtId="0" fontId="9" fillId="55" borderId="0" xfId="9" applyFont="1" applyFill="1" applyAlignment="1">
      <alignment horizontal="center" vertical="top"/>
    </xf>
    <xf numFmtId="0" fontId="9" fillId="55" borderId="0" xfId="0" applyFont="1" applyFill="1" applyAlignment="1">
      <alignment horizontal="left" vertical="top" wrapText="1"/>
    </xf>
    <xf numFmtId="0" fontId="74" fillId="0" borderId="20" xfId="0" applyFont="1" applyBorder="1" applyAlignment="1">
      <alignment horizontal="left" vertical="top" wrapText="1"/>
    </xf>
    <xf numFmtId="0" fontId="73" fillId="0" borderId="2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43" fontId="9" fillId="55" borderId="20" xfId="351" applyNumberFormat="1" applyFont="1" applyFill="1" applyBorder="1" applyAlignment="1">
      <alignment horizontal="center" vertical="center" shrinkToFit="1"/>
    </xf>
    <xf numFmtId="0" fontId="9" fillId="55" borderId="20" xfId="0" applyFont="1" applyFill="1" applyBorder="1" applyAlignment="1">
      <alignment horizontal="center" vertical="top" wrapText="1"/>
    </xf>
    <xf numFmtId="0" fontId="9" fillId="55" borderId="20" xfId="0" applyFont="1" applyFill="1" applyBorder="1" applyAlignment="1">
      <alignment horizontal="left" vertical="top" wrapText="1"/>
    </xf>
    <xf numFmtId="0" fontId="9" fillId="55" borderId="20" xfId="9" applyFont="1" applyFill="1" applyBorder="1" applyAlignment="1">
      <alignment horizontal="left" vertical="top" wrapText="1"/>
    </xf>
    <xf numFmtId="0" fontId="9" fillId="55" borderId="20" xfId="9" applyFont="1" applyFill="1" applyBorder="1" applyAlignment="1">
      <alignment horizontal="center" vertical="top" wrapText="1"/>
    </xf>
    <xf numFmtId="0" fontId="74" fillId="55" borderId="20" xfId="0" applyFont="1" applyFill="1" applyBorder="1" applyAlignment="1">
      <alignment horizontal="center" vertical="top" wrapText="1"/>
    </xf>
    <xf numFmtId="0" fontId="9" fillId="55" borderId="20" xfId="0" applyFont="1" applyFill="1" applyBorder="1" applyAlignment="1">
      <alignment horizontal="center" vertical="top" wrapText="1"/>
    </xf>
    <xf numFmtId="0" fontId="9" fillId="55" borderId="20" xfId="0" applyFont="1" applyFill="1" applyBorder="1" applyAlignment="1">
      <alignment horizontal="left" vertical="top" wrapText="1"/>
    </xf>
    <xf numFmtId="0" fontId="9" fillId="55" borderId="0" xfId="0" applyFont="1" applyFill="1" applyAlignment="1">
      <alignment horizontal="left" vertical="top" wrapText="1"/>
    </xf>
    <xf numFmtId="168" fontId="9" fillId="55" borderId="0" xfId="7" applyNumberFormat="1" applyFont="1" applyFill="1" applyAlignment="1">
      <alignment vertical="center" wrapText="1"/>
    </xf>
    <xf numFmtId="0" fontId="9" fillId="0" borderId="0" xfId="9" applyFont="1" applyAlignment="1">
      <alignment vertical="center" wrapText="1"/>
    </xf>
    <xf numFmtId="173" fontId="9" fillId="55" borderId="20" xfId="6" applyNumberFormat="1" applyFont="1" applyFill="1" applyBorder="1">
      <alignment horizontal="right" vertical="top"/>
    </xf>
    <xf numFmtId="166" fontId="9" fillId="55" borderId="20" xfId="997" applyFont="1" applyFill="1" applyBorder="1" applyAlignment="1">
      <alignment horizontal="left" vertical="center"/>
    </xf>
    <xf numFmtId="166" fontId="9" fillId="55" borderId="20" xfId="997" applyFont="1" applyFill="1" applyBorder="1" applyAlignment="1">
      <alignment horizontal="left" vertical="top" wrapText="1"/>
    </xf>
    <xf numFmtId="166" fontId="9" fillId="55" borderId="20" xfId="6" applyFont="1" applyFill="1" applyBorder="1" applyAlignment="1">
      <alignment horizontal="left" vertical="center"/>
    </xf>
    <xf numFmtId="166" fontId="9" fillId="55" borderId="20" xfId="6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0" xfId="0" applyFont="1" applyBorder="1" applyAlignment="1">
      <alignment vertical="center" wrapText="1"/>
    </xf>
    <xf numFmtId="166" fontId="9" fillId="0" borderId="20" xfId="6" applyFont="1" applyBorder="1" applyAlignment="1">
      <alignment horizontal="center" vertical="top"/>
    </xf>
    <xf numFmtId="167" fontId="9" fillId="55" borderId="20" xfId="0" applyNumberFormat="1" applyFont="1" applyFill="1" applyBorder="1" applyAlignment="1">
      <alignment horizontal="center" vertical="top" wrapText="1"/>
    </xf>
    <xf numFmtId="43" fontId="9" fillId="55" borderId="0" xfId="9" applyNumberFormat="1" applyFont="1" applyFill="1" applyBorder="1" applyAlignment="1">
      <alignment horizontal="left" vertical="top" wrapText="1"/>
    </xf>
    <xf numFmtId="43" fontId="9" fillId="55" borderId="0" xfId="9" applyNumberFormat="1" applyFont="1" applyFill="1" applyBorder="1" applyAlignment="1">
      <alignment vertical="top" wrapText="1"/>
    </xf>
    <xf numFmtId="0" fontId="74" fillId="0" borderId="0" xfId="0" applyFont="1" applyFill="1" applyAlignment="1">
      <alignment horizontal="center" vertical="center" wrapText="1"/>
    </xf>
    <xf numFmtId="0" fontId="9" fillId="0" borderId="0" xfId="8" applyFont="1" applyAlignment="1">
      <alignment horizontal="center" vertical="top" wrapText="1"/>
    </xf>
    <xf numFmtId="0" fontId="96" fillId="0" borderId="0" xfId="0" applyFont="1" applyBorder="1" applyAlignment="1">
      <alignment horizontal="center" vertical="center" wrapText="1"/>
    </xf>
    <xf numFmtId="0" fontId="96" fillId="0" borderId="32" xfId="0" applyFont="1" applyBorder="1" applyAlignment="1">
      <alignment horizontal="center" vertical="center" wrapText="1"/>
    </xf>
    <xf numFmtId="0" fontId="96" fillId="0" borderId="34" xfId="0" applyFont="1" applyBorder="1" applyAlignment="1">
      <alignment horizontal="center" vertical="center" wrapText="1"/>
    </xf>
    <xf numFmtId="0" fontId="74" fillId="0" borderId="0" xfId="0" applyFont="1" applyAlignment="1">
      <alignment horizontal="center" wrapText="1"/>
    </xf>
    <xf numFmtId="43" fontId="9" fillId="0" borderId="32" xfId="999" applyFont="1" applyFill="1" applyBorder="1" applyAlignment="1">
      <alignment horizontal="center" vertical="center" wrapText="1"/>
    </xf>
    <xf numFmtId="43" fontId="9" fillId="0" borderId="34" xfId="999" applyFont="1" applyFill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top" wrapText="1"/>
    </xf>
    <xf numFmtId="0" fontId="9" fillId="55" borderId="0" xfId="0" applyFont="1" applyFill="1" applyAlignment="1">
      <alignment horizontal="center" vertical="center" wrapText="1"/>
    </xf>
    <xf numFmtId="0" fontId="74" fillId="55" borderId="20" xfId="0" applyFont="1" applyFill="1" applyBorder="1" applyAlignment="1">
      <alignment horizontal="center" vertical="top" wrapText="1"/>
    </xf>
    <xf numFmtId="0" fontId="74" fillId="55" borderId="32" xfId="0" applyFont="1" applyFill="1" applyBorder="1" applyAlignment="1">
      <alignment horizontal="center" vertical="center" wrapText="1"/>
    </xf>
    <xf numFmtId="0" fontId="74" fillId="55" borderId="34" xfId="0" applyFont="1" applyFill="1" applyBorder="1" applyAlignment="1">
      <alignment horizontal="center" vertical="center" wrapText="1"/>
    </xf>
    <xf numFmtId="0" fontId="74" fillId="55" borderId="29" xfId="0" applyFont="1" applyFill="1" applyBorder="1" applyAlignment="1">
      <alignment horizontal="center" vertical="center" wrapText="1"/>
    </xf>
    <xf numFmtId="0" fontId="74" fillId="55" borderId="31" xfId="0" applyFont="1" applyFill="1" applyBorder="1" applyAlignment="1">
      <alignment horizontal="center" vertical="center" wrapText="1"/>
    </xf>
    <xf numFmtId="0" fontId="9" fillId="55" borderId="20" xfId="8" applyFont="1" applyFill="1" applyBorder="1" applyAlignment="1">
      <alignment horizontal="center" vertical="center" wrapText="1"/>
    </xf>
    <xf numFmtId="0" fontId="9" fillId="55" borderId="0" xfId="8" applyFont="1" applyFill="1" applyAlignment="1">
      <alignment horizontal="right" vertical="center" wrapText="1"/>
    </xf>
    <xf numFmtId="0" fontId="9" fillId="55" borderId="0" xfId="8" applyFont="1" applyFill="1" applyAlignment="1">
      <alignment horizontal="center" vertical="center" wrapText="1"/>
    </xf>
    <xf numFmtId="0" fontId="9" fillId="55" borderId="1" xfId="8" applyFont="1" applyFill="1" applyBorder="1" applyAlignment="1">
      <alignment horizontal="right" wrapText="1"/>
    </xf>
    <xf numFmtId="0" fontId="9" fillId="55" borderId="29" xfId="0" applyFont="1" applyFill="1" applyBorder="1" applyAlignment="1">
      <alignment horizontal="center" vertical="top" wrapText="1"/>
    </xf>
    <xf numFmtId="0" fontId="9" fillId="55" borderId="31" xfId="0" applyFont="1" applyFill="1" applyBorder="1" applyAlignment="1">
      <alignment horizontal="center" vertical="top" wrapText="1"/>
    </xf>
    <xf numFmtId="0" fontId="9" fillId="55" borderId="20" xfId="0" applyFont="1" applyFill="1" applyBorder="1" applyAlignment="1">
      <alignment horizontal="center" vertical="top" wrapText="1"/>
    </xf>
    <xf numFmtId="0" fontId="9" fillId="55" borderId="20" xfId="9" applyNumberFormat="1" applyFont="1" applyFill="1" applyBorder="1" applyAlignment="1">
      <alignment horizontal="center" vertical="center" wrapText="1"/>
    </xf>
    <xf numFmtId="167" fontId="9" fillId="55" borderId="29" xfId="9" applyNumberFormat="1" applyFont="1" applyFill="1" applyBorder="1" applyAlignment="1">
      <alignment horizontal="center" vertical="center" wrapText="1"/>
    </xf>
    <xf numFmtId="167" fontId="9" fillId="55" borderId="30" xfId="9" applyNumberFormat="1" applyFont="1" applyFill="1" applyBorder="1" applyAlignment="1">
      <alignment horizontal="center" vertical="center" wrapText="1"/>
    </xf>
    <xf numFmtId="167" fontId="9" fillId="55" borderId="31" xfId="9" applyNumberFormat="1" applyFont="1" applyFill="1" applyBorder="1" applyAlignment="1">
      <alignment horizontal="center" vertical="center" wrapText="1"/>
    </xf>
    <xf numFmtId="0" fontId="9" fillId="55" borderId="32" xfId="0" applyFont="1" applyFill="1" applyBorder="1" applyAlignment="1">
      <alignment horizontal="center" vertical="top" wrapText="1"/>
    </xf>
    <xf numFmtId="0" fontId="9" fillId="55" borderId="34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0" xfId="8" applyFont="1" applyFill="1" applyAlignment="1">
      <alignment horizontal="right" vertical="center" wrapText="1"/>
    </xf>
    <xf numFmtId="0" fontId="9" fillId="0" borderId="0" xfId="8" applyFont="1" applyFill="1" applyAlignment="1">
      <alignment horizontal="center" vertical="center" wrapText="1"/>
    </xf>
    <xf numFmtId="0" fontId="9" fillId="0" borderId="20" xfId="9" applyFont="1" applyFill="1" applyBorder="1" applyAlignment="1">
      <alignment horizontal="center" vertical="center" wrapText="1"/>
    </xf>
    <xf numFmtId="167" fontId="9" fillId="0" borderId="20" xfId="9" applyNumberFormat="1" applyFont="1" applyFill="1" applyBorder="1" applyAlignment="1">
      <alignment horizontal="center" vertical="center" wrapText="1"/>
    </xf>
    <xf numFmtId="167" fontId="9" fillId="0" borderId="29" xfId="9" applyNumberFormat="1" applyFont="1" applyFill="1" applyBorder="1" applyAlignment="1">
      <alignment horizontal="center" vertical="center" wrapText="1"/>
    </xf>
    <xf numFmtId="167" fontId="9" fillId="0" borderId="30" xfId="9" applyNumberFormat="1" applyFont="1" applyFill="1" applyBorder="1" applyAlignment="1">
      <alignment horizontal="center" vertical="center" wrapText="1"/>
    </xf>
    <xf numFmtId="167" fontId="9" fillId="0" borderId="31" xfId="9" applyNumberFormat="1" applyFont="1" applyFill="1" applyBorder="1" applyAlignment="1">
      <alignment horizontal="center" vertical="center" wrapText="1"/>
    </xf>
    <xf numFmtId="0" fontId="9" fillId="55" borderId="20" xfId="0" applyFont="1" applyFill="1" applyBorder="1" applyAlignment="1">
      <alignment horizontal="left" vertical="top" wrapText="1"/>
    </xf>
    <xf numFmtId="0" fontId="9" fillId="55" borderId="20" xfId="893" applyFont="1" applyFill="1" applyBorder="1" applyAlignment="1">
      <alignment horizontal="left" vertical="center" wrapText="1"/>
    </xf>
    <xf numFmtId="0" fontId="9" fillId="55" borderId="20" xfId="9" applyFont="1" applyFill="1" applyBorder="1" applyAlignment="1">
      <alignment horizontal="left" vertical="top" wrapText="1"/>
    </xf>
    <xf numFmtId="0" fontId="9" fillId="55" borderId="20" xfId="9" applyFont="1" applyFill="1" applyBorder="1" applyAlignment="1">
      <alignment horizontal="center" vertical="top" wrapText="1"/>
    </xf>
    <xf numFmtId="0" fontId="9" fillId="55" borderId="0" xfId="0" applyFont="1" applyFill="1" applyAlignment="1">
      <alignment horizontal="left" vertical="top" wrapText="1"/>
    </xf>
    <xf numFmtId="0" fontId="9" fillId="55" borderId="0" xfId="9" applyFont="1" applyFill="1" applyAlignment="1">
      <alignment horizontal="center" vertical="top"/>
    </xf>
    <xf numFmtId="0" fontId="9" fillId="55" borderId="32" xfId="9" applyFont="1" applyFill="1" applyBorder="1" applyAlignment="1">
      <alignment horizontal="center" vertical="top" wrapText="1"/>
    </xf>
    <xf numFmtId="0" fontId="9" fillId="55" borderId="33" xfId="9" applyFont="1" applyFill="1" applyBorder="1" applyAlignment="1">
      <alignment horizontal="center" vertical="top" wrapText="1"/>
    </xf>
    <xf numFmtId="0" fontId="9" fillId="55" borderId="34" xfId="9" applyFont="1" applyFill="1" applyBorder="1" applyAlignment="1">
      <alignment horizontal="center" vertical="top" wrapText="1"/>
    </xf>
    <xf numFmtId="0" fontId="9" fillId="55" borderId="0" xfId="9" applyFont="1" applyFill="1" applyAlignment="1">
      <alignment horizontal="center" vertical="top" wrapText="1"/>
    </xf>
    <xf numFmtId="0" fontId="9" fillId="55" borderId="29" xfId="9" applyFont="1" applyFill="1" applyBorder="1" applyAlignment="1">
      <alignment horizontal="left" vertical="top" wrapText="1"/>
    </xf>
    <xf numFmtId="0" fontId="9" fillId="55" borderId="31" xfId="9" applyFont="1" applyFill="1" applyBorder="1" applyAlignment="1">
      <alignment horizontal="left" vertical="top" wrapText="1"/>
    </xf>
    <xf numFmtId="0" fontId="9" fillId="55" borderId="33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top" wrapText="1"/>
    </xf>
    <xf numFmtId="0" fontId="74" fillId="0" borderId="20" xfId="0" applyFont="1" applyBorder="1" applyAlignment="1">
      <alignment horizontal="left" vertical="top" wrapText="1"/>
    </xf>
    <xf numFmtId="0" fontId="9" fillId="55" borderId="29" xfId="0" applyFont="1" applyFill="1" applyBorder="1" applyAlignment="1">
      <alignment horizontal="left" vertical="top" wrapText="1"/>
    </xf>
    <xf numFmtId="0" fontId="9" fillId="55" borderId="31" xfId="0" applyFont="1" applyFill="1" applyBorder="1" applyAlignment="1">
      <alignment horizontal="left" vertical="top" wrapText="1"/>
    </xf>
  </cellXfs>
  <cellStyles count="1004">
    <cellStyle name="_artabyuje" xfId="140" xr:uid="{00000000-0005-0000-0000-000000000000}"/>
    <cellStyle name="_artabyuje_3.Havelvacner_N1_12 23.01.2018" xfId="141" xr:uid="{00000000-0005-0000-0000-000001000000}"/>
    <cellStyle name="20% - Accent1 2" xfId="18" xr:uid="{00000000-0005-0000-0000-000002000000}"/>
    <cellStyle name="20% - Accent1 2 2" xfId="80" xr:uid="{00000000-0005-0000-0000-000003000000}"/>
    <cellStyle name="20% - Accent1 2 2 2" xfId="142" xr:uid="{00000000-0005-0000-0000-000004000000}"/>
    <cellStyle name="20% - Accent1 2 2 2 2" xfId="143" xr:uid="{00000000-0005-0000-0000-000005000000}"/>
    <cellStyle name="20% - Accent1 2 2 2 2 2" xfId="435" xr:uid="{00000000-0005-0000-0000-000006000000}"/>
    <cellStyle name="20% - Accent1 2 2 2 2 3" xfId="667" xr:uid="{00000000-0005-0000-0000-000007000000}"/>
    <cellStyle name="20% - Accent1 2 2 2 3" xfId="144" xr:uid="{00000000-0005-0000-0000-000008000000}"/>
    <cellStyle name="20% - Accent1 2 2 2 3 2" xfId="436" xr:uid="{00000000-0005-0000-0000-000009000000}"/>
    <cellStyle name="20% - Accent1 2 2 2 3 3" xfId="668" xr:uid="{00000000-0005-0000-0000-00000A000000}"/>
    <cellStyle name="20% - Accent1 2 2 2 4" xfId="434" xr:uid="{00000000-0005-0000-0000-00000B000000}"/>
    <cellStyle name="20% - Accent1 2 2 2 5" xfId="666" xr:uid="{00000000-0005-0000-0000-00000C000000}"/>
    <cellStyle name="20% - Accent1 2 2 3" xfId="145" xr:uid="{00000000-0005-0000-0000-00000D000000}"/>
    <cellStyle name="20% - Accent1 2 2 3 2" xfId="437" xr:uid="{00000000-0005-0000-0000-00000E000000}"/>
    <cellStyle name="20% - Accent1 2 2 3 3" xfId="669" xr:uid="{00000000-0005-0000-0000-00000F000000}"/>
    <cellStyle name="20% - Accent1 2 2 4" xfId="146" xr:uid="{00000000-0005-0000-0000-000010000000}"/>
    <cellStyle name="20% - Accent1 2 2 4 2" xfId="438" xr:uid="{00000000-0005-0000-0000-000011000000}"/>
    <cellStyle name="20% - Accent1 2 2 4 3" xfId="670" xr:uid="{00000000-0005-0000-0000-000012000000}"/>
    <cellStyle name="20% - Accent1 2 3" xfId="147" xr:uid="{00000000-0005-0000-0000-000013000000}"/>
    <cellStyle name="20% - Accent1 2 3 2" xfId="148" xr:uid="{00000000-0005-0000-0000-000014000000}"/>
    <cellStyle name="20% - Accent1 2 3 2 2" xfId="440" xr:uid="{00000000-0005-0000-0000-000015000000}"/>
    <cellStyle name="20% - Accent1 2 3 2 3" xfId="672" xr:uid="{00000000-0005-0000-0000-000016000000}"/>
    <cellStyle name="20% - Accent1 2 3 3" xfId="149" xr:uid="{00000000-0005-0000-0000-000017000000}"/>
    <cellStyle name="20% - Accent1 2 3 3 2" xfId="441" xr:uid="{00000000-0005-0000-0000-000018000000}"/>
    <cellStyle name="20% - Accent1 2 3 3 3" xfId="673" xr:uid="{00000000-0005-0000-0000-000019000000}"/>
    <cellStyle name="20% - Accent1 2 3 4" xfId="439" xr:uid="{00000000-0005-0000-0000-00001A000000}"/>
    <cellStyle name="20% - Accent1 2 3 5" xfId="671" xr:uid="{00000000-0005-0000-0000-00001B000000}"/>
    <cellStyle name="20% - Accent1 2 4" xfId="150" xr:uid="{00000000-0005-0000-0000-00001C000000}"/>
    <cellStyle name="20% - Accent1 2 4 2" xfId="151" xr:uid="{00000000-0005-0000-0000-00001D000000}"/>
    <cellStyle name="20% - Accent1 2 4 2 2" xfId="443" xr:uid="{00000000-0005-0000-0000-00001E000000}"/>
    <cellStyle name="20% - Accent1 2 4 2 3" xfId="675" xr:uid="{00000000-0005-0000-0000-00001F000000}"/>
    <cellStyle name="20% - Accent1 2 4 3" xfId="152" xr:uid="{00000000-0005-0000-0000-000020000000}"/>
    <cellStyle name="20% - Accent1 2 4 3 2" xfId="444" xr:uid="{00000000-0005-0000-0000-000021000000}"/>
    <cellStyle name="20% - Accent1 2 4 3 3" xfId="676" xr:uid="{00000000-0005-0000-0000-000022000000}"/>
    <cellStyle name="20% - Accent1 2 4 4" xfId="442" xr:uid="{00000000-0005-0000-0000-000023000000}"/>
    <cellStyle name="20% - Accent1 2 4 5" xfId="674" xr:uid="{00000000-0005-0000-0000-000024000000}"/>
    <cellStyle name="20% - Accent1 2 5" xfId="153" xr:uid="{00000000-0005-0000-0000-000025000000}"/>
    <cellStyle name="20% - Accent1 2 5 2" xfId="445" xr:uid="{00000000-0005-0000-0000-000026000000}"/>
    <cellStyle name="20% - Accent1 2 5 3" xfId="677" xr:uid="{00000000-0005-0000-0000-000027000000}"/>
    <cellStyle name="20% - Accent1 2 6" xfId="154" xr:uid="{00000000-0005-0000-0000-000028000000}"/>
    <cellStyle name="20% - Accent1 2 6 2" xfId="446" xr:uid="{00000000-0005-0000-0000-000029000000}"/>
    <cellStyle name="20% - Accent1 2 6 3" xfId="678" xr:uid="{00000000-0005-0000-0000-00002A000000}"/>
    <cellStyle name="20% - Accent1 3" xfId="381" xr:uid="{00000000-0005-0000-0000-00002B000000}"/>
    <cellStyle name="20% - Accent1 3 2" xfId="645" xr:uid="{00000000-0005-0000-0000-00002C000000}"/>
    <cellStyle name="20% - Accent1 3 3" xfId="878" xr:uid="{00000000-0005-0000-0000-00002D000000}"/>
    <cellStyle name="20% - Accent1 4" xfId="895" xr:uid="{00000000-0005-0000-0000-00002E000000}"/>
    <cellStyle name="20% - Accent2 2" xfId="19" xr:uid="{00000000-0005-0000-0000-00002F000000}"/>
    <cellStyle name="20% - Accent2 2 2" xfId="81" xr:uid="{00000000-0005-0000-0000-000030000000}"/>
    <cellStyle name="20% - Accent2 2 2 2" xfId="155" xr:uid="{00000000-0005-0000-0000-000031000000}"/>
    <cellStyle name="20% - Accent2 2 2 2 2" xfId="156" xr:uid="{00000000-0005-0000-0000-000032000000}"/>
    <cellStyle name="20% - Accent2 2 2 2 2 2" xfId="448" xr:uid="{00000000-0005-0000-0000-000033000000}"/>
    <cellStyle name="20% - Accent2 2 2 2 2 3" xfId="680" xr:uid="{00000000-0005-0000-0000-000034000000}"/>
    <cellStyle name="20% - Accent2 2 2 2 3" xfId="157" xr:uid="{00000000-0005-0000-0000-000035000000}"/>
    <cellStyle name="20% - Accent2 2 2 2 3 2" xfId="449" xr:uid="{00000000-0005-0000-0000-000036000000}"/>
    <cellStyle name="20% - Accent2 2 2 2 3 3" xfId="681" xr:uid="{00000000-0005-0000-0000-000037000000}"/>
    <cellStyle name="20% - Accent2 2 2 2 4" xfId="447" xr:uid="{00000000-0005-0000-0000-000038000000}"/>
    <cellStyle name="20% - Accent2 2 2 2 5" xfId="679" xr:uid="{00000000-0005-0000-0000-000039000000}"/>
    <cellStyle name="20% - Accent2 2 2 3" xfId="158" xr:uid="{00000000-0005-0000-0000-00003A000000}"/>
    <cellStyle name="20% - Accent2 2 2 3 2" xfId="450" xr:uid="{00000000-0005-0000-0000-00003B000000}"/>
    <cellStyle name="20% - Accent2 2 2 3 3" xfId="682" xr:uid="{00000000-0005-0000-0000-00003C000000}"/>
    <cellStyle name="20% - Accent2 2 2 4" xfId="159" xr:uid="{00000000-0005-0000-0000-00003D000000}"/>
    <cellStyle name="20% - Accent2 2 2 4 2" xfId="451" xr:uid="{00000000-0005-0000-0000-00003E000000}"/>
    <cellStyle name="20% - Accent2 2 2 4 3" xfId="683" xr:uid="{00000000-0005-0000-0000-00003F000000}"/>
    <cellStyle name="20% - Accent2 2 3" xfId="160" xr:uid="{00000000-0005-0000-0000-000040000000}"/>
    <cellStyle name="20% - Accent2 2 3 2" xfId="161" xr:uid="{00000000-0005-0000-0000-000041000000}"/>
    <cellStyle name="20% - Accent2 2 3 2 2" xfId="453" xr:uid="{00000000-0005-0000-0000-000042000000}"/>
    <cellStyle name="20% - Accent2 2 3 2 3" xfId="685" xr:uid="{00000000-0005-0000-0000-000043000000}"/>
    <cellStyle name="20% - Accent2 2 3 3" xfId="162" xr:uid="{00000000-0005-0000-0000-000044000000}"/>
    <cellStyle name="20% - Accent2 2 3 3 2" xfId="454" xr:uid="{00000000-0005-0000-0000-000045000000}"/>
    <cellStyle name="20% - Accent2 2 3 3 3" xfId="686" xr:uid="{00000000-0005-0000-0000-000046000000}"/>
    <cellStyle name="20% - Accent2 2 3 4" xfId="452" xr:uid="{00000000-0005-0000-0000-000047000000}"/>
    <cellStyle name="20% - Accent2 2 3 5" xfId="684" xr:uid="{00000000-0005-0000-0000-000048000000}"/>
    <cellStyle name="20% - Accent2 2 4" xfId="163" xr:uid="{00000000-0005-0000-0000-000049000000}"/>
    <cellStyle name="20% - Accent2 2 4 2" xfId="164" xr:uid="{00000000-0005-0000-0000-00004A000000}"/>
    <cellStyle name="20% - Accent2 2 4 2 2" xfId="456" xr:uid="{00000000-0005-0000-0000-00004B000000}"/>
    <cellStyle name="20% - Accent2 2 4 2 3" xfId="688" xr:uid="{00000000-0005-0000-0000-00004C000000}"/>
    <cellStyle name="20% - Accent2 2 4 3" xfId="165" xr:uid="{00000000-0005-0000-0000-00004D000000}"/>
    <cellStyle name="20% - Accent2 2 4 3 2" xfId="457" xr:uid="{00000000-0005-0000-0000-00004E000000}"/>
    <cellStyle name="20% - Accent2 2 4 3 3" xfId="689" xr:uid="{00000000-0005-0000-0000-00004F000000}"/>
    <cellStyle name="20% - Accent2 2 4 4" xfId="455" xr:uid="{00000000-0005-0000-0000-000050000000}"/>
    <cellStyle name="20% - Accent2 2 4 5" xfId="687" xr:uid="{00000000-0005-0000-0000-000051000000}"/>
    <cellStyle name="20% - Accent2 2 5" xfId="166" xr:uid="{00000000-0005-0000-0000-000052000000}"/>
    <cellStyle name="20% - Accent2 2 5 2" xfId="458" xr:uid="{00000000-0005-0000-0000-000053000000}"/>
    <cellStyle name="20% - Accent2 2 5 3" xfId="690" xr:uid="{00000000-0005-0000-0000-000054000000}"/>
    <cellStyle name="20% - Accent2 2 6" xfId="167" xr:uid="{00000000-0005-0000-0000-000055000000}"/>
    <cellStyle name="20% - Accent2 2 6 2" xfId="459" xr:uid="{00000000-0005-0000-0000-000056000000}"/>
    <cellStyle name="20% - Accent2 2 6 3" xfId="691" xr:uid="{00000000-0005-0000-0000-000057000000}"/>
    <cellStyle name="20% - Accent2 3" xfId="382" xr:uid="{00000000-0005-0000-0000-000058000000}"/>
    <cellStyle name="20% - Accent2 3 2" xfId="646" xr:uid="{00000000-0005-0000-0000-000059000000}"/>
    <cellStyle name="20% - Accent2 3 3" xfId="879" xr:uid="{00000000-0005-0000-0000-00005A000000}"/>
    <cellStyle name="20% - Accent2 4" xfId="896" xr:uid="{00000000-0005-0000-0000-00005B000000}"/>
    <cellStyle name="20% - Accent3 2" xfId="20" xr:uid="{00000000-0005-0000-0000-00005C000000}"/>
    <cellStyle name="20% - Accent3 2 2" xfId="82" xr:uid="{00000000-0005-0000-0000-00005D000000}"/>
    <cellStyle name="20% - Accent3 2 2 2" xfId="168" xr:uid="{00000000-0005-0000-0000-00005E000000}"/>
    <cellStyle name="20% - Accent3 2 2 2 2" xfId="169" xr:uid="{00000000-0005-0000-0000-00005F000000}"/>
    <cellStyle name="20% - Accent3 2 2 2 2 2" xfId="461" xr:uid="{00000000-0005-0000-0000-000060000000}"/>
    <cellStyle name="20% - Accent3 2 2 2 2 3" xfId="693" xr:uid="{00000000-0005-0000-0000-000061000000}"/>
    <cellStyle name="20% - Accent3 2 2 2 3" xfId="170" xr:uid="{00000000-0005-0000-0000-000062000000}"/>
    <cellStyle name="20% - Accent3 2 2 2 3 2" xfId="462" xr:uid="{00000000-0005-0000-0000-000063000000}"/>
    <cellStyle name="20% - Accent3 2 2 2 3 3" xfId="694" xr:uid="{00000000-0005-0000-0000-000064000000}"/>
    <cellStyle name="20% - Accent3 2 2 2 4" xfId="460" xr:uid="{00000000-0005-0000-0000-000065000000}"/>
    <cellStyle name="20% - Accent3 2 2 2 5" xfId="692" xr:uid="{00000000-0005-0000-0000-000066000000}"/>
    <cellStyle name="20% - Accent3 2 2 3" xfId="171" xr:uid="{00000000-0005-0000-0000-000067000000}"/>
    <cellStyle name="20% - Accent3 2 2 3 2" xfId="463" xr:uid="{00000000-0005-0000-0000-000068000000}"/>
    <cellStyle name="20% - Accent3 2 2 3 3" xfId="695" xr:uid="{00000000-0005-0000-0000-000069000000}"/>
    <cellStyle name="20% - Accent3 2 2 4" xfId="172" xr:uid="{00000000-0005-0000-0000-00006A000000}"/>
    <cellStyle name="20% - Accent3 2 2 4 2" xfId="464" xr:uid="{00000000-0005-0000-0000-00006B000000}"/>
    <cellStyle name="20% - Accent3 2 2 4 3" xfId="696" xr:uid="{00000000-0005-0000-0000-00006C000000}"/>
    <cellStyle name="20% - Accent3 2 3" xfId="173" xr:uid="{00000000-0005-0000-0000-00006D000000}"/>
    <cellStyle name="20% - Accent3 2 3 2" xfId="174" xr:uid="{00000000-0005-0000-0000-00006E000000}"/>
    <cellStyle name="20% - Accent3 2 3 2 2" xfId="466" xr:uid="{00000000-0005-0000-0000-00006F000000}"/>
    <cellStyle name="20% - Accent3 2 3 2 3" xfId="698" xr:uid="{00000000-0005-0000-0000-000070000000}"/>
    <cellStyle name="20% - Accent3 2 3 3" xfId="175" xr:uid="{00000000-0005-0000-0000-000071000000}"/>
    <cellStyle name="20% - Accent3 2 3 3 2" xfId="467" xr:uid="{00000000-0005-0000-0000-000072000000}"/>
    <cellStyle name="20% - Accent3 2 3 3 3" xfId="699" xr:uid="{00000000-0005-0000-0000-000073000000}"/>
    <cellStyle name="20% - Accent3 2 3 4" xfId="465" xr:uid="{00000000-0005-0000-0000-000074000000}"/>
    <cellStyle name="20% - Accent3 2 3 5" xfId="697" xr:uid="{00000000-0005-0000-0000-000075000000}"/>
    <cellStyle name="20% - Accent3 2 4" xfId="176" xr:uid="{00000000-0005-0000-0000-000076000000}"/>
    <cellStyle name="20% - Accent3 2 4 2" xfId="177" xr:uid="{00000000-0005-0000-0000-000077000000}"/>
    <cellStyle name="20% - Accent3 2 4 2 2" xfId="469" xr:uid="{00000000-0005-0000-0000-000078000000}"/>
    <cellStyle name="20% - Accent3 2 4 2 3" xfId="701" xr:uid="{00000000-0005-0000-0000-000079000000}"/>
    <cellStyle name="20% - Accent3 2 4 3" xfId="178" xr:uid="{00000000-0005-0000-0000-00007A000000}"/>
    <cellStyle name="20% - Accent3 2 4 3 2" xfId="470" xr:uid="{00000000-0005-0000-0000-00007B000000}"/>
    <cellStyle name="20% - Accent3 2 4 3 3" xfId="702" xr:uid="{00000000-0005-0000-0000-00007C000000}"/>
    <cellStyle name="20% - Accent3 2 4 4" xfId="468" xr:uid="{00000000-0005-0000-0000-00007D000000}"/>
    <cellStyle name="20% - Accent3 2 4 5" xfId="700" xr:uid="{00000000-0005-0000-0000-00007E000000}"/>
    <cellStyle name="20% - Accent3 2 5" xfId="179" xr:uid="{00000000-0005-0000-0000-00007F000000}"/>
    <cellStyle name="20% - Accent3 2 5 2" xfId="471" xr:uid="{00000000-0005-0000-0000-000080000000}"/>
    <cellStyle name="20% - Accent3 2 5 3" xfId="703" xr:uid="{00000000-0005-0000-0000-000081000000}"/>
    <cellStyle name="20% - Accent3 2 6" xfId="180" xr:uid="{00000000-0005-0000-0000-000082000000}"/>
    <cellStyle name="20% - Accent3 2 6 2" xfId="472" xr:uid="{00000000-0005-0000-0000-000083000000}"/>
    <cellStyle name="20% - Accent3 2 6 3" xfId="704" xr:uid="{00000000-0005-0000-0000-000084000000}"/>
    <cellStyle name="20% - Accent3 3" xfId="383" xr:uid="{00000000-0005-0000-0000-000085000000}"/>
    <cellStyle name="20% - Accent3 3 2" xfId="647" xr:uid="{00000000-0005-0000-0000-000086000000}"/>
    <cellStyle name="20% - Accent3 3 3" xfId="880" xr:uid="{00000000-0005-0000-0000-000087000000}"/>
    <cellStyle name="20% - Accent3 4" xfId="897" xr:uid="{00000000-0005-0000-0000-000088000000}"/>
    <cellStyle name="20% - Accent4 2" xfId="21" xr:uid="{00000000-0005-0000-0000-000089000000}"/>
    <cellStyle name="20% - Accent4 2 2" xfId="83" xr:uid="{00000000-0005-0000-0000-00008A000000}"/>
    <cellStyle name="20% - Accent4 2 2 2" xfId="181" xr:uid="{00000000-0005-0000-0000-00008B000000}"/>
    <cellStyle name="20% - Accent4 2 2 2 2" xfId="182" xr:uid="{00000000-0005-0000-0000-00008C000000}"/>
    <cellStyle name="20% - Accent4 2 2 2 2 2" xfId="474" xr:uid="{00000000-0005-0000-0000-00008D000000}"/>
    <cellStyle name="20% - Accent4 2 2 2 2 3" xfId="706" xr:uid="{00000000-0005-0000-0000-00008E000000}"/>
    <cellStyle name="20% - Accent4 2 2 2 3" xfId="183" xr:uid="{00000000-0005-0000-0000-00008F000000}"/>
    <cellStyle name="20% - Accent4 2 2 2 3 2" xfId="475" xr:uid="{00000000-0005-0000-0000-000090000000}"/>
    <cellStyle name="20% - Accent4 2 2 2 3 3" xfId="707" xr:uid="{00000000-0005-0000-0000-000091000000}"/>
    <cellStyle name="20% - Accent4 2 2 2 4" xfId="473" xr:uid="{00000000-0005-0000-0000-000092000000}"/>
    <cellStyle name="20% - Accent4 2 2 2 5" xfId="705" xr:uid="{00000000-0005-0000-0000-000093000000}"/>
    <cellStyle name="20% - Accent4 2 2 3" xfId="184" xr:uid="{00000000-0005-0000-0000-000094000000}"/>
    <cellStyle name="20% - Accent4 2 2 3 2" xfId="476" xr:uid="{00000000-0005-0000-0000-000095000000}"/>
    <cellStyle name="20% - Accent4 2 2 3 3" xfId="708" xr:uid="{00000000-0005-0000-0000-000096000000}"/>
    <cellStyle name="20% - Accent4 2 2 4" xfId="185" xr:uid="{00000000-0005-0000-0000-000097000000}"/>
    <cellStyle name="20% - Accent4 2 2 4 2" xfId="477" xr:uid="{00000000-0005-0000-0000-000098000000}"/>
    <cellStyle name="20% - Accent4 2 2 4 3" xfId="709" xr:uid="{00000000-0005-0000-0000-000099000000}"/>
    <cellStyle name="20% - Accent4 2 3" xfId="186" xr:uid="{00000000-0005-0000-0000-00009A000000}"/>
    <cellStyle name="20% - Accent4 2 3 2" xfId="187" xr:uid="{00000000-0005-0000-0000-00009B000000}"/>
    <cellStyle name="20% - Accent4 2 3 2 2" xfId="479" xr:uid="{00000000-0005-0000-0000-00009C000000}"/>
    <cellStyle name="20% - Accent4 2 3 2 3" xfId="711" xr:uid="{00000000-0005-0000-0000-00009D000000}"/>
    <cellStyle name="20% - Accent4 2 3 3" xfId="188" xr:uid="{00000000-0005-0000-0000-00009E000000}"/>
    <cellStyle name="20% - Accent4 2 3 3 2" xfId="480" xr:uid="{00000000-0005-0000-0000-00009F000000}"/>
    <cellStyle name="20% - Accent4 2 3 3 3" xfId="712" xr:uid="{00000000-0005-0000-0000-0000A0000000}"/>
    <cellStyle name="20% - Accent4 2 3 4" xfId="478" xr:uid="{00000000-0005-0000-0000-0000A1000000}"/>
    <cellStyle name="20% - Accent4 2 3 5" xfId="710" xr:uid="{00000000-0005-0000-0000-0000A2000000}"/>
    <cellStyle name="20% - Accent4 2 4" xfId="189" xr:uid="{00000000-0005-0000-0000-0000A3000000}"/>
    <cellStyle name="20% - Accent4 2 4 2" xfId="190" xr:uid="{00000000-0005-0000-0000-0000A4000000}"/>
    <cellStyle name="20% - Accent4 2 4 2 2" xfId="482" xr:uid="{00000000-0005-0000-0000-0000A5000000}"/>
    <cellStyle name="20% - Accent4 2 4 2 3" xfId="714" xr:uid="{00000000-0005-0000-0000-0000A6000000}"/>
    <cellStyle name="20% - Accent4 2 4 3" xfId="191" xr:uid="{00000000-0005-0000-0000-0000A7000000}"/>
    <cellStyle name="20% - Accent4 2 4 3 2" xfId="483" xr:uid="{00000000-0005-0000-0000-0000A8000000}"/>
    <cellStyle name="20% - Accent4 2 4 3 3" xfId="715" xr:uid="{00000000-0005-0000-0000-0000A9000000}"/>
    <cellStyle name="20% - Accent4 2 4 4" xfId="481" xr:uid="{00000000-0005-0000-0000-0000AA000000}"/>
    <cellStyle name="20% - Accent4 2 4 5" xfId="713" xr:uid="{00000000-0005-0000-0000-0000AB000000}"/>
    <cellStyle name="20% - Accent4 2 5" xfId="192" xr:uid="{00000000-0005-0000-0000-0000AC000000}"/>
    <cellStyle name="20% - Accent4 2 5 2" xfId="484" xr:uid="{00000000-0005-0000-0000-0000AD000000}"/>
    <cellStyle name="20% - Accent4 2 5 3" xfId="716" xr:uid="{00000000-0005-0000-0000-0000AE000000}"/>
    <cellStyle name="20% - Accent4 2 6" xfId="193" xr:uid="{00000000-0005-0000-0000-0000AF000000}"/>
    <cellStyle name="20% - Accent4 2 6 2" xfId="485" xr:uid="{00000000-0005-0000-0000-0000B0000000}"/>
    <cellStyle name="20% - Accent4 2 6 3" xfId="717" xr:uid="{00000000-0005-0000-0000-0000B1000000}"/>
    <cellStyle name="20% - Accent4 3" xfId="384" xr:uid="{00000000-0005-0000-0000-0000B2000000}"/>
    <cellStyle name="20% - Accent4 3 2" xfId="648" xr:uid="{00000000-0005-0000-0000-0000B3000000}"/>
    <cellStyle name="20% - Accent4 3 3" xfId="881" xr:uid="{00000000-0005-0000-0000-0000B4000000}"/>
    <cellStyle name="20% - Accent4 4" xfId="898" xr:uid="{00000000-0005-0000-0000-0000B5000000}"/>
    <cellStyle name="20% - Accent5 2" xfId="22" xr:uid="{00000000-0005-0000-0000-0000B6000000}"/>
    <cellStyle name="20% - Accent5 2 2" xfId="84" xr:uid="{00000000-0005-0000-0000-0000B7000000}"/>
    <cellStyle name="20% - Accent5 2 2 2" xfId="194" xr:uid="{00000000-0005-0000-0000-0000B8000000}"/>
    <cellStyle name="20% - Accent5 2 2 2 2" xfId="195" xr:uid="{00000000-0005-0000-0000-0000B9000000}"/>
    <cellStyle name="20% - Accent5 2 2 2 2 2" xfId="487" xr:uid="{00000000-0005-0000-0000-0000BA000000}"/>
    <cellStyle name="20% - Accent5 2 2 2 2 3" xfId="719" xr:uid="{00000000-0005-0000-0000-0000BB000000}"/>
    <cellStyle name="20% - Accent5 2 2 2 3" xfId="196" xr:uid="{00000000-0005-0000-0000-0000BC000000}"/>
    <cellStyle name="20% - Accent5 2 2 2 3 2" xfId="488" xr:uid="{00000000-0005-0000-0000-0000BD000000}"/>
    <cellStyle name="20% - Accent5 2 2 2 3 3" xfId="720" xr:uid="{00000000-0005-0000-0000-0000BE000000}"/>
    <cellStyle name="20% - Accent5 2 2 2 4" xfId="486" xr:uid="{00000000-0005-0000-0000-0000BF000000}"/>
    <cellStyle name="20% - Accent5 2 2 2 5" xfId="718" xr:uid="{00000000-0005-0000-0000-0000C0000000}"/>
    <cellStyle name="20% - Accent5 2 2 3" xfId="197" xr:uid="{00000000-0005-0000-0000-0000C1000000}"/>
    <cellStyle name="20% - Accent5 2 2 3 2" xfId="489" xr:uid="{00000000-0005-0000-0000-0000C2000000}"/>
    <cellStyle name="20% - Accent5 2 2 3 3" xfId="721" xr:uid="{00000000-0005-0000-0000-0000C3000000}"/>
    <cellStyle name="20% - Accent5 2 2 4" xfId="198" xr:uid="{00000000-0005-0000-0000-0000C4000000}"/>
    <cellStyle name="20% - Accent5 2 2 4 2" xfId="490" xr:uid="{00000000-0005-0000-0000-0000C5000000}"/>
    <cellStyle name="20% - Accent5 2 2 4 3" xfId="722" xr:uid="{00000000-0005-0000-0000-0000C6000000}"/>
    <cellStyle name="20% - Accent5 2 3" xfId="199" xr:uid="{00000000-0005-0000-0000-0000C7000000}"/>
    <cellStyle name="20% - Accent5 2 3 2" xfId="200" xr:uid="{00000000-0005-0000-0000-0000C8000000}"/>
    <cellStyle name="20% - Accent5 2 3 2 2" xfId="492" xr:uid="{00000000-0005-0000-0000-0000C9000000}"/>
    <cellStyle name="20% - Accent5 2 3 2 3" xfId="724" xr:uid="{00000000-0005-0000-0000-0000CA000000}"/>
    <cellStyle name="20% - Accent5 2 3 3" xfId="201" xr:uid="{00000000-0005-0000-0000-0000CB000000}"/>
    <cellStyle name="20% - Accent5 2 3 3 2" xfId="493" xr:uid="{00000000-0005-0000-0000-0000CC000000}"/>
    <cellStyle name="20% - Accent5 2 3 3 3" xfId="725" xr:uid="{00000000-0005-0000-0000-0000CD000000}"/>
    <cellStyle name="20% - Accent5 2 3 4" xfId="491" xr:uid="{00000000-0005-0000-0000-0000CE000000}"/>
    <cellStyle name="20% - Accent5 2 3 5" xfId="723" xr:uid="{00000000-0005-0000-0000-0000CF000000}"/>
    <cellStyle name="20% - Accent5 2 4" xfId="202" xr:uid="{00000000-0005-0000-0000-0000D0000000}"/>
    <cellStyle name="20% - Accent5 2 4 2" xfId="203" xr:uid="{00000000-0005-0000-0000-0000D1000000}"/>
    <cellStyle name="20% - Accent5 2 4 2 2" xfId="495" xr:uid="{00000000-0005-0000-0000-0000D2000000}"/>
    <cellStyle name="20% - Accent5 2 4 2 3" xfId="727" xr:uid="{00000000-0005-0000-0000-0000D3000000}"/>
    <cellStyle name="20% - Accent5 2 4 3" xfId="204" xr:uid="{00000000-0005-0000-0000-0000D4000000}"/>
    <cellStyle name="20% - Accent5 2 4 3 2" xfId="496" xr:uid="{00000000-0005-0000-0000-0000D5000000}"/>
    <cellStyle name="20% - Accent5 2 4 3 3" xfId="728" xr:uid="{00000000-0005-0000-0000-0000D6000000}"/>
    <cellStyle name="20% - Accent5 2 4 4" xfId="494" xr:uid="{00000000-0005-0000-0000-0000D7000000}"/>
    <cellStyle name="20% - Accent5 2 4 5" xfId="726" xr:uid="{00000000-0005-0000-0000-0000D8000000}"/>
    <cellStyle name="20% - Accent5 2 5" xfId="205" xr:uid="{00000000-0005-0000-0000-0000D9000000}"/>
    <cellStyle name="20% - Accent5 2 5 2" xfId="497" xr:uid="{00000000-0005-0000-0000-0000DA000000}"/>
    <cellStyle name="20% - Accent5 2 5 3" xfId="729" xr:uid="{00000000-0005-0000-0000-0000DB000000}"/>
    <cellStyle name="20% - Accent5 2 6" xfId="206" xr:uid="{00000000-0005-0000-0000-0000DC000000}"/>
    <cellStyle name="20% - Accent5 2 6 2" xfId="498" xr:uid="{00000000-0005-0000-0000-0000DD000000}"/>
    <cellStyle name="20% - Accent5 2 6 3" xfId="730" xr:uid="{00000000-0005-0000-0000-0000DE000000}"/>
    <cellStyle name="20% - Accent5 3" xfId="385" xr:uid="{00000000-0005-0000-0000-0000DF000000}"/>
    <cellStyle name="20% - Accent5 3 2" xfId="649" xr:uid="{00000000-0005-0000-0000-0000E0000000}"/>
    <cellStyle name="20% - Accent5 3 3" xfId="882" xr:uid="{00000000-0005-0000-0000-0000E1000000}"/>
    <cellStyle name="20% - Accent5 4" xfId="899" xr:uid="{00000000-0005-0000-0000-0000E2000000}"/>
    <cellStyle name="20% - Accent6 2" xfId="23" xr:uid="{00000000-0005-0000-0000-0000E3000000}"/>
    <cellStyle name="20% - Accent6 2 2" xfId="85" xr:uid="{00000000-0005-0000-0000-0000E4000000}"/>
    <cellStyle name="20% - Accent6 2 2 2" xfId="207" xr:uid="{00000000-0005-0000-0000-0000E5000000}"/>
    <cellStyle name="20% - Accent6 2 2 2 2" xfId="208" xr:uid="{00000000-0005-0000-0000-0000E6000000}"/>
    <cellStyle name="20% - Accent6 2 2 2 2 2" xfId="500" xr:uid="{00000000-0005-0000-0000-0000E7000000}"/>
    <cellStyle name="20% - Accent6 2 2 2 2 3" xfId="732" xr:uid="{00000000-0005-0000-0000-0000E8000000}"/>
    <cellStyle name="20% - Accent6 2 2 2 3" xfId="209" xr:uid="{00000000-0005-0000-0000-0000E9000000}"/>
    <cellStyle name="20% - Accent6 2 2 2 3 2" xfId="501" xr:uid="{00000000-0005-0000-0000-0000EA000000}"/>
    <cellStyle name="20% - Accent6 2 2 2 3 3" xfId="733" xr:uid="{00000000-0005-0000-0000-0000EB000000}"/>
    <cellStyle name="20% - Accent6 2 2 2 4" xfId="499" xr:uid="{00000000-0005-0000-0000-0000EC000000}"/>
    <cellStyle name="20% - Accent6 2 2 2 5" xfId="731" xr:uid="{00000000-0005-0000-0000-0000ED000000}"/>
    <cellStyle name="20% - Accent6 2 2 3" xfId="210" xr:uid="{00000000-0005-0000-0000-0000EE000000}"/>
    <cellStyle name="20% - Accent6 2 2 3 2" xfId="502" xr:uid="{00000000-0005-0000-0000-0000EF000000}"/>
    <cellStyle name="20% - Accent6 2 2 3 3" xfId="734" xr:uid="{00000000-0005-0000-0000-0000F0000000}"/>
    <cellStyle name="20% - Accent6 2 2 4" xfId="211" xr:uid="{00000000-0005-0000-0000-0000F1000000}"/>
    <cellStyle name="20% - Accent6 2 2 4 2" xfId="503" xr:uid="{00000000-0005-0000-0000-0000F2000000}"/>
    <cellStyle name="20% - Accent6 2 2 4 3" xfId="735" xr:uid="{00000000-0005-0000-0000-0000F3000000}"/>
    <cellStyle name="20% - Accent6 2 3" xfId="212" xr:uid="{00000000-0005-0000-0000-0000F4000000}"/>
    <cellStyle name="20% - Accent6 2 3 2" xfId="213" xr:uid="{00000000-0005-0000-0000-0000F5000000}"/>
    <cellStyle name="20% - Accent6 2 3 2 2" xfId="505" xr:uid="{00000000-0005-0000-0000-0000F6000000}"/>
    <cellStyle name="20% - Accent6 2 3 2 3" xfId="737" xr:uid="{00000000-0005-0000-0000-0000F7000000}"/>
    <cellStyle name="20% - Accent6 2 3 3" xfId="214" xr:uid="{00000000-0005-0000-0000-0000F8000000}"/>
    <cellStyle name="20% - Accent6 2 3 3 2" xfId="506" xr:uid="{00000000-0005-0000-0000-0000F9000000}"/>
    <cellStyle name="20% - Accent6 2 3 3 3" xfId="738" xr:uid="{00000000-0005-0000-0000-0000FA000000}"/>
    <cellStyle name="20% - Accent6 2 3 4" xfId="504" xr:uid="{00000000-0005-0000-0000-0000FB000000}"/>
    <cellStyle name="20% - Accent6 2 3 5" xfId="736" xr:uid="{00000000-0005-0000-0000-0000FC000000}"/>
    <cellStyle name="20% - Accent6 2 4" xfId="215" xr:uid="{00000000-0005-0000-0000-0000FD000000}"/>
    <cellStyle name="20% - Accent6 2 4 2" xfId="216" xr:uid="{00000000-0005-0000-0000-0000FE000000}"/>
    <cellStyle name="20% - Accent6 2 4 2 2" xfId="508" xr:uid="{00000000-0005-0000-0000-0000FF000000}"/>
    <cellStyle name="20% - Accent6 2 4 2 3" xfId="740" xr:uid="{00000000-0005-0000-0000-000000010000}"/>
    <cellStyle name="20% - Accent6 2 4 3" xfId="217" xr:uid="{00000000-0005-0000-0000-000001010000}"/>
    <cellStyle name="20% - Accent6 2 4 3 2" xfId="509" xr:uid="{00000000-0005-0000-0000-000002010000}"/>
    <cellStyle name="20% - Accent6 2 4 3 3" xfId="741" xr:uid="{00000000-0005-0000-0000-000003010000}"/>
    <cellStyle name="20% - Accent6 2 4 4" xfId="507" xr:uid="{00000000-0005-0000-0000-000004010000}"/>
    <cellStyle name="20% - Accent6 2 4 5" xfId="739" xr:uid="{00000000-0005-0000-0000-000005010000}"/>
    <cellStyle name="20% - Accent6 2 5" xfId="218" xr:uid="{00000000-0005-0000-0000-000006010000}"/>
    <cellStyle name="20% - Accent6 2 5 2" xfId="510" xr:uid="{00000000-0005-0000-0000-000007010000}"/>
    <cellStyle name="20% - Accent6 2 5 3" xfId="742" xr:uid="{00000000-0005-0000-0000-000008010000}"/>
    <cellStyle name="20% - Accent6 2 6" xfId="219" xr:uid="{00000000-0005-0000-0000-000009010000}"/>
    <cellStyle name="20% - Accent6 2 6 2" xfId="511" xr:uid="{00000000-0005-0000-0000-00000A010000}"/>
    <cellStyle name="20% - Accent6 2 6 3" xfId="743" xr:uid="{00000000-0005-0000-0000-00000B010000}"/>
    <cellStyle name="20% - Accent6 3" xfId="386" xr:uid="{00000000-0005-0000-0000-00000C010000}"/>
    <cellStyle name="20% - Accent6 3 2" xfId="650" xr:uid="{00000000-0005-0000-0000-00000D010000}"/>
    <cellStyle name="20% - Accent6 3 3" xfId="883" xr:uid="{00000000-0005-0000-0000-00000E010000}"/>
    <cellStyle name="20% - Accent6 4" xfId="900" xr:uid="{00000000-0005-0000-0000-00000F010000}"/>
    <cellStyle name="20% - Акцент1 2" xfId="901" xr:uid="{00000000-0005-0000-0000-000010010000}"/>
    <cellStyle name="20% — акцент1 2" xfId="902" xr:uid="{00000000-0005-0000-0000-000011010000}"/>
    <cellStyle name="20% - Акцент2 2" xfId="903" xr:uid="{00000000-0005-0000-0000-000012010000}"/>
    <cellStyle name="20% — акцент2 2" xfId="904" xr:uid="{00000000-0005-0000-0000-000013010000}"/>
    <cellStyle name="20% - Акцент3 2" xfId="905" xr:uid="{00000000-0005-0000-0000-000014010000}"/>
    <cellStyle name="20% — акцент3 2" xfId="906" xr:uid="{00000000-0005-0000-0000-000015010000}"/>
    <cellStyle name="20% - Акцент4 2" xfId="907" xr:uid="{00000000-0005-0000-0000-000016010000}"/>
    <cellStyle name="20% — акцент4 2" xfId="908" xr:uid="{00000000-0005-0000-0000-000017010000}"/>
    <cellStyle name="20% - Акцент5 2" xfId="909" xr:uid="{00000000-0005-0000-0000-000018010000}"/>
    <cellStyle name="20% — акцент5 2" xfId="910" xr:uid="{00000000-0005-0000-0000-000019010000}"/>
    <cellStyle name="20% - Акцент6 2" xfId="911" xr:uid="{00000000-0005-0000-0000-00001A010000}"/>
    <cellStyle name="20% — акцент6 2" xfId="912" xr:uid="{00000000-0005-0000-0000-00001B010000}"/>
    <cellStyle name="40% - Accent1 2" xfId="24" xr:uid="{00000000-0005-0000-0000-00001C010000}"/>
    <cellStyle name="40% - Accent1 2 2" xfId="86" xr:uid="{00000000-0005-0000-0000-00001D010000}"/>
    <cellStyle name="40% - Accent1 2 2 2" xfId="220" xr:uid="{00000000-0005-0000-0000-00001E010000}"/>
    <cellStyle name="40% - Accent1 2 2 2 2" xfId="221" xr:uid="{00000000-0005-0000-0000-00001F010000}"/>
    <cellStyle name="40% - Accent1 2 2 2 2 2" xfId="513" xr:uid="{00000000-0005-0000-0000-000020010000}"/>
    <cellStyle name="40% - Accent1 2 2 2 2 3" xfId="745" xr:uid="{00000000-0005-0000-0000-000021010000}"/>
    <cellStyle name="40% - Accent1 2 2 2 3" xfId="222" xr:uid="{00000000-0005-0000-0000-000022010000}"/>
    <cellStyle name="40% - Accent1 2 2 2 3 2" xfId="514" xr:uid="{00000000-0005-0000-0000-000023010000}"/>
    <cellStyle name="40% - Accent1 2 2 2 3 3" xfId="746" xr:uid="{00000000-0005-0000-0000-000024010000}"/>
    <cellStyle name="40% - Accent1 2 2 2 4" xfId="512" xr:uid="{00000000-0005-0000-0000-000025010000}"/>
    <cellStyle name="40% - Accent1 2 2 2 5" xfId="744" xr:uid="{00000000-0005-0000-0000-000026010000}"/>
    <cellStyle name="40% - Accent1 2 2 3" xfId="223" xr:uid="{00000000-0005-0000-0000-000027010000}"/>
    <cellStyle name="40% - Accent1 2 2 3 2" xfId="515" xr:uid="{00000000-0005-0000-0000-000028010000}"/>
    <cellStyle name="40% - Accent1 2 2 3 3" xfId="747" xr:uid="{00000000-0005-0000-0000-000029010000}"/>
    <cellStyle name="40% - Accent1 2 2 4" xfId="224" xr:uid="{00000000-0005-0000-0000-00002A010000}"/>
    <cellStyle name="40% - Accent1 2 2 4 2" xfId="516" xr:uid="{00000000-0005-0000-0000-00002B010000}"/>
    <cellStyle name="40% - Accent1 2 2 4 3" xfId="748" xr:uid="{00000000-0005-0000-0000-00002C010000}"/>
    <cellStyle name="40% - Accent1 2 3" xfId="225" xr:uid="{00000000-0005-0000-0000-00002D010000}"/>
    <cellStyle name="40% - Accent1 2 3 2" xfId="226" xr:uid="{00000000-0005-0000-0000-00002E010000}"/>
    <cellStyle name="40% - Accent1 2 3 2 2" xfId="518" xr:uid="{00000000-0005-0000-0000-00002F010000}"/>
    <cellStyle name="40% - Accent1 2 3 2 3" xfId="750" xr:uid="{00000000-0005-0000-0000-000030010000}"/>
    <cellStyle name="40% - Accent1 2 3 3" xfId="227" xr:uid="{00000000-0005-0000-0000-000031010000}"/>
    <cellStyle name="40% - Accent1 2 3 3 2" xfId="519" xr:uid="{00000000-0005-0000-0000-000032010000}"/>
    <cellStyle name="40% - Accent1 2 3 3 3" xfId="751" xr:uid="{00000000-0005-0000-0000-000033010000}"/>
    <cellStyle name="40% - Accent1 2 3 4" xfId="517" xr:uid="{00000000-0005-0000-0000-000034010000}"/>
    <cellStyle name="40% - Accent1 2 3 5" xfId="749" xr:uid="{00000000-0005-0000-0000-000035010000}"/>
    <cellStyle name="40% - Accent1 2 4" xfId="228" xr:uid="{00000000-0005-0000-0000-000036010000}"/>
    <cellStyle name="40% - Accent1 2 4 2" xfId="229" xr:uid="{00000000-0005-0000-0000-000037010000}"/>
    <cellStyle name="40% - Accent1 2 4 2 2" xfId="521" xr:uid="{00000000-0005-0000-0000-000038010000}"/>
    <cellStyle name="40% - Accent1 2 4 2 3" xfId="753" xr:uid="{00000000-0005-0000-0000-000039010000}"/>
    <cellStyle name="40% - Accent1 2 4 3" xfId="230" xr:uid="{00000000-0005-0000-0000-00003A010000}"/>
    <cellStyle name="40% - Accent1 2 4 3 2" xfId="522" xr:uid="{00000000-0005-0000-0000-00003B010000}"/>
    <cellStyle name="40% - Accent1 2 4 3 3" xfId="754" xr:uid="{00000000-0005-0000-0000-00003C010000}"/>
    <cellStyle name="40% - Accent1 2 4 4" xfId="520" xr:uid="{00000000-0005-0000-0000-00003D010000}"/>
    <cellStyle name="40% - Accent1 2 4 5" xfId="752" xr:uid="{00000000-0005-0000-0000-00003E010000}"/>
    <cellStyle name="40% - Accent1 2 5" xfId="231" xr:uid="{00000000-0005-0000-0000-00003F010000}"/>
    <cellStyle name="40% - Accent1 2 5 2" xfId="523" xr:uid="{00000000-0005-0000-0000-000040010000}"/>
    <cellStyle name="40% - Accent1 2 5 3" xfId="755" xr:uid="{00000000-0005-0000-0000-000041010000}"/>
    <cellStyle name="40% - Accent1 2 6" xfId="232" xr:uid="{00000000-0005-0000-0000-000042010000}"/>
    <cellStyle name="40% - Accent1 2 6 2" xfId="524" xr:uid="{00000000-0005-0000-0000-000043010000}"/>
    <cellStyle name="40% - Accent1 2 6 3" xfId="756" xr:uid="{00000000-0005-0000-0000-000044010000}"/>
    <cellStyle name="40% - Accent1 3" xfId="387" xr:uid="{00000000-0005-0000-0000-000045010000}"/>
    <cellStyle name="40% - Accent1 3 2" xfId="651" xr:uid="{00000000-0005-0000-0000-000046010000}"/>
    <cellStyle name="40% - Accent1 3 3" xfId="884" xr:uid="{00000000-0005-0000-0000-000047010000}"/>
    <cellStyle name="40% - Accent1 4" xfId="913" xr:uid="{00000000-0005-0000-0000-000048010000}"/>
    <cellStyle name="40% - Accent2 2" xfId="25" xr:uid="{00000000-0005-0000-0000-000049010000}"/>
    <cellStyle name="40% - Accent2 2 2" xfId="87" xr:uid="{00000000-0005-0000-0000-00004A010000}"/>
    <cellStyle name="40% - Accent2 2 2 2" xfId="233" xr:uid="{00000000-0005-0000-0000-00004B010000}"/>
    <cellStyle name="40% - Accent2 2 2 2 2" xfId="234" xr:uid="{00000000-0005-0000-0000-00004C010000}"/>
    <cellStyle name="40% - Accent2 2 2 2 2 2" xfId="526" xr:uid="{00000000-0005-0000-0000-00004D010000}"/>
    <cellStyle name="40% - Accent2 2 2 2 2 3" xfId="758" xr:uid="{00000000-0005-0000-0000-00004E010000}"/>
    <cellStyle name="40% - Accent2 2 2 2 3" xfId="235" xr:uid="{00000000-0005-0000-0000-00004F010000}"/>
    <cellStyle name="40% - Accent2 2 2 2 3 2" xfId="527" xr:uid="{00000000-0005-0000-0000-000050010000}"/>
    <cellStyle name="40% - Accent2 2 2 2 3 3" xfId="759" xr:uid="{00000000-0005-0000-0000-000051010000}"/>
    <cellStyle name="40% - Accent2 2 2 2 4" xfId="525" xr:uid="{00000000-0005-0000-0000-000052010000}"/>
    <cellStyle name="40% - Accent2 2 2 2 5" xfId="757" xr:uid="{00000000-0005-0000-0000-000053010000}"/>
    <cellStyle name="40% - Accent2 2 2 3" xfId="236" xr:uid="{00000000-0005-0000-0000-000054010000}"/>
    <cellStyle name="40% - Accent2 2 2 3 2" xfId="528" xr:uid="{00000000-0005-0000-0000-000055010000}"/>
    <cellStyle name="40% - Accent2 2 2 3 3" xfId="760" xr:uid="{00000000-0005-0000-0000-000056010000}"/>
    <cellStyle name="40% - Accent2 2 2 4" xfId="237" xr:uid="{00000000-0005-0000-0000-000057010000}"/>
    <cellStyle name="40% - Accent2 2 2 4 2" xfId="529" xr:uid="{00000000-0005-0000-0000-000058010000}"/>
    <cellStyle name="40% - Accent2 2 2 4 3" xfId="761" xr:uid="{00000000-0005-0000-0000-000059010000}"/>
    <cellStyle name="40% - Accent2 2 3" xfId="238" xr:uid="{00000000-0005-0000-0000-00005A010000}"/>
    <cellStyle name="40% - Accent2 2 3 2" xfId="239" xr:uid="{00000000-0005-0000-0000-00005B010000}"/>
    <cellStyle name="40% - Accent2 2 3 2 2" xfId="531" xr:uid="{00000000-0005-0000-0000-00005C010000}"/>
    <cellStyle name="40% - Accent2 2 3 2 3" xfId="763" xr:uid="{00000000-0005-0000-0000-00005D010000}"/>
    <cellStyle name="40% - Accent2 2 3 3" xfId="240" xr:uid="{00000000-0005-0000-0000-00005E010000}"/>
    <cellStyle name="40% - Accent2 2 3 3 2" xfId="532" xr:uid="{00000000-0005-0000-0000-00005F010000}"/>
    <cellStyle name="40% - Accent2 2 3 3 3" xfId="764" xr:uid="{00000000-0005-0000-0000-000060010000}"/>
    <cellStyle name="40% - Accent2 2 3 4" xfId="530" xr:uid="{00000000-0005-0000-0000-000061010000}"/>
    <cellStyle name="40% - Accent2 2 3 5" xfId="762" xr:uid="{00000000-0005-0000-0000-000062010000}"/>
    <cellStyle name="40% - Accent2 2 4" xfId="241" xr:uid="{00000000-0005-0000-0000-000063010000}"/>
    <cellStyle name="40% - Accent2 2 4 2" xfId="242" xr:uid="{00000000-0005-0000-0000-000064010000}"/>
    <cellStyle name="40% - Accent2 2 4 2 2" xfId="534" xr:uid="{00000000-0005-0000-0000-000065010000}"/>
    <cellStyle name="40% - Accent2 2 4 2 3" xfId="766" xr:uid="{00000000-0005-0000-0000-000066010000}"/>
    <cellStyle name="40% - Accent2 2 4 3" xfId="243" xr:uid="{00000000-0005-0000-0000-000067010000}"/>
    <cellStyle name="40% - Accent2 2 4 3 2" xfId="535" xr:uid="{00000000-0005-0000-0000-000068010000}"/>
    <cellStyle name="40% - Accent2 2 4 3 3" xfId="767" xr:uid="{00000000-0005-0000-0000-000069010000}"/>
    <cellStyle name="40% - Accent2 2 4 4" xfId="533" xr:uid="{00000000-0005-0000-0000-00006A010000}"/>
    <cellStyle name="40% - Accent2 2 4 5" xfId="765" xr:uid="{00000000-0005-0000-0000-00006B010000}"/>
    <cellStyle name="40% - Accent2 2 5" xfId="244" xr:uid="{00000000-0005-0000-0000-00006C010000}"/>
    <cellStyle name="40% - Accent2 2 5 2" xfId="536" xr:uid="{00000000-0005-0000-0000-00006D010000}"/>
    <cellStyle name="40% - Accent2 2 5 3" xfId="768" xr:uid="{00000000-0005-0000-0000-00006E010000}"/>
    <cellStyle name="40% - Accent2 2 6" xfId="245" xr:uid="{00000000-0005-0000-0000-00006F010000}"/>
    <cellStyle name="40% - Accent2 2 6 2" xfId="537" xr:uid="{00000000-0005-0000-0000-000070010000}"/>
    <cellStyle name="40% - Accent2 2 6 3" xfId="769" xr:uid="{00000000-0005-0000-0000-000071010000}"/>
    <cellStyle name="40% - Accent2 3" xfId="388" xr:uid="{00000000-0005-0000-0000-000072010000}"/>
    <cellStyle name="40% - Accent2 3 2" xfId="652" xr:uid="{00000000-0005-0000-0000-000073010000}"/>
    <cellStyle name="40% - Accent2 3 3" xfId="885" xr:uid="{00000000-0005-0000-0000-000074010000}"/>
    <cellStyle name="40% - Accent2 4" xfId="914" xr:uid="{00000000-0005-0000-0000-000075010000}"/>
    <cellStyle name="40% - Accent3 2" xfId="26" xr:uid="{00000000-0005-0000-0000-000076010000}"/>
    <cellStyle name="40% - Accent3 2 2" xfId="88" xr:uid="{00000000-0005-0000-0000-000077010000}"/>
    <cellStyle name="40% - Accent3 2 2 2" xfId="246" xr:uid="{00000000-0005-0000-0000-000078010000}"/>
    <cellStyle name="40% - Accent3 2 2 2 2" xfId="247" xr:uid="{00000000-0005-0000-0000-000079010000}"/>
    <cellStyle name="40% - Accent3 2 2 2 2 2" xfId="539" xr:uid="{00000000-0005-0000-0000-00007A010000}"/>
    <cellStyle name="40% - Accent3 2 2 2 2 3" xfId="771" xr:uid="{00000000-0005-0000-0000-00007B010000}"/>
    <cellStyle name="40% - Accent3 2 2 2 3" xfId="248" xr:uid="{00000000-0005-0000-0000-00007C010000}"/>
    <cellStyle name="40% - Accent3 2 2 2 3 2" xfId="540" xr:uid="{00000000-0005-0000-0000-00007D010000}"/>
    <cellStyle name="40% - Accent3 2 2 2 3 3" xfId="772" xr:uid="{00000000-0005-0000-0000-00007E010000}"/>
    <cellStyle name="40% - Accent3 2 2 2 4" xfId="538" xr:uid="{00000000-0005-0000-0000-00007F010000}"/>
    <cellStyle name="40% - Accent3 2 2 2 5" xfId="770" xr:uid="{00000000-0005-0000-0000-000080010000}"/>
    <cellStyle name="40% - Accent3 2 2 3" xfId="249" xr:uid="{00000000-0005-0000-0000-000081010000}"/>
    <cellStyle name="40% - Accent3 2 2 3 2" xfId="541" xr:uid="{00000000-0005-0000-0000-000082010000}"/>
    <cellStyle name="40% - Accent3 2 2 3 3" xfId="773" xr:uid="{00000000-0005-0000-0000-000083010000}"/>
    <cellStyle name="40% - Accent3 2 2 4" xfId="250" xr:uid="{00000000-0005-0000-0000-000084010000}"/>
    <cellStyle name="40% - Accent3 2 2 4 2" xfId="542" xr:uid="{00000000-0005-0000-0000-000085010000}"/>
    <cellStyle name="40% - Accent3 2 2 4 3" xfId="774" xr:uid="{00000000-0005-0000-0000-000086010000}"/>
    <cellStyle name="40% - Accent3 2 3" xfId="251" xr:uid="{00000000-0005-0000-0000-000087010000}"/>
    <cellStyle name="40% - Accent3 2 3 2" xfId="252" xr:uid="{00000000-0005-0000-0000-000088010000}"/>
    <cellStyle name="40% - Accent3 2 3 2 2" xfId="544" xr:uid="{00000000-0005-0000-0000-000089010000}"/>
    <cellStyle name="40% - Accent3 2 3 2 3" xfId="776" xr:uid="{00000000-0005-0000-0000-00008A010000}"/>
    <cellStyle name="40% - Accent3 2 3 3" xfId="253" xr:uid="{00000000-0005-0000-0000-00008B010000}"/>
    <cellStyle name="40% - Accent3 2 3 3 2" xfId="545" xr:uid="{00000000-0005-0000-0000-00008C010000}"/>
    <cellStyle name="40% - Accent3 2 3 3 3" xfId="777" xr:uid="{00000000-0005-0000-0000-00008D010000}"/>
    <cellStyle name="40% - Accent3 2 3 4" xfId="543" xr:uid="{00000000-0005-0000-0000-00008E010000}"/>
    <cellStyle name="40% - Accent3 2 3 5" xfId="775" xr:uid="{00000000-0005-0000-0000-00008F010000}"/>
    <cellStyle name="40% - Accent3 2 4" xfId="254" xr:uid="{00000000-0005-0000-0000-000090010000}"/>
    <cellStyle name="40% - Accent3 2 4 2" xfId="255" xr:uid="{00000000-0005-0000-0000-000091010000}"/>
    <cellStyle name="40% - Accent3 2 4 2 2" xfId="547" xr:uid="{00000000-0005-0000-0000-000092010000}"/>
    <cellStyle name="40% - Accent3 2 4 2 3" xfId="779" xr:uid="{00000000-0005-0000-0000-000093010000}"/>
    <cellStyle name="40% - Accent3 2 4 3" xfId="256" xr:uid="{00000000-0005-0000-0000-000094010000}"/>
    <cellStyle name="40% - Accent3 2 4 3 2" xfId="548" xr:uid="{00000000-0005-0000-0000-000095010000}"/>
    <cellStyle name="40% - Accent3 2 4 3 3" xfId="780" xr:uid="{00000000-0005-0000-0000-000096010000}"/>
    <cellStyle name="40% - Accent3 2 4 4" xfId="546" xr:uid="{00000000-0005-0000-0000-000097010000}"/>
    <cellStyle name="40% - Accent3 2 4 5" xfId="778" xr:uid="{00000000-0005-0000-0000-000098010000}"/>
    <cellStyle name="40% - Accent3 2 5" xfId="257" xr:uid="{00000000-0005-0000-0000-000099010000}"/>
    <cellStyle name="40% - Accent3 2 5 2" xfId="549" xr:uid="{00000000-0005-0000-0000-00009A010000}"/>
    <cellStyle name="40% - Accent3 2 5 3" xfId="781" xr:uid="{00000000-0005-0000-0000-00009B010000}"/>
    <cellStyle name="40% - Accent3 2 6" xfId="258" xr:uid="{00000000-0005-0000-0000-00009C010000}"/>
    <cellStyle name="40% - Accent3 2 6 2" xfId="550" xr:uid="{00000000-0005-0000-0000-00009D010000}"/>
    <cellStyle name="40% - Accent3 2 6 3" xfId="782" xr:uid="{00000000-0005-0000-0000-00009E010000}"/>
    <cellStyle name="40% - Accent3 3" xfId="389" xr:uid="{00000000-0005-0000-0000-00009F010000}"/>
    <cellStyle name="40% - Accent3 3 2" xfId="653" xr:uid="{00000000-0005-0000-0000-0000A0010000}"/>
    <cellStyle name="40% - Accent3 3 3" xfId="886" xr:uid="{00000000-0005-0000-0000-0000A1010000}"/>
    <cellStyle name="40% - Accent3 4" xfId="915" xr:uid="{00000000-0005-0000-0000-0000A2010000}"/>
    <cellStyle name="40% - Accent4 2" xfId="27" xr:uid="{00000000-0005-0000-0000-0000A3010000}"/>
    <cellStyle name="40% - Accent4 2 2" xfId="89" xr:uid="{00000000-0005-0000-0000-0000A4010000}"/>
    <cellStyle name="40% - Accent4 2 2 2" xfId="259" xr:uid="{00000000-0005-0000-0000-0000A5010000}"/>
    <cellStyle name="40% - Accent4 2 2 2 2" xfId="260" xr:uid="{00000000-0005-0000-0000-0000A6010000}"/>
    <cellStyle name="40% - Accent4 2 2 2 2 2" xfId="552" xr:uid="{00000000-0005-0000-0000-0000A7010000}"/>
    <cellStyle name="40% - Accent4 2 2 2 2 3" xfId="784" xr:uid="{00000000-0005-0000-0000-0000A8010000}"/>
    <cellStyle name="40% - Accent4 2 2 2 3" xfId="261" xr:uid="{00000000-0005-0000-0000-0000A9010000}"/>
    <cellStyle name="40% - Accent4 2 2 2 3 2" xfId="553" xr:uid="{00000000-0005-0000-0000-0000AA010000}"/>
    <cellStyle name="40% - Accent4 2 2 2 3 3" xfId="785" xr:uid="{00000000-0005-0000-0000-0000AB010000}"/>
    <cellStyle name="40% - Accent4 2 2 2 4" xfId="551" xr:uid="{00000000-0005-0000-0000-0000AC010000}"/>
    <cellStyle name="40% - Accent4 2 2 2 5" xfId="783" xr:uid="{00000000-0005-0000-0000-0000AD010000}"/>
    <cellStyle name="40% - Accent4 2 2 3" xfId="262" xr:uid="{00000000-0005-0000-0000-0000AE010000}"/>
    <cellStyle name="40% - Accent4 2 2 3 2" xfId="554" xr:uid="{00000000-0005-0000-0000-0000AF010000}"/>
    <cellStyle name="40% - Accent4 2 2 3 3" xfId="786" xr:uid="{00000000-0005-0000-0000-0000B0010000}"/>
    <cellStyle name="40% - Accent4 2 2 4" xfId="263" xr:uid="{00000000-0005-0000-0000-0000B1010000}"/>
    <cellStyle name="40% - Accent4 2 2 4 2" xfId="555" xr:uid="{00000000-0005-0000-0000-0000B2010000}"/>
    <cellStyle name="40% - Accent4 2 2 4 3" xfId="787" xr:uid="{00000000-0005-0000-0000-0000B3010000}"/>
    <cellStyle name="40% - Accent4 2 3" xfId="264" xr:uid="{00000000-0005-0000-0000-0000B4010000}"/>
    <cellStyle name="40% - Accent4 2 3 2" xfId="265" xr:uid="{00000000-0005-0000-0000-0000B5010000}"/>
    <cellStyle name="40% - Accent4 2 3 2 2" xfId="557" xr:uid="{00000000-0005-0000-0000-0000B6010000}"/>
    <cellStyle name="40% - Accent4 2 3 2 3" xfId="789" xr:uid="{00000000-0005-0000-0000-0000B7010000}"/>
    <cellStyle name="40% - Accent4 2 3 3" xfId="266" xr:uid="{00000000-0005-0000-0000-0000B8010000}"/>
    <cellStyle name="40% - Accent4 2 3 3 2" xfId="558" xr:uid="{00000000-0005-0000-0000-0000B9010000}"/>
    <cellStyle name="40% - Accent4 2 3 3 3" xfId="790" xr:uid="{00000000-0005-0000-0000-0000BA010000}"/>
    <cellStyle name="40% - Accent4 2 3 4" xfId="556" xr:uid="{00000000-0005-0000-0000-0000BB010000}"/>
    <cellStyle name="40% - Accent4 2 3 5" xfId="788" xr:uid="{00000000-0005-0000-0000-0000BC010000}"/>
    <cellStyle name="40% - Accent4 2 4" xfId="267" xr:uid="{00000000-0005-0000-0000-0000BD010000}"/>
    <cellStyle name="40% - Accent4 2 4 2" xfId="268" xr:uid="{00000000-0005-0000-0000-0000BE010000}"/>
    <cellStyle name="40% - Accent4 2 4 2 2" xfId="560" xr:uid="{00000000-0005-0000-0000-0000BF010000}"/>
    <cellStyle name="40% - Accent4 2 4 2 3" xfId="792" xr:uid="{00000000-0005-0000-0000-0000C0010000}"/>
    <cellStyle name="40% - Accent4 2 4 3" xfId="269" xr:uid="{00000000-0005-0000-0000-0000C1010000}"/>
    <cellStyle name="40% - Accent4 2 4 3 2" xfId="561" xr:uid="{00000000-0005-0000-0000-0000C2010000}"/>
    <cellStyle name="40% - Accent4 2 4 3 3" xfId="793" xr:uid="{00000000-0005-0000-0000-0000C3010000}"/>
    <cellStyle name="40% - Accent4 2 4 4" xfId="559" xr:uid="{00000000-0005-0000-0000-0000C4010000}"/>
    <cellStyle name="40% - Accent4 2 4 5" xfId="791" xr:uid="{00000000-0005-0000-0000-0000C5010000}"/>
    <cellStyle name="40% - Accent4 2 5" xfId="270" xr:uid="{00000000-0005-0000-0000-0000C6010000}"/>
    <cellStyle name="40% - Accent4 2 5 2" xfId="562" xr:uid="{00000000-0005-0000-0000-0000C7010000}"/>
    <cellStyle name="40% - Accent4 2 5 3" xfId="794" xr:uid="{00000000-0005-0000-0000-0000C8010000}"/>
    <cellStyle name="40% - Accent4 2 6" xfId="271" xr:uid="{00000000-0005-0000-0000-0000C9010000}"/>
    <cellStyle name="40% - Accent4 2 6 2" xfId="563" xr:uid="{00000000-0005-0000-0000-0000CA010000}"/>
    <cellStyle name="40% - Accent4 2 6 3" xfId="795" xr:uid="{00000000-0005-0000-0000-0000CB010000}"/>
    <cellStyle name="40% - Accent4 3" xfId="390" xr:uid="{00000000-0005-0000-0000-0000CC010000}"/>
    <cellStyle name="40% - Accent4 3 2" xfId="654" xr:uid="{00000000-0005-0000-0000-0000CD010000}"/>
    <cellStyle name="40% - Accent4 3 3" xfId="887" xr:uid="{00000000-0005-0000-0000-0000CE010000}"/>
    <cellStyle name="40% - Accent4 4" xfId="916" xr:uid="{00000000-0005-0000-0000-0000CF010000}"/>
    <cellStyle name="40% - Accent5 2" xfId="28" xr:uid="{00000000-0005-0000-0000-0000D0010000}"/>
    <cellStyle name="40% - Accent5 2 2" xfId="90" xr:uid="{00000000-0005-0000-0000-0000D1010000}"/>
    <cellStyle name="40% - Accent5 2 2 2" xfId="272" xr:uid="{00000000-0005-0000-0000-0000D2010000}"/>
    <cellStyle name="40% - Accent5 2 2 2 2" xfId="273" xr:uid="{00000000-0005-0000-0000-0000D3010000}"/>
    <cellStyle name="40% - Accent5 2 2 2 2 2" xfId="565" xr:uid="{00000000-0005-0000-0000-0000D4010000}"/>
    <cellStyle name="40% - Accent5 2 2 2 2 3" xfId="797" xr:uid="{00000000-0005-0000-0000-0000D5010000}"/>
    <cellStyle name="40% - Accent5 2 2 2 3" xfId="274" xr:uid="{00000000-0005-0000-0000-0000D6010000}"/>
    <cellStyle name="40% - Accent5 2 2 2 3 2" xfId="566" xr:uid="{00000000-0005-0000-0000-0000D7010000}"/>
    <cellStyle name="40% - Accent5 2 2 2 3 3" xfId="798" xr:uid="{00000000-0005-0000-0000-0000D8010000}"/>
    <cellStyle name="40% - Accent5 2 2 2 4" xfId="564" xr:uid="{00000000-0005-0000-0000-0000D9010000}"/>
    <cellStyle name="40% - Accent5 2 2 2 5" xfId="796" xr:uid="{00000000-0005-0000-0000-0000DA010000}"/>
    <cellStyle name="40% - Accent5 2 2 3" xfId="275" xr:uid="{00000000-0005-0000-0000-0000DB010000}"/>
    <cellStyle name="40% - Accent5 2 2 3 2" xfId="567" xr:uid="{00000000-0005-0000-0000-0000DC010000}"/>
    <cellStyle name="40% - Accent5 2 2 3 3" xfId="799" xr:uid="{00000000-0005-0000-0000-0000DD010000}"/>
    <cellStyle name="40% - Accent5 2 2 4" xfId="276" xr:uid="{00000000-0005-0000-0000-0000DE010000}"/>
    <cellStyle name="40% - Accent5 2 2 4 2" xfId="568" xr:uid="{00000000-0005-0000-0000-0000DF010000}"/>
    <cellStyle name="40% - Accent5 2 2 4 3" xfId="800" xr:uid="{00000000-0005-0000-0000-0000E0010000}"/>
    <cellStyle name="40% - Accent5 2 3" xfId="277" xr:uid="{00000000-0005-0000-0000-0000E1010000}"/>
    <cellStyle name="40% - Accent5 2 3 2" xfId="278" xr:uid="{00000000-0005-0000-0000-0000E2010000}"/>
    <cellStyle name="40% - Accent5 2 3 2 2" xfId="570" xr:uid="{00000000-0005-0000-0000-0000E3010000}"/>
    <cellStyle name="40% - Accent5 2 3 2 3" xfId="802" xr:uid="{00000000-0005-0000-0000-0000E4010000}"/>
    <cellStyle name="40% - Accent5 2 3 3" xfId="279" xr:uid="{00000000-0005-0000-0000-0000E5010000}"/>
    <cellStyle name="40% - Accent5 2 3 3 2" xfId="571" xr:uid="{00000000-0005-0000-0000-0000E6010000}"/>
    <cellStyle name="40% - Accent5 2 3 3 3" xfId="803" xr:uid="{00000000-0005-0000-0000-0000E7010000}"/>
    <cellStyle name="40% - Accent5 2 3 4" xfId="569" xr:uid="{00000000-0005-0000-0000-0000E8010000}"/>
    <cellStyle name="40% - Accent5 2 3 5" xfId="801" xr:uid="{00000000-0005-0000-0000-0000E9010000}"/>
    <cellStyle name="40% - Accent5 2 4" xfId="280" xr:uid="{00000000-0005-0000-0000-0000EA010000}"/>
    <cellStyle name="40% - Accent5 2 4 2" xfId="281" xr:uid="{00000000-0005-0000-0000-0000EB010000}"/>
    <cellStyle name="40% - Accent5 2 4 2 2" xfId="573" xr:uid="{00000000-0005-0000-0000-0000EC010000}"/>
    <cellStyle name="40% - Accent5 2 4 2 3" xfId="805" xr:uid="{00000000-0005-0000-0000-0000ED010000}"/>
    <cellStyle name="40% - Accent5 2 4 3" xfId="282" xr:uid="{00000000-0005-0000-0000-0000EE010000}"/>
    <cellStyle name="40% - Accent5 2 4 3 2" xfId="574" xr:uid="{00000000-0005-0000-0000-0000EF010000}"/>
    <cellStyle name="40% - Accent5 2 4 3 3" xfId="806" xr:uid="{00000000-0005-0000-0000-0000F0010000}"/>
    <cellStyle name="40% - Accent5 2 4 4" xfId="572" xr:uid="{00000000-0005-0000-0000-0000F1010000}"/>
    <cellStyle name="40% - Accent5 2 4 5" xfId="804" xr:uid="{00000000-0005-0000-0000-0000F2010000}"/>
    <cellStyle name="40% - Accent5 2 5" xfId="283" xr:uid="{00000000-0005-0000-0000-0000F3010000}"/>
    <cellStyle name="40% - Accent5 2 5 2" xfId="575" xr:uid="{00000000-0005-0000-0000-0000F4010000}"/>
    <cellStyle name="40% - Accent5 2 5 3" xfId="807" xr:uid="{00000000-0005-0000-0000-0000F5010000}"/>
    <cellStyle name="40% - Accent5 2 6" xfId="284" xr:uid="{00000000-0005-0000-0000-0000F6010000}"/>
    <cellStyle name="40% - Accent5 2 6 2" xfId="576" xr:uid="{00000000-0005-0000-0000-0000F7010000}"/>
    <cellStyle name="40% - Accent5 2 6 3" xfId="808" xr:uid="{00000000-0005-0000-0000-0000F8010000}"/>
    <cellStyle name="40% - Accent5 3" xfId="391" xr:uid="{00000000-0005-0000-0000-0000F9010000}"/>
    <cellStyle name="40% - Accent5 3 2" xfId="655" xr:uid="{00000000-0005-0000-0000-0000FA010000}"/>
    <cellStyle name="40% - Accent5 3 3" xfId="888" xr:uid="{00000000-0005-0000-0000-0000FB010000}"/>
    <cellStyle name="40% - Accent5 4" xfId="917" xr:uid="{00000000-0005-0000-0000-0000FC010000}"/>
    <cellStyle name="40% - Accent6 2" xfId="29" xr:uid="{00000000-0005-0000-0000-0000FD010000}"/>
    <cellStyle name="40% - Accent6 2 2" xfId="91" xr:uid="{00000000-0005-0000-0000-0000FE010000}"/>
    <cellStyle name="40% - Accent6 2 2 2" xfId="285" xr:uid="{00000000-0005-0000-0000-0000FF010000}"/>
    <cellStyle name="40% - Accent6 2 2 2 2" xfId="286" xr:uid="{00000000-0005-0000-0000-000000020000}"/>
    <cellStyle name="40% - Accent6 2 2 2 2 2" xfId="578" xr:uid="{00000000-0005-0000-0000-000001020000}"/>
    <cellStyle name="40% - Accent6 2 2 2 2 3" xfId="810" xr:uid="{00000000-0005-0000-0000-000002020000}"/>
    <cellStyle name="40% - Accent6 2 2 2 3" xfId="287" xr:uid="{00000000-0005-0000-0000-000003020000}"/>
    <cellStyle name="40% - Accent6 2 2 2 3 2" xfId="579" xr:uid="{00000000-0005-0000-0000-000004020000}"/>
    <cellStyle name="40% - Accent6 2 2 2 3 3" xfId="811" xr:uid="{00000000-0005-0000-0000-000005020000}"/>
    <cellStyle name="40% - Accent6 2 2 2 4" xfId="577" xr:uid="{00000000-0005-0000-0000-000006020000}"/>
    <cellStyle name="40% - Accent6 2 2 2 5" xfId="809" xr:uid="{00000000-0005-0000-0000-000007020000}"/>
    <cellStyle name="40% - Accent6 2 2 3" xfId="288" xr:uid="{00000000-0005-0000-0000-000008020000}"/>
    <cellStyle name="40% - Accent6 2 2 3 2" xfId="580" xr:uid="{00000000-0005-0000-0000-000009020000}"/>
    <cellStyle name="40% - Accent6 2 2 3 3" xfId="812" xr:uid="{00000000-0005-0000-0000-00000A020000}"/>
    <cellStyle name="40% - Accent6 2 2 4" xfId="289" xr:uid="{00000000-0005-0000-0000-00000B020000}"/>
    <cellStyle name="40% - Accent6 2 2 4 2" xfId="581" xr:uid="{00000000-0005-0000-0000-00000C020000}"/>
    <cellStyle name="40% - Accent6 2 2 4 3" xfId="813" xr:uid="{00000000-0005-0000-0000-00000D020000}"/>
    <cellStyle name="40% - Accent6 2 3" xfId="290" xr:uid="{00000000-0005-0000-0000-00000E020000}"/>
    <cellStyle name="40% - Accent6 2 3 2" xfId="291" xr:uid="{00000000-0005-0000-0000-00000F020000}"/>
    <cellStyle name="40% - Accent6 2 3 2 2" xfId="583" xr:uid="{00000000-0005-0000-0000-000010020000}"/>
    <cellStyle name="40% - Accent6 2 3 2 3" xfId="815" xr:uid="{00000000-0005-0000-0000-000011020000}"/>
    <cellStyle name="40% - Accent6 2 3 3" xfId="292" xr:uid="{00000000-0005-0000-0000-000012020000}"/>
    <cellStyle name="40% - Accent6 2 3 3 2" xfId="584" xr:uid="{00000000-0005-0000-0000-000013020000}"/>
    <cellStyle name="40% - Accent6 2 3 3 3" xfId="816" xr:uid="{00000000-0005-0000-0000-000014020000}"/>
    <cellStyle name="40% - Accent6 2 3 4" xfId="582" xr:uid="{00000000-0005-0000-0000-000015020000}"/>
    <cellStyle name="40% - Accent6 2 3 5" xfId="814" xr:uid="{00000000-0005-0000-0000-000016020000}"/>
    <cellStyle name="40% - Accent6 2 4" xfId="293" xr:uid="{00000000-0005-0000-0000-000017020000}"/>
    <cellStyle name="40% - Accent6 2 4 2" xfId="294" xr:uid="{00000000-0005-0000-0000-000018020000}"/>
    <cellStyle name="40% - Accent6 2 4 2 2" xfId="586" xr:uid="{00000000-0005-0000-0000-000019020000}"/>
    <cellStyle name="40% - Accent6 2 4 2 3" xfId="818" xr:uid="{00000000-0005-0000-0000-00001A020000}"/>
    <cellStyle name="40% - Accent6 2 4 3" xfId="295" xr:uid="{00000000-0005-0000-0000-00001B020000}"/>
    <cellStyle name="40% - Accent6 2 4 3 2" xfId="587" xr:uid="{00000000-0005-0000-0000-00001C020000}"/>
    <cellStyle name="40% - Accent6 2 4 3 3" xfId="819" xr:uid="{00000000-0005-0000-0000-00001D020000}"/>
    <cellStyle name="40% - Accent6 2 4 4" xfId="585" xr:uid="{00000000-0005-0000-0000-00001E020000}"/>
    <cellStyle name="40% - Accent6 2 4 5" xfId="817" xr:uid="{00000000-0005-0000-0000-00001F020000}"/>
    <cellStyle name="40% - Accent6 2 5" xfId="296" xr:uid="{00000000-0005-0000-0000-000020020000}"/>
    <cellStyle name="40% - Accent6 2 5 2" xfId="588" xr:uid="{00000000-0005-0000-0000-000021020000}"/>
    <cellStyle name="40% - Accent6 2 5 3" xfId="820" xr:uid="{00000000-0005-0000-0000-000022020000}"/>
    <cellStyle name="40% - Accent6 2 6" xfId="297" xr:uid="{00000000-0005-0000-0000-000023020000}"/>
    <cellStyle name="40% - Accent6 2 6 2" xfId="589" xr:uid="{00000000-0005-0000-0000-000024020000}"/>
    <cellStyle name="40% - Accent6 2 6 3" xfId="821" xr:uid="{00000000-0005-0000-0000-000025020000}"/>
    <cellStyle name="40% - Accent6 3" xfId="392" xr:uid="{00000000-0005-0000-0000-000026020000}"/>
    <cellStyle name="40% - Accent6 3 2" xfId="656" xr:uid="{00000000-0005-0000-0000-000027020000}"/>
    <cellStyle name="40% - Accent6 3 3" xfId="889" xr:uid="{00000000-0005-0000-0000-000028020000}"/>
    <cellStyle name="40% - Accent6 4" xfId="918" xr:uid="{00000000-0005-0000-0000-000029020000}"/>
    <cellStyle name="40% - Акцент1 2" xfId="919" xr:uid="{00000000-0005-0000-0000-00002A020000}"/>
    <cellStyle name="40% — акцент1 2" xfId="920" xr:uid="{00000000-0005-0000-0000-00002B020000}"/>
    <cellStyle name="40% - Акцент2 2" xfId="921" xr:uid="{00000000-0005-0000-0000-00002C020000}"/>
    <cellStyle name="40% — акцент2 2" xfId="922" xr:uid="{00000000-0005-0000-0000-00002D020000}"/>
    <cellStyle name="40% - Акцент3 2" xfId="923" xr:uid="{00000000-0005-0000-0000-00002E020000}"/>
    <cellStyle name="40% — акцент3 2" xfId="924" xr:uid="{00000000-0005-0000-0000-00002F020000}"/>
    <cellStyle name="40% - Акцент4 2" xfId="925" xr:uid="{00000000-0005-0000-0000-000030020000}"/>
    <cellStyle name="40% — акцент4 2" xfId="926" xr:uid="{00000000-0005-0000-0000-000031020000}"/>
    <cellStyle name="40% - Акцент5 2" xfId="927" xr:uid="{00000000-0005-0000-0000-000032020000}"/>
    <cellStyle name="40% — акцент5 2" xfId="928" xr:uid="{00000000-0005-0000-0000-000033020000}"/>
    <cellStyle name="40% - Акцент6 2" xfId="929" xr:uid="{00000000-0005-0000-0000-000034020000}"/>
    <cellStyle name="40% — акцент6 2" xfId="930" xr:uid="{00000000-0005-0000-0000-000035020000}"/>
    <cellStyle name="60% - Accent1 2" xfId="30" xr:uid="{00000000-0005-0000-0000-000036020000}"/>
    <cellStyle name="60% - Accent1 2 2" xfId="92" xr:uid="{00000000-0005-0000-0000-000037020000}"/>
    <cellStyle name="60% - Accent1 3" xfId="393" xr:uid="{00000000-0005-0000-0000-000038020000}"/>
    <cellStyle name="60% - Accent2 2" xfId="31" xr:uid="{00000000-0005-0000-0000-000039020000}"/>
    <cellStyle name="60% - Accent2 2 2" xfId="93" xr:uid="{00000000-0005-0000-0000-00003A020000}"/>
    <cellStyle name="60% - Accent2 3" xfId="394" xr:uid="{00000000-0005-0000-0000-00003B020000}"/>
    <cellStyle name="60% - Accent3 2" xfId="32" xr:uid="{00000000-0005-0000-0000-00003C020000}"/>
    <cellStyle name="60% - Accent3 2 2" xfId="94" xr:uid="{00000000-0005-0000-0000-00003D020000}"/>
    <cellStyle name="60% - Accent3 3" xfId="395" xr:uid="{00000000-0005-0000-0000-00003E020000}"/>
    <cellStyle name="60% - Accent4 2" xfId="33" xr:uid="{00000000-0005-0000-0000-00003F020000}"/>
    <cellStyle name="60% - Accent4 2 2" xfId="95" xr:uid="{00000000-0005-0000-0000-000040020000}"/>
    <cellStyle name="60% - Accent4 3" xfId="396" xr:uid="{00000000-0005-0000-0000-000041020000}"/>
    <cellStyle name="60% - Accent5 2" xfId="34" xr:uid="{00000000-0005-0000-0000-000042020000}"/>
    <cellStyle name="60% - Accent5 2 2" xfId="96" xr:uid="{00000000-0005-0000-0000-000043020000}"/>
    <cellStyle name="60% - Accent5 3" xfId="397" xr:uid="{00000000-0005-0000-0000-000044020000}"/>
    <cellStyle name="60% - Accent6 2" xfId="35" xr:uid="{00000000-0005-0000-0000-000045020000}"/>
    <cellStyle name="60% - Accent6 2 2" xfId="97" xr:uid="{00000000-0005-0000-0000-000046020000}"/>
    <cellStyle name="60% - Accent6 3" xfId="398" xr:uid="{00000000-0005-0000-0000-000047020000}"/>
    <cellStyle name="60% - Акцент1 2" xfId="931" xr:uid="{00000000-0005-0000-0000-000048020000}"/>
    <cellStyle name="60% — акцент1 2" xfId="932" xr:uid="{00000000-0005-0000-0000-000049020000}"/>
    <cellStyle name="60% - Акцент2 2" xfId="933" xr:uid="{00000000-0005-0000-0000-00004A020000}"/>
    <cellStyle name="60% — акцент2 2" xfId="934" xr:uid="{00000000-0005-0000-0000-00004B020000}"/>
    <cellStyle name="60% - Акцент3 2" xfId="935" xr:uid="{00000000-0005-0000-0000-00004C020000}"/>
    <cellStyle name="60% — акцент3 2" xfId="936" xr:uid="{00000000-0005-0000-0000-00004D020000}"/>
    <cellStyle name="60% - Акцент4 2" xfId="937" xr:uid="{00000000-0005-0000-0000-00004E020000}"/>
    <cellStyle name="60% — акцент4 2" xfId="938" xr:uid="{00000000-0005-0000-0000-00004F020000}"/>
    <cellStyle name="60% - Акцент5 2" xfId="939" xr:uid="{00000000-0005-0000-0000-000050020000}"/>
    <cellStyle name="60% — акцент5 2" xfId="940" xr:uid="{00000000-0005-0000-0000-000051020000}"/>
    <cellStyle name="60% - Акцент6 2" xfId="941" xr:uid="{00000000-0005-0000-0000-000052020000}"/>
    <cellStyle name="60% — акцент6 2" xfId="942" xr:uid="{00000000-0005-0000-0000-000053020000}"/>
    <cellStyle name="Accent1 2" xfId="36" xr:uid="{00000000-0005-0000-0000-000054020000}"/>
    <cellStyle name="Accent1 2 2" xfId="98" xr:uid="{00000000-0005-0000-0000-000055020000}"/>
    <cellStyle name="Accent1 3" xfId="399" xr:uid="{00000000-0005-0000-0000-000056020000}"/>
    <cellStyle name="Accent2 2" xfId="37" xr:uid="{00000000-0005-0000-0000-000057020000}"/>
    <cellStyle name="Accent2 2 2" xfId="99" xr:uid="{00000000-0005-0000-0000-000058020000}"/>
    <cellStyle name="Accent2 3" xfId="400" xr:uid="{00000000-0005-0000-0000-000059020000}"/>
    <cellStyle name="Accent3 2" xfId="38" xr:uid="{00000000-0005-0000-0000-00005A020000}"/>
    <cellStyle name="Accent3 2 2" xfId="100" xr:uid="{00000000-0005-0000-0000-00005B020000}"/>
    <cellStyle name="Accent3 3" xfId="401" xr:uid="{00000000-0005-0000-0000-00005C020000}"/>
    <cellStyle name="Accent4 2" xfId="39" xr:uid="{00000000-0005-0000-0000-00005D020000}"/>
    <cellStyle name="Accent4 2 2" xfId="101" xr:uid="{00000000-0005-0000-0000-00005E020000}"/>
    <cellStyle name="Accent4 3" xfId="402" xr:uid="{00000000-0005-0000-0000-00005F020000}"/>
    <cellStyle name="Accent5 2" xfId="40" xr:uid="{00000000-0005-0000-0000-000060020000}"/>
    <cellStyle name="Accent5 2 2" xfId="102" xr:uid="{00000000-0005-0000-0000-000061020000}"/>
    <cellStyle name="Accent5 3" xfId="403" xr:uid="{00000000-0005-0000-0000-000062020000}"/>
    <cellStyle name="Accent6 2" xfId="41" xr:uid="{00000000-0005-0000-0000-000063020000}"/>
    <cellStyle name="Accent6 2 2" xfId="103" xr:uid="{00000000-0005-0000-0000-000064020000}"/>
    <cellStyle name="Accent6 3" xfId="404" xr:uid="{00000000-0005-0000-0000-000065020000}"/>
    <cellStyle name="Bad 2" xfId="42" xr:uid="{00000000-0005-0000-0000-000066020000}"/>
    <cellStyle name="Bad 2 2" xfId="104" xr:uid="{00000000-0005-0000-0000-000067020000}"/>
    <cellStyle name="Bad 3" xfId="405" xr:uid="{00000000-0005-0000-0000-000068020000}"/>
    <cellStyle name="Calculation" xfId="1001" builtinId="22"/>
    <cellStyle name="Calculation 2" xfId="43" xr:uid="{00000000-0005-0000-0000-00006A020000}"/>
    <cellStyle name="Calculation 2 2" xfId="105" xr:uid="{00000000-0005-0000-0000-00006B020000}"/>
    <cellStyle name="Calculation 2 2 2" xfId="426" xr:uid="{00000000-0005-0000-0000-00006C020000}"/>
    <cellStyle name="Calculation 2 2 3" xfId="822" xr:uid="{00000000-0005-0000-0000-00006D020000}"/>
    <cellStyle name="Calculation 3" xfId="406" xr:uid="{00000000-0005-0000-0000-00006E020000}"/>
    <cellStyle name="Check Cell 2" xfId="44" xr:uid="{00000000-0005-0000-0000-00006F020000}"/>
    <cellStyle name="Check Cell 2 2" xfId="106" xr:uid="{00000000-0005-0000-0000-000070020000}"/>
    <cellStyle name="Check Cell 3" xfId="407" xr:uid="{00000000-0005-0000-0000-000071020000}"/>
    <cellStyle name="Comma" xfId="7" builtinId="3"/>
    <cellStyle name="Comma 10" xfId="421" xr:uid="{00000000-0005-0000-0000-000073020000}"/>
    <cellStyle name="Comma 11" xfId="1003" xr:uid="{00000000-0005-0000-0000-000074020000}"/>
    <cellStyle name="Comma 15" xfId="999" xr:uid="{00000000-0005-0000-0000-000075020000}"/>
    <cellStyle name="Comma 2" xfId="10" xr:uid="{00000000-0005-0000-0000-000076020000}"/>
    <cellStyle name="Comma 2 2" xfId="72" xr:uid="{00000000-0005-0000-0000-000077020000}"/>
    <cellStyle name="Comma 2 2 2" xfId="107" xr:uid="{00000000-0005-0000-0000-000078020000}"/>
    <cellStyle name="Comma 2 2 2 2" xfId="298" xr:uid="{00000000-0005-0000-0000-000079020000}"/>
    <cellStyle name="Comma 2 2 2 3" xfId="1000" xr:uid="{00000000-0005-0000-0000-00007A020000}"/>
    <cellStyle name="Comma 2 3" xfId="75" xr:uid="{00000000-0005-0000-0000-00007B020000}"/>
    <cellStyle name="Comma 2 3 2" xfId="299" xr:uid="{00000000-0005-0000-0000-00007C020000}"/>
    <cellStyle name="Comma 2 4" xfId="68" xr:uid="{00000000-0005-0000-0000-00007D020000}"/>
    <cellStyle name="Comma 2 5" xfId="17" xr:uid="{00000000-0005-0000-0000-00007E020000}"/>
    <cellStyle name="Comma 3" xfId="12" xr:uid="{00000000-0005-0000-0000-00007F020000}"/>
    <cellStyle name="Comma 3 2" xfId="108" xr:uid="{00000000-0005-0000-0000-000080020000}"/>
    <cellStyle name="Comma 3 2 2" xfId="300" xr:uid="{00000000-0005-0000-0000-000081020000}"/>
    <cellStyle name="Comma 3 2 2 2" xfId="301" xr:uid="{00000000-0005-0000-0000-000082020000}"/>
    <cellStyle name="Comma 3 2 3" xfId="427" xr:uid="{00000000-0005-0000-0000-000083020000}"/>
    <cellStyle name="Comma 3 2 4" xfId="663" xr:uid="{00000000-0005-0000-0000-000084020000}"/>
    <cellStyle name="Comma 3 3" xfId="71" xr:uid="{00000000-0005-0000-0000-000085020000}"/>
    <cellStyle name="Comma 4" xfId="74" xr:uid="{00000000-0005-0000-0000-000086020000}"/>
    <cellStyle name="Comma 4 2" xfId="302" xr:uid="{00000000-0005-0000-0000-000087020000}"/>
    <cellStyle name="Comma 4 2 2" xfId="303" xr:uid="{00000000-0005-0000-0000-000088020000}"/>
    <cellStyle name="Comma 4 3" xfId="304" xr:uid="{00000000-0005-0000-0000-000089020000}"/>
    <cellStyle name="Comma 4 3 2" xfId="305" xr:uid="{00000000-0005-0000-0000-00008A020000}"/>
    <cellStyle name="Comma 5" xfId="66" xr:uid="{00000000-0005-0000-0000-00008B020000}"/>
    <cellStyle name="Comma 5 2" xfId="306" xr:uid="{00000000-0005-0000-0000-00008C020000}"/>
    <cellStyle name="Comma 5 2 2" xfId="307" xr:uid="{00000000-0005-0000-0000-00008D020000}"/>
    <cellStyle name="Comma 5 3" xfId="425" xr:uid="{00000000-0005-0000-0000-00008E020000}"/>
    <cellStyle name="Comma 5 4" xfId="660" xr:uid="{00000000-0005-0000-0000-00008F020000}"/>
    <cellStyle name="Comma 6" xfId="15" xr:uid="{00000000-0005-0000-0000-000090020000}"/>
    <cellStyle name="Comma 6 10" xfId="658" xr:uid="{00000000-0005-0000-0000-000091020000}"/>
    <cellStyle name="Comma 6 2" xfId="308" xr:uid="{00000000-0005-0000-0000-000092020000}"/>
    <cellStyle name="Comma 6 3" xfId="309" xr:uid="{00000000-0005-0000-0000-000093020000}"/>
    <cellStyle name="Comma 6 3 2" xfId="310" xr:uid="{00000000-0005-0000-0000-000094020000}"/>
    <cellStyle name="Comma 6 3 2 2" xfId="311" xr:uid="{00000000-0005-0000-0000-000095020000}"/>
    <cellStyle name="Comma 6 3 2 2 2" xfId="592" xr:uid="{00000000-0005-0000-0000-000096020000}"/>
    <cellStyle name="Comma 6 3 2 2 3" xfId="825" xr:uid="{00000000-0005-0000-0000-000097020000}"/>
    <cellStyle name="Comma 6 3 2 3" xfId="312" xr:uid="{00000000-0005-0000-0000-000098020000}"/>
    <cellStyle name="Comma 6 3 2 3 2" xfId="593" xr:uid="{00000000-0005-0000-0000-000099020000}"/>
    <cellStyle name="Comma 6 3 2 3 3" xfId="826" xr:uid="{00000000-0005-0000-0000-00009A020000}"/>
    <cellStyle name="Comma 6 3 2 4" xfId="591" xr:uid="{00000000-0005-0000-0000-00009B020000}"/>
    <cellStyle name="Comma 6 3 2 5" xfId="824" xr:uid="{00000000-0005-0000-0000-00009C020000}"/>
    <cellStyle name="Comma 6 3 3" xfId="313" xr:uid="{00000000-0005-0000-0000-00009D020000}"/>
    <cellStyle name="Comma 6 3 3 2" xfId="594" xr:uid="{00000000-0005-0000-0000-00009E020000}"/>
    <cellStyle name="Comma 6 3 3 3" xfId="827" xr:uid="{00000000-0005-0000-0000-00009F020000}"/>
    <cellStyle name="Comma 6 3 4" xfId="314" xr:uid="{00000000-0005-0000-0000-0000A0020000}"/>
    <cellStyle name="Comma 6 3 4 2" xfId="595" xr:uid="{00000000-0005-0000-0000-0000A1020000}"/>
    <cellStyle name="Comma 6 3 4 3" xfId="828" xr:uid="{00000000-0005-0000-0000-0000A2020000}"/>
    <cellStyle name="Comma 6 3 5" xfId="590" xr:uid="{00000000-0005-0000-0000-0000A3020000}"/>
    <cellStyle name="Comma 6 3 6" xfId="823" xr:uid="{00000000-0005-0000-0000-0000A4020000}"/>
    <cellStyle name="Comma 6 4" xfId="315" xr:uid="{00000000-0005-0000-0000-0000A5020000}"/>
    <cellStyle name="Comma 6 4 2" xfId="316" xr:uid="{00000000-0005-0000-0000-0000A6020000}"/>
    <cellStyle name="Comma 6 4 2 2" xfId="317" xr:uid="{00000000-0005-0000-0000-0000A7020000}"/>
    <cellStyle name="Comma 6 4 2 2 2" xfId="598" xr:uid="{00000000-0005-0000-0000-0000A8020000}"/>
    <cellStyle name="Comma 6 4 2 2 3" xfId="831" xr:uid="{00000000-0005-0000-0000-0000A9020000}"/>
    <cellStyle name="Comma 6 4 2 3" xfId="318" xr:uid="{00000000-0005-0000-0000-0000AA020000}"/>
    <cellStyle name="Comma 6 4 2 3 2" xfId="599" xr:uid="{00000000-0005-0000-0000-0000AB020000}"/>
    <cellStyle name="Comma 6 4 2 3 3" xfId="832" xr:uid="{00000000-0005-0000-0000-0000AC020000}"/>
    <cellStyle name="Comma 6 4 2 4" xfId="597" xr:uid="{00000000-0005-0000-0000-0000AD020000}"/>
    <cellStyle name="Comma 6 4 2 5" xfId="830" xr:uid="{00000000-0005-0000-0000-0000AE020000}"/>
    <cellStyle name="Comma 6 4 3" xfId="319" xr:uid="{00000000-0005-0000-0000-0000AF020000}"/>
    <cellStyle name="Comma 6 4 3 2" xfId="600" xr:uid="{00000000-0005-0000-0000-0000B0020000}"/>
    <cellStyle name="Comma 6 4 3 3" xfId="833" xr:uid="{00000000-0005-0000-0000-0000B1020000}"/>
    <cellStyle name="Comma 6 4 4" xfId="320" xr:uid="{00000000-0005-0000-0000-0000B2020000}"/>
    <cellStyle name="Comma 6 4 4 2" xfId="601" xr:uid="{00000000-0005-0000-0000-0000B3020000}"/>
    <cellStyle name="Comma 6 4 4 3" xfId="834" xr:uid="{00000000-0005-0000-0000-0000B4020000}"/>
    <cellStyle name="Comma 6 4 5" xfId="596" xr:uid="{00000000-0005-0000-0000-0000B5020000}"/>
    <cellStyle name="Comma 6 4 6" xfId="829" xr:uid="{00000000-0005-0000-0000-0000B6020000}"/>
    <cellStyle name="Comma 6 5" xfId="321" xr:uid="{00000000-0005-0000-0000-0000B7020000}"/>
    <cellStyle name="Comma 6 5 2" xfId="322" xr:uid="{00000000-0005-0000-0000-0000B8020000}"/>
    <cellStyle name="Comma 6 5 2 2" xfId="603" xr:uid="{00000000-0005-0000-0000-0000B9020000}"/>
    <cellStyle name="Comma 6 5 2 3" xfId="836" xr:uid="{00000000-0005-0000-0000-0000BA020000}"/>
    <cellStyle name="Comma 6 5 3" xfId="323" xr:uid="{00000000-0005-0000-0000-0000BB020000}"/>
    <cellStyle name="Comma 6 5 3 2" xfId="604" xr:uid="{00000000-0005-0000-0000-0000BC020000}"/>
    <cellStyle name="Comma 6 5 3 3" xfId="837" xr:uid="{00000000-0005-0000-0000-0000BD020000}"/>
    <cellStyle name="Comma 6 5 4" xfId="602" xr:uid="{00000000-0005-0000-0000-0000BE020000}"/>
    <cellStyle name="Comma 6 5 5" xfId="835" xr:uid="{00000000-0005-0000-0000-0000BF020000}"/>
    <cellStyle name="Comma 6 6" xfId="324" xr:uid="{00000000-0005-0000-0000-0000C0020000}"/>
    <cellStyle name="Comma 6 6 2" xfId="325" xr:uid="{00000000-0005-0000-0000-0000C1020000}"/>
    <cellStyle name="Comma 6 6 2 2" xfId="606" xr:uid="{00000000-0005-0000-0000-0000C2020000}"/>
    <cellStyle name="Comma 6 6 2 3" xfId="839" xr:uid="{00000000-0005-0000-0000-0000C3020000}"/>
    <cellStyle name="Comma 6 6 3" xfId="326" xr:uid="{00000000-0005-0000-0000-0000C4020000}"/>
    <cellStyle name="Comma 6 6 3 2" xfId="607" xr:uid="{00000000-0005-0000-0000-0000C5020000}"/>
    <cellStyle name="Comma 6 6 3 3" xfId="840" xr:uid="{00000000-0005-0000-0000-0000C6020000}"/>
    <cellStyle name="Comma 6 6 4" xfId="605" xr:uid="{00000000-0005-0000-0000-0000C7020000}"/>
    <cellStyle name="Comma 6 6 5" xfId="838" xr:uid="{00000000-0005-0000-0000-0000C8020000}"/>
    <cellStyle name="Comma 6 7" xfId="327" xr:uid="{00000000-0005-0000-0000-0000C9020000}"/>
    <cellStyle name="Comma 6 7 2" xfId="608" xr:uid="{00000000-0005-0000-0000-0000CA020000}"/>
    <cellStyle name="Comma 6 7 3" xfId="841" xr:uid="{00000000-0005-0000-0000-0000CB020000}"/>
    <cellStyle name="Comma 6 8" xfId="328" xr:uid="{00000000-0005-0000-0000-0000CC020000}"/>
    <cellStyle name="Comma 6 8 2" xfId="609" xr:uid="{00000000-0005-0000-0000-0000CD020000}"/>
    <cellStyle name="Comma 6 8 3" xfId="842" xr:uid="{00000000-0005-0000-0000-0000CE020000}"/>
    <cellStyle name="Comma 6 9" xfId="423" xr:uid="{00000000-0005-0000-0000-0000CF020000}"/>
    <cellStyle name="Comma 7" xfId="329" xr:uid="{00000000-0005-0000-0000-0000D0020000}"/>
    <cellStyle name="Comma 8" xfId="330" xr:uid="{00000000-0005-0000-0000-0000D1020000}"/>
    <cellStyle name="Comma 8 2" xfId="331" xr:uid="{00000000-0005-0000-0000-0000D2020000}"/>
    <cellStyle name="Comma 9" xfId="332" xr:uid="{00000000-0005-0000-0000-0000D3020000}"/>
    <cellStyle name="Comma 9 2" xfId="333" xr:uid="{00000000-0005-0000-0000-0000D4020000}"/>
    <cellStyle name="Explanatory Text 2" xfId="45" xr:uid="{00000000-0005-0000-0000-0000D5020000}"/>
    <cellStyle name="Explanatory Text 2 2" xfId="109" xr:uid="{00000000-0005-0000-0000-0000D6020000}"/>
    <cellStyle name="Explanatory Text 3" xfId="408" xr:uid="{00000000-0005-0000-0000-0000D7020000}"/>
    <cellStyle name="Good 2" xfId="46" xr:uid="{00000000-0005-0000-0000-0000D8020000}"/>
    <cellStyle name="Good 2 2" xfId="110" xr:uid="{00000000-0005-0000-0000-0000D9020000}"/>
    <cellStyle name="Good 3" xfId="409" xr:uid="{00000000-0005-0000-0000-0000DA020000}"/>
    <cellStyle name="Heading 1 2" xfId="47" xr:uid="{00000000-0005-0000-0000-0000DB020000}"/>
    <cellStyle name="Heading 1 2 2" xfId="111" xr:uid="{00000000-0005-0000-0000-0000DC020000}"/>
    <cellStyle name="Heading 1 3" xfId="410" xr:uid="{00000000-0005-0000-0000-0000DD020000}"/>
    <cellStyle name="Heading 2 2" xfId="48" xr:uid="{00000000-0005-0000-0000-0000DE020000}"/>
    <cellStyle name="Heading 2 2 2" xfId="112" xr:uid="{00000000-0005-0000-0000-0000DF020000}"/>
    <cellStyle name="Heading 2 3" xfId="411" xr:uid="{00000000-0005-0000-0000-0000E0020000}"/>
    <cellStyle name="Heading 3 2" xfId="49" xr:uid="{00000000-0005-0000-0000-0000E1020000}"/>
    <cellStyle name="Heading 3 2 2" xfId="113" xr:uid="{00000000-0005-0000-0000-0000E2020000}"/>
    <cellStyle name="Heading 3 3" xfId="412" xr:uid="{00000000-0005-0000-0000-0000E3020000}"/>
    <cellStyle name="Heading 4 2" xfId="50" xr:uid="{00000000-0005-0000-0000-0000E4020000}"/>
    <cellStyle name="Heading 4 2 2" xfId="114" xr:uid="{00000000-0005-0000-0000-0000E5020000}"/>
    <cellStyle name="Heading 4 3" xfId="413" xr:uid="{00000000-0005-0000-0000-0000E6020000}"/>
    <cellStyle name="Input 2" xfId="51" xr:uid="{00000000-0005-0000-0000-0000E7020000}"/>
    <cellStyle name="Input 2 2" xfId="115" xr:uid="{00000000-0005-0000-0000-0000E8020000}"/>
    <cellStyle name="Input 2 2 2" xfId="428" xr:uid="{00000000-0005-0000-0000-0000E9020000}"/>
    <cellStyle name="Input 2 2 3" xfId="661" xr:uid="{00000000-0005-0000-0000-0000EA020000}"/>
    <cellStyle name="Input 3" xfId="414" xr:uid="{00000000-0005-0000-0000-0000EB020000}"/>
    <cellStyle name="Linked Cell 2" xfId="52" xr:uid="{00000000-0005-0000-0000-0000EC020000}"/>
    <cellStyle name="Linked Cell 2 2" xfId="116" xr:uid="{00000000-0005-0000-0000-0000ED020000}"/>
    <cellStyle name="Linked Cell 3" xfId="415" xr:uid="{00000000-0005-0000-0000-0000EE020000}"/>
    <cellStyle name="Neutral 2" xfId="53" xr:uid="{00000000-0005-0000-0000-0000EF020000}"/>
    <cellStyle name="Neutral 2 2" xfId="78" xr:uid="{00000000-0005-0000-0000-0000F0020000}"/>
    <cellStyle name="Neutral 2 3" xfId="334" xr:uid="{00000000-0005-0000-0000-0000F1020000}"/>
    <cellStyle name="Neutral 3" xfId="117" xr:uid="{00000000-0005-0000-0000-0000F2020000}"/>
    <cellStyle name="Neutral 4" xfId="335" xr:uid="{00000000-0005-0000-0000-0000F3020000}"/>
    <cellStyle name="Neutral 4 2" xfId="416" xr:uid="{00000000-0005-0000-0000-0000F4020000}"/>
    <cellStyle name="Normal" xfId="0" builtinId="0"/>
    <cellStyle name="Normal 10" xfId="4" xr:uid="{00000000-0005-0000-0000-0000F6020000}"/>
    <cellStyle name="Normal 10 2" xfId="336" xr:uid="{00000000-0005-0000-0000-0000F7020000}"/>
    <cellStyle name="Normal 10 2 2" xfId="337" xr:uid="{00000000-0005-0000-0000-0000F8020000}"/>
    <cellStyle name="Normal 10 2 2 2" xfId="338" xr:uid="{00000000-0005-0000-0000-0000F9020000}"/>
    <cellStyle name="Normal 10 2 2 2 2" xfId="612" xr:uid="{00000000-0005-0000-0000-0000FA020000}"/>
    <cellStyle name="Normal 10 2 2 2 3" xfId="845" xr:uid="{00000000-0005-0000-0000-0000FB020000}"/>
    <cellStyle name="Normal 10 2 2 3" xfId="339" xr:uid="{00000000-0005-0000-0000-0000FC020000}"/>
    <cellStyle name="Normal 10 2 2 3 2" xfId="613" xr:uid="{00000000-0005-0000-0000-0000FD020000}"/>
    <cellStyle name="Normal 10 2 2 3 3" xfId="846" xr:uid="{00000000-0005-0000-0000-0000FE020000}"/>
    <cellStyle name="Normal 10 2 2 4" xfId="611" xr:uid="{00000000-0005-0000-0000-0000FF020000}"/>
    <cellStyle name="Normal 10 2 2 5" xfId="844" xr:uid="{00000000-0005-0000-0000-000000030000}"/>
    <cellStyle name="Normal 10 2 3" xfId="340" xr:uid="{00000000-0005-0000-0000-000001030000}"/>
    <cellStyle name="Normal 10 2 3 2" xfId="614" xr:uid="{00000000-0005-0000-0000-000002030000}"/>
    <cellStyle name="Normal 10 2 3 3" xfId="847" xr:uid="{00000000-0005-0000-0000-000003030000}"/>
    <cellStyle name="Normal 10 2 4" xfId="341" xr:uid="{00000000-0005-0000-0000-000004030000}"/>
    <cellStyle name="Normal 10 2 4 2" xfId="615" xr:uid="{00000000-0005-0000-0000-000005030000}"/>
    <cellStyle name="Normal 10 2 4 3" xfId="848" xr:uid="{00000000-0005-0000-0000-000006030000}"/>
    <cellStyle name="Normal 10 2 5" xfId="610" xr:uid="{00000000-0005-0000-0000-000007030000}"/>
    <cellStyle name="Normal 10 2 6" xfId="843" xr:uid="{00000000-0005-0000-0000-000008030000}"/>
    <cellStyle name="Normal 10 3" xfId="342" xr:uid="{00000000-0005-0000-0000-000009030000}"/>
    <cellStyle name="Normal 10 3 2" xfId="343" xr:uid="{00000000-0005-0000-0000-00000A030000}"/>
    <cellStyle name="Normal 10 3 2 2" xfId="617" xr:uid="{00000000-0005-0000-0000-00000B030000}"/>
    <cellStyle name="Normal 10 3 2 3" xfId="850" xr:uid="{00000000-0005-0000-0000-00000C030000}"/>
    <cellStyle name="Normal 10 3 3" xfId="344" xr:uid="{00000000-0005-0000-0000-00000D030000}"/>
    <cellStyle name="Normal 10 3 3 2" xfId="618" xr:uid="{00000000-0005-0000-0000-00000E030000}"/>
    <cellStyle name="Normal 10 3 3 3" xfId="851" xr:uid="{00000000-0005-0000-0000-00000F030000}"/>
    <cellStyle name="Normal 10 3 4" xfId="616" xr:uid="{00000000-0005-0000-0000-000010030000}"/>
    <cellStyle name="Normal 10 3 5" xfId="849" xr:uid="{00000000-0005-0000-0000-000011030000}"/>
    <cellStyle name="Normal 10 4" xfId="345" xr:uid="{00000000-0005-0000-0000-000012030000}"/>
    <cellStyle name="Normal 10 4 2" xfId="346" xr:uid="{00000000-0005-0000-0000-000013030000}"/>
    <cellStyle name="Normal 10 4 2 2" xfId="620" xr:uid="{00000000-0005-0000-0000-000014030000}"/>
    <cellStyle name="Normal 10 4 2 3" xfId="853" xr:uid="{00000000-0005-0000-0000-000015030000}"/>
    <cellStyle name="Normal 10 4 3" xfId="347" xr:uid="{00000000-0005-0000-0000-000016030000}"/>
    <cellStyle name="Normal 10 4 3 2" xfId="621" xr:uid="{00000000-0005-0000-0000-000017030000}"/>
    <cellStyle name="Normal 10 4 3 3" xfId="854" xr:uid="{00000000-0005-0000-0000-000018030000}"/>
    <cellStyle name="Normal 10 4 4" xfId="619" xr:uid="{00000000-0005-0000-0000-000019030000}"/>
    <cellStyle name="Normal 10 4 5" xfId="852" xr:uid="{00000000-0005-0000-0000-00001A030000}"/>
    <cellStyle name="Normal 10 5" xfId="348" xr:uid="{00000000-0005-0000-0000-00001B030000}"/>
    <cellStyle name="Normal 10 5 2" xfId="622" xr:uid="{00000000-0005-0000-0000-00001C030000}"/>
    <cellStyle name="Normal 10 5 3" xfId="855" xr:uid="{00000000-0005-0000-0000-00001D030000}"/>
    <cellStyle name="Normal 10 6" xfId="349" xr:uid="{00000000-0005-0000-0000-00001E030000}"/>
    <cellStyle name="Normal 10 6 2" xfId="623" xr:uid="{00000000-0005-0000-0000-00001F030000}"/>
    <cellStyle name="Normal 10 6 3" xfId="856" xr:uid="{00000000-0005-0000-0000-000020030000}"/>
    <cellStyle name="Normal 11" xfId="350" xr:uid="{00000000-0005-0000-0000-000021030000}"/>
    <cellStyle name="Normal 11 2" xfId="351" xr:uid="{00000000-0005-0000-0000-000022030000}"/>
    <cellStyle name="Normal 11 3" xfId="943" xr:uid="{00000000-0005-0000-0000-000023030000}"/>
    <cellStyle name="Normal 12" xfId="352" xr:uid="{00000000-0005-0000-0000-000024030000}"/>
    <cellStyle name="Normal 12 2" xfId="353" xr:uid="{00000000-0005-0000-0000-000025030000}"/>
    <cellStyle name="Normal 12 3" xfId="893" xr:uid="{00000000-0005-0000-0000-000026030000}"/>
    <cellStyle name="Normal 2" xfId="1" xr:uid="{00000000-0005-0000-0000-000027030000}"/>
    <cellStyle name="Normal 2 2" xfId="54" xr:uid="{00000000-0005-0000-0000-000028030000}"/>
    <cellStyle name="Normal 2 2 2" xfId="135" xr:uid="{00000000-0005-0000-0000-000029030000}"/>
    <cellStyle name="Normal 2 2 3" xfId="118" xr:uid="{00000000-0005-0000-0000-00002A030000}"/>
    <cellStyle name="Normal 2 3" xfId="119" xr:uid="{00000000-0005-0000-0000-00002B030000}"/>
    <cellStyle name="Normal 2 4" xfId="67" xr:uid="{00000000-0005-0000-0000-00002C030000}"/>
    <cellStyle name="Normal 2 5" xfId="16" xr:uid="{00000000-0005-0000-0000-00002D030000}"/>
    <cellStyle name="Normal 2_3.Havelvacner_N1_12 23.01.2018" xfId="354" xr:uid="{00000000-0005-0000-0000-00002E030000}"/>
    <cellStyle name="Normal 3" xfId="3" xr:uid="{00000000-0005-0000-0000-00002F030000}"/>
    <cellStyle name="Normal 3 2" xfId="55" xr:uid="{00000000-0005-0000-0000-000030030000}"/>
    <cellStyle name="Normal 3 2 2" xfId="120" xr:uid="{00000000-0005-0000-0000-000031030000}"/>
    <cellStyle name="Normal 3 2 3" xfId="76" xr:uid="{00000000-0005-0000-0000-000032030000}"/>
    <cellStyle name="Normal 3 3" xfId="70" xr:uid="{00000000-0005-0000-0000-000033030000}"/>
    <cellStyle name="Normal 3_HavelvacN2axjusakN3" xfId="79" xr:uid="{00000000-0005-0000-0000-000034030000}"/>
    <cellStyle name="Normal 4" xfId="5" xr:uid="{00000000-0005-0000-0000-000035030000}"/>
    <cellStyle name="Normal 4 2" xfId="77" xr:uid="{00000000-0005-0000-0000-000036030000}"/>
    <cellStyle name="Normal 4 2 2" xfId="355" xr:uid="{00000000-0005-0000-0000-000037030000}"/>
    <cellStyle name="Normal 4 3" xfId="73" xr:uid="{00000000-0005-0000-0000-000038030000}"/>
    <cellStyle name="Normal 5" xfId="9" xr:uid="{00000000-0005-0000-0000-000039030000}"/>
    <cellStyle name="Normal 5 2" xfId="56" xr:uid="{00000000-0005-0000-0000-00003A030000}"/>
    <cellStyle name="Normal 5 2 2" xfId="121" xr:uid="{00000000-0005-0000-0000-00003B030000}"/>
    <cellStyle name="Normal 5 2 2 2" xfId="429" xr:uid="{00000000-0005-0000-0000-00003C030000}"/>
    <cellStyle name="Normal 5 2 2 3" xfId="664" xr:uid="{00000000-0005-0000-0000-00003D030000}"/>
    <cellStyle name="Normal 5 2 3" xfId="944" xr:uid="{00000000-0005-0000-0000-00003E030000}"/>
    <cellStyle name="Normal 5 2 4" xfId="945" xr:uid="{00000000-0005-0000-0000-00003F030000}"/>
    <cellStyle name="Normal 5 3" xfId="356" xr:uid="{00000000-0005-0000-0000-000040030000}"/>
    <cellStyle name="Normal 5 3 2" xfId="357" xr:uid="{00000000-0005-0000-0000-000041030000}"/>
    <cellStyle name="Normal 5 3 2 2" xfId="358" xr:uid="{00000000-0005-0000-0000-000042030000}"/>
    <cellStyle name="Normal 5 3 2 2 2" xfId="626" xr:uid="{00000000-0005-0000-0000-000043030000}"/>
    <cellStyle name="Normal 5 3 2 2 3" xfId="859" xr:uid="{00000000-0005-0000-0000-000044030000}"/>
    <cellStyle name="Normal 5 3 2 3" xfId="359" xr:uid="{00000000-0005-0000-0000-000045030000}"/>
    <cellStyle name="Normal 5 3 2 3 2" xfId="627" xr:uid="{00000000-0005-0000-0000-000046030000}"/>
    <cellStyle name="Normal 5 3 2 3 3" xfId="860" xr:uid="{00000000-0005-0000-0000-000047030000}"/>
    <cellStyle name="Normal 5 3 2 4" xfId="625" xr:uid="{00000000-0005-0000-0000-000048030000}"/>
    <cellStyle name="Normal 5 3 2 5" xfId="858" xr:uid="{00000000-0005-0000-0000-000049030000}"/>
    <cellStyle name="Normal 5 3 3" xfId="360" xr:uid="{00000000-0005-0000-0000-00004A030000}"/>
    <cellStyle name="Normal 5 3 3 2" xfId="628" xr:uid="{00000000-0005-0000-0000-00004B030000}"/>
    <cellStyle name="Normal 5 3 3 3" xfId="861" xr:uid="{00000000-0005-0000-0000-00004C030000}"/>
    <cellStyle name="Normal 5 3 4" xfId="361" xr:uid="{00000000-0005-0000-0000-00004D030000}"/>
    <cellStyle name="Normal 5 3 4 2" xfId="629" xr:uid="{00000000-0005-0000-0000-00004E030000}"/>
    <cellStyle name="Normal 5 3 4 3" xfId="862" xr:uid="{00000000-0005-0000-0000-00004F030000}"/>
    <cellStyle name="Normal 5 3 5" xfId="624" xr:uid="{00000000-0005-0000-0000-000050030000}"/>
    <cellStyle name="Normal 5 3 6" xfId="857" xr:uid="{00000000-0005-0000-0000-000051030000}"/>
    <cellStyle name="Normal 5 4" xfId="362" xr:uid="{00000000-0005-0000-0000-000052030000}"/>
    <cellStyle name="Normal 5 4 2" xfId="363" xr:uid="{00000000-0005-0000-0000-000053030000}"/>
    <cellStyle name="Normal 5 4 2 2" xfId="364" xr:uid="{00000000-0005-0000-0000-000054030000}"/>
    <cellStyle name="Normal 5 4 2 2 2" xfId="632" xr:uid="{00000000-0005-0000-0000-000055030000}"/>
    <cellStyle name="Normal 5 4 2 2 3" xfId="865" xr:uid="{00000000-0005-0000-0000-000056030000}"/>
    <cellStyle name="Normal 5 4 2 3" xfId="365" xr:uid="{00000000-0005-0000-0000-000057030000}"/>
    <cellStyle name="Normal 5 4 2 3 2" xfId="633" xr:uid="{00000000-0005-0000-0000-000058030000}"/>
    <cellStyle name="Normal 5 4 2 3 3" xfId="866" xr:uid="{00000000-0005-0000-0000-000059030000}"/>
    <cellStyle name="Normal 5 4 2 4" xfId="631" xr:uid="{00000000-0005-0000-0000-00005A030000}"/>
    <cellStyle name="Normal 5 4 2 5" xfId="864" xr:uid="{00000000-0005-0000-0000-00005B030000}"/>
    <cellStyle name="Normal 5 4 3" xfId="366" xr:uid="{00000000-0005-0000-0000-00005C030000}"/>
    <cellStyle name="Normal 5 4 3 2" xfId="634" xr:uid="{00000000-0005-0000-0000-00005D030000}"/>
    <cellStyle name="Normal 5 4 3 3" xfId="867" xr:uid="{00000000-0005-0000-0000-00005E030000}"/>
    <cellStyle name="Normal 5 4 4" xfId="367" xr:uid="{00000000-0005-0000-0000-00005F030000}"/>
    <cellStyle name="Normal 5 4 4 2" xfId="635" xr:uid="{00000000-0005-0000-0000-000060030000}"/>
    <cellStyle name="Normal 5 4 4 3" xfId="868" xr:uid="{00000000-0005-0000-0000-000061030000}"/>
    <cellStyle name="Normal 5 4 5" xfId="630" xr:uid="{00000000-0005-0000-0000-000062030000}"/>
    <cellStyle name="Normal 5 4 6" xfId="863" xr:uid="{00000000-0005-0000-0000-000063030000}"/>
    <cellStyle name="Normal 5 5" xfId="368" xr:uid="{00000000-0005-0000-0000-000064030000}"/>
    <cellStyle name="Normal 5 5 2" xfId="369" xr:uid="{00000000-0005-0000-0000-000065030000}"/>
    <cellStyle name="Normal 5 5 2 2" xfId="637" xr:uid="{00000000-0005-0000-0000-000066030000}"/>
    <cellStyle name="Normal 5 5 2 3" xfId="870" xr:uid="{00000000-0005-0000-0000-000067030000}"/>
    <cellStyle name="Normal 5 5 3" xfId="370" xr:uid="{00000000-0005-0000-0000-000068030000}"/>
    <cellStyle name="Normal 5 5 3 2" xfId="638" xr:uid="{00000000-0005-0000-0000-000069030000}"/>
    <cellStyle name="Normal 5 5 3 3" xfId="871" xr:uid="{00000000-0005-0000-0000-00006A030000}"/>
    <cellStyle name="Normal 5 5 4" xfId="636" xr:uid="{00000000-0005-0000-0000-00006B030000}"/>
    <cellStyle name="Normal 5 5 5" xfId="869" xr:uid="{00000000-0005-0000-0000-00006C030000}"/>
    <cellStyle name="Normal 5 6" xfId="371" xr:uid="{00000000-0005-0000-0000-00006D030000}"/>
    <cellStyle name="Normal 5 6 2" xfId="372" xr:uid="{00000000-0005-0000-0000-00006E030000}"/>
    <cellStyle name="Normal 5 6 2 2" xfId="640" xr:uid="{00000000-0005-0000-0000-00006F030000}"/>
    <cellStyle name="Normal 5 6 2 3" xfId="873" xr:uid="{00000000-0005-0000-0000-000070030000}"/>
    <cellStyle name="Normal 5 6 3" xfId="373" xr:uid="{00000000-0005-0000-0000-000071030000}"/>
    <cellStyle name="Normal 5 6 3 2" xfId="641" xr:uid="{00000000-0005-0000-0000-000072030000}"/>
    <cellStyle name="Normal 5 6 3 3" xfId="874" xr:uid="{00000000-0005-0000-0000-000073030000}"/>
    <cellStyle name="Normal 5 6 4" xfId="639" xr:uid="{00000000-0005-0000-0000-000074030000}"/>
    <cellStyle name="Normal 5 6 5" xfId="872" xr:uid="{00000000-0005-0000-0000-000075030000}"/>
    <cellStyle name="Normal 5 7" xfId="374" xr:uid="{00000000-0005-0000-0000-000076030000}"/>
    <cellStyle name="Normal 5 7 2" xfId="642" xr:uid="{00000000-0005-0000-0000-000077030000}"/>
    <cellStyle name="Normal 5 7 3" xfId="875" xr:uid="{00000000-0005-0000-0000-000078030000}"/>
    <cellStyle name="Normal 5 8" xfId="375" xr:uid="{00000000-0005-0000-0000-000079030000}"/>
    <cellStyle name="Normal 5 8 2" xfId="643" xr:uid="{00000000-0005-0000-0000-00007A030000}"/>
    <cellStyle name="Normal 5 8 3" xfId="876" xr:uid="{00000000-0005-0000-0000-00007B030000}"/>
    <cellStyle name="Normal 5 9" xfId="376" xr:uid="{00000000-0005-0000-0000-00007C030000}"/>
    <cellStyle name="Normal 5 9 2" xfId="644" xr:uid="{00000000-0005-0000-0000-00007D030000}"/>
    <cellStyle name="Normal 5 9 3" xfId="877" xr:uid="{00000000-0005-0000-0000-00007E030000}"/>
    <cellStyle name="Normal 6" xfId="122" xr:uid="{00000000-0005-0000-0000-00007F030000}"/>
    <cellStyle name="Normal 6 2" xfId="946" xr:uid="{00000000-0005-0000-0000-000080030000}"/>
    <cellStyle name="Normal 7" xfId="123" xr:uid="{00000000-0005-0000-0000-000081030000}"/>
    <cellStyle name="Normal 8" xfId="8" xr:uid="{00000000-0005-0000-0000-000082030000}"/>
    <cellStyle name="Normal 8 2" xfId="134" xr:uid="{00000000-0005-0000-0000-000083030000}"/>
    <cellStyle name="Normal 8 3" xfId="947" xr:uid="{00000000-0005-0000-0000-000084030000}"/>
    <cellStyle name="Normal 8 4" xfId="948" xr:uid="{00000000-0005-0000-0000-000085030000}"/>
    <cellStyle name="Normal 9" xfId="13" xr:uid="{00000000-0005-0000-0000-000086030000}"/>
    <cellStyle name="Normal 9 2" xfId="422" xr:uid="{00000000-0005-0000-0000-000087030000}"/>
    <cellStyle name="Normal 9 3" xfId="657" xr:uid="{00000000-0005-0000-0000-000088030000}"/>
    <cellStyle name="Normal_General 17.02.04" xfId="1002" xr:uid="{00000000-0005-0000-0000-000089030000}"/>
    <cellStyle name="Note 2" xfId="57" xr:uid="{00000000-0005-0000-0000-00008A030000}"/>
    <cellStyle name="Note 2 2" xfId="124" xr:uid="{00000000-0005-0000-0000-00008B030000}"/>
    <cellStyle name="Note 2 2 2" xfId="430" xr:uid="{00000000-0005-0000-0000-00008C030000}"/>
    <cellStyle name="Note 2 2 3" xfId="891" xr:uid="{00000000-0005-0000-0000-00008D030000}"/>
    <cellStyle name="Note 3" xfId="58" xr:uid="{00000000-0005-0000-0000-00008E030000}"/>
    <cellStyle name="Note 3 2" xfId="424" xr:uid="{00000000-0005-0000-0000-00008F030000}"/>
    <cellStyle name="Note 3 3" xfId="659" xr:uid="{00000000-0005-0000-0000-000090030000}"/>
    <cellStyle name="Note 4" xfId="949" xr:uid="{00000000-0005-0000-0000-000091030000}"/>
    <cellStyle name="Output 2" xfId="59" xr:uid="{00000000-0005-0000-0000-000092030000}"/>
    <cellStyle name="Output 2 2" xfId="125" xr:uid="{00000000-0005-0000-0000-000093030000}"/>
    <cellStyle name="Output 2 2 2" xfId="431" xr:uid="{00000000-0005-0000-0000-000094030000}"/>
    <cellStyle name="Output 2 2 3" xfId="662" xr:uid="{00000000-0005-0000-0000-000095030000}"/>
    <cellStyle name="Output 3" xfId="417" xr:uid="{00000000-0005-0000-0000-000096030000}"/>
    <cellStyle name="Percent 2" xfId="2" xr:uid="{00000000-0005-0000-0000-000097030000}"/>
    <cellStyle name="Percent 2 2" xfId="69" xr:uid="{00000000-0005-0000-0000-000098030000}"/>
    <cellStyle name="Percent 2 2 2" xfId="377" xr:uid="{00000000-0005-0000-0000-000099030000}"/>
    <cellStyle name="Percent 2 3" xfId="60" xr:uid="{00000000-0005-0000-0000-00009A030000}"/>
    <cellStyle name="Percent 3" xfId="11" xr:uid="{00000000-0005-0000-0000-00009B030000}"/>
    <cellStyle name="Percent 3 2" xfId="378" xr:uid="{00000000-0005-0000-0000-00009C030000}"/>
    <cellStyle name="RowLevel_1_N6+artabyuje" xfId="379" xr:uid="{00000000-0005-0000-0000-00009D030000}"/>
    <cellStyle name="SN_241" xfId="6" xr:uid="{00000000-0005-0000-0000-00009E030000}"/>
    <cellStyle name="SN_b" xfId="892" xr:uid="{00000000-0005-0000-0000-00009F030000}"/>
    <cellStyle name="SN_it" xfId="997" xr:uid="{00000000-0005-0000-0000-0000A0030000}"/>
    <cellStyle name="Style 1" xfId="126" xr:uid="{00000000-0005-0000-0000-0000A1030000}"/>
    <cellStyle name="Style 1 2" xfId="127" xr:uid="{00000000-0005-0000-0000-0000A2030000}"/>
    <cellStyle name="Style 1 2 2" xfId="950" xr:uid="{00000000-0005-0000-0000-0000A3030000}"/>
    <cellStyle name="Style 1_verchnakan_ax21-25_2018" xfId="128" xr:uid="{00000000-0005-0000-0000-0000A4030000}"/>
    <cellStyle name="Title 2" xfId="61" xr:uid="{00000000-0005-0000-0000-0000A5030000}"/>
    <cellStyle name="Title 2 2" xfId="129" xr:uid="{00000000-0005-0000-0000-0000A6030000}"/>
    <cellStyle name="Title 3" xfId="418" xr:uid="{00000000-0005-0000-0000-0000A7030000}"/>
    <cellStyle name="Total 2" xfId="62" xr:uid="{00000000-0005-0000-0000-0000A8030000}"/>
    <cellStyle name="Total 2 2" xfId="130" xr:uid="{00000000-0005-0000-0000-0000A9030000}"/>
    <cellStyle name="Total 2 2 2" xfId="432" xr:uid="{00000000-0005-0000-0000-0000AA030000}"/>
    <cellStyle name="Total 2 2 3" xfId="890" xr:uid="{00000000-0005-0000-0000-0000AB030000}"/>
    <cellStyle name="Total 3" xfId="419" xr:uid="{00000000-0005-0000-0000-0000AC030000}"/>
    <cellStyle name="Warning Text 2" xfId="63" xr:uid="{00000000-0005-0000-0000-0000AD030000}"/>
    <cellStyle name="Warning Text 2 2" xfId="131" xr:uid="{00000000-0005-0000-0000-0000AE030000}"/>
    <cellStyle name="Warning Text 3" xfId="420" xr:uid="{00000000-0005-0000-0000-0000AF030000}"/>
    <cellStyle name="Акцент1 2" xfId="951" xr:uid="{00000000-0005-0000-0000-0000B0030000}"/>
    <cellStyle name="Акцент1 3" xfId="952" xr:uid="{00000000-0005-0000-0000-0000B1030000}"/>
    <cellStyle name="Акцент2 2" xfId="953" xr:uid="{00000000-0005-0000-0000-0000B2030000}"/>
    <cellStyle name="Акцент2 3" xfId="954" xr:uid="{00000000-0005-0000-0000-0000B3030000}"/>
    <cellStyle name="Акцент3 2" xfId="955" xr:uid="{00000000-0005-0000-0000-0000B4030000}"/>
    <cellStyle name="Акцент3 3" xfId="956" xr:uid="{00000000-0005-0000-0000-0000B5030000}"/>
    <cellStyle name="Акцент4 2" xfId="957" xr:uid="{00000000-0005-0000-0000-0000B6030000}"/>
    <cellStyle name="Акцент4 3" xfId="958" xr:uid="{00000000-0005-0000-0000-0000B7030000}"/>
    <cellStyle name="Акцент5 2" xfId="959" xr:uid="{00000000-0005-0000-0000-0000B8030000}"/>
    <cellStyle name="Акцент5 3" xfId="960" xr:uid="{00000000-0005-0000-0000-0000B9030000}"/>
    <cellStyle name="Акцент6 2" xfId="961" xr:uid="{00000000-0005-0000-0000-0000BA030000}"/>
    <cellStyle name="Акцент6 3" xfId="962" xr:uid="{00000000-0005-0000-0000-0000BB030000}"/>
    <cellStyle name="Ввод  2" xfId="963" xr:uid="{00000000-0005-0000-0000-0000BC030000}"/>
    <cellStyle name="Ввод  3" xfId="964" xr:uid="{00000000-0005-0000-0000-0000BD030000}"/>
    <cellStyle name="Вывод 2" xfId="965" xr:uid="{00000000-0005-0000-0000-0000BE030000}"/>
    <cellStyle name="Вывод 3" xfId="966" xr:uid="{00000000-0005-0000-0000-0000BF030000}"/>
    <cellStyle name="Вычисление 2" xfId="967" xr:uid="{00000000-0005-0000-0000-0000C0030000}"/>
    <cellStyle name="Вычисление 3" xfId="968" xr:uid="{00000000-0005-0000-0000-0000C1030000}"/>
    <cellStyle name="Заголовок 1 2" xfId="969" xr:uid="{00000000-0005-0000-0000-0000C2030000}"/>
    <cellStyle name="Заголовок 1 3" xfId="970" xr:uid="{00000000-0005-0000-0000-0000C3030000}"/>
    <cellStyle name="Заголовок 2 2" xfId="971" xr:uid="{00000000-0005-0000-0000-0000C4030000}"/>
    <cellStyle name="Заголовок 2 3" xfId="972" xr:uid="{00000000-0005-0000-0000-0000C5030000}"/>
    <cellStyle name="Заголовок 3 2" xfId="973" xr:uid="{00000000-0005-0000-0000-0000C6030000}"/>
    <cellStyle name="Заголовок 3 3" xfId="974" xr:uid="{00000000-0005-0000-0000-0000C7030000}"/>
    <cellStyle name="Заголовок 4 2" xfId="975" xr:uid="{00000000-0005-0000-0000-0000C8030000}"/>
    <cellStyle name="Заголовок 4 3" xfId="976" xr:uid="{00000000-0005-0000-0000-0000C9030000}"/>
    <cellStyle name="Итог 2" xfId="977" xr:uid="{00000000-0005-0000-0000-0000CA030000}"/>
    <cellStyle name="Итог 3" xfId="978" xr:uid="{00000000-0005-0000-0000-0000CB030000}"/>
    <cellStyle name="Контрольная ячейка 2" xfId="979" xr:uid="{00000000-0005-0000-0000-0000CC030000}"/>
    <cellStyle name="Контрольная ячейка 3" xfId="980" xr:uid="{00000000-0005-0000-0000-0000CD030000}"/>
    <cellStyle name="Название 2" xfId="380" xr:uid="{00000000-0005-0000-0000-0000CE030000}"/>
    <cellStyle name="Нейтральный 2" xfId="981" xr:uid="{00000000-0005-0000-0000-0000CF030000}"/>
    <cellStyle name="Нейтральный 3" xfId="982" xr:uid="{00000000-0005-0000-0000-0000D0030000}"/>
    <cellStyle name="Обычный 2" xfId="14" xr:uid="{00000000-0005-0000-0000-0000D1030000}"/>
    <cellStyle name="Обычный 2 2" xfId="133" xr:uid="{00000000-0005-0000-0000-0000D2030000}"/>
    <cellStyle name="Обычный 2 3" xfId="132" xr:uid="{00000000-0005-0000-0000-0000D3030000}"/>
    <cellStyle name="Обычный 3" xfId="136" xr:uid="{00000000-0005-0000-0000-0000D4030000}"/>
    <cellStyle name="Обычный 3 2" xfId="433" xr:uid="{00000000-0005-0000-0000-0000D5030000}"/>
    <cellStyle name="Обычный 3 3" xfId="665" xr:uid="{00000000-0005-0000-0000-0000D6030000}"/>
    <cellStyle name="Обычный 4" xfId="137" xr:uid="{00000000-0005-0000-0000-0000D7030000}"/>
    <cellStyle name="Обычный 5" xfId="138" xr:uid="{00000000-0005-0000-0000-0000D8030000}"/>
    <cellStyle name="Обычный 6" xfId="139" xr:uid="{00000000-0005-0000-0000-0000D9030000}"/>
    <cellStyle name="Обычный 7" xfId="983" xr:uid="{00000000-0005-0000-0000-0000DA030000}"/>
    <cellStyle name="Обычный 9 2" xfId="998" xr:uid="{00000000-0005-0000-0000-0000DB030000}"/>
    <cellStyle name="Плохой 2" xfId="984" xr:uid="{00000000-0005-0000-0000-0000DC030000}"/>
    <cellStyle name="Плохой 3" xfId="985" xr:uid="{00000000-0005-0000-0000-0000DD030000}"/>
    <cellStyle name="Пояснение 2" xfId="986" xr:uid="{00000000-0005-0000-0000-0000DE030000}"/>
    <cellStyle name="Пояснение 3" xfId="987" xr:uid="{00000000-0005-0000-0000-0000DF030000}"/>
    <cellStyle name="Примечание 2" xfId="988" xr:uid="{00000000-0005-0000-0000-0000E0030000}"/>
    <cellStyle name="Связанная ячейка 2" xfId="989" xr:uid="{00000000-0005-0000-0000-0000E1030000}"/>
    <cellStyle name="Связанная ячейка 3" xfId="990" xr:uid="{00000000-0005-0000-0000-0000E2030000}"/>
    <cellStyle name="Стиль 1" xfId="64" xr:uid="{00000000-0005-0000-0000-0000E3030000}"/>
    <cellStyle name="Текст предупреждения 2" xfId="991" xr:uid="{00000000-0005-0000-0000-0000E4030000}"/>
    <cellStyle name="Текст предупреждения 3" xfId="992" xr:uid="{00000000-0005-0000-0000-0000E5030000}"/>
    <cellStyle name="Финансовый 2" xfId="65" xr:uid="{00000000-0005-0000-0000-0000E6030000}"/>
    <cellStyle name="Финансовый 2 2" xfId="993" xr:uid="{00000000-0005-0000-0000-0000E7030000}"/>
    <cellStyle name="Финансовый 3" xfId="894" xr:uid="{00000000-0005-0000-0000-0000E8030000}"/>
    <cellStyle name="Финансовый 4" xfId="994" xr:uid="{00000000-0005-0000-0000-0000E9030000}"/>
    <cellStyle name="Хороший 2" xfId="995" xr:uid="{00000000-0005-0000-0000-0000EA030000}"/>
    <cellStyle name="Хороший 3" xfId="996" xr:uid="{00000000-0005-0000-0000-0000EB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tak%20Albertyan\Downloads\Havelvacner_&#1344;&#1359;&#1334;&#13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.1"/>
      <sheetName val="5.2"/>
    </sheetNames>
    <sheetDataSet>
      <sheetData sheetId="0" refreshError="1"/>
      <sheetData sheetId="1" refreshError="1"/>
      <sheetData sheetId="2" refreshError="1"/>
      <sheetData sheetId="3" refreshError="1">
        <row r="16">
          <cell r="D16" t="str">
            <v xml:space="preserve"> Ոռոգման համակարգի առողջացում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zoomScaleNormal="100" workbookViewId="0">
      <selection activeCell="A5" sqref="A5:B5"/>
    </sheetView>
  </sheetViews>
  <sheetFormatPr defaultRowHeight="17.25" x14ac:dyDescent="0.25"/>
  <cols>
    <col min="1" max="1" width="36.7109375" style="106" customWidth="1"/>
    <col min="2" max="2" width="55.42578125" style="106" customWidth="1"/>
    <col min="3" max="3" width="22.28515625" style="106" customWidth="1"/>
    <col min="4" max="4" width="23.140625" style="106" customWidth="1"/>
    <col min="5" max="5" width="18" style="106" customWidth="1"/>
    <col min="6" max="6" width="16.140625" style="106" customWidth="1"/>
    <col min="7" max="7" width="17.5703125" style="106" customWidth="1"/>
    <col min="8" max="8" width="15.42578125" style="106" customWidth="1"/>
    <col min="9" max="9" width="13.7109375" style="106" customWidth="1"/>
    <col min="10" max="11" width="12.140625" style="106" customWidth="1"/>
    <col min="12" max="255" width="9.140625" style="106"/>
    <col min="256" max="256" width="3" style="106" customWidth="1"/>
    <col min="257" max="257" width="36.7109375" style="106" customWidth="1"/>
    <col min="258" max="258" width="58.42578125" style="106" customWidth="1"/>
    <col min="259" max="259" width="21.85546875" style="106" customWidth="1"/>
    <col min="260" max="511" width="9.140625" style="106"/>
    <col min="512" max="512" width="3" style="106" customWidth="1"/>
    <col min="513" max="513" width="36.7109375" style="106" customWidth="1"/>
    <col min="514" max="514" width="58.42578125" style="106" customWidth="1"/>
    <col min="515" max="515" width="21.85546875" style="106" customWidth="1"/>
    <col min="516" max="767" width="9.140625" style="106"/>
    <col min="768" max="768" width="3" style="106" customWidth="1"/>
    <col min="769" max="769" width="36.7109375" style="106" customWidth="1"/>
    <col min="770" max="770" width="58.42578125" style="106" customWidth="1"/>
    <col min="771" max="771" width="21.85546875" style="106" customWidth="1"/>
    <col min="772" max="1023" width="9.140625" style="106"/>
    <col min="1024" max="1024" width="3" style="106" customWidth="1"/>
    <col min="1025" max="1025" width="36.7109375" style="106" customWidth="1"/>
    <col min="1026" max="1026" width="58.42578125" style="106" customWidth="1"/>
    <col min="1027" max="1027" width="21.85546875" style="106" customWidth="1"/>
    <col min="1028" max="1279" width="9.140625" style="106"/>
    <col min="1280" max="1280" width="3" style="106" customWidth="1"/>
    <col min="1281" max="1281" width="36.7109375" style="106" customWidth="1"/>
    <col min="1282" max="1282" width="58.42578125" style="106" customWidth="1"/>
    <col min="1283" max="1283" width="21.85546875" style="106" customWidth="1"/>
    <col min="1284" max="1535" width="9.140625" style="106"/>
    <col min="1536" max="1536" width="3" style="106" customWidth="1"/>
    <col min="1537" max="1537" width="36.7109375" style="106" customWidth="1"/>
    <col min="1538" max="1538" width="58.42578125" style="106" customWidth="1"/>
    <col min="1539" max="1539" width="21.85546875" style="106" customWidth="1"/>
    <col min="1540" max="1791" width="9.140625" style="106"/>
    <col min="1792" max="1792" width="3" style="106" customWidth="1"/>
    <col min="1793" max="1793" width="36.7109375" style="106" customWidth="1"/>
    <col min="1794" max="1794" width="58.42578125" style="106" customWidth="1"/>
    <col min="1795" max="1795" width="21.85546875" style="106" customWidth="1"/>
    <col min="1796" max="2047" width="9.140625" style="106"/>
    <col min="2048" max="2048" width="3" style="106" customWidth="1"/>
    <col min="2049" max="2049" width="36.7109375" style="106" customWidth="1"/>
    <col min="2050" max="2050" width="58.42578125" style="106" customWidth="1"/>
    <col min="2051" max="2051" width="21.85546875" style="106" customWidth="1"/>
    <col min="2052" max="2303" width="9.140625" style="106"/>
    <col min="2304" max="2304" width="3" style="106" customWidth="1"/>
    <col min="2305" max="2305" width="36.7109375" style="106" customWidth="1"/>
    <col min="2306" max="2306" width="58.42578125" style="106" customWidth="1"/>
    <col min="2307" max="2307" width="21.85546875" style="106" customWidth="1"/>
    <col min="2308" max="2559" width="9.140625" style="106"/>
    <col min="2560" max="2560" width="3" style="106" customWidth="1"/>
    <col min="2561" max="2561" width="36.7109375" style="106" customWidth="1"/>
    <col min="2562" max="2562" width="58.42578125" style="106" customWidth="1"/>
    <col min="2563" max="2563" width="21.85546875" style="106" customWidth="1"/>
    <col min="2564" max="2815" width="9.140625" style="106"/>
    <col min="2816" max="2816" width="3" style="106" customWidth="1"/>
    <col min="2817" max="2817" width="36.7109375" style="106" customWidth="1"/>
    <col min="2818" max="2818" width="58.42578125" style="106" customWidth="1"/>
    <col min="2819" max="2819" width="21.85546875" style="106" customWidth="1"/>
    <col min="2820" max="3071" width="9.140625" style="106"/>
    <col min="3072" max="3072" width="3" style="106" customWidth="1"/>
    <col min="3073" max="3073" width="36.7109375" style="106" customWidth="1"/>
    <col min="3074" max="3074" width="58.42578125" style="106" customWidth="1"/>
    <col min="3075" max="3075" width="21.85546875" style="106" customWidth="1"/>
    <col min="3076" max="3327" width="9.140625" style="106"/>
    <col min="3328" max="3328" width="3" style="106" customWidth="1"/>
    <col min="3329" max="3329" width="36.7109375" style="106" customWidth="1"/>
    <col min="3330" max="3330" width="58.42578125" style="106" customWidth="1"/>
    <col min="3331" max="3331" width="21.85546875" style="106" customWidth="1"/>
    <col min="3332" max="3583" width="9.140625" style="106"/>
    <col min="3584" max="3584" width="3" style="106" customWidth="1"/>
    <col min="3585" max="3585" width="36.7109375" style="106" customWidth="1"/>
    <col min="3586" max="3586" width="58.42578125" style="106" customWidth="1"/>
    <col min="3587" max="3587" width="21.85546875" style="106" customWidth="1"/>
    <col min="3588" max="3839" width="9.140625" style="106"/>
    <col min="3840" max="3840" width="3" style="106" customWidth="1"/>
    <col min="3841" max="3841" width="36.7109375" style="106" customWidth="1"/>
    <col min="3842" max="3842" width="58.42578125" style="106" customWidth="1"/>
    <col min="3843" max="3843" width="21.85546875" style="106" customWidth="1"/>
    <col min="3844" max="4095" width="9.140625" style="106"/>
    <col min="4096" max="4096" width="3" style="106" customWidth="1"/>
    <col min="4097" max="4097" width="36.7109375" style="106" customWidth="1"/>
    <col min="4098" max="4098" width="58.42578125" style="106" customWidth="1"/>
    <col min="4099" max="4099" width="21.85546875" style="106" customWidth="1"/>
    <col min="4100" max="4351" width="9.140625" style="106"/>
    <col min="4352" max="4352" width="3" style="106" customWidth="1"/>
    <col min="4353" max="4353" width="36.7109375" style="106" customWidth="1"/>
    <col min="4354" max="4354" width="58.42578125" style="106" customWidth="1"/>
    <col min="4355" max="4355" width="21.85546875" style="106" customWidth="1"/>
    <col min="4356" max="4607" width="9.140625" style="106"/>
    <col min="4608" max="4608" width="3" style="106" customWidth="1"/>
    <col min="4609" max="4609" width="36.7109375" style="106" customWidth="1"/>
    <col min="4610" max="4610" width="58.42578125" style="106" customWidth="1"/>
    <col min="4611" max="4611" width="21.85546875" style="106" customWidth="1"/>
    <col min="4612" max="4863" width="9.140625" style="106"/>
    <col min="4864" max="4864" width="3" style="106" customWidth="1"/>
    <col min="4865" max="4865" width="36.7109375" style="106" customWidth="1"/>
    <col min="4866" max="4866" width="58.42578125" style="106" customWidth="1"/>
    <col min="4867" max="4867" width="21.85546875" style="106" customWidth="1"/>
    <col min="4868" max="5119" width="9.140625" style="106"/>
    <col min="5120" max="5120" width="3" style="106" customWidth="1"/>
    <col min="5121" max="5121" width="36.7109375" style="106" customWidth="1"/>
    <col min="5122" max="5122" width="58.42578125" style="106" customWidth="1"/>
    <col min="5123" max="5123" width="21.85546875" style="106" customWidth="1"/>
    <col min="5124" max="5375" width="9.140625" style="106"/>
    <col min="5376" max="5376" width="3" style="106" customWidth="1"/>
    <col min="5377" max="5377" width="36.7109375" style="106" customWidth="1"/>
    <col min="5378" max="5378" width="58.42578125" style="106" customWidth="1"/>
    <col min="5379" max="5379" width="21.85546875" style="106" customWidth="1"/>
    <col min="5380" max="5631" width="9.140625" style="106"/>
    <col min="5632" max="5632" width="3" style="106" customWidth="1"/>
    <col min="5633" max="5633" width="36.7109375" style="106" customWidth="1"/>
    <col min="5634" max="5634" width="58.42578125" style="106" customWidth="1"/>
    <col min="5635" max="5635" width="21.85546875" style="106" customWidth="1"/>
    <col min="5636" max="5887" width="9.140625" style="106"/>
    <col min="5888" max="5888" width="3" style="106" customWidth="1"/>
    <col min="5889" max="5889" width="36.7109375" style="106" customWidth="1"/>
    <col min="5890" max="5890" width="58.42578125" style="106" customWidth="1"/>
    <col min="5891" max="5891" width="21.85546875" style="106" customWidth="1"/>
    <col min="5892" max="6143" width="9.140625" style="106"/>
    <col min="6144" max="6144" width="3" style="106" customWidth="1"/>
    <col min="6145" max="6145" width="36.7109375" style="106" customWidth="1"/>
    <col min="6146" max="6146" width="58.42578125" style="106" customWidth="1"/>
    <col min="6147" max="6147" width="21.85546875" style="106" customWidth="1"/>
    <col min="6148" max="6399" width="9.140625" style="106"/>
    <col min="6400" max="6400" width="3" style="106" customWidth="1"/>
    <col min="6401" max="6401" width="36.7109375" style="106" customWidth="1"/>
    <col min="6402" max="6402" width="58.42578125" style="106" customWidth="1"/>
    <col min="6403" max="6403" width="21.85546875" style="106" customWidth="1"/>
    <col min="6404" max="6655" width="9.140625" style="106"/>
    <col min="6656" max="6656" width="3" style="106" customWidth="1"/>
    <col min="6657" max="6657" width="36.7109375" style="106" customWidth="1"/>
    <col min="6658" max="6658" width="58.42578125" style="106" customWidth="1"/>
    <col min="6659" max="6659" width="21.85546875" style="106" customWidth="1"/>
    <col min="6660" max="6911" width="9.140625" style="106"/>
    <col min="6912" max="6912" width="3" style="106" customWidth="1"/>
    <col min="6913" max="6913" width="36.7109375" style="106" customWidth="1"/>
    <col min="6914" max="6914" width="58.42578125" style="106" customWidth="1"/>
    <col min="6915" max="6915" width="21.85546875" style="106" customWidth="1"/>
    <col min="6916" max="7167" width="9.140625" style="106"/>
    <col min="7168" max="7168" width="3" style="106" customWidth="1"/>
    <col min="7169" max="7169" width="36.7109375" style="106" customWidth="1"/>
    <col min="7170" max="7170" width="58.42578125" style="106" customWidth="1"/>
    <col min="7171" max="7171" width="21.85546875" style="106" customWidth="1"/>
    <col min="7172" max="7423" width="9.140625" style="106"/>
    <col min="7424" max="7424" width="3" style="106" customWidth="1"/>
    <col min="7425" max="7425" width="36.7109375" style="106" customWidth="1"/>
    <col min="7426" max="7426" width="58.42578125" style="106" customWidth="1"/>
    <col min="7427" max="7427" width="21.85546875" style="106" customWidth="1"/>
    <col min="7428" max="7679" width="9.140625" style="106"/>
    <col min="7680" max="7680" width="3" style="106" customWidth="1"/>
    <col min="7681" max="7681" width="36.7109375" style="106" customWidth="1"/>
    <col min="7682" max="7682" width="58.42578125" style="106" customWidth="1"/>
    <col min="7683" max="7683" width="21.85546875" style="106" customWidth="1"/>
    <col min="7684" max="7935" width="9.140625" style="106"/>
    <col min="7936" max="7936" width="3" style="106" customWidth="1"/>
    <col min="7937" max="7937" width="36.7109375" style="106" customWidth="1"/>
    <col min="7938" max="7938" width="58.42578125" style="106" customWidth="1"/>
    <col min="7939" max="7939" width="21.85546875" style="106" customWidth="1"/>
    <col min="7940" max="8191" width="9.140625" style="106"/>
    <col min="8192" max="8192" width="3" style="106" customWidth="1"/>
    <col min="8193" max="8193" width="36.7109375" style="106" customWidth="1"/>
    <col min="8194" max="8194" width="58.42578125" style="106" customWidth="1"/>
    <col min="8195" max="8195" width="21.85546875" style="106" customWidth="1"/>
    <col min="8196" max="8447" width="9.140625" style="106"/>
    <col min="8448" max="8448" width="3" style="106" customWidth="1"/>
    <col min="8449" max="8449" width="36.7109375" style="106" customWidth="1"/>
    <col min="8450" max="8450" width="58.42578125" style="106" customWidth="1"/>
    <col min="8451" max="8451" width="21.85546875" style="106" customWidth="1"/>
    <col min="8452" max="8703" width="9.140625" style="106"/>
    <col min="8704" max="8704" width="3" style="106" customWidth="1"/>
    <col min="8705" max="8705" width="36.7109375" style="106" customWidth="1"/>
    <col min="8706" max="8706" width="58.42578125" style="106" customWidth="1"/>
    <col min="8707" max="8707" width="21.85546875" style="106" customWidth="1"/>
    <col min="8708" max="8959" width="9.140625" style="106"/>
    <col min="8960" max="8960" width="3" style="106" customWidth="1"/>
    <col min="8961" max="8961" width="36.7109375" style="106" customWidth="1"/>
    <col min="8962" max="8962" width="58.42578125" style="106" customWidth="1"/>
    <col min="8963" max="8963" width="21.85546875" style="106" customWidth="1"/>
    <col min="8964" max="9215" width="9.140625" style="106"/>
    <col min="9216" max="9216" width="3" style="106" customWidth="1"/>
    <col min="9217" max="9217" width="36.7109375" style="106" customWidth="1"/>
    <col min="9218" max="9218" width="58.42578125" style="106" customWidth="1"/>
    <col min="9219" max="9219" width="21.85546875" style="106" customWidth="1"/>
    <col min="9220" max="9471" width="9.140625" style="106"/>
    <col min="9472" max="9472" width="3" style="106" customWidth="1"/>
    <col min="9473" max="9473" width="36.7109375" style="106" customWidth="1"/>
    <col min="9474" max="9474" width="58.42578125" style="106" customWidth="1"/>
    <col min="9475" max="9475" width="21.85546875" style="106" customWidth="1"/>
    <col min="9476" max="9727" width="9.140625" style="106"/>
    <col min="9728" max="9728" width="3" style="106" customWidth="1"/>
    <col min="9729" max="9729" width="36.7109375" style="106" customWidth="1"/>
    <col min="9730" max="9730" width="58.42578125" style="106" customWidth="1"/>
    <col min="9731" max="9731" width="21.85546875" style="106" customWidth="1"/>
    <col min="9732" max="9983" width="9.140625" style="106"/>
    <col min="9984" max="9984" width="3" style="106" customWidth="1"/>
    <col min="9985" max="9985" width="36.7109375" style="106" customWidth="1"/>
    <col min="9986" max="9986" width="58.42578125" style="106" customWidth="1"/>
    <col min="9987" max="9987" width="21.85546875" style="106" customWidth="1"/>
    <col min="9988" max="10239" width="9.140625" style="106"/>
    <col min="10240" max="10240" width="3" style="106" customWidth="1"/>
    <col min="10241" max="10241" width="36.7109375" style="106" customWidth="1"/>
    <col min="10242" max="10242" width="58.42578125" style="106" customWidth="1"/>
    <col min="10243" max="10243" width="21.85546875" style="106" customWidth="1"/>
    <col min="10244" max="10495" width="9.140625" style="106"/>
    <col min="10496" max="10496" width="3" style="106" customWidth="1"/>
    <col min="10497" max="10497" width="36.7109375" style="106" customWidth="1"/>
    <col min="10498" max="10498" width="58.42578125" style="106" customWidth="1"/>
    <col min="10499" max="10499" width="21.85546875" style="106" customWidth="1"/>
    <col min="10500" max="10751" width="9.140625" style="106"/>
    <col min="10752" max="10752" width="3" style="106" customWidth="1"/>
    <col min="10753" max="10753" width="36.7109375" style="106" customWidth="1"/>
    <col min="10754" max="10754" width="58.42578125" style="106" customWidth="1"/>
    <col min="10755" max="10755" width="21.85546875" style="106" customWidth="1"/>
    <col min="10756" max="11007" width="9.140625" style="106"/>
    <col min="11008" max="11008" width="3" style="106" customWidth="1"/>
    <col min="11009" max="11009" width="36.7109375" style="106" customWidth="1"/>
    <col min="11010" max="11010" width="58.42578125" style="106" customWidth="1"/>
    <col min="11011" max="11011" width="21.85546875" style="106" customWidth="1"/>
    <col min="11012" max="11263" width="9.140625" style="106"/>
    <col min="11264" max="11264" width="3" style="106" customWidth="1"/>
    <col min="11265" max="11265" width="36.7109375" style="106" customWidth="1"/>
    <col min="11266" max="11266" width="58.42578125" style="106" customWidth="1"/>
    <col min="11267" max="11267" width="21.85546875" style="106" customWidth="1"/>
    <col min="11268" max="11519" width="9.140625" style="106"/>
    <col min="11520" max="11520" width="3" style="106" customWidth="1"/>
    <col min="11521" max="11521" width="36.7109375" style="106" customWidth="1"/>
    <col min="11522" max="11522" width="58.42578125" style="106" customWidth="1"/>
    <col min="11523" max="11523" width="21.85546875" style="106" customWidth="1"/>
    <col min="11524" max="11775" width="9.140625" style="106"/>
    <col min="11776" max="11776" width="3" style="106" customWidth="1"/>
    <col min="11777" max="11777" width="36.7109375" style="106" customWidth="1"/>
    <col min="11778" max="11778" width="58.42578125" style="106" customWidth="1"/>
    <col min="11779" max="11779" width="21.85546875" style="106" customWidth="1"/>
    <col min="11780" max="12031" width="9.140625" style="106"/>
    <col min="12032" max="12032" width="3" style="106" customWidth="1"/>
    <col min="12033" max="12033" width="36.7109375" style="106" customWidth="1"/>
    <col min="12034" max="12034" width="58.42578125" style="106" customWidth="1"/>
    <col min="12035" max="12035" width="21.85546875" style="106" customWidth="1"/>
    <col min="12036" max="12287" width="9.140625" style="106"/>
    <col min="12288" max="12288" width="3" style="106" customWidth="1"/>
    <col min="12289" max="12289" width="36.7109375" style="106" customWidth="1"/>
    <col min="12290" max="12290" width="58.42578125" style="106" customWidth="1"/>
    <col min="12291" max="12291" width="21.85546875" style="106" customWidth="1"/>
    <col min="12292" max="12543" width="9.140625" style="106"/>
    <col min="12544" max="12544" width="3" style="106" customWidth="1"/>
    <col min="12545" max="12545" width="36.7109375" style="106" customWidth="1"/>
    <col min="12546" max="12546" width="58.42578125" style="106" customWidth="1"/>
    <col min="12547" max="12547" width="21.85546875" style="106" customWidth="1"/>
    <col min="12548" max="12799" width="9.140625" style="106"/>
    <col min="12800" max="12800" width="3" style="106" customWidth="1"/>
    <col min="12801" max="12801" width="36.7109375" style="106" customWidth="1"/>
    <col min="12802" max="12802" width="58.42578125" style="106" customWidth="1"/>
    <col min="12803" max="12803" width="21.85546875" style="106" customWidth="1"/>
    <col min="12804" max="13055" width="9.140625" style="106"/>
    <col min="13056" max="13056" width="3" style="106" customWidth="1"/>
    <col min="13057" max="13057" width="36.7109375" style="106" customWidth="1"/>
    <col min="13058" max="13058" width="58.42578125" style="106" customWidth="1"/>
    <col min="13059" max="13059" width="21.85546875" style="106" customWidth="1"/>
    <col min="13060" max="13311" width="9.140625" style="106"/>
    <col min="13312" max="13312" width="3" style="106" customWidth="1"/>
    <col min="13313" max="13313" width="36.7109375" style="106" customWidth="1"/>
    <col min="13314" max="13314" width="58.42578125" style="106" customWidth="1"/>
    <col min="13315" max="13315" width="21.85546875" style="106" customWidth="1"/>
    <col min="13316" max="13567" width="9.140625" style="106"/>
    <col min="13568" max="13568" width="3" style="106" customWidth="1"/>
    <col min="13569" max="13569" width="36.7109375" style="106" customWidth="1"/>
    <col min="13570" max="13570" width="58.42578125" style="106" customWidth="1"/>
    <col min="13571" max="13571" width="21.85546875" style="106" customWidth="1"/>
    <col min="13572" max="13823" width="9.140625" style="106"/>
    <col min="13824" max="13824" width="3" style="106" customWidth="1"/>
    <col min="13825" max="13825" width="36.7109375" style="106" customWidth="1"/>
    <col min="13826" max="13826" width="58.42578125" style="106" customWidth="1"/>
    <col min="13827" max="13827" width="21.85546875" style="106" customWidth="1"/>
    <col min="13828" max="14079" width="9.140625" style="106"/>
    <col min="14080" max="14080" width="3" style="106" customWidth="1"/>
    <col min="14081" max="14081" width="36.7109375" style="106" customWidth="1"/>
    <col min="14082" max="14082" width="58.42578125" style="106" customWidth="1"/>
    <col min="14083" max="14083" width="21.85546875" style="106" customWidth="1"/>
    <col min="14084" max="14335" width="9.140625" style="106"/>
    <col min="14336" max="14336" width="3" style="106" customWidth="1"/>
    <col min="14337" max="14337" width="36.7109375" style="106" customWidth="1"/>
    <col min="14338" max="14338" width="58.42578125" style="106" customWidth="1"/>
    <col min="14339" max="14339" width="21.85546875" style="106" customWidth="1"/>
    <col min="14340" max="14591" width="9.140625" style="106"/>
    <col min="14592" max="14592" width="3" style="106" customWidth="1"/>
    <col min="14593" max="14593" width="36.7109375" style="106" customWidth="1"/>
    <col min="14594" max="14594" width="58.42578125" style="106" customWidth="1"/>
    <col min="14595" max="14595" width="21.85546875" style="106" customWidth="1"/>
    <col min="14596" max="14847" width="9.140625" style="106"/>
    <col min="14848" max="14848" width="3" style="106" customWidth="1"/>
    <col min="14849" max="14849" width="36.7109375" style="106" customWidth="1"/>
    <col min="14850" max="14850" width="58.42578125" style="106" customWidth="1"/>
    <col min="14851" max="14851" width="21.85546875" style="106" customWidth="1"/>
    <col min="14852" max="15103" width="9.140625" style="106"/>
    <col min="15104" max="15104" width="3" style="106" customWidth="1"/>
    <col min="15105" max="15105" width="36.7109375" style="106" customWidth="1"/>
    <col min="15106" max="15106" width="58.42578125" style="106" customWidth="1"/>
    <col min="15107" max="15107" width="21.85546875" style="106" customWidth="1"/>
    <col min="15108" max="15359" width="9.140625" style="106"/>
    <col min="15360" max="15360" width="3" style="106" customWidth="1"/>
    <col min="15361" max="15361" width="36.7109375" style="106" customWidth="1"/>
    <col min="15362" max="15362" width="58.42578125" style="106" customWidth="1"/>
    <col min="15363" max="15363" width="21.85546875" style="106" customWidth="1"/>
    <col min="15364" max="15615" width="9.140625" style="106"/>
    <col min="15616" max="15616" width="3" style="106" customWidth="1"/>
    <col min="15617" max="15617" width="36.7109375" style="106" customWidth="1"/>
    <col min="15618" max="15618" width="58.42578125" style="106" customWidth="1"/>
    <col min="15619" max="15619" width="21.85546875" style="106" customWidth="1"/>
    <col min="15620" max="15871" width="9.140625" style="106"/>
    <col min="15872" max="15872" width="3" style="106" customWidth="1"/>
    <col min="15873" max="15873" width="36.7109375" style="106" customWidth="1"/>
    <col min="15874" max="15874" width="58.42578125" style="106" customWidth="1"/>
    <col min="15875" max="15875" width="21.85546875" style="106" customWidth="1"/>
    <col min="15876" max="16127" width="9.140625" style="106"/>
    <col min="16128" max="16128" width="3" style="106" customWidth="1"/>
    <col min="16129" max="16129" width="36.7109375" style="106" customWidth="1"/>
    <col min="16130" max="16130" width="58.42578125" style="106" customWidth="1"/>
    <col min="16131" max="16131" width="21.85546875" style="106" customWidth="1"/>
    <col min="16132" max="16384" width="9.140625" style="106"/>
  </cols>
  <sheetData>
    <row r="1" spans="1:10" s="97" customFormat="1" x14ac:dyDescent="0.3">
      <c r="A1" s="96"/>
      <c r="B1" s="100" t="s">
        <v>159</v>
      </c>
      <c r="E1" s="98"/>
    </row>
    <row r="2" spans="1:10" s="97" customFormat="1" x14ac:dyDescent="0.3">
      <c r="A2" s="99"/>
      <c r="B2" s="100" t="s">
        <v>27</v>
      </c>
      <c r="E2" s="98"/>
      <c r="F2" s="101"/>
      <c r="J2" s="105"/>
    </row>
    <row r="3" spans="1:10" s="97" customFormat="1" x14ac:dyDescent="0.3">
      <c r="A3" s="99"/>
      <c r="B3" s="100" t="s">
        <v>0</v>
      </c>
      <c r="E3" s="98"/>
      <c r="F3" s="101"/>
    </row>
    <row r="4" spans="1:10" s="97" customFormat="1" x14ac:dyDescent="0.3">
      <c r="A4" s="96"/>
      <c r="B4" s="96"/>
      <c r="E4" s="98"/>
    </row>
    <row r="5" spans="1:10" s="97" customFormat="1" ht="54.75" customHeight="1" x14ac:dyDescent="0.3">
      <c r="A5" s="227" t="s">
        <v>220</v>
      </c>
      <c r="B5" s="227"/>
      <c r="C5" s="102"/>
      <c r="D5" s="102"/>
      <c r="E5" s="102"/>
    </row>
    <row r="6" spans="1:10" s="97" customFormat="1" x14ac:dyDescent="0.3">
      <c r="A6" s="96"/>
      <c r="B6" s="96"/>
      <c r="E6" s="98"/>
    </row>
    <row r="7" spans="1:10" s="97" customFormat="1" x14ac:dyDescent="0.3">
      <c r="A7" s="96"/>
      <c r="B7" s="17" t="s">
        <v>154</v>
      </c>
      <c r="E7" s="98"/>
    </row>
    <row r="8" spans="1:10" s="97" customFormat="1" ht="69" x14ac:dyDescent="0.3">
      <c r="A8" s="107"/>
      <c r="B8" s="108" t="s">
        <v>222</v>
      </c>
      <c r="E8" s="98"/>
    </row>
    <row r="9" spans="1:10" s="97" customFormat="1" ht="24" customHeight="1" x14ac:dyDescent="0.3">
      <c r="A9" s="109" t="s">
        <v>160</v>
      </c>
      <c r="B9" s="110">
        <f>+'2.'!B12</f>
        <v>-230000</v>
      </c>
      <c r="C9" s="148"/>
      <c r="D9" s="148"/>
      <c r="E9" s="98"/>
    </row>
    <row r="10" spans="1:10" s="97" customFormat="1" ht="24" customHeight="1" x14ac:dyDescent="0.3">
      <c r="A10" s="109" t="s">
        <v>161</v>
      </c>
      <c r="B10" s="110">
        <f>+'4.'!E9</f>
        <v>-11141000</v>
      </c>
      <c r="C10" s="148"/>
      <c r="D10" s="148"/>
      <c r="E10" s="98"/>
    </row>
    <row r="11" spans="1:10" s="97" customFormat="1" ht="24" customHeight="1" x14ac:dyDescent="0.3">
      <c r="A11" s="109" t="s">
        <v>162</v>
      </c>
      <c r="B11" s="110">
        <f>-B9+B10</f>
        <v>-10911000</v>
      </c>
      <c r="C11" s="167"/>
      <c r="D11" s="148"/>
      <c r="F11" s="98"/>
    </row>
    <row r="12" spans="1:10" s="97" customFormat="1" x14ac:dyDescent="0.3">
      <c r="C12" s="148"/>
      <c r="E12" s="98"/>
    </row>
    <row r="13" spans="1:10" s="97" customFormat="1" x14ac:dyDescent="0.3">
      <c r="B13" s="104"/>
      <c r="C13" s="166"/>
      <c r="E13" s="98"/>
    </row>
    <row r="14" spans="1:10" s="97" customFormat="1" x14ac:dyDescent="0.3">
      <c r="C14" s="166"/>
      <c r="E14" s="98"/>
    </row>
    <row r="15" spans="1:10" s="97" customFormat="1" x14ac:dyDescent="0.3">
      <c r="E15" s="98"/>
    </row>
    <row r="16" spans="1:10" s="97" customFormat="1" x14ac:dyDescent="0.3">
      <c r="E16" s="98"/>
    </row>
    <row r="17" spans="3:5" s="97" customFormat="1" x14ac:dyDescent="0.3">
      <c r="C17" s="104"/>
      <c r="E17" s="98"/>
    </row>
    <row r="18" spans="3:5" s="97" customFormat="1" x14ac:dyDescent="0.3">
      <c r="E18" s="98"/>
    </row>
    <row r="19" spans="3:5" s="97" customFormat="1" x14ac:dyDescent="0.3">
      <c r="E19" s="98"/>
    </row>
    <row r="20" spans="3:5" s="97" customFormat="1" x14ac:dyDescent="0.3">
      <c r="E20" s="98"/>
    </row>
    <row r="21" spans="3:5" s="97" customFormat="1" x14ac:dyDescent="0.3">
      <c r="E21" s="98"/>
    </row>
    <row r="22" spans="3:5" s="97" customFormat="1" x14ac:dyDescent="0.3">
      <c r="E22" s="98"/>
    </row>
    <row r="23" spans="3:5" s="97" customFormat="1" x14ac:dyDescent="0.3">
      <c r="E23" s="98"/>
    </row>
  </sheetData>
  <mergeCells count="1">
    <mergeCell ref="A5:B5"/>
  </mergeCells>
  <pageMargins left="0.7" right="0.7" top="0.75" bottom="0.75" header="0.3" footer="0.3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67"/>
  <sheetViews>
    <sheetView zoomScaleNormal="100" zoomScaleSheetLayoutView="85" workbookViewId="0">
      <selection activeCell="B19" sqref="B19"/>
    </sheetView>
  </sheetViews>
  <sheetFormatPr defaultColWidth="8.42578125" defaultRowHeight="17.25" x14ac:dyDescent="0.25"/>
  <cols>
    <col min="1" max="1" width="28.5703125" style="63" customWidth="1"/>
    <col min="2" max="2" width="71.7109375" style="63" customWidth="1"/>
    <col min="3" max="3" width="28.85546875" style="63" customWidth="1"/>
    <col min="4" max="6" width="8.42578125" style="63"/>
    <col min="7" max="7" width="12.140625" style="63" bestFit="1" customWidth="1"/>
    <col min="8" max="250" width="8.42578125" style="63"/>
    <col min="251" max="251" width="28.5703125" style="63" customWidth="1"/>
    <col min="252" max="252" width="47.5703125" style="63" customWidth="1"/>
    <col min="253" max="255" width="13.85546875" style="63" customWidth="1"/>
    <col min="256" max="256" width="15.42578125" style="63" customWidth="1"/>
    <col min="257" max="506" width="8.42578125" style="63"/>
    <col min="507" max="507" width="28.5703125" style="63" customWidth="1"/>
    <col min="508" max="508" width="47.5703125" style="63" customWidth="1"/>
    <col min="509" max="511" width="13.85546875" style="63" customWidth="1"/>
    <col min="512" max="512" width="15.42578125" style="63" customWidth="1"/>
    <col min="513" max="762" width="8.42578125" style="63"/>
    <col min="763" max="763" width="28.5703125" style="63" customWidth="1"/>
    <col min="764" max="764" width="47.5703125" style="63" customWidth="1"/>
    <col min="765" max="767" width="13.85546875" style="63" customWidth="1"/>
    <col min="768" max="768" width="15.42578125" style="63" customWidth="1"/>
    <col min="769" max="1018" width="8.42578125" style="63"/>
    <col min="1019" max="1019" width="28.5703125" style="63" customWidth="1"/>
    <col min="1020" max="1020" width="47.5703125" style="63" customWidth="1"/>
    <col min="1021" max="1023" width="13.85546875" style="63" customWidth="1"/>
    <col min="1024" max="1024" width="15.42578125" style="63" customWidth="1"/>
    <col min="1025" max="1274" width="8.42578125" style="63"/>
    <col min="1275" max="1275" width="28.5703125" style="63" customWidth="1"/>
    <col min="1276" max="1276" width="47.5703125" style="63" customWidth="1"/>
    <col min="1277" max="1279" width="13.85546875" style="63" customWidth="1"/>
    <col min="1280" max="1280" width="15.42578125" style="63" customWidth="1"/>
    <col min="1281" max="1530" width="8.42578125" style="63"/>
    <col min="1531" max="1531" width="28.5703125" style="63" customWidth="1"/>
    <col min="1532" max="1532" width="47.5703125" style="63" customWidth="1"/>
    <col min="1533" max="1535" width="13.85546875" style="63" customWidth="1"/>
    <col min="1536" max="1536" width="15.42578125" style="63" customWidth="1"/>
    <col min="1537" max="1786" width="8.42578125" style="63"/>
    <col min="1787" max="1787" width="28.5703125" style="63" customWidth="1"/>
    <col min="1788" max="1788" width="47.5703125" style="63" customWidth="1"/>
    <col min="1789" max="1791" width="13.85546875" style="63" customWidth="1"/>
    <col min="1792" max="1792" width="15.42578125" style="63" customWidth="1"/>
    <col min="1793" max="2042" width="8.42578125" style="63"/>
    <col min="2043" max="2043" width="28.5703125" style="63" customWidth="1"/>
    <col min="2044" max="2044" width="47.5703125" style="63" customWidth="1"/>
    <col min="2045" max="2047" width="13.85546875" style="63" customWidth="1"/>
    <col min="2048" max="2048" width="15.42578125" style="63" customWidth="1"/>
    <col min="2049" max="2298" width="8.42578125" style="63"/>
    <col min="2299" max="2299" width="28.5703125" style="63" customWidth="1"/>
    <col min="2300" max="2300" width="47.5703125" style="63" customWidth="1"/>
    <col min="2301" max="2303" width="13.85546875" style="63" customWidth="1"/>
    <col min="2304" max="2304" width="15.42578125" style="63" customWidth="1"/>
    <col min="2305" max="2554" width="8.42578125" style="63"/>
    <col min="2555" max="2555" width="28.5703125" style="63" customWidth="1"/>
    <col min="2556" max="2556" width="47.5703125" style="63" customWidth="1"/>
    <col min="2557" max="2559" width="13.85546875" style="63" customWidth="1"/>
    <col min="2560" max="2560" width="15.42578125" style="63" customWidth="1"/>
    <col min="2561" max="2810" width="8.42578125" style="63"/>
    <col min="2811" max="2811" width="28.5703125" style="63" customWidth="1"/>
    <col min="2812" max="2812" width="47.5703125" style="63" customWidth="1"/>
    <col min="2813" max="2815" width="13.85546875" style="63" customWidth="1"/>
    <col min="2816" max="2816" width="15.42578125" style="63" customWidth="1"/>
    <col min="2817" max="3066" width="8.42578125" style="63"/>
    <col min="3067" max="3067" width="28.5703125" style="63" customWidth="1"/>
    <col min="3068" max="3068" width="47.5703125" style="63" customWidth="1"/>
    <col min="3069" max="3071" width="13.85546875" style="63" customWidth="1"/>
    <col min="3072" max="3072" width="15.42578125" style="63" customWidth="1"/>
    <col min="3073" max="3322" width="8.42578125" style="63"/>
    <col min="3323" max="3323" width="28.5703125" style="63" customWidth="1"/>
    <col min="3324" max="3324" width="47.5703125" style="63" customWidth="1"/>
    <col min="3325" max="3327" width="13.85546875" style="63" customWidth="1"/>
    <col min="3328" max="3328" width="15.42578125" style="63" customWidth="1"/>
    <col min="3329" max="3578" width="8.42578125" style="63"/>
    <col min="3579" max="3579" width="28.5703125" style="63" customWidth="1"/>
    <col min="3580" max="3580" width="47.5703125" style="63" customWidth="1"/>
    <col min="3581" max="3583" width="13.85546875" style="63" customWidth="1"/>
    <col min="3584" max="3584" width="15.42578125" style="63" customWidth="1"/>
    <col min="3585" max="3834" width="8.42578125" style="63"/>
    <col min="3835" max="3835" width="28.5703125" style="63" customWidth="1"/>
    <col min="3836" max="3836" width="47.5703125" style="63" customWidth="1"/>
    <col min="3837" max="3839" width="13.85546875" style="63" customWidth="1"/>
    <col min="3840" max="3840" width="15.42578125" style="63" customWidth="1"/>
    <col min="3841" max="4090" width="8.42578125" style="63"/>
    <col min="4091" max="4091" width="28.5703125" style="63" customWidth="1"/>
    <col min="4092" max="4092" width="47.5703125" style="63" customWidth="1"/>
    <col min="4093" max="4095" width="13.85546875" style="63" customWidth="1"/>
    <col min="4096" max="4096" width="15.42578125" style="63" customWidth="1"/>
    <col min="4097" max="4346" width="8.42578125" style="63"/>
    <col min="4347" max="4347" width="28.5703125" style="63" customWidth="1"/>
    <col min="4348" max="4348" width="47.5703125" style="63" customWidth="1"/>
    <col min="4349" max="4351" width="13.85546875" style="63" customWidth="1"/>
    <col min="4352" max="4352" width="15.42578125" style="63" customWidth="1"/>
    <col min="4353" max="4602" width="8.42578125" style="63"/>
    <col min="4603" max="4603" width="28.5703125" style="63" customWidth="1"/>
    <col min="4604" max="4604" width="47.5703125" style="63" customWidth="1"/>
    <col min="4605" max="4607" width="13.85546875" style="63" customWidth="1"/>
    <col min="4608" max="4608" width="15.42578125" style="63" customWidth="1"/>
    <col min="4609" max="4858" width="8.42578125" style="63"/>
    <col min="4859" max="4859" width="28.5703125" style="63" customWidth="1"/>
    <col min="4860" max="4860" width="47.5703125" style="63" customWidth="1"/>
    <col min="4861" max="4863" width="13.85546875" style="63" customWidth="1"/>
    <col min="4864" max="4864" width="15.42578125" style="63" customWidth="1"/>
    <col min="4865" max="5114" width="8.42578125" style="63"/>
    <col min="5115" max="5115" width="28.5703125" style="63" customWidth="1"/>
    <col min="5116" max="5116" width="47.5703125" style="63" customWidth="1"/>
    <col min="5117" max="5119" width="13.85546875" style="63" customWidth="1"/>
    <col min="5120" max="5120" width="15.42578125" style="63" customWidth="1"/>
    <col min="5121" max="5370" width="8.42578125" style="63"/>
    <col min="5371" max="5371" width="28.5703125" style="63" customWidth="1"/>
    <col min="5372" max="5372" width="47.5703125" style="63" customWidth="1"/>
    <col min="5373" max="5375" width="13.85546875" style="63" customWidth="1"/>
    <col min="5376" max="5376" width="15.42578125" style="63" customWidth="1"/>
    <col min="5377" max="5626" width="8.42578125" style="63"/>
    <col min="5627" max="5627" width="28.5703125" style="63" customWidth="1"/>
    <col min="5628" max="5628" width="47.5703125" style="63" customWidth="1"/>
    <col min="5629" max="5631" width="13.85546875" style="63" customWidth="1"/>
    <col min="5632" max="5632" width="15.42578125" style="63" customWidth="1"/>
    <col min="5633" max="5882" width="8.42578125" style="63"/>
    <col min="5883" max="5883" width="28.5703125" style="63" customWidth="1"/>
    <col min="5884" max="5884" width="47.5703125" style="63" customWidth="1"/>
    <col min="5885" max="5887" width="13.85546875" style="63" customWidth="1"/>
    <col min="5888" max="5888" width="15.42578125" style="63" customWidth="1"/>
    <col min="5889" max="6138" width="8.42578125" style="63"/>
    <col min="6139" max="6139" width="28.5703125" style="63" customWidth="1"/>
    <col min="6140" max="6140" width="47.5703125" style="63" customWidth="1"/>
    <col min="6141" max="6143" width="13.85546875" style="63" customWidth="1"/>
    <col min="6144" max="6144" width="15.42578125" style="63" customWidth="1"/>
    <col min="6145" max="6394" width="8.42578125" style="63"/>
    <col min="6395" max="6395" width="28.5703125" style="63" customWidth="1"/>
    <col min="6396" max="6396" width="47.5703125" style="63" customWidth="1"/>
    <col min="6397" max="6399" width="13.85546875" style="63" customWidth="1"/>
    <col min="6400" max="6400" width="15.42578125" style="63" customWidth="1"/>
    <col min="6401" max="6650" width="8.42578125" style="63"/>
    <col min="6651" max="6651" width="28.5703125" style="63" customWidth="1"/>
    <col min="6652" max="6652" width="47.5703125" style="63" customWidth="1"/>
    <col min="6653" max="6655" width="13.85546875" style="63" customWidth="1"/>
    <col min="6656" max="6656" width="15.42578125" style="63" customWidth="1"/>
    <col min="6657" max="6906" width="8.42578125" style="63"/>
    <col min="6907" max="6907" width="28.5703125" style="63" customWidth="1"/>
    <col min="6908" max="6908" width="47.5703125" style="63" customWidth="1"/>
    <col min="6909" max="6911" width="13.85546875" style="63" customWidth="1"/>
    <col min="6912" max="6912" width="15.42578125" style="63" customWidth="1"/>
    <col min="6913" max="7162" width="8.42578125" style="63"/>
    <col min="7163" max="7163" width="28.5703125" style="63" customWidth="1"/>
    <col min="7164" max="7164" width="47.5703125" style="63" customWidth="1"/>
    <col min="7165" max="7167" width="13.85546875" style="63" customWidth="1"/>
    <col min="7168" max="7168" width="15.42578125" style="63" customWidth="1"/>
    <col min="7169" max="7418" width="8.42578125" style="63"/>
    <col min="7419" max="7419" width="28.5703125" style="63" customWidth="1"/>
    <col min="7420" max="7420" width="47.5703125" style="63" customWidth="1"/>
    <col min="7421" max="7423" width="13.85546875" style="63" customWidth="1"/>
    <col min="7424" max="7424" width="15.42578125" style="63" customWidth="1"/>
    <col min="7425" max="7674" width="8.42578125" style="63"/>
    <col min="7675" max="7675" width="28.5703125" style="63" customWidth="1"/>
    <col min="7676" max="7676" width="47.5703125" style="63" customWidth="1"/>
    <col min="7677" max="7679" width="13.85546875" style="63" customWidth="1"/>
    <col min="7680" max="7680" width="15.42578125" style="63" customWidth="1"/>
    <col min="7681" max="7930" width="8.42578125" style="63"/>
    <col min="7931" max="7931" width="28.5703125" style="63" customWidth="1"/>
    <col min="7932" max="7932" width="47.5703125" style="63" customWidth="1"/>
    <col min="7933" max="7935" width="13.85546875" style="63" customWidth="1"/>
    <col min="7936" max="7936" width="15.42578125" style="63" customWidth="1"/>
    <col min="7937" max="8186" width="8.42578125" style="63"/>
    <col min="8187" max="8187" width="28.5703125" style="63" customWidth="1"/>
    <col min="8188" max="8188" width="47.5703125" style="63" customWidth="1"/>
    <col min="8189" max="8191" width="13.85546875" style="63" customWidth="1"/>
    <col min="8192" max="8192" width="15.42578125" style="63" customWidth="1"/>
    <col min="8193" max="8442" width="8.42578125" style="63"/>
    <col min="8443" max="8443" width="28.5703125" style="63" customWidth="1"/>
    <col min="8444" max="8444" width="47.5703125" style="63" customWidth="1"/>
    <col min="8445" max="8447" width="13.85546875" style="63" customWidth="1"/>
    <col min="8448" max="8448" width="15.42578125" style="63" customWidth="1"/>
    <col min="8449" max="8698" width="8.42578125" style="63"/>
    <col min="8699" max="8699" width="28.5703125" style="63" customWidth="1"/>
    <col min="8700" max="8700" width="47.5703125" style="63" customWidth="1"/>
    <col min="8701" max="8703" width="13.85546875" style="63" customWidth="1"/>
    <col min="8704" max="8704" width="15.42578125" style="63" customWidth="1"/>
    <col min="8705" max="8954" width="8.42578125" style="63"/>
    <col min="8955" max="8955" width="28.5703125" style="63" customWidth="1"/>
    <col min="8956" max="8956" width="47.5703125" style="63" customWidth="1"/>
    <col min="8957" max="8959" width="13.85546875" style="63" customWidth="1"/>
    <col min="8960" max="8960" width="15.42578125" style="63" customWidth="1"/>
    <col min="8961" max="9210" width="8.42578125" style="63"/>
    <col min="9211" max="9211" width="28.5703125" style="63" customWidth="1"/>
    <col min="9212" max="9212" width="47.5703125" style="63" customWidth="1"/>
    <col min="9213" max="9215" width="13.85546875" style="63" customWidth="1"/>
    <col min="9216" max="9216" width="15.42578125" style="63" customWidth="1"/>
    <col min="9217" max="9466" width="8.42578125" style="63"/>
    <col min="9467" max="9467" width="28.5703125" style="63" customWidth="1"/>
    <col min="9468" max="9468" width="47.5703125" style="63" customWidth="1"/>
    <col min="9469" max="9471" width="13.85546875" style="63" customWidth="1"/>
    <col min="9472" max="9472" width="15.42578125" style="63" customWidth="1"/>
    <col min="9473" max="9722" width="8.42578125" style="63"/>
    <col min="9723" max="9723" width="28.5703125" style="63" customWidth="1"/>
    <col min="9724" max="9724" width="47.5703125" style="63" customWidth="1"/>
    <col min="9725" max="9727" width="13.85546875" style="63" customWidth="1"/>
    <col min="9728" max="9728" width="15.42578125" style="63" customWidth="1"/>
    <col min="9729" max="9978" width="8.42578125" style="63"/>
    <col min="9979" max="9979" width="28.5703125" style="63" customWidth="1"/>
    <col min="9980" max="9980" width="47.5703125" style="63" customWidth="1"/>
    <col min="9981" max="9983" width="13.85546875" style="63" customWidth="1"/>
    <col min="9984" max="9984" width="15.42578125" style="63" customWidth="1"/>
    <col min="9985" max="10234" width="8.42578125" style="63"/>
    <col min="10235" max="10235" width="28.5703125" style="63" customWidth="1"/>
    <col min="10236" max="10236" width="47.5703125" style="63" customWidth="1"/>
    <col min="10237" max="10239" width="13.85546875" style="63" customWidth="1"/>
    <col min="10240" max="10240" width="15.42578125" style="63" customWidth="1"/>
    <col min="10241" max="10490" width="8.42578125" style="63"/>
    <col min="10491" max="10491" width="28.5703125" style="63" customWidth="1"/>
    <col min="10492" max="10492" width="47.5703125" style="63" customWidth="1"/>
    <col min="10493" max="10495" width="13.85546875" style="63" customWidth="1"/>
    <col min="10496" max="10496" width="15.42578125" style="63" customWidth="1"/>
    <col min="10497" max="10746" width="8.42578125" style="63"/>
    <col min="10747" max="10747" width="28.5703125" style="63" customWidth="1"/>
    <col min="10748" max="10748" width="47.5703125" style="63" customWidth="1"/>
    <col min="10749" max="10751" width="13.85546875" style="63" customWidth="1"/>
    <col min="10752" max="10752" width="15.42578125" style="63" customWidth="1"/>
    <col min="10753" max="11002" width="8.42578125" style="63"/>
    <col min="11003" max="11003" width="28.5703125" style="63" customWidth="1"/>
    <col min="11004" max="11004" width="47.5703125" style="63" customWidth="1"/>
    <col min="11005" max="11007" width="13.85546875" style="63" customWidth="1"/>
    <col min="11008" max="11008" width="15.42578125" style="63" customWidth="1"/>
    <col min="11009" max="11258" width="8.42578125" style="63"/>
    <col min="11259" max="11259" width="28.5703125" style="63" customWidth="1"/>
    <col min="11260" max="11260" width="47.5703125" style="63" customWidth="1"/>
    <col min="11261" max="11263" width="13.85546875" style="63" customWidth="1"/>
    <col min="11264" max="11264" width="15.42578125" style="63" customWidth="1"/>
    <col min="11265" max="11514" width="8.42578125" style="63"/>
    <col min="11515" max="11515" width="28.5703125" style="63" customWidth="1"/>
    <col min="11516" max="11516" width="47.5703125" style="63" customWidth="1"/>
    <col min="11517" max="11519" width="13.85546875" style="63" customWidth="1"/>
    <col min="11520" max="11520" width="15.42578125" style="63" customWidth="1"/>
    <col min="11521" max="11770" width="8.42578125" style="63"/>
    <col min="11771" max="11771" width="28.5703125" style="63" customWidth="1"/>
    <col min="11772" max="11772" width="47.5703125" style="63" customWidth="1"/>
    <col min="11773" max="11775" width="13.85546875" style="63" customWidth="1"/>
    <col min="11776" max="11776" width="15.42578125" style="63" customWidth="1"/>
    <col min="11777" max="12026" width="8.42578125" style="63"/>
    <col min="12027" max="12027" width="28.5703125" style="63" customWidth="1"/>
    <col min="12028" max="12028" width="47.5703125" style="63" customWidth="1"/>
    <col min="12029" max="12031" width="13.85546875" style="63" customWidth="1"/>
    <col min="12032" max="12032" width="15.42578125" style="63" customWidth="1"/>
    <col min="12033" max="12282" width="8.42578125" style="63"/>
    <col min="12283" max="12283" width="28.5703125" style="63" customWidth="1"/>
    <col min="12284" max="12284" width="47.5703125" style="63" customWidth="1"/>
    <col min="12285" max="12287" width="13.85546875" style="63" customWidth="1"/>
    <col min="12288" max="12288" width="15.42578125" style="63" customWidth="1"/>
    <col min="12289" max="12538" width="8.42578125" style="63"/>
    <col min="12539" max="12539" width="28.5703125" style="63" customWidth="1"/>
    <col min="12540" max="12540" width="47.5703125" style="63" customWidth="1"/>
    <col min="12541" max="12543" width="13.85546875" style="63" customWidth="1"/>
    <col min="12544" max="12544" width="15.42578125" style="63" customWidth="1"/>
    <col min="12545" max="12794" width="8.42578125" style="63"/>
    <col min="12795" max="12795" width="28.5703125" style="63" customWidth="1"/>
    <col min="12796" max="12796" width="47.5703125" style="63" customWidth="1"/>
    <col min="12797" max="12799" width="13.85546875" style="63" customWidth="1"/>
    <col min="12800" max="12800" width="15.42578125" style="63" customWidth="1"/>
    <col min="12801" max="13050" width="8.42578125" style="63"/>
    <col min="13051" max="13051" width="28.5703125" style="63" customWidth="1"/>
    <col min="13052" max="13052" width="47.5703125" style="63" customWidth="1"/>
    <col min="13053" max="13055" width="13.85546875" style="63" customWidth="1"/>
    <col min="13056" max="13056" width="15.42578125" style="63" customWidth="1"/>
    <col min="13057" max="13306" width="8.42578125" style="63"/>
    <col min="13307" max="13307" width="28.5703125" style="63" customWidth="1"/>
    <col min="13308" max="13308" width="47.5703125" style="63" customWidth="1"/>
    <col min="13309" max="13311" width="13.85546875" style="63" customWidth="1"/>
    <col min="13312" max="13312" width="15.42578125" style="63" customWidth="1"/>
    <col min="13313" max="13562" width="8.42578125" style="63"/>
    <col min="13563" max="13563" width="28.5703125" style="63" customWidth="1"/>
    <col min="13564" max="13564" width="47.5703125" style="63" customWidth="1"/>
    <col min="13565" max="13567" width="13.85546875" style="63" customWidth="1"/>
    <col min="13568" max="13568" width="15.42578125" style="63" customWidth="1"/>
    <col min="13569" max="13818" width="8.42578125" style="63"/>
    <col min="13819" max="13819" width="28.5703125" style="63" customWidth="1"/>
    <col min="13820" max="13820" width="47.5703125" style="63" customWidth="1"/>
    <col min="13821" max="13823" width="13.85546875" style="63" customWidth="1"/>
    <col min="13824" max="13824" width="15.42578125" style="63" customWidth="1"/>
    <col min="13825" max="14074" width="8.42578125" style="63"/>
    <col min="14075" max="14075" width="28.5703125" style="63" customWidth="1"/>
    <col min="14076" max="14076" width="47.5703125" style="63" customWidth="1"/>
    <col min="14077" max="14079" width="13.85546875" style="63" customWidth="1"/>
    <col min="14080" max="14080" width="15.42578125" style="63" customWidth="1"/>
    <col min="14081" max="14330" width="8.42578125" style="63"/>
    <col min="14331" max="14331" width="28.5703125" style="63" customWidth="1"/>
    <col min="14332" max="14332" width="47.5703125" style="63" customWidth="1"/>
    <col min="14333" max="14335" width="13.85546875" style="63" customWidth="1"/>
    <col min="14336" max="14336" width="15.42578125" style="63" customWidth="1"/>
    <col min="14337" max="14586" width="8.42578125" style="63"/>
    <col min="14587" max="14587" width="28.5703125" style="63" customWidth="1"/>
    <col min="14588" max="14588" width="47.5703125" style="63" customWidth="1"/>
    <col min="14589" max="14591" width="13.85546875" style="63" customWidth="1"/>
    <col min="14592" max="14592" width="15.42578125" style="63" customWidth="1"/>
    <col min="14593" max="14842" width="8.42578125" style="63"/>
    <col min="14843" max="14843" width="28.5703125" style="63" customWidth="1"/>
    <col min="14844" max="14844" width="47.5703125" style="63" customWidth="1"/>
    <col min="14845" max="14847" width="13.85546875" style="63" customWidth="1"/>
    <col min="14848" max="14848" width="15.42578125" style="63" customWidth="1"/>
    <col min="14849" max="15098" width="8.42578125" style="63"/>
    <col min="15099" max="15099" width="28.5703125" style="63" customWidth="1"/>
    <col min="15100" max="15100" width="47.5703125" style="63" customWidth="1"/>
    <col min="15101" max="15103" width="13.85546875" style="63" customWidth="1"/>
    <col min="15104" max="15104" width="15.42578125" style="63" customWidth="1"/>
    <col min="15105" max="15354" width="8.42578125" style="63"/>
    <col min="15355" max="15355" width="28.5703125" style="63" customWidth="1"/>
    <col min="15356" max="15356" width="47.5703125" style="63" customWidth="1"/>
    <col min="15357" max="15359" width="13.85546875" style="63" customWidth="1"/>
    <col min="15360" max="15360" width="15.42578125" style="63" customWidth="1"/>
    <col min="15361" max="15610" width="8.42578125" style="63"/>
    <col min="15611" max="15611" width="28.5703125" style="63" customWidth="1"/>
    <col min="15612" max="15612" width="47.5703125" style="63" customWidth="1"/>
    <col min="15613" max="15615" width="13.85546875" style="63" customWidth="1"/>
    <col min="15616" max="15616" width="15.42578125" style="63" customWidth="1"/>
    <col min="15617" max="15866" width="8.42578125" style="63"/>
    <col min="15867" max="15867" width="28.5703125" style="63" customWidth="1"/>
    <col min="15868" max="15868" width="47.5703125" style="63" customWidth="1"/>
    <col min="15869" max="15871" width="13.85546875" style="63" customWidth="1"/>
    <col min="15872" max="15872" width="15.42578125" style="63" customWidth="1"/>
    <col min="15873" max="16122" width="8.42578125" style="63"/>
    <col min="16123" max="16123" width="28.5703125" style="63" customWidth="1"/>
    <col min="16124" max="16124" width="47.5703125" style="63" customWidth="1"/>
    <col min="16125" max="16127" width="13.85546875" style="63" customWidth="1"/>
    <col min="16128" max="16128" width="15.42578125" style="63" customWidth="1"/>
    <col min="16129" max="16384" width="8.42578125" style="63"/>
  </cols>
  <sheetData>
    <row r="1" spans="1:3" x14ac:dyDescent="0.25">
      <c r="C1" s="64" t="s">
        <v>280</v>
      </c>
    </row>
    <row r="2" spans="1:3" s="46" customFormat="1" x14ac:dyDescent="0.25">
      <c r="A2" s="243" t="s">
        <v>27</v>
      </c>
      <c r="B2" s="243"/>
      <c r="C2" s="243"/>
    </row>
    <row r="3" spans="1:3" s="46" customFormat="1" ht="27" customHeight="1" x14ac:dyDescent="0.25">
      <c r="A3" s="243" t="s">
        <v>0</v>
      </c>
      <c r="B3" s="243"/>
      <c r="C3" s="243"/>
    </row>
    <row r="4" spans="1:3" ht="52.5" customHeight="1" x14ac:dyDescent="0.25">
      <c r="A4" s="272" t="s">
        <v>133</v>
      </c>
      <c r="B4" s="272"/>
      <c r="C4" s="272"/>
    </row>
    <row r="5" spans="1:3" x14ac:dyDescent="0.25">
      <c r="A5" s="94"/>
      <c r="B5" s="94"/>
      <c r="C5" s="95" t="s">
        <v>29</v>
      </c>
    </row>
    <row r="6" spans="1:3" x14ac:dyDescent="0.25">
      <c r="A6" s="268" t="s">
        <v>20</v>
      </c>
      <c r="B6" s="268"/>
      <c r="C6" s="268"/>
    </row>
    <row r="7" spans="1:3" x14ac:dyDescent="0.25">
      <c r="A7" s="65" t="s">
        <v>22</v>
      </c>
      <c r="B7" s="65"/>
      <c r="C7" s="65"/>
    </row>
    <row r="8" spans="1:3" x14ac:dyDescent="0.25">
      <c r="A8" s="31"/>
      <c r="B8" s="31"/>
      <c r="C8" s="31"/>
    </row>
    <row r="9" spans="1:3" x14ac:dyDescent="0.25">
      <c r="A9" s="31"/>
      <c r="B9" s="31"/>
      <c r="C9" s="31"/>
    </row>
    <row r="10" spans="1:3" x14ac:dyDescent="0.25">
      <c r="A10" s="92" t="s">
        <v>7</v>
      </c>
      <c r="B10" s="66" t="s">
        <v>8</v>
      </c>
      <c r="C10" s="67"/>
    </row>
    <row r="11" spans="1:3" ht="18.75" customHeight="1" x14ac:dyDescent="0.25">
      <c r="A11" s="92" t="s">
        <v>148</v>
      </c>
      <c r="B11" s="66" t="s">
        <v>149</v>
      </c>
      <c r="C11" s="67"/>
    </row>
    <row r="12" spans="1:3" ht="18.75" customHeight="1" x14ac:dyDescent="0.25">
      <c r="A12" s="69"/>
      <c r="B12" s="69"/>
      <c r="C12" s="69"/>
    </row>
    <row r="13" spans="1:3" s="69" customFormat="1" x14ac:dyDescent="0.25">
      <c r="A13" s="68" t="s">
        <v>9</v>
      </c>
      <c r="B13" s="67"/>
      <c r="C13" s="67"/>
    </row>
    <row r="14" spans="1:3" ht="14.25" customHeight="1" x14ac:dyDescent="0.25">
      <c r="A14" s="69"/>
      <c r="B14" s="69"/>
      <c r="C14" s="225"/>
    </row>
    <row r="15" spans="1:3" ht="70.5" customHeight="1" x14ac:dyDescent="0.25">
      <c r="A15" s="92" t="s">
        <v>10</v>
      </c>
      <c r="B15" s="92" t="s">
        <v>148</v>
      </c>
      <c r="C15" s="194" t="s">
        <v>40</v>
      </c>
    </row>
    <row r="16" spans="1:3" x14ac:dyDescent="0.25">
      <c r="A16" s="92" t="s">
        <v>11</v>
      </c>
      <c r="B16" s="92">
        <v>32009</v>
      </c>
      <c r="C16" s="91" t="s">
        <v>2</v>
      </c>
    </row>
    <row r="17" spans="1:3" ht="51.75" x14ac:dyDescent="0.25">
      <c r="A17" s="92" t="s">
        <v>12</v>
      </c>
      <c r="B17" s="92" t="s">
        <v>208</v>
      </c>
      <c r="C17" s="269"/>
    </row>
    <row r="18" spans="1:3" ht="51.75" x14ac:dyDescent="0.25">
      <c r="A18" s="92" t="s">
        <v>13</v>
      </c>
      <c r="B18" s="92" t="s">
        <v>216</v>
      </c>
      <c r="C18" s="270"/>
    </row>
    <row r="19" spans="1:3" ht="34.5" x14ac:dyDescent="0.25">
      <c r="A19" s="92" t="s">
        <v>14</v>
      </c>
      <c r="B19" s="92" t="s">
        <v>78</v>
      </c>
      <c r="C19" s="270"/>
    </row>
    <row r="20" spans="1:3" ht="51.75" x14ac:dyDescent="0.25">
      <c r="A20" s="92" t="s">
        <v>46</v>
      </c>
      <c r="B20" s="92" t="s">
        <v>151</v>
      </c>
      <c r="C20" s="271"/>
    </row>
    <row r="21" spans="1:3" x14ac:dyDescent="0.25">
      <c r="A21" s="266" t="s">
        <v>15</v>
      </c>
      <c r="B21" s="266"/>
      <c r="C21" s="92"/>
    </row>
    <row r="22" spans="1:3" ht="19.5" customHeight="1" x14ac:dyDescent="0.25">
      <c r="A22" s="265" t="s">
        <v>36</v>
      </c>
      <c r="B22" s="265"/>
      <c r="C22" s="72">
        <f>'6.'!E52</f>
        <v>-600000</v>
      </c>
    </row>
    <row r="23" spans="1:3" x14ac:dyDescent="0.25">
      <c r="A23" s="31"/>
      <c r="B23" s="31"/>
      <c r="C23" s="31"/>
    </row>
    <row r="24" spans="1:3" x14ac:dyDescent="0.25">
      <c r="A24" s="92" t="s">
        <v>7</v>
      </c>
      <c r="B24" s="66" t="s">
        <v>8</v>
      </c>
      <c r="C24" s="67"/>
    </row>
    <row r="25" spans="1:3" ht="18.75" customHeight="1" x14ac:dyDescent="0.25">
      <c r="A25" s="92">
        <v>1049</v>
      </c>
      <c r="B25" s="66" t="s">
        <v>169</v>
      </c>
      <c r="C25" s="67"/>
    </row>
    <row r="26" spans="1:3" ht="18.75" customHeight="1" x14ac:dyDescent="0.25">
      <c r="A26" s="69"/>
      <c r="B26" s="69"/>
      <c r="C26" s="69"/>
    </row>
    <row r="27" spans="1:3" s="69" customFormat="1" x14ac:dyDescent="0.25">
      <c r="A27" s="68" t="s">
        <v>9</v>
      </c>
      <c r="B27" s="67"/>
      <c r="C27" s="67"/>
    </row>
    <row r="28" spans="1:3" x14ac:dyDescent="0.25">
      <c r="A28" s="65"/>
      <c r="B28" s="74"/>
      <c r="C28" s="74"/>
    </row>
    <row r="29" spans="1:3" ht="69" x14ac:dyDescent="0.25">
      <c r="A29" s="203" t="s">
        <v>10</v>
      </c>
      <c r="B29" s="211" t="s">
        <v>302</v>
      </c>
      <c r="C29" s="220" t="s">
        <v>281</v>
      </c>
    </row>
    <row r="30" spans="1:3" x14ac:dyDescent="0.25">
      <c r="A30" s="203" t="s">
        <v>11</v>
      </c>
      <c r="B30" s="211">
        <v>11007</v>
      </c>
      <c r="C30" s="221" t="s">
        <v>2</v>
      </c>
    </row>
    <row r="31" spans="1:3" ht="69" x14ac:dyDescent="0.25">
      <c r="A31" s="203" t="s">
        <v>12</v>
      </c>
      <c r="B31" s="211" t="s">
        <v>303</v>
      </c>
      <c r="C31" s="222"/>
    </row>
    <row r="32" spans="1:3" x14ac:dyDescent="0.25">
      <c r="A32" s="203" t="s">
        <v>13</v>
      </c>
      <c r="B32" s="211" t="s">
        <v>248</v>
      </c>
      <c r="C32" s="222"/>
    </row>
    <row r="33" spans="1:3" x14ac:dyDescent="0.25">
      <c r="A33" s="203" t="s">
        <v>14</v>
      </c>
      <c r="B33" s="211" t="s">
        <v>77</v>
      </c>
      <c r="C33" s="222"/>
    </row>
    <row r="34" spans="1:3" ht="51.75" x14ac:dyDescent="0.25">
      <c r="A34" s="203" t="s">
        <v>46</v>
      </c>
      <c r="B34" s="211" t="s">
        <v>129</v>
      </c>
      <c r="C34" s="222"/>
    </row>
    <row r="35" spans="1:3" x14ac:dyDescent="0.25">
      <c r="A35" s="277" t="s">
        <v>15</v>
      </c>
      <c r="B35" s="277"/>
      <c r="C35" s="203"/>
    </row>
    <row r="36" spans="1:3" x14ac:dyDescent="0.25">
      <c r="A36" s="276" t="s">
        <v>16</v>
      </c>
      <c r="B36" s="276"/>
      <c r="C36" s="223">
        <f>'6.'!E65</f>
        <v>460000</v>
      </c>
    </row>
    <row r="37" spans="1:3" s="172" customFormat="1" x14ac:dyDescent="0.25">
      <c r="A37" s="106"/>
      <c r="B37" s="106"/>
      <c r="C37" s="106"/>
    </row>
    <row r="38" spans="1:3" ht="75" customHeight="1" x14ac:dyDescent="0.25">
      <c r="A38" s="196" t="s">
        <v>10</v>
      </c>
      <c r="B38" s="196">
        <v>1049</v>
      </c>
      <c r="C38" s="194" t="s">
        <v>40</v>
      </c>
    </row>
    <row r="39" spans="1:3" ht="22.5" customHeight="1" x14ac:dyDescent="0.25">
      <c r="A39" s="196" t="s">
        <v>11</v>
      </c>
      <c r="B39" s="196" t="s">
        <v>123</v>
      </c>
      <c r="C39" s="194" t="s">
        <v>38</v>
      </c>
    </row>
    <row r="40" spans="1:3" ht="51.75" x14ac:dyDescent="0.25">
      <c r="A40" s="196" t="s">
        <v>12</v>
      </c>
      <c r="B40" s="196" t="s">
        <v>247</v>
      </c>
      <c r="C40" s="253"/>
    </row>
    <row r="41" spans="1:3" x14ac:dyDescent="0.25">
      <c r="A41" s="196" t="s">
        <v>13</v>
      </c>
      <c r="B41" s="196" t="s">
        <v>248</v>
      </c>
      <c r="C41" s="275"/>
    </row>
    <row r="42" spans="1:3" x14ac:dyDescent="0.25">
      <c r="A42" s="196" t="s">
        <v>14</v>
      </c>
      <c r="B42" s="196" t="s">
        <v>77</v>
      </c>
      <c r="C42" s="275"/>
    </row>
    <row r="43" spans="1:3" ht="51.75" x14ac:dyDescent="0.25">
      <c r="A43" s="196" t="s">
        <v>124</v>
      </c>
      <c r="B43" s="196" t="s">
        <v>125</v>
      </c>
      <c r="C43" s="254"/>
    </row>
    <row r="44" spans="1:3" x14ac:dyDescent="0.25">
      <c r="A44" s="248" t="s">
        <v>15</v>
      </c>
      <c r="B44" s="248"/>
      <c r="C44" s="196"/>
    </row>
    <row r="45" spans="1:3" x14ac:dyDescent="0.25">
      <c r="A45" s="264" t="s">
        <v>252</v>
      </c>
      <c r="B45" s="264"/>
      <c r="C45" s="70">
        <v>-1</v>
      </c>
    </row>
    <row r="46" spans="1:3" x14ac:dyDescent="0.25">
      <c r="A46" s="264" t="s">
        <v>249</v>
      </c>
      <c r="B46" s="264"/>
      <c r="C46" s="70">
        <v>-1</v>
      </c>
    </row>
    <row r="47" spans="1:3" x14ac:dyDescent="0.25">
      <c r="A47" s="263" t="s">
        <v>39</v>
      </c>
      <c r="B47" s="263"/>
      <c r="C47" s="73">
        <f>'6.'!E73</f>
        <v>-285000</v>
      </c>
    </row>
    <row r="48" spans="1:3" x14ac:dyDescent="0.25">
      <c r="A48" s="212"/>
      <c r="B48" s="212"/>
      <c r="C48" s="212"/>
    </row>
    <row r="49" spans="1:3" ht="69" x14ac:dyDescent="0.25">
      <c r="A49" s="211" t="s">
        <v>10</v>
      </c>
      <c r="B49" s="211" t="s">
        <v>302</v>
      </c>
      <c r="C49" s="210" t="s">
        <v>40</v>
      </c>
    </row>
    <row r="50" spans="1:3" x14ac:dyDescent="0.25">
      <c r="A50" s="211" t="s">
        <v>11</v>
      </c>
      <c r="B50" s="211" t="s">
        <v>305</v>
      </c>
      <c r="C50" s="210" t="s">
        <v>38</v>
      </c>
    </row>
    <row r="51" spans="1:3" ht="69" x14ac:dyDescent="0.25">
      <c r="A51" s="211" t="s">
        <v>12</v>
      </c>
      <c r="B51" s="211" t="s">
        <v>306</v>
      </c>
      <c r="C51" s="253"/>
    </row>
    <row r="52" spans="1:3" x14ac:dyDescent="0.25">
      <c r="A52" s="211" t="s">
        <v>13</v>
      </c>
      <c r="B52" s="211" t="s">
        <v>248</v>
      </c>
      <c r="C52" s="275"/>
    </row>
    <row r="53" spans="1:3" x14ac:dyDescent="0.25">
      <c r="A53" s="211" t="s">
        <v>14</v>
      </c>
      <c r="B53" s="211" t="s">
        <v>77</v>
      </c>
      <c r="C53" s="275"/>
    </row>
    <row r="54" spans="1:3" ht="51.75" x14ac:dyDescent="0.25">
      <c r="A54" s="211" t="s">
        <v>46</v>
      </c>
      <c r="B54" s="211" t="s">
        <v>129</v>
      </c>
      <c r="C54" s="254"/>
    </row>
    <row r="55" spans="1:3" x14ac:dyDescent="0.25">
      <c r="A55" s="248" t="s">
        <v>15</v>
      </c>
      <c r="B55" s="248"/>
      <c r="C55" s="211"/>
    </row>
    <row r="56" spans="1:3" x14ac:dyDescent="0.25">
      <c r="A56" s="264" t="s">
        <v>307</v>
      </c>
      <c r="B56" s="264"/>
      <c r="C56" s="224">
        <f>+C57</f>
        <v>-1</v>
      </c>
    </row>
    <row r="57" spans="1:3" x14ac:dyDescent="0.25">
      <c r="A57" s="279" t="s">
        <v>304</v>
      </c>
      <c r="B57" s="280"/>
      <c r="C57" s="224">
        <v>-1</v>
      </c>
    </row>
    <row r="58" spans="1:3" x14ac:dyDescent="0.25">
      <c r="A58" s="279" t="s">
        <v>16</v>
      </c>
      <c r="B58" s="280"/>
      <c r="C58" s="224">
        <f>'6.'!E81</f>
        <v>-55000</v>
      </c>
    </row>
    <row r="59" spans="1:3" x14ac:dyDescent="0.25">
      <c r="A59" s="200"/>
      <c r="B59" s="200"/>
      <c r="C59" s="200"/>
    </row>
    <row r="60" spans="1:3" ht="75" customHeight="1" x14ac:dyDescent="0.25">
      <c r="A60" s="196" t="s">
        <v>10</v>
      </c>
      <c r="B60" s="196">
        <v>1049</v>
      </c>
      <c r="C60" s="194" t="s">
        <v>40</v>
      </c>
    </row>
    <row r="61" spans="1:3" ht="22.5" customHeight="1" x14ac:dyDescent="0.25">
      <c r="A61" s="196" t="s">
        <v>11</v>
      </c>
      <c r="B61" s="196">
        <v>11012</v>
      </c>
      <c r="C61" s="194" t="s">
        <v>38</v>
      </c>
    </row>
    <row r="62" spans="1:3" ht="51.75" x14ac:dyDescent="0.25">
      <c r="A62" s="196" t="s">
        <v>12</v>
      </c>
      <c r="B62" s="196" t="s">
        <v>250</v>
      </c>
      <c r="C62" s="253"/>
    </row>
    <row r="63" spans="1:3" x14ac:dyDescent="0.25">
      <c r="A63" s="196" t="s">
        <v>13</v>
      </c>
      <c r="B63" s="196" t="s">
        <v>248</v>
      </c>
      <c r="C63" s="275"/>
    </row>
    <row r="64" spans="1:3" x14ac:dyDescent="0.25">
      <c r="A64" s="196" t="s">
        <v>14</v>
      </c>
      <c r="B64" s="196" t="s">
        <v>77</v>
      </c>
      <c r="C64" s="275"/>
    </row>
    <row r="65" spans="1:3" ht="51.75" x14ac:dyDescent="0.25">
      <c r="A65" s="196" t="s">
        <v>124</v>
      </c>
      <c r="B65" s="196" t="s">
        <v>125</v>
      </c>
      <c r="C65" s="254"/>
    </row>
    <row r="66" spans="1:3" x14ac:dyDescent="0.25">
      <c r="A66" s="248" t="s">
        <v>15</v>
      </c>
      <c r="B66" s="248"/>
      <c r="C66" s="196"/>
    </row>
    <row r="67" spans="1:3" x14ac:dyDescent="0.25">
      <c r="A67" s="264" t="s">
        <v>252</v>
      </c>
      <c r="B67" s="264"/>
      <c r="C67" s="70">
        <v>-1</v>
      </c>
    </row>
    <row r="68" spans="1:3" x14ac:dyDescent="0.25">
      <c r="A68" s="264" t="s">
        <v>251</v>
      </c>
      <c r="B68" s="264"/>
      <c r="C68" s="70">
        <v>-1</v>
      </c>
    </row>
    <row r="69" spans="1:3" x14ac:dyDescent="0.25">
      <c r="A69" s="263" t="s">
        <v>39</v>
      </c>
      <c r="B69" s="263"/>
      <c r="C69" s="73">
        <f>'6.'!E89</f>
        <v>-470000</v>
      </c>
    </row>
    <row r="70" spans="1:3" x14ac:dyDescent="0.25">
      <c r="A70" s="212"/>
      <c r="B70" s="212"/>
      <c r="C70" s="212"/>
    </row>
    <row r="71" spans="1:3" ht="69" x14ac:dyDescent="0.25">
      <c r="A71" s="201" t="s">
        <v>10</v>
      </c>
      <c r="B71" s="211" t="s">
        <v>302</v>
      </c>
      <c r="C71" s="210" t="s">
        <v>281</v>
      </c>
    </row>
    <row r="72" spans="1:3" x14ac:dyDescent="0.25">
      <c r="A72" s="201" t="s">
        <v>11</v>
      </c>
      <c r="B72" s="211" t="s">
        <v>308</v>
      </c>
      <c r="C72" s="211"/>
    </row>
    <row r="73" spans="1:3" ht="56.25" customHeight="1" x14ac:dyDescent="0.25">
      <c r="A73" s="201" t="s">
        <v>12</v>
      </c>
      <c r="B73" s="203" t="s">
        <v>309</v>
      </c>
      <c r="C73" s="211"/>
    </row>
    <row r="74" spans="1:3" x14ac:dyDescent="0.25">
      <c r="A74" s="201" t="s">
        <v>13</v>
      </c>
      <c r="B74" s="203" t="s">
        <v>310</v>
      </c>
      <c r="C74" s="211"/>
    </row>
    <row r="75" spans="1:3" x14ac:dyDescent="0.25">
      <c r="A75" s="201" t="s">
        <v>14</v>
      </c>
      <c r="B75" s="203" t="s">
        <v>77</v>
      </c>
      <c r="C75" s="211"/>
    </row>
    <row r="76" spans="1:3" ht="51.75" x14ac:dyDescent="0.25">
      <c r="A76" s="201" t="s">
        <v>46</v>
      </c>
      <c r="B76" s="203" t="s">
        <v>129</v>
      </c>
      <c r="C76" s="211"/>
    </row>
    <row r="77" spans="1:3" x14ac:dyDescent="0.25">
      <c r="A77" s="235" t="s">
        <v>15</v>
      </c>
      <c r="B77" s="235"/>
      <c r="C77" s="211"/>
    </row>
    <row r="78" spans="1:3" x14ac:dyDescent="0.25">
      <c r="A78" s="278" t="s">
        <v>16</v>
      </c>
      <c r="B78" s="278"/>
      <c r="C78" s="224">
        <f>'6.'!E98</f>
        <v>295000</v>
      </c>
    </row>
    <row r="79" spans="1:3" x14ac:dyDescent="0.25">
      <c r="A79" s="200"/>
      <c r="B79" s="200"/>
      <c r="C79" s="200"/>
    </row>
    <row r="80" spans="1:3" ht="75" customHeight="1" x14ac:dyDescent="0.25">
      <c r="A80" s="196" t="s">
        <v>10</v>
      </c>
      <c r="B80" s="196">
        <v>1049</v>
      </c>
      <c r="C80" s="194" t="s">
        <v>40</v>
      </c>
    </row>
    <row r="81" spans="1:3" ht="22.5" customHeight="1" x14ac:dyDescent="0.25">
      <c r="A81" s="196" t="s">
        <v>11</v>
      </c>
      <c r="B81" s="196">
        <v>11016</v>
      </c>
      <c r="C81" s="194" t="s">
        <v>38</v>
      </c>
    </row>
    <row r="82" spans="1:3" ht="51.75" x14ac:dyDescent="0.25">
      <c r="A82" s="196" t="s">
        <v>12</v>
      </c>
      <c r="B82" s="196" t="s">
        <v>231</v>
      </c>
      <c r="C82" s="253"/>
    </row>
    <row r="83" spans="1:3" ht="51.75" x14ac:dyDescent="0.25">
      <c r="A83" s="196" t="s">
        <v>13</v>
      </c>
      <c r="B83" s="196" t="s">
        <v>245</v>
      </c>
      <c r="C83" s="275"/>
    </row>
    <row r="84" spans="1:3" x14ac:dyDescent="0.25">
      <c r="A84" s="196" t="s">
        <v>14</v>
      </c>
      <c r="B84" s="196" t="s">
        <v>77</v>
      </c>
      <c r="C84" s="275"/>
    </row>
    <row r="85" spans="1:3" ht="51.75" x14ac:dyDescent="0.25">
      <c r="A85" s="196" t="s">
        <v>124</v>
      </c>
      <c r="B85" s="196" t="s">
        <v>125</v>
      </c>
      <c r="C85" s="254"/>
    </row>
    <row r="86" spans="1:3" x14ac:dyDescent="0.25">
      <c r="A86" s="248" t="s">
        <v>15</v>
      </c>
      <c r="B86" s="248"/>
      <c r="C86" s="196"/>
    </row>
    <row r="87" spans="1:3" x14ac:dyDescent="0.25">
      <c r="A87" s="264" t="s">
        <v>253</v>
      </c>
      <c r="B87" s="264"/>
      <c r="C87" s="70">
        <v>-45</v>
      </c>
    </row>
    <row r="88" spans="1:3" x14ac:dyDescent="0.25">
      <c r="A88" s="263" t="s">
        <v>39</v>
      </c>
      <c r="B88" s="263"/>
      <c r="C88" s="73">
        <f>'6.'!E106</f>
        <v>-345206</v>
      </c>
    </row>
    <row r="89" spans="1:3" x14ac:dyDescent="0.25">
      <c r="A89" s="200"/>
      <c r="B89" s="200"/>
      <c r="C89" s="200"/>
    </row>
    <row r="90" spans="1:3" ht="75" customHeight="1" x14ac:dyDescent="0.25">
      <c r="A90" s="196" t="s">
        <v>10</v>
      </c>
      <c r="B90" s="196">
        <v>1049</v>
      </c>
      <c r="C90" s="194" t="s">
        <v>40</v>
      </c>
    </row>
    <row r="91" spans="1:3" ht="22.5" customHeight="1" x14ac:dyDescent="0.25">
      <c r="A91" s="196" t="s">
        <v>11</v>
      </c>
      <c r="B91" s="196">
        <v>11017</v>
      </c>
      <c r="C91" s="194" t="s">
        <v>38</v>
      </c>
    </row>
    <row r="92" spans="1:3" ht="51.75" x14ac:dyDescent="0.25">
      <c r="A92" s="196" t="s">
        <v>12</v>
      </c>
      <c r="B92" s="196" t="s">
        <v>232</v>
      </c>
      <c r="C92" s="253"/>
    </row>
    <row r="93" spans="1:3" ht="51.75" x14ac:dyDescent="0.25">
      <c r="A93" s="196" t="s">
        <v>13</v>
      </c>
      <c r="B93" s="196" t="s">
        <v>244</v>
      </c>
      <c r="C93" s="275"/>
    </row>
    <row r="94" spans="1:3" x14ac:dyDescent="0.25">
      <c r="A94" s="196" t="s">
        <v>14</v>
      </c>
      <c r="B94" s="196" t="s">
        <v>77</v>
      </c>
      <c r="C94" s="275"/>
    </row>
    <row r="95" spans="1:3" ht="51.75" x14ac:dyDescent="0.25">
      <c r="A95" s="196" t="s">
        <v>124</v>
      </c>
      <c r="B95" s="196" t="s">
        <v>125</v>
      </c>
      <c r="C95" s="254"/>
    </row>
    <row r="96" spans="1:3" x14ac:dyDescent="0.25">
      <c r="A96" s="248" t="s">
        <v>15</v>
      </c>
      <c r="B96" s="248"/>
      <c r="C96" s="196"/>
    </row>
    <row r="97" spans="1:3" x14ac:dyDescent="0.25">
      <c r="A97" s="264" t="s">
        <v>253</v>
      </c>
      <c r="B97" s="264"/>
      <c r="C97" s="70">
        <v>-50</v>
      </c>
    </row>
    <row r="98" spans="1:3" x14ac:dyDescent="0.25">
      <c r="A98" s="263" t="s">
        <v>39</v>
      </c>
      <c r="B98" s="263"/>
      <c r="C98" s="73">
        <f>'6.'!E115</f>
        <v>-300000</v>
      </c>
    </row>
    <row r="99" spans="1:3" s="172" customFormat="1" x14ac:dyDescent="0.25">
      <c r="A99" s="106"/>
      <c r="B99" s="106"/>
      <c r="C99" s="106"/>
    </row>
    <row r="100" spans="1:3" ht="75" customHeight="1" x14ac:dyDescent="0.25">
      <c r="A100" s="195" t="s">
        <v>10</v>
      </c>
      <c r="B100" s="195">
        <v>1049</v>
      </c>
      <c r="C100" s="194" t="s">
        <v>40</v>
      </c>
    </row>
    <row r="101" spans="1:3" x14ac:dyDescent="0.25">
      <c r="A101" s="195" t="s">
        <v>11</v>
      </c>
      <c r="B101" s="195">
        <v>21004</v>
      </c>
      <c r="C101" s="197" t="s">
        <v>2</v>
      </c>
    </row>
    <row r="102" spans="1:3" ht="69" x14ac:dyDescent="0.25">
      <c r="A102" s="195" t="s">
        <v>12</v>
      </c>
      <c r="B102" s="196" t="s">
        <v>254</v>
      </c>
      <c r="C102" s="269"/>
    </row>
    <row r="103" spans="1:3" x14ac:dyDescent="0.25">
      <c r="A103" s="195" t="s">
        <v>13</v>
      </c>
      <c r="B103" s="196" t="s">
        <v>255</v>
      </c>
      <c r="C103" s="270"/>
    </row>
    <row r="104" spans="1:3" ht="34.5" x14ac:dyDescent="0.25">
      <c r="A104" s="195" t="s">
        <v>14</v>
      </c>
      <c r="B104" s="196" t="s">
        <v>176</v>
      </c>
      <c r="C104" s="270"/>
    </row>
    <row r="105" spans="1:3" ht="51.75" x14ac:dyDescent="0.25">
      <c r="A105" s="195" t="s">
        <v>46</v>
      </c>
      <c r="B105" s="196" t="s">
        <v>129</v>
      </c>
      <c r="C105" s="271"/>
    </row>
    <row r="106" spans="1:3" x14ac:dyDescent="0.25">
      <c r="A106" s="266" t="s">
        <v>15</v>
      </c>
      <c r="B106" s="266"/>
      <c r="C106" s="195"/>
    </row>
    <row r="107" spans="1:3" ht="19.5" customHeight="1" x14ac:dyDescent="0.25">
      <c r="A107" s="265" t="s">
        <v>36</v>
      </c>
      <c r="B107" s="265"/>
      <c r="C107" s="72">
        <f>'6.'!E124</f>
        <v>-330000</v>
      </c>
    </row>
    <row r="108" spans="1:3" s="172" customFormat="1" x14ac:dyDescent="0.25">
      <c r="A108" s="106"/>
      <c r="B108" s="106"/>
      <c r="C108" s="106"/>
    </row>
    <row r="109" spans="1:3" ht="74.25" customHeight="1" x14ac:dyDescent="0.25">
      <c r="A109" s="195" t="s">
        <v>10</v>
      </c>
      <c r="B109" s="195">
        <v>1049</v>
      </c>
      <c r="C109" s="194" t="s">
        <v>40</v>
      </c>
    </row>
    <row r="110" spans="1:3" x14ac:dyDescent="0.25">
      <c r="A110" s="195" t="s">
        <v>11</v>
      </c>
      <c r="B110" s="195">
        <v>21006</v>
      </c>
      <c r="C110" s="197" t="s">
        <v>2</v>
      </c>
    </row>
    <row r="111" spans="1:3" ht="51.75" x14ac:dyDescent="0.25">
      <c r="A111" s="195" t="s">
        <v>12</v>
      </c>
      <c r="B111" s="196" t="s">
        <v>256</v>
      </c>
      <c r="C111" s="269"/>
    </row>
    <row r="112" spans="1:3" x14ac:dyDescent="0.25">
      <c r="A112" s="195" t="s">
        <v>13</v>
      </c>
      <c r="B112" s="196" t="s">
        <v>257</v>
      </c>
      <c r="C112" s="270"/>
    </row>
    <row r="113" spans="1:3" ht="34.5" x14ac:dyDescent="0.25">
      <c r="A113" s="195" t="s">
        <v>14</v>
      </c>
      <c r="B113" s="196" t="s">
        <v>176</v>
      </c>
      <c r="C113" s="270"/>
    </row>
    <row r="114" spans="1:3" ht="51.75" x14ac:dyDescent="0.25">
      <c r="A114" s="195" t="s">
        <v>46</v>
      </c>
      <c r="B114" s="196" t="s">
        <v>129</v>
      </c>
      <c r="C114" s="271"/>
    </row>
    <row r="115" spans="1:3" x14ac:dyDescent="0.25">
      <c r="A115" s="266" t="s">
        <v>15</v>
      </c>
      <c r="B115" s="266"/>
      <c r="C115" s="195"/>
    </row>
    <row r="116" spans="1:3" x14ac:dyDescent="0.25">
      <c r="A116" s="264" t="s">
        <v>268</v>
      </c>
      <c r="B116" s="264"/>
      <c r="C116" s="70">
        <v>-35</v>
      </c>
    </row>
    <row r="117" spans="1:3" ht="19.5" customHeight="1" x14ac:dyDescent="0.25">
      <c r="A117" s="265" t="s">
        <v>36</v>
      </c>
      <c r="B117" s="265"/>
      <c r="C117" s="72">
        <f>'6.'!E133</f>
        <v>-1372993.8</v>
      </c>
    </row>
    <row r="118" spans="1:3" s="172" customFormat="1" x14ac:dyDescent="0.25">
      <c r="A118" s="106"/>
      <c r="B118" s="106"/>
      <c r="C118" s="106"/>
    </row>
    <row r="119" spans="1:3" ht="79.5" customHeight="1" x14ac:dyDescent="0.25">
      <c r="A119" s="195" t="s">
        <v>10</v>
      </c>
      <c r="B119" s="195">
        <v>1049</v>
      </c>
      <c r="C119" s="194" t="s">
        <v>40</v>
      </c>
    </row>
    <row r="120" spans="1:3" x14ac:dyDescent="0.25">
      <c r="A120" s="195" t="s">
        <v>11</v>
      </c>
      <c r="B120" s="195">
        <v>21008</v>
      </c>
      <c r="C120" s="197" t="s">
        <v>2</v>
      </c>
    </row>
    <row r="121" spans="1:3" ht="69" x14ac:dyDescent="0.25">
      <c r="A121" s="195" t="s">
        <v>12</v>
      </c>
      <c r="B121" s="195" t="s">
        <v>258</v>
      </c>
      <c r="C121" s="269"/>
    </row>
    <row r="122" spans="1:3" x14ac:dyDescent="0.25">
      <c r="A122" s="195" t="s">
        <v>13</v>
      </c>
      <c r="B122" s="195" t="s">
        <v>259</v>
      </c>
      <c r="C122" s="270"/>
    </row>
    <row r="123" spans="1:3" ht="34.5" x14ac:dyDescent="0.25">
      <c r="A123" s="195" t="s">
        <v>14</v>
      </c>
      <c r="B123" s="195" t="s">
        <v>176</v>
      </c>
      <c r="C123" s="270"/>
    </row>
    <row r="124" spans="1:3" ht="51.75" x14ac:dyDescent="0.25">
      <c r="A124" s="195" t="s">
        <v>46</v>
      </c>
      <c r="B124" s="195" t="s">
        <v>127</v>
      </c>
      <c r="C124" s="271"/>
    </row>
    <row r="125" spans="1:3" x14ac:dyDescent="0.25">
      <c r="A125" s="266" t="s">
        <v>15</v>
      </c>
      <c r="B125" s="266"/>
      <c r="C125" s="195"/>
    </row>
    <row r="126" spans="1:3" ht="19.5" customHeight="1" x14ac:dyDescent="0.25">
      <c r="A126" s="265" t="s">
        <v>36</v>
      </c>
      <c r="B126" s="265"/>
      <c r="C126" s="72">
        <f>'6.'!E142</f>
        <v>-4000</v>
      </c>
    </row>
    <row r="127" spans="1:3" s="172" customFormat="1" x14ac:dyDescent="0.25">
      <c r="A127" s="106"/>
      <c r="B127" s="106"/>
      <c r="C127" s="106"/>
    </row>
    <row r="128" spans="1:3" ht="79.5" customHeight="1" x14ac:dyDescent="0.25">
      <c r="A128" s="207" t="s">
        <v>10</v>
      </c>
      <c r="B128" s="207">
        <v>1049</v>
      </c>
      <c r="C128" s="205" t="s">
        <v>40</v>
      </c>
    </row>
    <row r="129" spans="1:3" x14ac:dyDescent="0.25">
      <c r="A129" s="207" t="s">
        <v>11</v>
      </c>
      <c r="B129" s="207">
        <v>21009</v>
      </c>
      <c r="C129" s="208" t="s">
        <v>2</v>
      </c>
    </row>
    <row r="130" spans="1:3" ht="51.75" x14ac:dyDescent="0.25">
      <c r="A130" s="207" t="s">
        <v>12</v>
      </c>
      <c r="B130" s="207" t="s">
        <v>294</v>
      </c>
      <c r="C130" s="269"/>
    </row>
    <row r="131" spans="1:3" ht="34.5" x14ac:dyDescent="0.25">
      <c r="A131" s="207" t="s">
        <v>13</v>
      </c>
      <c r="B131" s="207" t="s">
        <v>296</v>
      </c>
      <c r="C131" s="270"/>
    </row>
    <row r="132" spans="1:3" ht="34.5" x14ac:dyDescent="0.25">
      <c r="A132" s="207" t="s">
        <v>14</v>
      </c>
      <c r="B132" s="207" t="s">
        <v>176</v>
      </c>
      <c r="C132" s="270"/>
    </row>
    <row r="133" spans="1:3" ht="51.75" x14ac:dyDescent="0.25">
      <c r="A133" s="207" t="s">
        <v>46</v>
      </c>
      <c r="B133" s="207" t="s">
        <v>127</v>
      </c>
      <c r="C133" s="271"/>
    </row>
    <row r="134" spans="1:3" x14ac:dyDescent="0.25">
      <c r="A134" s="266" t="s">
        <v>15</v>
      </c>
      <c r="B134" s="266"/>
      <c r="C134" s="207"/>
    </row>
    <row r="135" spans="1:3" ht="19.5" customHeight="1" x14ac:dyDescent="0.25">
      <c r="A135" s="265" t="s">
        <v>36</v>
      </c>
      <c r="B135" s="265"/>
      <c r="C135" s="72">
        <f>'6.'!E151</f>
        <v>-1300000</v>
      </c>
    </row>
    <row r="136" spans="1:3" s="172" customFormat="1" x14ac:dyDescent="0.25">
      <c r="A136" s="106"/>
      <c r="B136" s="106"/>
      <c r="C136" s="106"/>
    </row>
    <row r="137" spans="1:3" ht="79.5" customHeight="1" x14ac:dyDescent="0.25">
      <c r="A137" s="195" t="s">
        <v>10</v>
      </c>
      <c r="B137" s="195">
        <v>1049</v>
      </c>
      <c r="C137" s="194" t="s">
        <v>40</v>
      </c>
    </row>
    <row r="138" spans="1:3" x14ac:dyDescent="0.25">
      <c r="A138" s="195" t="s">
        <v>11</v>
      </c>
      <c r="B138" s="195">
        <v>21011</v>
      </c>
      <c r="C138" s="197" t="s">
        <v>2</v>
      </c>
    </row>
    <row r="139" spans="1:3" ht="51.75" x14ac:dyDescent="0.25">
      <c r="A139" s="195" t="s">
        <v>12</v>
      </c>
      <c r="B139" s="195" t="s">
        <v>263</v>
      </c>
      <c r="C139" s="269"/>
    </row>
    <row r="140" spans="1:3" ht="34.5" x14ac:dyDescent="0.25">
      <c r="A140" s="195" t="s">
        <v>13</v>
      </c>
      <c r="B140" s="195" t="s">
        <v>264</v>
      </c>
      <c r="C140" s="270"/>
    </row>
    <row r="141" spans="1:3" ht="34.5" x14ac:dyDescent="0.25">
      <c r="A141" s="195" t="s">
        <v>14</v>
      </c>
      <c r="B141" s="195" t="s">
        <v>176</v>
      </c>
      <c r="C141" s="270"/>
    </row>
    <row r="142" spans="1:3" ht="51.75" x14ac:dyDescent="0.25">
      <c r="A142" s="195" t="s">
        <v>46</v>
      </c>
      <c r="B142" s="195" t="s">
        <v>127</v>
      </c>
      <c r="C142" s="271"/>
    </row>
    <row r="143" spans="1:3" x14ac:dyDescent="0.25">
      <c r="A143" s="266" t="s">
        <v>15</v>
      </c>
      <c r="B143" s="266"/>
      <c r="C143" s="195"/>
    </row>
    <row r="144" spans="1:3" ht="19.5" customHeight="1" x14ac:dyDescent="0.25">
      <c r="A144" s="265" t="s">
        <v>36</v>
      </c>
      <c r="B144" s="265"/>
      <c r="C144" s="72">
        <f>'6.'!E160</f>
        <v>-1820000</v>
      </c>
    </row>
    <row r="145" spans="1:3" s="172" customFormat="1" x14ac:dyDescent="0.25">
      <c r="A145" s="106"/>
      <c r="B145" s="106"/>
      <c r="C145" s="106"/>
    </row>
    <row r="146" spans="1:3" ht="79.5" customHeight="1" x14ac:dyDescent="0.25">
      <c r="A146" s="195" t="s">
        <v>10</v>
      </c>
      <c r="B146" s="195">
        <v>1049</v>
      </c>
      <c r="C146" s="194" t="s">
        <v>281</v>
      </c>
    </row>
    <row r="147" spans="1:3" x14ac:dyDescent="0.25">
      <c r="A147" s="195" t="s">
        <v>11</v>
      </c>
      <c r="B147" s="195">
        <v>21013</v>
      </c>
      <c r="C147" s="197" t="s">
        <v>2</v>
      </c>
    </row>
    <row r="148" spans="1:3" ht="86.25" customHeight="1" x14ac:dyDescent="0.25">
      <c r="A148" s="195" t="s">
        <v>12</v>
      </c>
      <c r="B148" s="195" t="s">
        <v>265</v>
      </c>
      <c r="C148" s="269"/>
    </row>
    <row r="149" spans="1:3" x14ac:dyDescent="0.25">
      <c r="A149" s="195" t="s">
        <v>13</v>
      </c>
      <c r="B149" s="195" t="s">
        <v>266</v>
      </c>
      <c r="C149" s="270"/>
    </row>
    <row r="150" spans="1:3" ht="34.5" x14ac:dyDescent="0.25">
      <c r="A150" s="195" t="s">
        <v>14</v>
      </c>
      <c r="B150" s="195" t="s">
        <v>176</v>
      </c>
      <c r="C150" s="270"/>
    </row>
    <row r="151" spans="1:3" ht="51.75" x14ac:dyDescent="0.25">
      <c r="A151" s="195" t="s">
        <v>46</v>
      </c>
      <c r="B151" s="195" t="s">
        <v>127</v>
      </c>
      <c r="C151" s="271"/>
    </row>
    <row r="152" spans="1:3" x14ac:dyDescent="0.25">
      <c r="A152" s="266" t="s">
        <v>15</v>
      </c>
      <c r="B152" s="266"/>
      <c r="C152" s="195"/>
    </row>
    <row r="153" spans="1:3" ht="19.5" customHeight="1" x14ac:dyDescent="0.25">
      <c r="A153" s="265" t="s">
        <v>36</v>
      </c>
      <c r="B153" s="265"/>
      <c r="C153" s="72">
        <f>'6.'!E170</f>
        <v>300000</v>
      </c>
    </row>
    <row r="154" spans="1:3" ht="14.25" customHeight="1" x14ac:dyDescent="0.25">
      <c r="A154" s="69"/>
      <c r="B154" s="69"/>
      <c r="C154" s="69"/>
    </row>
    <row r="155" spans="1:3" ht="79.5" customHeight="1" x14ac:dyDescent="0.25">
      <c r="A155" s="195" t="s">
        <v>10</v>
      </c>
      <c r="B155" s="195">
        <v>1049</v>
      </c>
      <c r="C155" s="194" t="s">
        <v>40</v>
      </c>
    </row>
    <row r="156" spans="1:3" x14ac:dyDescent="0.25">
      <c r="A156" s="195" t="s">
        <v>11</v>
      </c>
      <c r="B156" s="195">
        <v>21014</v>
      </c>
      <c r="C156" s="197" t="s">
        <v>2</v>
      </c>
    </row>
    <row r="157" spans="1:3" ht="72.75" customHeight="1" x14ac:dyDescent="0.25">
      <c r="A157" s="195" t="s">
        <v>12</v>
      </c>
      <c r="B157" s="140" t="s">
        <v>175</v>
      </c>
      <c r="C157" s="269"/>
    </row>
    <row r="158" spans="1:3" x14ac:dyDescent="0.25">
      <c r="A158" s="195" t="s">
        <v>13</v>
      </c>
      <c r="B158" s="195" t="s">
        <v>97</v>
      </c>
      <c r="C158" s="270"/>
    </row>
    <row r="159" spans="1:3" ht="34.5" x14ac:dyDescent="0.25">
      <c r="A159" s="195" t="s">
        <v>14</v>
      </c>
      <c r="B159" s="195" t="s">
        <v>176</v>
      </c>
      <c r="C159" s="270"/>
    </row>
    <row r="160" spans="1:3" ht="51.75" x14ac:dyDescent="0.25">
      <c r="A160" s="195" t="s">
        <v>46</v>
      </c>
      <c r="B160" s="195" t="s">
        <v>177</v>
      </c>
      <c r="C160" s="271"/>
    </row>
    <row r="161" spans="1:3" x14ac:dyDescent="0.25">
      <c r="A161" s="266" t="s">
        <v>15</v>
      </c>
      <c r="B161" s="266"/>
      <c r="C161" s="195"/>
    </row>
    <row r="162" spans="1:3" x14ac:dyDescent="0.25">
      <c r="A162" s="264" t="s">
        <v>267</v>
      </c>
      <c r="B162" s="264"/>
      <c r="C162" s="70">
        <v>-9</v>
      </c>
    </row>
    <row r="163" spans="1:3" ht="19.5" customHeight="1" x14ac:dyDescent="0.25">
      <c r="A163" s="265" t="s">
        <v>36</v>
      </c>
      <c r="B163" s="265"/>
      <c r="C163" s="72">
        <f>'7.'!E18</f>
        <v>-260000</v>
      </c>
    </row>
    <row r="164" spans="1:3" ht="14.25" customHeight="1" x14ac:dyDescent="0.25">
      <c r="A164" s="69"/>
      <c r="B164" s="69"/>
      <c r="C164" s="69"/>
    </row>
    <row r="165" spans="1:3" ht="71.25" customHeight="1" x14ac:dyDescent="0.25">
      <c r="A165" s="195" t="s">
        <v>10</v>
      </c>
      <c r="B165" s="195">
        <v>1049</v>
      </c>
      <c r="C165" s="194" t="s">
        <v>40</v>
      </c>
    </row>
    <row r="166" spans="1:3" x14ac:dyDescent="0.25">
      <c r="A166" s="195" t="s">
        <v>11</v>
      </c>
      <c r="B166" s="195">
        <v>21015</v>
      </c>
      <c r="C166" s="197" t="s">
        <v>2</v>
      </c>
    </row>
    <row r="167" spans="1:3" ht="72.75" customHeight="1" x14ac:dyDescent="0.25">
      <c r="A167" s="195" t="s">
        <v>12</v>
      </c>
      <c r="B167" s="140" t="s">
        <v>217</v>
      </c>
      <c r="C167" s="269"/>
    </row>
    <row r="168" spans="1:3" ht="69" x14ac:dyDescent="0.25">
      <c r="A168" s="195" t="s">
        <v>13</v>
      </c>
      <c r="B168" s="195" t="s">
        <v>210</v>
      </c>
      <c r="C168" s="270"/>
    </row>
    <row r="169" spans="1:3" ht="34.5" x14ac:dyDescent="0.25">
      <c r="A169" s="195" t="s">
        <v>14</v>
      </c>
      <c r="B169" s="195" t="s">
        <v>176</v>
      </c>
      <c r="C169" s="270"/>
    </row>
    <row r="170" spans="1:3" ht="51.75" x14ac:dyDescent="0.25">
      <c r="A170" s="195" t="s">
        <v>46</v>
      </c>
      <c r="B170" s="195" t="s">
        <v>177</v>
      </c>
      <c r="C170" s="271"/>
    </row>
    <row r="171" spans="1:3" x14ac:dyDescent="0.25">
      <c r="A171" s="266" t="s">
        <v>15</v>
      </c>
      <c r="B171" s="266"/>
      <c r="C171" s="195"/>
    </row>
    <row r="172" spans="1:3" x14ac:dyDescent="0.25">
      <c r="A172" s="273" t="s">
        <v>218</v>
      </c>
      <c r="B172" s="274"/>
      <c r="C172" s="72">
        <v>-5</v>
      </c>
    </row>
    <row r="173" spans="1:3" ht="19.5" customHeight="1" x14ac:dyDescent="0.25">
      <c r="A173" s="265" t="s">
        <v>36</v>
      </c>
      <c r="B173" s="265"/>
      <c r="C173" s="72">
        <f>'6.'!E179</f>
        <v>-2400000</v>
      </c>
    </row>
    <row r="174" spans="1:3" ht="14.25" customHeight="1" x14ac:dyDescent="0.25">
      <c r="A174" s="69"/>
      <c r="B174" s="69"/>
      <c r="C174" s="69"/>
    </row>
    <row r="175" spans="1:3" ht="77.25" customHeight="1" x14ac:dyDescent="0.25">
      <c r="A175" s="195" t="s">
        <v>10</v>
      </c>
      <c r="B175" s="195">
        <v>1049</v>
      </c>
      <c r="C175" s="194" t="s">
        <v>40</v>
      </c>
    </row>
    <row r="176" spans="1:3" x14ac:dyDescent="0.25">
      <c r="A176" s="195" t="s">
        <v>11</v>
      </c>
      <c r="B176" s="195">
        <v>21016</v>
      </c>
      <c r="C176" s="197" t="s">
        <v>2</v>
      </c>
    </row>
    <row r="177" spans="1:3" ht="51.75" x14ac:dyDescent="0.25">
      <c r="A177" s="195" t="s">
        <v>12</v>
      </c>
      <c r="B177" s="140" t="s">
        <v>197</v>
      </c>
      <c r="C177" s="269"/>
    </row>
    <row r="178" spans="1:3" ht="34.5" x14ac:dyDescent="0.25">
      <c r="A178" s="195" t="s">
        <v>13</v>
      </c>
      <c r="B178" s="195" t="s">
        <v>211</v>
      </c>
      <c r="C178" s="270"/>
    </row>
    <row r="179" spans="1:3" ht="34.5" x14ac:dyDescent="0.25">
      <c r="A179" s="195" t="s">
        <v>14</v>
      </c>
      <c r="B179" s="195" t="s">
        <v>176</v>
      </c>
      <c r="C179" s="270"/>
    </row>
    <row r="180" spans="1:3" ht="51.75" x14ac:dyDescent="0.25">
      <c r="A180" s="195" t="s">
        <v>46</v>
      </c>
      <c r="B180" s="195" t="s">
        <v>177</v>
      </c>
      <c r="C180" s="271"/>
    </row>
    <row r="181" spans="1:3" x14ac:dyDescent="0.25">
      <c r="A181" s="266" t="s">
        <v>15</v>
      </c>
      <c r="B181" s="266"/>
      <c r="C181" s="195"/>
    </row>
    <row r="182" spans="1:3" ht="17.25" customHeight="1" x14ac:dyDescent="0.25">
      <c r="A182" s="273" t="s">
        <v>218</v>
      </c>
      <c r="B182" s="274"/>
      <c r="C182" s="72">
        <v>-5</v>
      </c>
    </row>
    <row r="183" spans="1:3" ht="19.5" customHeight="1" x14ac:dyDescent="0.25">
      <c r="A183" s="265" t="s">
        <v>36</v>
      </c>
      <c r="B183" s="265"/>
      <c r="C183" s="72">
        <f>'6.'!E192</f>
        <v>-579500</v>
      </c>
    </row>
    <row r="184" spans="1:3" ht="19.5" customHeight="1" x14ac:dyDescent="0.25">
      <c r="A184" s="76"/>
      <c r="B184" s="76"/>
      <c r="C184" s="76"/>
    </row>
    <row r="185" spans="1:3" x14ac:dyDescent="0.25">
      <c r="A185" s="92" t="s">
        <v>7</v>
      </c>
      <c r="B185" s="66" t="s">
        <v>8</v>
      </c>
      <c r="C185" s="67"/>
    </row>
    <row r="186" spans="1:3" x14ac:dyDescent="0.25">
      <c r="A186" s="92">
        <v>1157</v>
      </c>
      <c r="B186" s="66" t="s">
        <v>100</v>
      </c>
      <c r="C186" s="67"/>
    </row>
    <row r="187" spans="1:3" x14ac:dyDescent="0.25">
      <c r="A187" s="69"/>
      <c r="B187" s="69"/>
      <c r="C187" s="69"/>
    </row>
    <row r="188" spans="1:3" s="69" customFormat="1" x14ac:dyDescent="0.25">
      <c r="A188" s="68" t="s">
        <v>9</v>
      </c>
      <c r="B188" s="67"/>
      <c r="C188" s="67"/>
    </row>
    <row r="189" spans="1:3" ht="14.25" customHeight="1" x14ac:dyDescent="0.25">
      <c r="A189" s="69"/>
      <c r="B189" s="69"/>
      <c r="C189" s="69"/>
    </row>
    <row r="190" spans="1:3" ht="75.75" customHeight="1" x14ac:dyDescent="0.25">
      <c r="A190" s="92" t="s">
        <v>10</v>
      </c>
      <c r="B190" s="92" t="s">
        <v>91</v>
      </c>
      <c r="C190" s="194" t="s">
        <v>40</v>
      </c>
    </row>
    <row r="191" spans="1:3" x14ac:dyDescent="0.25">
      <c r="A191" s="92" t="s">
        <v>11</v>
      </c>
      <c r="B191" s="92">
        <v>12026</v>
      </c>
      <c r="C191" s="91" t="s">
        <v>2</v>
      </c>
    </row>
    <row r="192" spans="1:3" ht="51.75" x14ac:dyDescent="0.25">
      <c r="A192" s="92" t="s">
        <v>12</v>
      </c>
      <c r="B192" s="92" t="s">
        <v>202</v>
      </c>
      <c r="C192" s="269"/>
    </row>
    <row r="193" spans="1:3" ht="51.75" x14ac:dyDescent="0.25">
      <c r="A193" s="92" t="s">
        <v>13</v>
      </c>
      <c r="B193" s="92" t="s">
        <v>213</v>
      </c>
      <c r="C193" s="270"/>
    </row>
    <row r="194" spans="1:3" x14ac:dyDescent="0.25">
      <c r="A194" s="92" t="s">
        <v>14</v>
      </c>
      <c r="B194" s="92" t="s">
        <v>90</v>
      </c>
      <c r="C194" s="270"/>
    </row>
    <row r="195" spans="1:3" ht="51.75" x14ac:dyDescent="0.25">
      <c r="A195" s="92" t="s">
        <v>219</v>
      </c>
      <c r="B195" s="92" t="s">
        <v>151</v>
      </c>
      <c r="C195" s="271"/>
    </row>
    <row r="196" spans="1:3" x14ac:dyDescent="0.25">
      <c r="A196" s="266" t="s">
        <v>15</v>
      </c>
      <c r="B196" s="266"/>
      <c r="C196" s="92"/>
    </row>
    <row r="197" spans="1:3" ht="19.5" customHeight="1" x14ac:dyDescent="0.25">
      <c r="A197" s="265" t="s">
        <v>36</v>
      </c>
      <c r="B197" s="265"/>
      <c r="C197" s="72">
        <f>'6.'!E218</f>
        <v>-750000</v>
      </c>
    </row>
    <row r="198" spans="1:3" x14ac:dyDescent="0.25">
      <c r="A198" s="69"/>
      <c r="B198" s="69"/>
      <c r="C198" s="76"/>
    </row>
    <row r="199" spans="1:3" s="41" customFormat="1" x14ac:dyDescent="0.25">
      <c r="C199" s="41" t="s">
        <v>131</v>
      </c>
    </row>
    <row r="200" spans="1:3" s="41" customFormat="1" x14ac:dyDescent="0.25">
      <c r="A200" s="77" t="s">
        <v>132</v>
      </c>
      <c r="B200" s="77"/>
      <c r="C200" s="77"/>
    </row>
    <row r="201" spans="1:3" s="41" customFormat="1" x14ac:dyDescent="0.25">
      <c r="A201" s="77" t="s">
        <v>22</v>
      </c>
      <c r="B201" s="78"/>
      <c r="C201" s="78"/>
    </row>
    <row r="202" spans="1:3" x14ac:dyDescent="0.25">
      <c r="A202" s="31"/>
      <c r="B202" s="31"/>
      <c r="C202" s="31"/>
    </row>
    <row r="203" spans="1:3" x14ac:dyDescent="0.25">
      <c r="A203" s="92" t="s">
        <v>7</v>
      </c>
      <c r="B203" s="66" t="s">
        <v>8</v>
      </c>
      <c r="C203" s="67"/>
    </row>
    <row r="204" spans="1:3" x14ac:dyDescent="0.25">
      <c r="A204" s="92">
        <f>+'8.'!A11</f>
        <v>1004</v>
      </c>
      <c r="B204" s="92" t="str">
        <f>+'8.'!B11</f>
        <v xml:space="preserve"> Ոռոգման համակարգի առողջացում</v>
      </c>
      <c r="C204" s="67"/>
    </row>
    <row r="205" spans="1:3" x14ac:dyDescent="0.25">
      <c r="A205" s="69"/>
      <c r="B205" s="69"/>
      <c r="C205" s="69"/>
    </row>
    <row r="206" spans="1:3" s="69" customFormat="1" x14ac:dyDescent="0.25">
      <c r="A206" s="68" t="s">
        <v>9</v>
      </c>
      <c r="B206" s="67"/>
      <c r="C206" s="67"/>
    </row>
    <row r="207" spans="1:3" ht="70.5" customHeight="1" x14ac:dyDescent="0.25">
      <c r="A207" s="93" t="s">
        <v>10</v>
      </c>
      <c r="B207" s="93">
        <v>1004</v>
      </c>
      <c r="C207" s="194" t="s">
        <v>40</v>
      </c>
    </row>
    <row r="208" spans="1:3" ht="22.5" customHeight="1" x14ac:dyDescent="0.25">
      <c r="A208" s="93" t="s">
        <v>11</v>
      </c>
      <c r="B208" s="93">
        <v>31016</v>
      </c>
      <c r="C208" s="90" t="s">
        <v>38</v>
      </c>
    </row>
    <row r="209" spans="1:3" ht="34.5" x14ac:dyDescent="0.25">
      <c r="A209" s="93" t="s">
        <v>12</v>
      </c>
      <c r="B209" s="93" t="s">
        <v>203</v>
      </c>
      <c r="C209" s="253"/>
    </row>
    <row r="210" spans="1:3" ht="34.5" x14ac:dyDescent="0.25">
      <c r="A210" s="93" t="s">
        <v>13</v>
      </c>
      <c r="B210" s="93" t="s">
        <v>204</v>
      </c>
      <c r="C210" s="275"/>
    </row>
    <row r="211" spans="1:3" ht="34.5" x14ac:dyDescent="0.25">
      <c r="A211" s="93" t="s">
        <v>14</v>
      </c>
      <c r="B211" s="93" t="s">
        <v>130</v>
      </c>
      <c r="C211" s="275"/>
    </row>
    <row r="212" spans="1:3" ht="51.75" x14ac:dyDescent="0.25">
      <c r="A212" s="93" t="s">
        <v>126</v>
      </c>
      <c r="B212" s="93" t="s">
        <v>127</v>
      </c>
      <c r="C212" s="254"/>
    </row>
    <row r="213" spans="1:3" x14ac:dyDescent="0.25">
      <c r="A213" s="248" t="s">
        <v>15</v>
      </c>
      <c r="B213" s="248"/>
      <c r="C213" s="93"/>
    </row>
    <row r="214" spans="1:3" x14ac:dyDescent="0.25">
      <c r="A214" s="273" t="s">
        <v>215</v>
      </c>
      <c r="B214" s="274"/>
      <c r="C214" s="71">
        <v>-17</v>
      </c>
    </row>
    <row r="215" spans="1:3" x14ac:dyDescent="0.25">
      <c r="A215" s="263" t="s">
        <v>39</v>
      </c>
      <c r="B215" s="263"/>
      <c r="C215" s="72">
        <f>'6.'!E17</f>
        <v>-579500</v>
      </c>
    </row>
    <row r="216" spans="1:3" x14ac:dyDescent="0.25">
      <c r="A216" s="31"/>
      <c r="B216" s="31"/>
      <c r="C216" s="31"/>
    </row>
    <row r="217" spans="1:3" ht="72.75" customHeight="1" x14ac:dyDescent="0.25">
      <c r="A217" s="93" t="s">
        <v>10</v>
      </c>
      <c r="B217" s="93">
        <v>1004</v>
      </c>
      <c r="C217" s="194" t="s">
        <v>40</v>
      </c>
    </row>
    <row r="218" spans="1:3" ht="22.5" customHeight="1" x14ac:dyDescent="0.25">
      <c r="A218" s="93" t="s">
        <v>11</v>
      </c>
      <c r="B218" s="93">
        <v>31017</v>
      </c>
      <c r="C218" s="90" t="s">
        <v>38</v>
      </c>
    </row>
    <row r="219" spans="1:3" ht="34.5" x14ac:dyDescent="0.25">
      <c r="A219" s="93" t="s">
        <v>12</v>
      </c>
      <c r="B219" s="93" t="s">
        <v>187</v>
      </c>
      <c r="C219" s="253"/>
    </row>
    <row r="220" spans="1:3" ht="34.5" x14ac:dyDescent="0.25">
      <c r="A220" s="93" t="s">
        <v>13</v>
      </c>
      <c r="B220" s="93" t="s">
        <v>206</v>
      </c>
      <c r="C220" s="275"/>
    </row>
    <row r="221" spans="1:3" ht="34.5" x14ac:dyDescent="0.25">
      <c r="A221" s="93" t="s">
        <v>14</v>
      </c>
      <c r="B221" s="93" t="s">
        <v>130</v>
      </c>
      <c r="C221" s="275"/>
    </row>
    <row r="222" spans="1:3" ht="51.75" x14ac:dyDescent="0.25">
      <c r="A222" s="93" t="s">
        <v>126</v>
      </c>
      <c r="B222" s="93" t="s">
        <v>127</v>
      </c>
      <c r="C222" s="254"/>
    </row>
    <row r="223" spans="1:3" x14ac:dyDescent="0.25">
      <c r="A223" s="248" t="s">
        <v>15</v>
      </c>
      <c r="B223" s="248"/>
      <c r="C223" s="93"/>
    </row>
    <row r="224" spans="1:3" x14ac:dyDescent="0.25">
      <c r="A224" s="263" t="s">
        <v>39</v>
      </c>
      <c r="B224" s="263"/>
      <c r="C224" s="72">
        <f>'6.'!E28</f>
        <v>-1100000</v>
      </c>
    </row>
    <row r="225" spans="1:3" x14ac:dyDescent="0.25">
      <c r="A225" s="31"/>
      <c r="B225" s="31"/>
      <c r="C225" s="31"/>
    </row>
    <row r="226" spans="1:3" ht="75.75" customHeight="1" x14ac:dyDescent="0.25">
      <c r="A226" s="93" t="s">
        <v>10</v>
      </c>
      <c r="B226" s="93">
        <v>1004</v>
      </c>
      <c r="C226" s="194" t="s">
        <v>40</v>
      </c>
    </row>
    <row r="227" spans="1:3" ht="22.5" customHeight="1" x14ac:dyDescent="0.25">
      <c r="A227" s="93" t="s">
        <v>11</v>
      </c>
      <c r="B227" s="93">
        <v>31018</v>
      </c>
      <c r="C227" s="90" t="s">
        <v>38</v>
      </c>
    </row>
    <row r="228" spans="1:3" ht="34.5" x14ac:dyDescent="0.25">
      <c r="A228" s="93" t="s">
        <v>12</v>
      </c>
      <c r="B228" s="93" t="s">
        <v>189</v>
      </c>
      <c r="C228" s="253"/>
    </row>
    <row r="229" spans="1:3" ht="34.5" x14ac:dyDescent="0.25">
      <c r="A229" s="93" t="s">
        <v>13</v>
      </c>
      <c r="B229" s="93" t="s">
        <v>207</v>
      </c>
      <c r="C229" s="275"/>
    </row>
    <row r="230" spans="1:3" ht="34.5" x14ac:dyDescent="0.25">
      <c r="A230" s="93" t="s">
        <v>14</v>
      </c>
      <c r="B230" s="93" t="s">
        <v>130</v>
      </c>
      <c r="C230" s="275"/>
    </row>
    <row r="231" spans="1:3" ht="51.75" x14ac:dyDescent="0.25">
      <c r="A231" s="93" t="s">
        <v>126</v>
      </c>
      <c r="B231" s="93" t="s">
        <v>127</v>
      </c>
      <c r="C231" s="254"/>
    </row>
    <row r="232" spans="1:3" x14ac:dyDescent="0.25">
      <c r="A232" s="248" t="s">
        <v>15</v>
      </c>
      <c r="B232" s="248"/>
      <c r="C232" s="93"/>
    </row>
    <row r="233" spans="1:3" x14ac:dyDescent="0.25">
      <c r="A233" s="263" t="s">
        <v>39</v>
      </c>
      <c r="B233" s="263"/>
      <c r="C233" s="72">
        <f>'6.'!E39</f>
        <v>-500000</v>
      </c>
    </row>
    <row r="234" spans="1:3" s="81" customFormat="1" x14ac:dyDescent="0.25">
      <c r="A234" s="79"/>
      <c r="B234" s="79"/>
      <c r="C234" s="80"/>
    </row>
    <row r="235" spans="1:3" x14ac:dyDescent="0.25">
      <c r="A235" s="92" t="s">
        <v>7</v>
      </c>
      <c r="B235" s="66" t="s">
        <v>8</v>
      </c>
      <c r="C235" s="67"/>
    </row>
    <row r="236" spans="1:3" x14ac:dyDescent="0.25">
      <c r="A236" s="92">
        <f>+'8.'!A218</f>
        <v>1072</v>
      </c>
      <c r="B236" s="92" t="str">
        <f>+'8.'!B218</f>
        <v>Ջրամատակարարման և ջրահեռացման բարելավում</v>
      </c>
      <c r="C236" s="67"/>
    </row>
    <row r="237" spans="1:3" x14ac:dyDescent="0.25">
      <c r="A237" s="69"/>
      <c r="B237" s="69"/>
      <c r="C237" s="69"/>
    </row>
    <row r="238" spans="1:3" s="69" customFormat="1" x14ac:dyDescent="0.25">
      <c r="A238" s="68" t="s">
        <v>9</v>
      </c>
      <c r="B238" s="67"/>
      <c r="C238" s="67"/>
    </row>
    <row r="239" spans="1:3" x14ac:dyDescent="0.25">
      <c r="A239" s="31"/>
      <c r="B239" s="31"/>
      <c r="C239" s="31"/>
    </row>
    <row r="240" spans="1:3" ht="70.5" customHeight="1" x14ac:dyDescent="0.25">
      <c r="A240" s="93" t="s">
        <v>10</v>
      </c>
      <c r="B240" s="93" t="s">
        <v>128</v>
      </c>
      <c r="C240" s="194" t="s">
        <v>40</v>
      </c>
    </row>
    <row r="241" spans="1:3" ht="22.5" customHeight="1" x14ac:dyDescent="0.25">
      <c r="A241" s="93" t="s">
        <v>11</v>
      </c>
      <c r="B241" s="93">
        <v>31011</v>
      </c>
      <c r="C241" s="90" t="s">
        <v>38</v>
      </c>
    </row>
    <row r="242" spans="1:3" ht="51.75" x14ac:dyDescent="0.25">
      <c r="A242" s="93" t="s">
        <v>12</v>
      </c>
      <c r="B242" s="93" t="s">
        <v>200</v>
      </c>
      <c r="C242" s="253"/>
    </row>
    <row r="243" spans="1:3" ht="51.75" x14ac:dyDescent="0.25">
      <c r="A243" s="93" t="s">
        <v>13</v>
      </c>
      <c r="B243" s="93" t="s">
        <v>212</v>
      </c>
      <c r="C243" s="275"/>
    </row>
    <row r="244" spans="1:3" ht="34.5" x14ac:dyDescent="0.25">
      <c r="A244" s="93" t="s">
        <v>14</v>
      </c>
      <c r="B244" s="93" t="s">
        <v>130</v>
      </c>
      <c r="C244" s="275"/>
    </row>
    <row r="245" spans="1:3" ht="51.75" x14ac:dyDescent="0.25">
      <c r="A245" s="93" t="s">
        <v>126</v>
      </c>
      <c r="B245" s="93" t="s">
        <v>129</v>
      </c>
      <c r="C245" s="254"/>
    </row>
    <row r="246" spans="1:3" x14ac:dyDescent="0.25">
      <c r="A246" s="248" t="s">
        <v>15</v>
      </c>
      <c r="B246" s="248"/>
      <c r="C246" s="93"/>
    </row>
    <row r="247" spans="1:3" x14ac:dyDescent="0.25">
      <c r="A247" s="264" t="s">
        <v>215</v>
      </c>
      <c r="B247" s="264"/>
      <c r="C247" s="141">
        <v>-80</v>
      </c>
    </row>
    <row r="248" spans="1:3" x14ac:dyDescent="0.25">
      <c r="A248" s="263" t="s">
        <v>39</v>
      </c>
      <c r="B248" s="263"/>
      <c r="C248" s="73">
        <f>'6.'!E205</f>
        <v>-871000</v>
      </c>
    </row>
    <row r="249" spans="1:3" x14ac:dyDescent="0.25">
      <c r="A249" s="69"/>
      <c r="B249" s="69"/>
      <c r="C249" s="76"/>
    </row>
    <row r="252" spans="1:3" x14ac:dyDescent="0.25">
      <c r="A252" s="198"/>
      <c r="B252" s="198"/>
      <c r="C252" s="199" t="s">
        <v>282</v>
      </c>
    </row>
    <row r="253" spans="1:3" x14ac:dyDescent="0.25">
      <c r="A253" s="268" t="s">
        <v>270</v>
      </c>
      <c r="B253" s="268"/>
      <c r="C253" s="268"/>
    </row>
    <row r="254" spans="1:3" x14ac:dyDescent="0.25">
      <c r="A254" s="65" t="s">
        <v>22</v>
      </c>
      <c r="B254" s="65"/>
      <c r="C254" s="65"/>
    </row>
    <row r="255" spans="1:3" x14ac:dyDescent="0.25">
      <c r="A255" s="195" t="s">
        <v>7</v>
      </c>
      <c r="B255" s="66" t="s">
        <v>8</v>
      </c>
      <c r="C255" s="74"/>
    </row>
    <row r="256" spans="1:3" x14ac:dyDescent="0.25">
      <c r="A256" s="195">
        <v>1139</v>
      </c>
      <c r="B256" s="66" t="s">
        <v>271</v>
      </c>
      <c r="C256" s="74"/>
    </row>
    <row r="258" spans="1:3" x14ac:dyDescent="0.25">
      <c r="A258" s="65" t="s">
        <v>9</v>
      </c>
      <c r="B258" s="74"/>
      <c r="C258" s="74"/>
    </row>
    <row r="260" spans="1:3" ht="75" customHeight="1" x14ac:dyDescent="0.25">
      <c r="A260" s="195" t="s">
        <v>10</v>
      </c>
      <c r="B260" s="195" t="s">
        <v>272</v>
      </c>
      <c r="C260" s="194" t="s">
        <v>281</v>
      </c>
    </row>
    <row r="261" spans="1:3" x14ac:dyDescent="0.25">
      <c r="A261" s="195" t="s">
        <v>11</v>
      </c>
      <c r="B261" s="195" t="s">
        <v>273</v>
      </c>
      <c r="C261" s="197" t="s">
        <v>2</v>
      </c>
    </row>
    <row r="262" spans="1:3" ht="34.5" x14ac:dyDescent="0.25">
      <c r="A262" s="195" t="s">
        <v>12</v>
      </c>
      <c r="B262" s="195" t="s">
        <v>271</v>
      </c>
      <c r="C262" s="266"/>
    </row>
    <row r="263" spans="1:3" ht="69" x14ac:dyDescent="0.25">
      <c r="A263" s="195" t="s">
        <v>13</v>
      </c>
      <c r="B263" s="195" t="s">
        <v>274</v>
      </c>
      <c r="C263" s="266"/>
    </row>
    <row r="264" spans="1:3" x14ac:dyDescent="0.25">
      <c r="A264" s="195" t="s">
        <v>14</v>
      </c>
      <c r="B264" s="195" t="s">
        <v>77</v>
      </c>
      <c r="C264" s="266"/>
    </row>
    <row r="265" spans="1:3" x14ac:dyDescent="0.25">
      <c r="A265" s="266" t="s">
        <v>15</v>
      </c>
      <c r="B265" s="266"/>
      <c r="C265" s="195"/>
    </row>
    <row r="266" spans="1:3" x14ac:dyDescent="0.25">
      <c r="A266" s="265" t="s">
        <v>16</v>
      </c>
      <c r="B266" s="265"/>
      <c r="C266" s="72">
        <f>-'6.'!G11-'7.'!G11</f>
        <v>1726199.8</v>
      </c>
    </row>
    <row r="267" spans="1:3" x14ac:dyDescent="0.25">
      <c r="C267" s="173"/>
    </row>
  </sheetData>
  <mergeCells count="86">
    <mergeCell ref="C51:C54"/>
    <mergeCell ref="A55:B55"/>
    <mergeCell ref="A56:B56"/>
    <mergeCell ref="A57:B57"/>
    <mergeCell ref="A58:B58"/>
    <mergeCell ref="A266:B266"/>
    <mergeCell ref="C40:C43"/>
    <mergeCell ref="C62:C65"/>
    <mergeCell ref="C82:C85"/>
    <mergeCell ref="C92:C95"/>
    <mergeCell ref="C102:C105"/>
    <mergeCell ref="C111:C114"/>
    <mergeCell ref="C121:C124"/>
    <mergeCell ref="C139:C142"/>
    <mergeCell ref="A172:B172"/>
    <mergeCell ref="A173:B173"/>
    <mergeCell ref="A181:B181"/>
    <mergeCell ref="A182:B182"/>
    <mergeCell ref="A183:B183"/>
    <mergeCell ref="C209:C212"/>
    <mergeCell ref="C192:C195"/>
    <mergeCell ref="C177:C180"/>
    <mergeCell ref="C262:C264"/>
    <mergeCell ref="A265:B265"/>
    <mergeCell ref="A171:B171"/>
    <mergeCell ref="C167:C170"/>
    <mergeCell ref="A253:C253"/>
    <mergeCell ref="A247:B247"/>
    <mergeCell ref="A248:B248"/>
    <mergeCell ref="A246:B246"/>
    <mergeCell ref="A196:B196"/>
    <mergeCell ref="A197:B197"/>
    <mergeCell ref="A213:B213"/>
    <mergeCell ref="A214:B214"/>
    <mergeCell ref="A215:B215"/>
    <mergeCell ref="A232:B232"/>
    <mergeCell ref="A233:B233"/>
    <mergeCell ref="C148:C151"/>
    <mergeCell ref="C157:C160"/>
    <mergeCell ref="A115:B115"/>
    <mergeCell ref="A116:B116"/>
    <mergeCell ref="A117:B117"/>
    <mergeCell ref="A125:B125"/>
    <mergeCell ref="A126:B126"/>
    <mergeCell ref="A143:B143"/>
    <mergeCell ref="A144:B144"/>
    <mergeCell ref="A152:B152"/>
    <mergeCell ref="A153:B153"/>
    <mergeCell ref="C130:C133"/>
    <mergeCell ref="A134:B134"/>
    <mergeCell ref="A135:B135"/>
    <mergeCell ref="A161:B161"/>
    <mergeCell ref="A162:B162"/>
    <mergeCell ref="A163:B163"/>
    <mergeCell ref="A107:B107"/>
    <mergeCell ref="A46:B46"/>
    <mergeCell ref="A47:B47"/>
    <mergeCell ref="A66:B66"/>
    <mergeCell ref="A67:B67"/>
    <mergeCell ref="A68:B68"/>
    <mergeCell ref="A69:B69"/>
    <mergeCell ref="A86:B86"/>
    <mergeCell ref="A87:B87"/>
    <mergeCell ref="A88:B88"/>
    <mergeCell ref="A96:B96"/>
    <mergeCell ref="A97:B97"/>
    <mergeCell ref="A98:B98"/>
    <mergeCell ref="A21:B21"/>
    <mergeCell ref="A22:B22"/>
    <mergeCell ref="A44:B44"/>
    <mergeCell ref="A45:B45"/>
    <mergeCell ref="A106:B106"/>
    <mergeCell ref="A35:B35"/>
    <mergeCell ref="A36:B36"/>
    <mergeCell ref="A77:B77"/>
    <mergeCell ref="A78:B78"/>
    <mergeCell ref="A2:C2"/>
    <mergeCell ref="A3:C3"/>
    <mergeCell ref="A4:C4"/>
    <mergeCell ref="A6:C6"/>
    <mergeCell ref="C17:C20"/>
    <mergeCell ref="A223:B223"/>
    <mergeCell ref="A224:B224"/>
    <mergeCell ref="C242:C245"/>
    <mergeCell ref="C228:C231"/>
    <mergeCell ref="C219:C222"/>
  </mergeCells>
  <pageMargins left="0.54" right="0.41" top="0.33" bottom="0.3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zoomScaleNormal="100" workbookViewId="0">
      <selection activeCell="B1" sqref="B1"/>
    </sheetView>
  </sheetViews>
  <sheetFormatPr defaultRowHeight="15.75" x14ac:dyDescent="0.25"/>
  <cols>
    <col min="1" max="1" width="55.140625" style="113" customWidth="1"/>
    <col min="2" max="2" width="34.140625" style="113" customWidth="1"/>
    <col min="3" max="254" width="9.140625" style="113"/>
    <col min="255" max="255" width="51.85546875" style="113" customWidth="1"/>
    <col min="256" max="256" width="17.85546875" style="113" customWidth="1"/>
    <col min="257" max="257" width="19.42578125" style="113" customWidth="1"/>
    <col min="258" max="510" width="9.140625" style="113"/>
    <col min="511" max="511" width="51.85546875" style="113" customWidth="1"/>
    <col min="512" max="512" width="17.85546875" style="113" customWidth="1"/>
    <col min="513" max="513" width="19.42578125" style="113" customWidth="1"/>
    <col min="514" max="766" width="9.140625" style="113"/>
    <col min="767" max="767" width="51.85546875" style="113" customWidth="1"/>
    <col min="768" max="768" width="17.85546875" style="113" customWidth="1"/>
    <col min="769" max="769" width="19.42578125" style="113" customWidth="1"/>
    <col min="770" max="1022" width="9.140625" style="113"/>
    <col min="1023" max="1023" width="51.85546875" style="113" customWidth="1"/>
    <col min="1024" max="1024" width="17.85546875" style="113" customWidth="1"/>
    <col min="1025" max="1025" width="19.42578125" style="113" customWidth="1"/>
    <col min="1026" max="1278" width="9.140625" style="113"/>
    <col min="1279" max="1279" width="51.85546875" style="113" customWidth="1"/>
    <col min="1280" max="1280" width="17.85546875" style="113" customWidth="1"/>
    <col min="1281" max="1281" width="19.42578125" style="113" customWidth="1"/>
    <col min="1282" max="1534" width="9.140625" style="113"/>
    <col min="1535" max="1535" width="51.85546875" style="113" customWidth="1"/>
    <col min="1536" max="1536" width="17.85546875" style="113" customWidth="1"/>
    <col min="1537" max="1537" width="19.42578125" style="113" customWidth="1"/>
    <col min="1538" max="1790" width="9.140625" style="113"/>
    <col min="1791" max="1791" width="51.85546875" style="113" customWidth="1"/>
    <col min="1792" max="1792" width="17.85546875" style="113" customWidth="1"/>
    <col min="1793" max="1793" width="19.42578125" style="113" customWidth="1"/>
    <col min="1794" max="2046" width="9.140625" style="113"/>
    <col min="2047" max="2047" width="51.85546875" style="113" customWidth="1"/>
    <col min="2048" max="2048" width="17.85546875" style="113" customWidth="1"/>
    <col min="2049" max="2049" width="19.42578125" style="113" customWidth="1"/>
    <col min="2050" max="2302" width="9.140625" style="113"/>
    <col min="2303" max="2303" width="51.85546875" style="113" customWidth="1"/>
    <col min="2304" max="2304" width="17.85546875" style="113" customWidth="1"/>
    <col min="2305" max="2305" width="19.42578125" style="113" customWidth="1"/>
    <col min="2306" max="2558" width="9.140625" style="113"/>
    <col min="2559" max="2559" width="51.85546875" style="113" customWidth="1"/>
    <col min="2560" max="2560" width="17.85546875" style="113" customWidth="1"/>
    <col min="2561" max="2561" width="19.42578125" style="113" customWidth="1"/>
    <col min="2562" max="2814" width="9.140625" style="113"/>
    <col min="2815" max="2815" width="51.85546875" style="113" customWidth="1"/>
    <col min="2816" max="2816" width="17.85546875" style="113" customWidth="1"/>
    <col min="2817" max="2817" width="19.42578125" style="113" customWidth="1"/>
    <col min="2818" max="3070" width="9.140625" style="113"/>
    <col min="3071" max="3071" width="51.85546875" style="113" customWidth="1"/>
    <col min="3072" max="3072" width="17.85546875" style="113" customWidth="1"/>
    <col min="3073" max="3073" width="19.42578125" style="113" customWidth="1"/>
    <col min="3074" max="3326" width="9.140625" style="113"/>
    <col min="3327" max="3327" width="51.85546875" style="113" customWidth="1"/>
    <col min="3328" max="3328" width="17.85546875" style="113" customWidth="1"/>
    <col min="3329" max="3329" width="19.42578125" style="113" customWidth="1"/>
    <col min="3330" max="3582" width="9.140625" style="113"/>
    <col min="3583" max="3583" width="51.85546875" style="113" customWidth="1"/>
    <col min="3584" max="3584" width="17.85546875" style="113" customWidth="1"/>
    <col min="3585" max="3585" width="19.42578125" style="113" customWidth="1"/>
    <col min="3586" max="3838" width="9.140625" style="113"/>
    <col min="3839" max="3839" width="51.85546875" style="113" customWidth="1"/>
    <col min="3840" max="3840" width="17.85546875" style="113" customWidth="1"/>
    <col min="3841" max="3841" width="19.42578125" style="113" customWidth="1"/>
    <col min="3842" max="4094" width="9.140625" style="113"/>
    <col min="4095" max="4095" width="51.85546875" style="113" customWidth="1"/>
    <col min="4096" max="4096" width="17.85546875" style="113" customWidth="1"/>
    <col min="4097" max="4097" width="19.42578125" style="113" customWidth="1"/>
    <col min="4098" max="4350" width="9.140625" style="113"/>
    <col min="4351" max="4351" width="51.85546875" style="113" customWidth="1"/>
    <col min="4352" max="4352" width="17.85546875" style="113" customWidth="1"/>
    <col min="4353" max="4353" width="19.42578125" style="113" customWidth="1"/>
    <col min="4354" max="4606" width="9.140625" style="113"/>
    <col min="4607" max="4607" width="51.85546875" style="113" customWidth="1"/>
    <col min="4608" max="4608" width="17.85546875" style="113" customWidth="1"/>
    <col min="4609" max="4609" width="19.42578125" style="113" customWidth="1"/>
    <col min="4610" max="4862" width="9.140625" style="113"/>
    <col min="4863" max="4863" width="51.85546875" style="113" customWidth="1"/>
    <col min="4864" max="4864" width="17.85546875" style="113" customWidth="1"/>
    <col min="4865" max="4865" width="19.42578125" style="113" customWidth="1"/>
    <col min="4866" max="5118" width="9.140625" style="113"/>
    <col min="5119" max="5119" width="51.85546875" style="113" customWidth="1"/>
    <col min="5120" max="5120" width="17.85546875" style="113" customWidth="1"/>
    <col min="5121" max="5121" width="19.42578125" style="113" customWidth="1"/>
    <col min="5122" max="5374" width="9.140625" style="113"/>
    <col min="5375" max="5375" width="51.85546875" style="113" customWidth="1"/>
    <col min="5376" max="5376" width="17.85546875" style="113" customWidth="1"/>
    <col min="5377" max="5377" width="19.42578125" style="113" customWidth="1"/>
    <col min="5378" max="5630" width="9.140625" style="113"/>
    <col min="5631" max="5631" width="51.85546875" style="113" customWidth="1"/>
    <col min="5632" max="5632" width="17.85546875" style="113" customWidth="1"/>
    <col min="5633" max="5633" width="19.42578125" style="113" customWidth="1"/>
    <col min="5634" max="5886" width="9.140625" style="113"/>
    <col min="5887" max="5887" width="51.85546875" style="113" customWidth="1"/>
    <col min="5888" max="5888" width="17.85546875" style="113" customWidth="1"/>
    <col min="5889" max="5889" width="19.42578125" style="113" customWidth="1"/>
    <col min="5890" max="6142" width="9.140625" style="113"/>
    <col min="6143" max="6143" width="51.85546875" style="113" customWidth="1"/>
    <col min="6144" max="6144" width="17.85546875" style="113" customWidth="1"/>
    <col min="6145" max="6145" width="19.42578125" style="113" customWidth="1"/>
    <col min="6146" max="6398" width="9.140625" style="113"/>
    <col min="6399" max="6399" width="51.85546875" style="113" customWidth="1"/>
    <col min="6400" max="6400" width="17.85546875" style="113" customWidth="1"/>
    <col min="6401" max="6401" width="19.42578125" style="113" customWidth="1"/>
    <col min="6402" max="6654" width="9.140625" style="113"/>
    <col min="6655" max="6655" width="51.85546875" style="113" customWidth="1"/>
    <col min="6656" max="6656" width="17.85546875" style="113" customWidth="1"/>
    <col min="6657" max="6657" width="19.42578125" style="113" customWidth="1"/>
    <col min="6658" max="6910" width="9.140625" style="113"/>
    <col min="6911" max="6911" width="51.85546875" style="113" customWidth="1"/>
    <col min="6912" max="6912" width="17.85546875" style="113" customWidth="1"/>
    <col min="6913" max="6913" width="19.42578125" style="113" customWidth="1"/>
    <col min="6914" max="7166" width="9.140625" style="113"/>
    <col min="7167" max="7167" width="51.85546875" style="113" customWidth="1"/>
    <col min="7168" max="7168" width="17.85546875" style="113" customWidth="1"/>
    <col min="7169" max="7169" width="19.42578125" style="113" customWidth="1"/>
    <col min="7170" max="7422" width="9.140625" style="113"/>
    <col min="7423" max="7423" width="51.85546875" style="113" customWidth="1"/>
    <col min="7424" max="7424" width="17.85546875" style="113" customWidth="1"/>
    <col min="7425" max="7425" width="19.42578125" style="113" customWidth="1"/>
    <col min="7426" max="7678" width="9.140625" style="113"/>
    <col min="7679" max="7679" width="51.85546875" style="113" customWidth="1"/>
    <col min="7680" max="7680" width="17.85546875" style="113" customWidth="1"/>
    <col min="7681" max="7681" width="19.42578125" style="113" customWidth="1"/>
    <col min="7682" max="7934" width="9.140625" style="113"/>
    <col min="7935" max="7935" width="51.85546875" style="113" customWidth="1"/>
    <col min="7936" max="7936" width="17.85546875" style="113" customWidth="1"/>
    <col min="7937" max="7937" width="19.42578125" style="113" customWidth="1"/>
    <col min="7938" max="8190" width="9.140625" style="113"/>
    <col min="8191" max="8191" width="51.85546875" style="113" customWidth="1"/>
    <col min="8192" max="8192" width="17.85546875" style="113" customWidth="1"/>
    <col min="8193" max="8193" width="19.42578125" style="113" customWidth="1"/>
    <col min="8194" max="8446" width="9.140625" style="113"/>
    <col min="8447" max="8447" width="51.85546875" style="113" customWidth="1"/>
    <col min="8448" max="8448" width="17.85546875" style="113" customWidth="1"/>
    <col min="8449" max="8449" width="19.42578125" style="113" customWidth="1"/>
    <col min="8450" max="8702" width="9.140625" style="113"/>
    <col min="8703" max="8703" width="51.85546875" style="113" customWidth="1"/>
    <col min="8704" max="8704" width="17.85546875" style="113" customWidth="1"/>
    <col min="8705" max="8705" width="19.42578125" style="113" customWidth="1"/>
    <col min="8706" max="8958" width="9.140625" style="113"/>
    <col min="8959" max="8959" width="51.85546875" style="113" customWidth="1"/>
    <col min="8960" max="8960" width="17.85546875" style="113" customWidth="1"/>
    <col min="8961" max="8961" width="19.42578125" style="113" customWidth="1"/>
    <col min="8962" max="9214" width="9.140625" style="113"/>
    <col min="9215" max="9215" width="51.85546875" style="113" customWidth="1"/>
    <col min="9216" max="9216" width="17.85546875" style="113" customWidth="1"/>
    <col min="9217" max="9217" width="19.42578125" style="113" customWidth="1"/>
    <col min="9218" max="9470" width="9.140625" style="113"/>
    <col min="9471" max="9471" width="51.85546875" style="113" customWidth="1"/>
    <col min="9472" max="9472" width="17.85546875" style="113" customWidth="1"/>
    <col min="9473" max="9473" width="19.42578125" style="113" customWidth="1"/>
    <col min="9474" max="9726" width="9.140625" style="113"/>
    <col min="9727" max="9727" width="51.85546875" style="113" customWidth="1"/>
    <col min="9728" max="9728" width="17.85546875" style="113" customWidth="1"/>
    <col min="9729" max="9729" width="19.42578125" style="113" customWidth="1"/>
    <col min="9730" max="9982" width="9.140625" style="113"/>
    <col min="9983" max="9983" width="51.85546875" style="113" customWidth="1"/>
    <col min="9984" max="9984" width="17.85546875" style="113" customWidth="1"/>
    <col min="9985" max="9985" width="19.42578125" style="113" customWidth="1"/>
    <col min="9986" max="10238" width="9.140625" style="113"/>
    <col min="10239" max="10239" width="51.85546875" style="113" customWidth="1"/>
    <col min="10240" max="10240" width="17.85546875" style="113" customWidth="1"/>
    <col min="10241" max="10241" width="19.42578125" style="113" customWidth="1"/>
    <col min="10242" max="10494" width="9.140625" style="113"/>
    <col min="10495" max="10495" width="51.85546875" style="113" customWidth="1"/>
    <col min="10496" max="10496" width="17.85546875" style="113" customWidth="1"/>
    <col min="10497" max="10497" width="19.42578125" style="113" customWidth="1"/>
    <col min="10498" max="10750" width="9.140625" style="113"/>
    <col min="10751" max="10751" width="51.85546875" style="113" customWidth="1"/>
    <col min="10752" max="10752" width="17.85546875" style="113" customWidth="1"/>
    <col min="10753" max="10753" width="19.42578125" style="113" customWidth="1"/>
    <col min="10754" max="11006" width="9.140625" style="113"/>
    <col min="11007" max="11007" width="51.85546875" style="113" customWidth="1"/>
    <col min="11008" max="11008" width="17.85546875" style="113" customWidth="1"/>
    <col min="11009" max="11009" width="19.42578125" style="113" customWidth="1"/>
    <col min="11010" max="11262" width="9.140625" style="113"/>
    <col min="11263" max="11263" width="51.85546875" style="113" customWidth="1"/>
    <col min="11264" max="11264" width="17.85546875" style="113" customWidth="1"/>
    <col min="11265" max="11265" width="19.42578125" style="113" customWidth="1"/>
    <col min="11266" max="11518" width="9.140625" style="113"/>
    <col min="11519" max="11519" width="51.85546875" style="113" customWidth="1"/>
    <col min="11520" max="11520" width="17.85546875" style="113" customWidth="1"/>
    <col min="11521" max="11521" width="19.42578125" style="113" customWidth="1"/>
    <col min="11522" max="11774" width="9.140625" style="113"/>
    <col min="11775" max="11775" width="51.85546875" style="113" customWidth="1"/>
    <col min="11776" max="11776" width="17.85546875" style="113" customWidth="1"/>
    <col min="11777" max="11777" width="19.42578125" style="113" customWidth="1"/>
    <col min="11778" max="12030" width="9.140625" style="113"/>
    <col min="12031" max="12031" width="51.85546875" style="113" customWidth="1"/>
    <col min="12032" max="12032" width="17.85546875" style="113" customWidth="1"/>
    <col min="12033" max="12033" width="19.42578125" style="113" customWidth="1"/>
    <col min="12034" max="12286" width="9.140625" style="113"/>
    <col min="12287" max="12287" width="51.85546875" style="113" customWidth="1"/>
    <col min="12288" max="12288" width="17.85546875" style="113" customWidth="1"/>
    <col min="12289" max="12289" width="19.42578125" style="113" customWidth="1"/>
    <col min="12290" max="12542" width="9.140625" style="113"/>
    <col min="12543" max="12543" width="51.85546875" style="113" customWidth="1"/>
    <col min="12544" max="12544" width="17.85546875" style="113" customWidth="1"/>
    <col min="12545" max="12545" width="19.42578125" style="113" customWidth="1"/>
    <col min="12546" max="12798" width="9.140625" style="113"/>
    <col min="12799" max="12799" width="51.85546875" style="113" customWidth="1"/>
    <col min="12800" max="12800" width="17.85546875" style="113" customWidth="1"/>
    <col min="12801" max="12801" width="19.42578125" style="113" customWidth="1"/>
    <col min="12802" max="13054" width="9.140625" style="113"/>
    <col min="13055" max="13055" width="51.85546875" style="113" customWidth="1"/>
    <col min="13056" max="13056" width="17.85546875" style="113" customWidth="1"/>
    <col min="13057" max="13057" width="19.42578125" style="113" customWidth="1"/>
    <col min="13058" max="13310" width="9.140625" style="113"/>
    <col min="13311" max="13311" width="51.85546875" style="113" customWidth="1"/>
    <col min="13312" max="13312" width="17.85546875" style="113" customWidth="1"/>
    <col min="13313" max="13313" width="19.42578125" style="113" customWidth="1"/>
    <col min="13314" max="13566" width="9.140625" style="113"/>
    <col min="13567" max="13567" width="51.85546875" style="113" customWidth="1"/>
    <col min="13568" max="13568" width="17.85546875" style="113" customWidth="1"/>
    <col min="13569" max="13569" width="19.42578125" style="113" customWidth="1"/>
    <col min="13570" max="13822" width="9.140625" style="113"/>
    <col min="13823" max="13823" width="51.85546875" style="113" customWidth="1"/>
    <col min="13824" max="13824" width="17.85546875" style="113" customWidth="1"/>
    <col min="13825" max="13825" width="19.42578125" style="113" customWidth="1"/>
    <col min="13826" max="14078" width="9.140625" style="113"/>
    <col min="14079" max="14079" width="51.85546875" style="113" customWidth="1"/>
    <col min="14080" max="14080" width="17.85546875" style="113" customWidth="1"/>
    <col min="14081" max="14081" width="19.42578125" style="113" customWidth="1"/>
    <col min="14082" max="14334" width="9.140625" style="113"/>
    <col min="14335" max="14335" width="51.85546875" style="113" customWidth="1"/>
    <col min="14336" max="14336" width="17.85546875" style="113" customWidth="1"/>
    <col min="14337" max="14337" width="19.42578125" style="113" customWidth="1"/>
    <col min="14338" max="14590" width="9.140625" style="113"/>
    <col min="14591" max="14591" width="51.85546875" style="113" customWidth="1"/>
    <col min="14592" max="14592" width="17.85546875" style="113" customWidth="1"/>
    <col min="14593" max="14593" width="19.42578125" style="113" customWidth="1"/>
    <col min="14594" max="14846" width="9.140625" style="113"/>
    <col min="14847" max="14847" width="51.85546875" style="113" customWidth="1"/>
    <col min="14848" max="14848" width="17.85546875" style="113" customWidth="1"/>
    <col min="14849" max="14849" width="19.42578125" style="113" customWidth="1"/>
    <col min="14850" max="15102" width="9.140625" style="113"/>
    <col min="15103" max="15103" width="51.85546875" style="113" customWidth="1"/>
    <col min="15104" max="15104" width="17.85546875" style="113" customWidth="1"/>
    <col min="15105" max="15105" width="19.42578125" style="113" customWidth="1"/>
    <col min="15106" max="15358" width="9.140625" style="113"/>
    <col min="15359" max="15359" width="51.85546875" style="113" customWidth="1"/>
    <col min="15360" max="15360" width="17.85546875" style="113" customWidth="1"/>
    <col min="15361" max="15361" width="19.42578125" style="113" customWidth="1"/>
    <col min="15362" max="15614" width="9.140625" style="113"/>
    <col min="15615" max="15615" width="51.85546875" style="113" customWidth="1"/>
    <col min="15616" max="15616" width="17.85546875" style="113" customWidth="1"/>
    <col min="15617" max="15617" width="19.42578125" style="113" customWidth="1"/>
    <col min="15618" max="15870" width="9.140625" style="113"/>
    <col min="15871" max="15871" width="51.85546875" style="113" customWidth="1"/>
    <col min="15872" max="15872" width="17.85546875" style="113" customWidth="1"/>
    <col min="15873" max="15873" width="19.42578125" style="113" customWidth="1"/>
    <col min="15874" max="16126" width="9.140625" style="113"/>
    <col min="16127" max="16127" width="51.85546875" style="113" customWidth="1"/>
    <col min="16128" max="16128" width="17.85546875" style="113" customWidth="1"/>
    <col min="16129" max="16129" width="19.42578125" style="113" customWidth="1"/>
    <col min="16130" max="16384" width="9.140625" style="113"/>
  </cols>
  <sheetData>
    <row r="1" spans="1:7" s="97" customFormat="1" ht="17.25" x14ac:dyDescent="0.3">
      <c r="B1" s="100" t="s">
        <v>155</v>
      </c>
      <c r="C1" s="111"/>
    </row>
    <row r="2" spans="1:7" s="97" customFormat="1" ht="17.25" x14ac:dyDescent="0.3">
      <c r="B2" s="100" t="s">
        <v>27</v>
      </c>
    </row>
    <row r="3" spans="1:7" s="97" customFormat="1" ht="17.25" x14ac:dyDescent="0.3">
      <c r="A3" s="111"/>
      <c r="B3" s="100" t="s">
        <v>0</v>
      </c>
    </row>
    <row r="4" spans="1:7" s="97" customFormat="1" ht="17.25" x14ac:dyDescent="0.3"/>
    <row r="5" spans="1:7" s="97" customFormat="1" ht="90.75" customHeight="1" x14ac:dyDescent="0.3">
      <c r="A5" s="227" t="s">
        <v>221</v>
      </c>
      <c r="B5" s="227"/>
      <c r="F5" s="228"/>
      <c r="G5" s="228"/>
    </row>
    <row r="6" spans="1:7" s="97" customFormat="1" ht="17.25" x14ac:dyDescent="0.3"/>
    <row r="7" spans="1:7" s="97" customFormat="1" ht="17.25" x14ac:dyDescent="0.3"/>
    <row r="8" spans="1:7" ht="17.25" x14ac:dyDescent="0.25">
      <c r="A8" s="229"/>
      <c r="B8" s="229"/>
      <c r="C8" s="112"/>
    </row>
    <row r="9" spans="1:7" ht="17.25" x14ac:dyDescent="0.3">
      <c r="A9" s="114"/>
      <c r="B9" s="103" t="s">
        <v>154</v>
      </c>
      <c r="C9" s="115"/>
    </row>
    <row r="10" spans="1:7" ht="60.75" customHeight="1" x14ac:dyDescent="0.25">
      <c r="A10" s="230" t="s">
        <v>156</v>
      </c>
      <c r="B10" s="189" t="s">
        <v>34</v>
      </c>
      <c r="C10" s="115"/>
    </row>
    <row r="11" spans="1:7" ht="17.25" x14ac:dyDescent="0.25">
      <c r="A11" s="231"/>
      <c r="B11" s="116" t="s">
        <v>52</v>
      </c>
    </row>
    <row r="12" spans="1:7" ht="17.25" x14ac:dyDescent="0.25">
      <c r="A12" s="117" t="s">
        <v>157</v>
      </c>
      <c r="B12" s="190">
        <f>+B14</f>
        <v>-230000</v>
      </c>
    </row>
    <row r="13" spans="1:7" ht="17.25" x14ac:dyDescent="0.25">
      <c r="A13" s="118" t="s">
        <v>3</v>
      </c>
      <c r="B13" s="189"/>
    </row>
    <row r="14" spans="1:7" ht="17.25" x14ac:dyDescent="0.25">
      <c r="A14" s="119" t="s">
        <v>158</v>
      </c>
      <c r="B14" s="82">
        <f>+'7.'!F11</f>
        <v>-230000</v>
      </c>
    </row>
    <row r="15" spans="1:7" x14ac:dyDescent="0.25">
      <c r="B15" s="120"/>
    </row>
    <row r="17" spans="2:2" x14ac:dyDescent="0.25">
      <c r="B17" s="158"/>
    </row>
    <row r="19" spans="2:2" x14ac:dyDescent="0.25">
      <c r="B19" s="159"/>
    </row>
  </sheetData>
  <mergeCells count="4">
    <mergeCell ref="A5:B5"/>
    <mergeCell ref="F5:G5"/>
    <mergeCell ref="A8:B8"/>
    <mergeCell ref="A10:A11"/>
  </mergeCells>
  <pageMargins left="0.7" right="0.7" top="0.75" bottom="0.75" header="0.3" footer="0.3"/>
  <pageSetup paperSize="9" scale="98" orientation="portrait" r:id="rId1"/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Z20"/>
  <sheetViews>
    <sheetView zoomScale="85" zoomScaleNormal="85" workbookViewId="0">
      <selection activeCell="B1" sqref="B1"/>
    </sheetView>
  </sheetViews>
  <sheetFormatPr defaultRowHeight="17.25" x14ac:dyDescent="0.3"/>
  <cols>
    <col min="1" max="1" width="68.85546875" style="12" customWidth="1"/>
    <col min="2" max="2" width="38.42578125" style="12" customWidth="1"/>
    <col min="3" max="3" width="15.85546875" style="12" customWidth="1"/>
    <col min="4" max="4" width="18.28515625" style="12" customWidth="1"/>
    <col min="5" max="5" width="17.5703125" style="12" customWidth="1"/>
    <col min="6" max="7" width="15.85546875" style="12" customWidth="1"/>
    <col min="8" max="16384" width="9.140625" style="12"/>
  </cols>
  <sheetData>
    <row r="1" spans="1:52" x14ac:dyDescent="0.3">
      <c r="B1" s="5" t="s">
        <v>223</v>
      </c>
    </row>
    <row r="2" spans="1:52" x14ac:dyDescent="0.3">
      <c r="B2" s="5" t="s">
        <v>33</v>
      </c>
    </row>
    <row r="3" spans="1:52" x14ac:dyDescent="0.3">
      <c r="B3" s="5" t="s">
        <v>0</v>
      </c>
    </row>
    <row r="4" spans="1:52" x14ac:dyDescent="0.3">
      <c r="B4" s="4"/>
    </row>
    <row r="5" spans="1:52" ht="69" customHeight="1" x14ac:dyDescent="0.3">
      <c r="A5" s="232" t="s">
        <v>150</v>
      </c>
      <c r="B5" s="232"/>
    </row>
    <row r="7" spans="1:52" x14ac:dyDescent="0.3">
      <c r="A7" s="16"/>
      <c r="B7" s="17" t="s">
        <v>26</v>
      </c>
    </row>
    <row r="8" spans="1:52" ht="78.75" customHeight="1" x14ac:dyDescent="0.3">
      <c r="A8" s="233" t="s">
        <v>224</v>
      </c>
      <c r="B8" s="191" t="s">
        <v>34</v>
      </c>
    </row>
    <row r="9" spans="1:52" ht="24" customHeight="1" x14ac:dyDescent="0.3">
      <c r="A9" s="234"/>
      <c r="B9" s="19" t="s">
        <v>52</v>
      </c>
    </row>
    <row r="10" spans="1:52" x14ac:dyDescent="0.3">
      <c r="A10" s="121" t="s">
        <v>89</v>
      </c>
      <c r="B10" s="19">
        <f>+B12</f>
        <v>-10911000</v>
      </c>
      <c r="D10" s="147"/>
      <c r="E10" s="147"/>
    </row>
    <row r="11" spans="1:52" x14ac:dyDescent="0.3">
      <c r="A11" s="18" t="s">
        <v>6</v>
      </c>
      <c r="B11" s="19"/>
    </row>
    <row r="12" spans="1:52" s="124" customFormat="1" x14ac:dyDescent="0.3">
      <c r="A12" s="18" t="s">
        <v>163</v>
      </c>
      <c r="B12" s="20">
        <f>+B14</f>
        <v>-10911000</v>
      </c>
      <c r="C12" s="123"/>
      <c r="D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</row>
    <row r="13" spans="1:52" s="124" customFormat="1" ht="28.5" customHeight="1" x14ac:dyDescent="0.3">
      <c r="A13" s="18" t="s">
        <v>164</v>
      </c>
      <c r="B13" s="20"/>
    </row>
    <row r="14" spans="1:52" s="124" customFormat="1" ht="27" customHeight="1" x14ac:dyDescent="0.3">
      <c r="A14" s="18" t="s">
        <v>165</v>
      </c>
      <c r="B14" s="20">
        <f>+B16</f>
        <v>-10911000</v>
      </c>
    </row>
    <row r="15" spans="1:52" s="124" customFormat="1" ht="24" customHeight="1" x14ac:dyDescent="0.3">
      <c r="A15" s="18" t="s">
        <v>6</v>
      </c>
      <c r="B15" s="20"/>
    </row>
    <row r="16" spans="1:52" s="124" customFormat="1" ht="23.25" customHeight="1" x14ac:dyDescent="0.3">
      <c r="A16" s="18" t="s">
        <v>166</v>
      </c>
      <c r="B16" s="122">
        <f>+B18</f>
        <v>-10911000</v>
      </c>
    </row>
    <row r="17" spans="1:2" s="124" customFormat="1" ht="26.25" customHeight="1" x14ac:dyDescent="0.3">
      <c r="A17" s="18" t="s">
        <v>167</v>
      </c>
      <c r="B17" s="20"/>
    </row>
    <row r="18" spans="1:2" s="124" customFormat="1" ht="26.25" customHeight="1" x14ac:dyDescent="0.3">
      <c r="A18" s="18" t="s">
        <v>168</v>
      </c>
      <c r="B18" s="125">
        <f>+'6.'!F11</f>
        <v>-10911000</v>
      </c>
    </row>
    <row r="20" spans="1:2" x14ac:dyDescent="0.3">
      <c r="B20" s="145"/>
    </row>
  </sheetData>
  <mergeCells count="2">
    <mergeCell ref="A5:B5"/>
    <mergeCell ref="A8:A9"/>
  </mergeCells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192"/>
  <sheetViews>
    <sheetView zoomScaleNormal="100" workbookViewId="0">
      <selection activeCell="E9" sqref="E9"/>
    </sheetView>
  </sheetViews>
  <sheetFormatPr defaultColWidth="9.140625" defaultRowHeight="17.25" x14ac:dyDescent="0.25"/>
  <cols>
    <col min="1" max="1" width="9.140625" style="21"/>
    <col min="2" max="2" width="10.140625" style="21" bestFit="1" customWidth="1"/>
    <col min="3" max="3" width="15.42578125" style="21" bestFit="1" customWidth="1"/>
    <col min="4" max="4" width="85.7109375" style="21" customWidth="1"/>
    <col min="5" max="5" width="36.28515625" style="21" customWidth="1"/>
    <col min="6" max="6" width="9.140625" style="21"/>
    <col min="7" max="7" width="11.42578125" style="21" customWidth="1"/>
    <col min="8" max="8" width="15.85546875" style="21" bestFit="1" customWidth="1"/>
    <col min="9" max="16384" width="9.140625" style="21"/>
  </cols>
  <sheetData>
    <row r="1" spans="2:8" x14ac:dyDescent="0.25">
      <c r="E1" s="22" t="s">
        <v>275</v>
      </c>
    </row>
    <row r="2" spans="2:8" x14ac:dyDescent="0.25">
      <c r="E2" s="22" t="s">
        <v>27</v>
      </c>
    </row>
    <row r="3" spans="2:8" x14ac:dyDescent="0.25">
      <c r="E3" s="22" t="s">
        <v>0</v>
      </c>
    </row>
    <row r="5" spans="2:8" ht="78.75" customHeight="1" x14ac:dyDescent="0.25">
      <c r="B5" s="236" t="s">
        <v>79</v>
      </c>
      <c r="C5" s="236"/>
      <c r="D5" s="236"/>
      <c r="E5" s="236"/>
    </row>
    <row r="6" spans="2:8" x14ac:dyDescent="0.25">
      <c r="E6" s="23" t="s">
        <v>26</v>
      </c>
    </row>
    <row r="7" spans="2:8" s="24" customFormat="1" ht="75" customHeight="1" x14ac:dyDescent="0.25">
      <c r="B7" s="240" t="s">
        <v>1</v>
      </c>
      <c r="C7" s="241"/>
      <c r="D7" s="238" t="s">
        <v>41</v>
      </c>
      <c r="E7" s="188" t="s">
        <v>21</v>
      </c>
    </row>
    <row r="8" spans="2:8" s="24" customFormat="1" x14ac:dyDescent="0.25">
      <c r="B8" s="25" t="s">
        <v>18</v>
      </c>
      <c r="C8" s="25" t="s">
        <v>42</v>
      </c>
      <c r="D8" s="239"/>
      <c r="E8" s="26" t="s">
        <v>2</v>
      </c>
      <c r="H8" s="161"/>
    </row>
    <row r="9" spans="2:8" s="24" customFormat="1" ht="17.25" customHeight="1" x14ac:dyDescent="0.25">
      <c r="B9" s="27" t="s">
        <v>43</v>
      </c>
      <c r="C9" s="27"/>
      <c r="D9" s="14" t="s">
        <v>44</v>
      </c>
      <c r="E9" s="28">
        <f>+E11+E179</f>
        <v>-11141000</v>
      </c>
      <c r="F9" s="161"/>
      <c r="G9" s="161"/>
      <c r="H9" s="161"/>
    </row>
    <row r="10" spans="2:8" s="24" customFormat="1" x14ac:dyDescent="0.25">
      <c r="B10" s="27"/>
      <c r="C10" s="27"/>
      <c r="D10" s="14" t="s">
        <v>139</v>
      </c>
      <c r="E10" s="13"/>
    </row>
    <row r="11" spans="2:8" s="24" customFormat="1" x14ac:dyDescent="0.25">
      <c r="B11" s="27"/>
      <c r="D11" s="29" t="s">
        <v>45</v>
      </c>
      <c r="E11" s="28">
        <f>+E166+E12+E37+E153+E50</f>
        <v>-12867199.800000001</v>
      </c>
    </row>
    <row r="12" spans="2:8" s="31" customFormat="1" x14ac:dyDescent="0.25">
      <c r="B12" s="30" t="s">
        <v>102</v>
      </c>
      <c r="C12" s="93"/>
      <c r="D12" s="93" t="s">
        <v>57</v>
      </c>
      <c r="E12" s="28">
        <f>+E19+E25+E31</f>
        <v>-2179500</v>
      </c>
    </row>
    <row r="13" spans="2:8" s="31" customFormat="1" x14ac:dyDescent="0.25">
      <c r="B13" s="30"/>
      <c r="C13" s="30"/>
      <c r="D13" s="93" t="s">
        <v>103</v>
      </c>
      <c r="E13" s="28"/>
    </row>
    <row r="14" spans="2:8" s="31" customFormat="1" x14ac:dyDescent="0.25">
      <c r="B14" s="30"/>
      <c r="C14" s="30"/>
      <c r="D14" s="93" t="s">
        <v>58</v>
      </c>
      <c r="E14" s="185"/>
    </row>
    <row r="15" spans="2:8" s="31" customFormat="1" ht="34.5" x14ac:dyDescent="0.25">
      <c r="B15" s="30"/>
      <c r="C15" s="30"/>
      <c r="D15" s="93" t="s">
        <v>104</v>
      </c>
      <c r="E15" s="186"/>
    </row>
    <row r="16" spans="2:8" s="31" customFormat="1" x14ac:dyDescent="0.25">
      <c r="B16" s="30"/>
      <c r="C16" s="30"/>
      <c r="D16" s="93" t="s">
        <v>59</v>
      </c>
      <c r="E16" s="185"/>
    </row>
    <row r="17" spans="2:5" s="31" customFormat="1" ht="34.5" x14ac:dyDescent="0.25">
      <c r="B17" s="30"/>
      <c r="C17" s="30"/>
      <c r="D17" s="93" t="s">
        <v>105</v>
      </c>
      <c r="E17" s="185"/>
    </row>
    <row r="18" spans="2:5" s="31" customFormat="1" x14ac:dyDescent="0.25">
      <c r="B18" s="30"/>
      <c r="C18" s="93"/>
      <c r="D18" s="182" t="s">
        <v>80</v>
      </c>
      <c r="E18" s="25"/>
    </row>
    <row r="19" spans="2:5" s="31" customFormat="1" x14ac:dyDescent="0.25">
      <c r="B19" s="30"/>
      <c r="C19" s="34">
        <v>31016</v>
      </c>
      <c r="D19" s="2" t="s">
        <v>60</v>
      </c>
      <c r="E19" s="28">
        <f>'6.'!E17</f>
        <v>-579500</v>
      </c>
    </row>
    <row r="20" spans="2:5" s="31" customFormat="1" ht="34.5" x14ac:dyDescent="0.25">
      <c r="B20" s="30"/>
      <c r="C20" s="34"/>
      <c r="D20" s="2" t="s">
        <v>203</v>
      </c>
      <c r="E20" s="187"/>
    </row>
    <row r="21" spans="2:5" s="31" customFormat="1" x14ac:dyDescent="0.25">
      <c r="B21" s="30"/>
      <c r="C21" s="34"/>
      <c r="D21" s="2" t="s">
        <v>62</v>
      </c>
      <c r="E21" s="187"/>
    </row>
    <row r="22" spans="2:5" s="31" customFormat="1" ht="34.5" x14ac:dyDescent="0.25">
      <c r="B22" s="30"/>
      <c r="C22" s="34"/>
      <c r="D22" s="2" t="s">
        <v>204</v>
      </c>
      <c r="E22" s="187"/>
    </row>
    <row r="23" spans="2:5" s="31" customFormat="1" x14ac:dyDescent="0.25">
      <c r="B23" s="30"/>
      <c r="C23" s="34"/>
      <c r="D23" s="2" t="s">
        <v>63</v>
      </c>
      <c r="E23" s="187"/>
    </row>
    <row r="24" spans="2:5" s="31" customFormat="1" ht="34.5" x14ac:dyDescent="0.25">
      <c r="B24" s="30"/>
      <c r="C24" s="34"/>
      <c r="D24" s="2" t="s">
        <v>205</v>
      </c>
      <c r="E24" s="187"/>
    </row>
    <row r="25" spans="2:5" s="31" customFormat="1" x14ac:dyDescent="0.25">
      <c r="B25" s="30"/>
      <c r="C25" s="34">
        <v>31017</v>
      </c>
      <c r="D25" s="2" t="s">
        <v>60</v>
      </c>
      <c r="E25" s="28">
        <f>'6.'!E28</f>
        <v>-1100000</v>
      </c>
    </row>
    <row r="26" spans="2:5" s="31" customFormat="1" ht="34.5" x14ac:dyDescent="0.25">
      <c r="B26" s="30"/>
      <c r="C26" s="34"/>
      <c r="D26" s="2" t="s">
        <v>187</v>
      </c>
      <c r="E26" s="187"/>
    </row>
    <row r="27" spans="2:5" s="31" customFormat="1" x14ac:dyDescent="0.25">
      <c r="B27" s="30"/>
      <c r="C27" s="34"/>
      <c r="D27" s="2" t="s">
        <v>62</v>
      </c>
      <c r="E27" s="187"/>
    </row>
    <row r="28" spans="2:5" s="31" customFormat="1" x14ac:dyDescent="0.25">
      <c r="B28" s="30"/>
      <c r="C28" s="34"/>
      <c r="D28" s="2" t="s">
        <v>206</v>
      </c>
      <c r="E28" s="187"/>
    </row>
    <row r="29" spans="2:5" s="31" customFormat="1" x14ac:dyDescent="0.25">
      <c r="B29" s="30"/>
      <c r="C29" s="34"/>
      <c r="D29" s="2" t="s">
        <v>63</v>
      </c>
      <c r="E29" s="187"/>
    </row>
    <row r="30" spans="2:5" s="31" customFormat="1" ht="34.5" x14ac:dyDescent="0.25">
      <c r="B30" s="30"/>
      <c r="C30" s="34"/>
      <c r="D30" s="2" t="s">
        <v>112</v>
      </c>
      <c r="E30" s="187"/>
    </row>
    <row r="31" spans="2:5" s="31" customFormat="1" x14ac:dyDescent="0.25">
      <c r="B31" s="30"/>
      <c r="C31" s="34">
        <v>31018</v>
      </c>
      <c r="D31" s="2" t="s">
        <v>60</v>
      </c>
      <c r="E31" s="28">
        <f>'6.'!E39</f>
        <v>-500000</v>
      </c>
    </row>
    <row r="32" spans="2:5" s="31" customFormat="1" ht="34.5" x14ac:dyDescent="0.25">
      <c r="B32" s="30"/>
      <c r="C32" s="34"/>
      <c r="D32" s="2" t="s">
        <v>189</v>
      </c>
      <c r="E32" s="35"/>
    </row>
    <row r="33" spans="2:5" s="31" customFormat="1" x14ac:dyDescent="0.25">
      <c r="B33" s="30"/>
      <c r="C33" s="34"/>
      <c r="D33" s="2" t="s">
        <v>62</v>
      </c>
      <c r="E33" s="35"/>
    </row>
    <row r="34" spans="2:5" s="31" customFormat="1" ht="34.5" x14ac:dyDescent="0.25">
      <c r="B34" s="30"/>
      <c r="C34" s="34"/>
      <c r="D34" s="2" t="s">
        <v>207</v>
      </c>
      <c r="E34" s="35"/>
    </row>
    <row r="35" spans="2:5" s="31" customFormat="1" x14ac:dyDescent="0.25">
      <c r="B35" s="30"/>
      <c r="C35" s="34"/>
      <c r="D35" s="2" t="s">
        <v>63</v>
      </c>
      <c r="E35" s="35"/>
    </row>
    <row r="36" spans="2:5" s="31" customFormat="1" ht="34.5" x14ac:dyDescent="0.25">
      <c r="B36" s="30"/>
      <c r="C36" s="34"/>
      <c r="D36" s="2" t="s">
        <v>112</v>
      </c>
      <c r="E36" s="35"/>
    </row>
    <row r="37" spans="2:5" s="24" customFormat="1" x14ac:dyDescent="0.25">
      <c r="B37" s="30">
        <v>1040</v>
      </c>
      <c r="C37" s="29"/>
      <c r="D37" s="93" t="s">
        <v>57</v>
      </c>
      <c r="E37" s="85">
        <f>+E44</f>
        <v>-600000</v>
      </c>
    </row>
    <row r="38" spans="2:5" s="24" customFormat="1" x14ac:dyDescent="0.25">
      <c r="B38" s="33"/>
      <c r="C38" s="27"/>
      <c r="D38" s="93" t="s">
        <v>143</v>
      </c>
      <c r="E38" s="28"/>
    </row>
    <row r="39" spans="2:5" s="24" customFormat="1" x14ac:dyDescent="0.25">
      <c r="B39" s="33"/>
      <c r="C39" s="27"/>
      <c r="D39" s="93" t="s">
        <v>58</v>
      </c>
      <c r="E39" s="32"/>
    </row>
    <row r="40" spans="2:5" s="24" customFormat="1" ht="34.5" x14ac:dyDescent="0.25">
      <c r="B40" s="33"/>
      <c r="C40" s="27"/>
      <c r="D40" s="93" t="s">
        <v>144</v>
      </c>
      <c r="E40" s="32"/>
    </row>
    <row r="41" spans="2:5" s="24" customFormat="1" x14ac:dyDescent="0.25">
      <c r="B41" s="33"/>
      <c r="C41" s="27"/>
      <c r="D41" s="93" t="s">
        <v>59</v>
      </c>
      <c r="E41" s="32"/>
    </row>
    <row r="42" spans="2:5" s="24" customFormat="1" x14ac:dyDescent="0.25">
      <c r="B42" s="33"/>
      <c r="C42" s="27"/>
      <c r="D42" s="93" t="s">
        <v>145</v>
      </c>
      <c r="E42" s="36"/>
    </row>
    <row r="43" spans="2:5" s="24" customFormat="1" x14ac:dyDescent="0.25">
      <c r="B43" s="237" t="s">
        <v>80</v>
      </c>
      <c r="C43" s="237"/>
      <c r="D43" s="237"/>
      <c r="E43" s="237"/>
    </row>
    <row r="44" spans="2:5" s="24" customFormat="1" x14ac:dyDescent="0.25">
      <c r="B44" s="30"/>
      <c r="C44" s="14">
        <v>32009</v>
      </c>
      <c r="D44" s="93" t="s">
        <v>60</v>
      </c>
      <c r="E44" s="85">
        <f>'6.'!E52</f>
        <v>-600000</v>
      </c>
    </row>
    <row r="45" spans="2:5" s="24" customFormat="1" ht="51.75" x14ac:dyDescent="0.25">
      <c r="B45" s="33"/>
      <c r="C45" s="27"/>
      <c r="D45" s="93" t="s">
        <v>208</v>
      </c>
      <c r="E45" s="37"/>
    </row>
    <row r="46" spans="2:5" s="24" customFormat="1" x14ac:dyDescent="0.25">
      <c r="B46" s="33"/>
      <c r="C46" s="27"/>
      <c r="D46" s="93" t="s">
        <v>62</v>
      </c>
      <c r="E46" s="13"/>
    </row>
    <row r="47" spans="2:5" s="24" customFormat="1" ht="34.5" x14ac:dyDescent="0.25">
      <c r="B47" s="33"/>
      <c r="C47" s="27"/>
      <c r="D47" s="93" t="s">
        <v>146</v>
      </c>
      <c r="E47" s="13"/>
    </row>
    <row r="48" spans="2:5" s="24" customFormat="1" x14ac:dyDescent="0.25">
      <c r="B48" s="33"/>
      <c r="C48" s="27"/>
      <c r="D48" s="93" t="s">
        <v>63</v>
      </c>
      <c r="E48" s="13"/>
    </row>
    <row r="49" spans="2:5" s="24" customFormat="1" ht="34.5" x14ac:dyDescent="0.25">
      <c r="B49" s="33"/>
      <c r="C49" s="27"/>
      <c r="D49" s="93" t="s">
        <v>147</v>
      </c>
      <c r="E49" s="13"/>
    </row>
    <row r="50" spans="2:5" s="24" customFormat="1" x14ac:dyDescent="0.25">
      <c r="B50" s="30">
        <v>1049</v>
      </c>
      <c r="C50" s="29"/>
      <c r="D50" s="93" t="s">
        <v>57</v>
      </c>
      <c r="E50" s="85">
        <f>E57+E63+E69+E75+E81+E87+E93+E99+E105+E111+E117+E123+E129+E135+E141+E147</f>
        <v>-8466699.8000000007</v>
      </c>
    </row>
    <row r="51" spans="2:5" s="24" customFormat="1" x14ac:dyDescent="0.25">
      <c r="B51" s="33"/>
      <c r="C51" s="27"/>
      <c r="D51" s="93" t="s">
        <v>169</v>
      </c>
      <c r="E51" s="28"/>
    </row>
    <row r="52" spans="2:5" s="24" customFormat="1" x14ac:dyDescent="0.25">
      <c r="B52" s="33"/>
      <c r="C52" s="27"/>
      <c r="D52" s="93" t="s">
        <v>58</v>
      </c>
      <c r="E52" s="32"/>
    </row>
    <row r="53" spans="2:5" s="24" customFormat="1" ht="34.5" x14ac:dyDescent="0.25">
      <c r="B53" s="33"/>
      <c r="C53" s="27"/>
      <c r="D53" s="93" t="s">
        <v>171</v>
      </c>
      <c r="E53" s="32"/>
    </row>
    <row r="54" spans="2:5" s="24" customFormat="1" x14ac:dyDescent="0.25">
      <c r="B54" s="33"/>
      <c r="C54" s="27"/>
      <c r="D54" s="93" t="s">
        <v>59</v>
      </c>
      <c r="E54" s="32"/>
    </row>
    <row r="55" spans="2:5" s="24" customFormat="1" ht="51.75" x14ac:dyDescent="0.25">
      <c r="B55" s="33"/>
      <c r="C55" s="27"/>
      <c r="D55" s="93" t="s">
        <v>172</v>
      </c>
      <c r="E55" s="36"/>
    </row>
    <row r="56" spans="2:5" s="24" customFormat="1" x14ac:dyDescent="0.25">
      <c r="B56" s="237" t="s">
        <v>80</v>
      </c>
      <c r="C56" s="237"/>
      <c r="D56" s="237"/>
      <c r="E56" s="237"/>
    </row>
    <row r="57" spans="2:5" s="24" customFormat="1" x14ac:dyDescent="0.25">
      <c r="B57" s="209"/>
      <c r="C57" s="34">
        <v>11007</v>
      </c>
      <c r="D57" s="211" t="s">
        <v>60</v>
      </c>
      <c r="E57" s="28">
        <f>'6.'!E65</f>
        <v>460000</v>
      </c>
    </row>
    <row r="58" spans="2:5" s="24" customFormat="1" ht="58.5" customHeight="1" x14ac:dyDescent="0.25">
      <c r="B58" s="209"/>
      <c r="C58" s="34"/>
      <c r="D58" s="211" t="s">
        <v>299</v>
      </c>
      <c r="E58" s="35"/>
    </row>
    <row r="59" spans="2:5" s="24" customFormat="1" x14ac:dyDescent="0.25">
      <c r="B59" s="209"/>
      <c r="C59" s="34"/>
      <c r="D59" s="211" t="s">
        <v>62</v>
      </c>
      <c r="E59" s="35"/>
    </row>
    <row r="60" spans="2:5" s="24" customFormat="1" x14ac:dyDescent="0.25">
      <c r="B60" s="209"/>
      <c r="C60" s="34"/>
      <c r="D60" s="211" t="s">
        <v>246</v>
      </c>
      <c r="E60" s="35"/>
    </row>
    <row r="61" spans="2:5" s="24" customFormat="1" x14ac:dyDescent="0.25">
      <c r="B61" s="209"/>
      <c r="C61" s="34"/>
      <c r="D61" s="211" t="s">
        <v>63</v>
      </c>
      <c r="E61" s="35"/>
    </row>
    <row r="62" spans="2:5" s="24" customFormat="1" x14ac:dyDescent="0.25">
      <c r="B62" s="209"/>
      <c r="C62" s="34"/>
      <c r="D62" s="211" t="s">
        <v>64</v>
      </c>
      <c r="E62" s="35"/>
    </row>
    <row r="63" spans="2:5" s="184" customFormat="1" x14ac:dyDescent="0.25">
      <c r="B63" s="30"/>
      <c r="C63" s="34">
        <v>11009</v>
      </c>
      <c r="D63" s="183" t="s">
        <v>60</v>
      </c>
      <c r="E63" s="85">
        <f>'6.'!E73</f>
        <v>-285000</v>
      </c>
    </row>
    <row r="64" spans="2:5" s="184" customFormat="1" ht="51.75" x14ac:dyDescent="0.25">
      <c r="B64" s="30"/>
      <c r="C64" s="34"/>
      <c r="D64" s="183" t="s">
        <v>226</v>
      </c>
      <c r="E64" s="35"/>
    </row>
    <row r="65" spans="2:5" s="184" customFormat="1" x14ac:dyDescent="0.25">
      <c r="B65" s="30"/>
      <c r="C65" s="34"/>
      <c r="D65" s="183" t="s">
        <v>62</v>
      </c>
      <c r="E65" s="35"/>
    </row>
    <row r="66" spans="2:5" s="184" customFormat="1" x14ac:dyDescent="0.25">
      <c r="B66" s="30"/>
      <c r="C66" s="34"/>
      <c r="D66" s="183" t="s">
        <v>246</v>
      </c>
      <c r="E66" s="35"/>
    </row>
    <row r="67" spans="2:5" s="184" customFormat="1" x14ac:dyDescent="0.25">
      <c r="B67" s="30"/>
      <c r="C67" s="34"/>
      <c r="D67" s="183" t="s">
        <v>63</v>
      </c>
      <c r="E67" s="35"/>
    </row>
    <row r="68" spans="2:5" s="184" customFormat="1" x14ac:dyDescent="0.25">
      <c r="B68" s="30"/>
      <c r="C68" s="34"/>
      <c r="D68" s="183" t="s">
        <v>64</v>
      </c>
      <c r="E68" s="35"/>
    </row>
    <row r="69" spans="2:5" s="212" customFormat="1" x14ac:dyDescent="0.25">
      <c r="B69" s="30"/>
      <c r="C69" s="34">
        <v>11010</v>
      </c>
      <c r="D69" s="211" t="s">
        <v>60</v>
      </c>
      <c r="E69" s="28">
        <f>'6.'!E81</f>
        <v>-55000</v>
      </c>
    </row>
    <row r="70" spans="2:5" s="212" customFormat="1" ht="51.75" x14ac:dyDescent="0.25">
      <c r="B70" s="30"/>
      <c r="C70" s="34"/>
      <c r="D70" s="30" t="s">
        <v>300</v>
      </c>
      <c r="E70" s="28"/>
    </row>
    <row r="71" spans="2:5" s="212" customFormat="1" x14ac:dyDescent="0.25">
      <c r="B71" s="30"/>
      <c r="C71" s="34"/>
      <c r="D71" s="211" t="s">
        <v>62</v>
      </c>
      <c r="E71" s="35"/>
    </row>
    <row r="72" spans="2:5" s="212" customFormat="1" x14ac:dyDescent="0.25">
      <c r="B72" s="30"/>
      <c r="C72" s="34"/>
      <c r="D72" s="211" t="s">
        <v>246</v>
      </c>
      <c r="E72" s="35"/>
    </row>
    <row r="73" spans="2:5" s="212" customFormat="1" x14ac:dyDescent="0.25">
      <c r="B73" s="30"/>
      <c r="C73" s="34"/>
      <c r="D73" s="211" t="s">
        <v>63</v>
      </c>
      <c r="E73" s="35"/>
    </row>
    <row r="74" spans="2:5" s="212" customFormat="1" x14ac:dyDescent="0.25">
      <c r="B74" s="30"/>
      <c r="C74" s="34"/>
      <c r="D74" s="211" t="s">
        <v>64</v>
      </c>
      <c r="E74" s="35"/>
    </row>
    <row r="75" spans="2:5" s="184" customFormat="1" x14ac:dyDescent="0.25">
      <c r="B75" s="30"/>
      <c r="C75" s="34">
        <v>11012</v>
      </c>
      <c r="D75" s="183" t="s">
        <v>60</v>
      </c>
      <c r="E75" s="85">
        <f>'6.'!E89</f>
        <v>-470000</v>
      </c>
    </row>
    <row r="76" spans="2:5" s="184" customFormat="1" ht="34.5" x14ac:dyDescent="0.25">
      <c r="B76" s="30"/>
      <c r="C76" s="34"/>
      <c r="D76" s="183" t="s">
        <v>228</v>
      </c>
      <c r="E76" s="35"/>
    </row>
    <row r="77" spans="2:5" s="184" customFormat="1" x14ac:dyDescent="0.25">
      <c r="B77" s="30"/>
      <c r="C77" s="34"/>
      <c r="D77" s="183" t="s">
        <v>62</v>
      </c>
      <c r="E77" s="35"/>
    </row>
    <row r="78" spans="2:5" s="184" customFormat="1" x14ac:dyDescent="0.25">
      <c r="B78" s="30"/>
      <c r="C78" s="34"/>
      <c r="D78" s="183" t="s">
        <v>246</v>
      </c>
      <c r="E78" s="35"/>
    </row>
    <row r="79" spans="2:5" s="184" customFormat="1" x14ac:dyDescent="0.25">
      <c r="B79" s="30"/>
      <c r="C79" s="34"/>
      <c r="D79" s="183" t="s">
        <v>63</v>
      </c>
      <c r="E79" s="35"/>
    </row>
    <row r="80" spans="2:5" s="184" customFormat="1" x14ac:dyDescent="0.25">
      <c r="B80" s="30"/>
      <c r="C80" s="34"/>
      <c r="D80" s="183" t="s">
        <v>64</v>
      </c>
      <c r="E80" s="35"/>
    </row>
    <row r="81" spans="2:5" s="212" customFormat="1" x14ac:dyDescent="0.25">
      <c r="B81" s="30"/>
      <c r="C81" s="34">
        <v>11014</v>
      </c>
      <c r="D81" s="211" t="s">
        <v>60</v>
      </c>
      <c r="E81" s="28">
        <f>'6.'!E98</f>
        <v>295000</v>
      </c>
    </row>
    <row r="82" spans="2:5" s="212" customFormat="1" ht="43.5" customHeight="1" x14ac:dyDescent="0.25">
      <c r="B82" s="30"/>
      <c r="C82" s="34"/>
      <c r="D82" s="30" t="s">
        <v>301</v>
      </c>
      <c r="E82" s="35"/>
    </row>
    <row r="83" spans="2:5" s="212" customFormat="1" x14ac:dyDescent="0.25">
      <c r="B83" s="30"/>
      <c r="C83" s="34"/>
      <c r="D83" s="211" t="s">
        <v>62</v>
      </c>
      <c r="E83" s="35"/>
    </row>
    <row r="84" spans="2:5" s="212" customFormat="1" x14ac:dyDescent="0.25">
      <c r="B84" s="30"/>
      <c r="C84" s="34"/>
      <c r="D84" s="211" t="s">
        <v>246</v>
      </c>
      <c r="E84" s="35"/>
    </row>
    <row r="85" spans="2:5" s="212" customFormat="1" x14ac:dyDescent="0.25">
      <c r="B85" s="30"/>
      <c r="C85" s="34"/>
      <c r="D85" s="211" t="s">
        <v>63</v>
      </c>
      <c r="E85" s="35"/>
    </row>
    <row r="86" spans="2:5" s="212" customFormat="1" x14ac:dyDescent="0.25">
      <c r="B86" s="30"/>
      <c r="C86" s="34"/>
      <c r="D86" s="211" t="s">
        <v>64</v>
      </c>
      <c r="E86" s="35"/>
    </row>
    <row r="87" spans="2:5" s="184" customFormat="1" x14ac:dyDescent="0.25">
      <c r="B87" s="30"/>
      <c r="C87" s="34">
        <v>11016</v>
      </c>
      <c r="D87" s="183" t="s">
        <v>60</v>
      </c>
      <c r="E87" s="85">
        <f>'6.'!E106</f>
        <v>-345206</v>
      </c>
    </row>
    <row r="88" spans="2:5" s="184" customFormat="1" ht="34.5" x14ac:dyDescent="0.25">
      <c r="B88" s="30"/>
      <c r="C88" s="34"/>
      <c r="D88" s="183" t="s">
        <v>231</v>
      </c>
      <c r="E88" s="35"/>
    </row>
    <row r="89" spans="2:5" s="184" customFormat="1" x14ac:dyDescent="0.25">
      <c r="B89" s="30"/>
      <c r="C89" s="34"/>
      <c r="D89" s="183" t="s">
        <v>62</v>
      </c>
      <c r="E89" s="35"/>
    </row>
    <row r="90" spans="2:5" s="184" customFormat="1" ht="34.5" x14ac:dyDescent="0.25">
      <c r="B90" s="30"/>
      <c r="C90" s="34"/>
      <c r="D90" s="183" t="s">
        <v>245</v>
      </c>
      <c r="E90" s="35"/>
    </row>
    <row r="91" spans="2:5" s="184" customFormat="1" x14ac:dyDescent="0.25">
      <c r="B91" s="30"/>
      <c r="C91" s="34"/>
      <c r="D91" s="183" t="s">
        <v>63</v>
      </c>
      <c r="E91" s="35"/>
    </row>
    <row r="92" spans="2:5" s="184" customFormat="1" x14ac:dyDescent="0.25">
      <c r="B92" s="30"/>
      <c r="C92" s="34"/>
      <c r="D92" s="183" t="s">
        <v>64</v>
      </c>
      <c r="E92" s="35"/>
    </row>
    <row r="93" spans="2:5" s="184" customFormat="1" x14ac:dyDescent="0.25">
      <c r="B93" s="30"/>
      <c r="C93" s="34">
        <v>11017</v>
      </c>
      <c r="D93" s="183" t="s">
        <v>60</v>
      </c>
      <c r="E93" s="85">
        <f>'6.'!E115</f>
        <v>-300000</v>
      </c>
    </row>
    <row r="94" spans="2:5" s="184" customFormat="1" ht="56.25" customHeight="1" x14ac:dyDescent="0.25">
      <c r="B94" s="30"/>
      <c r="C94" s="34"/>
      <c r="D94" s="183" t="s">
        <v>232</v>
      </c>
      <c r="E94" s="35"/>
    </row>
    <row r="95" spans="2:5" s="184" customFormat="1" x14ac:dyDescent="0.25">
      <c r="B95" s="30"/>
      <c r="C95" s="34"/>
      <c r="D95" s="183" t="s">
        <v>62</v>
      </c>
      <c r="E95" s="35"/>
    </row>
    <row r="96" spans="2:5" s="184" customFormat="1" ht="34.5" x14ac:dyDescent="0.25">
      <c r="B96" s="30"/>
      <c r="C96" s="34"/>
      <c r="D96" s="183" t="s">
        <v>244</v>
      </c>
      <c r="E96" s="35"/>
    </row>
    <row r="97" spans="2:5" s="184" customFormat="1" x14ac:dyDescent="0.25">
      <c r="B97" s="30"/>
      <c r="C97" s="34"/>
      <c r="D97" s="183" t="s">
        <v>63</v>
      </c>
      <c r="E97" s="35"/>
    </row>
    <row r="98" spans="2:5" s="184" customFormat="1" x14ac:dyDescent="0.25">
      <c r="B98" s="30"/>
      <c r="C98" s="34"/>
      <c r="D98" s="183" t="s">
        <v>64</v>
      </c>
      <c r="E98" s="35"/>
    </row>
    <row r="99" spans="2:5" s="24" customFormat="1" x14ac:dyDescent="0.25">
      <c r="B99" s="30"/>
      <c r="C99" s="14">
        <v>21004</v>
      </c>
      <c r="D99" s="2" t="s">
        <v>60</v>
      </c>
      <c r="E99" s="85">
        <f>'6.'!E124</f>
        <v>-330000</v>
      </c>
    </row>
    <row r="100" spans="2:5" s="24" customFormat="1" ht="51.75" x14ac:dyDescent="0.25">
      <c r="B100" s="33"/>
      <c r="C100" s="27"/>
      <c r="D100" s="2" t="s">
        <v>234</v>
      </c>
      <c r="E100" s="37"/>
    </row>
    <row r="101" spans="2:5" s="24" customFormat="1" x14ac:dyDescent="0.25">
      <c r="B101" s="33"/>
      <c r="C101" s="27"/>
      <c r="D101" s="2" t="s">
        <v>62</v>
      </c>
      <c r="E101" s="13"/>
    </row>
    <row r="102" spans="2:5" s="24" customFormat="1" x14ac:dyDescent="0.25">
      <c r="B102" s="33"/>
      <c r="C102" s="27"/>
      <c r="D102" s="2" t="s">
        <v>97</v>
      </c>
      <c r="E102" s="13"/>
    </row>
    <row r="103" spans="2:5" s="24" customFormat="1" x14ac:dyDescent="0.25">
      <c r="B103" s="33"/>
      <c r="C103" s="27"/>
      <c r="D103" s="2" t="s">
        <v>63</v>
      </c>
      <c r="E103" s="13"/>
    </row>
    <row r="104" spans="2:5" s="24" customFormat="1" ht="34.5" x14ac:dyDescent="0.25">
      <c r="B104" s="33"/>
      <c r="C104" s="27"/>
      <c r="D104" s="2" t="s">
        <v>96</v>
      </c>
      <c r="E104" s="13"/>
    </row>
    <row r="105" spans="2:5" s="24" customFormat="1" x14ac:dyDescent="0.25">
      <c r="B105" s="30"/>
      <c r="C105" s="14">
        <v>21006</v>
      </c>
      <c r="D105" s="2" t="s">
        <v>60</v>
      </c>
      <c r="E105" s="85">
        <f>'6.'!E133</f>
        <v>-1372993.8</v>
      </c>
    </row>
    <row r="106" spans="2:5" s="24" customFormat="1" ht="34.5" x14ac:dyDescent="0.25">
      <c r="B106" s="33"/>
      <c r="C106" s="27"/>
      <c r="D106" s="2" t="s">
        <v>236</v>
      </c>
      <c r="E106" s="37"/>
    </row>
    <row r="107" spans="2:5" s="24" customFormat="1" x14ac:dyDescent="0.25">
      <c r="B107" s="33"/>
      <c r="C107" s="27"/>
      <c r="D107" s="2" t="s">
        <v>62</v>
      </c>
      <c r="E107" s="13"/>
    </row>
    <row r="108" spans="2:5" s="24" customFormat="1" x14ac:dyDescent="0.25">
      <c r="B108" s="33"/>
      <c r="C108" s="27"/>
      <c r="D108" s="2" t="s">
        <v>173</v>
      </c>
      <c r="E108" s="13"/>
    </row>
    <row r="109" spans="2:5" s="24" customFormat="1" x14ac:dyDescent="0.25">
      <c r="B109" s="33"/>
      <c r="C109" s="27"/>
      <c r="D109" s="2" t="s">
        <v>63</v>
      </c>
      <c r="E109" s="13"/>
    </row>
    <row r="110" spans="2:5" s="24" customFormat="1" ht="34.5" x14ac:dyDescent="0.25">
      <c r="B110" s="33"/>
      <c r="C110" s="27"/>
      <c r="D110" s="2" t="s">
        <v>96</v>
      </c>
      <c r="E110" s="13"/>
    </row>
    <row r="111" spans="2:5" s="24" customFormat="1" x14ac:dyDescent="0.25">
      <c r="B111" s="30"/>
      <c r="C111" s="14">
        <v>21008</v>
      </c>
      <c r="D111" s="2" t="s">
        <v>60</v>
      </c>
      <c r="E111" s="85">
        <f>'6.'!E142</f>
        <v>-4000</v>
      </c>
    </row>
    <row r="112" spans="2:5" s="24" customFormat="1" ht="51.75" x14ac:dyDescent="0.25">
      <c r="B112" s="33"/>
      <c r="C112" s="27"/>
      <c r="D112" s="2" t="s">
        <v>261</v>
      </c>
      <c r="E112" s="37"/>
    </row>
    <row r="113" spans="2:5" s="24" customFormat="1" x14ac:dyDescent="0.25">
      <c r="B113" s="33"/>
      <c r="C113" s="27"/>
      <c r="D113" s="2" t="s">
        <v>62</v>
      </c>
      <c r="E113" s="13"/>
    </row>
    <row r="114" spans="2:5" s="24" customFormat="1" x14ac:dyDescent="0.25">
      <c r="B114" s="33"/>
      <c r="C114" s="27"/>
      <c r="D114" s="2" t="s">
        <v>262</v>
      </c>
      <c r="E114" s="13"/>
    </row>
    <row r="115" spans="2:5" s="24" customFormat="1" x14ac:dyDescent="0.25">
      <c r="B115" s="33"/>
      <c r="C115" s="27"/>
      <c r="D115" s="2" t="s">
        <v>63</v>
      </c>
      <c r="E115" s="13"/>
    </row>
    <row r="116" spans="2:5" s="24" customFormat="1" ht="34.5" x14ac:dyDescent="0.25">
      <c r="B116" s="33"/>
      <c r="C116" s="27"/>
      <c r="D116" s="2" t="s">
        <v>96</v>
      </c>
      <c r="E116" s="13"/>
    </row>
    <row r="117" spans="2:5" s="24" customFormat="1" x14ac:dyDescent="0.25">
      <c r="B117" s="30"/>
      <c r="C117" s="14">
        <v>21009</v>
      </c>
      <c r="D117" s="2" t="s">
        <v>60</v>
      </c>
      <c r="E117" s="85">
        <f>'6.'!E151</f>
        <v>-1300000</v>
      </c>
    </row>
    <row r="118" spans="2:5" s="24" customFormat="1" ht="34.5" x14ac:dyDescent="0.25">
      <c r="B118" s="33"/>
      <c r="C118" s="27"/>
      <c r="D118" s="2" t="s">
        <v>294</v>
      </c>
      <c r="E118" s="37"/>
    </row>
    <row r="119" spans="2:5" s="24" customFormat="1" x14ac:dyDescent="0.25">
      <c r="B119" s="33"/>
      <c r="C119" s="27"/>
      <c r="D119" s="2" t="s">
        <v>62</v>
      </c>
      <c r="E119" s="13"/>
    </row>
    <row r="120" spans="2:5" s="24" customFormat="1" ht="34.5" x14ac:dyDescent="0.25">
      <c r="B120" s="33"/>
      <c r="C120" s="27"/>
      <c r="D120" s="2" t="s">
        <v>296</v>
      </c>
      <c r="E120" s="13"/>
    </row>
    <row r="121" spans="2:5" s="24" customFormat="1" x14ac:dyDescent="0.25">
      <c r="B121" s="33"/>
      <c r="C121" s="27"/>
      <c r="D121" s="2" t="s">
        <v>63</v>
      </c>
      <c r="E121" s="13"/>
    </row>
    <row r="122" spans="2:5" s="24" customFormat="1" ht="34.5" x14ac:dyDescent="0.25">
      <c r="B122" s="33"/>
      <c r="C122" s="27"/>
      <c r="D122" s="2" t="s">
        <v>96</v>
      </c>
      <c r="E122" s="13"/>
    </row>
    <row r="123" spans="2:5" s="24" customFormat="1" x14ac:dyDescent="0.25">
      <c r="B123" s="30"/>
      <c r="C123" s="14">
        <v>21011</v>
      </c>
      <c r="D123" s="2" t="s">
        <v>60</v>
      </c>
      <c r="E123" s="85">
        <f>'6.'!E160</f>
        <v>-1820000</v>
      </c>
    </row>
    <row r="124" spans="2:5" s="24" customFormat="1" ht="34.5" x14ac:dyDescent="0.25">
      <c r="B124" s="33"/>
      <c r="C124" s="27"/>
      <c r="D124" s="2" t="s">
        <v>238</v>
      </c>
      <c r="E124" s="37"/>
    </row>
    <row r="125" spans="2:5" s="24" customFormat="1" x14ac:dyDescent="0.25">
      <c r="B125" s="33"/>
      <c r="C125" s="27"/>
      <c r="D125" s="2" t="s">
        <v>62</v>
      </c>
      <c r="E125" s="13"/>
    </row>
    <row r="126" spans="2:5" s="24" customFormat="1" ht="34.5" x14ac:dyDescent="0.25">
      <c r="B126" s="33"/>
      <c r="C126" s="27"/>
      <c r="D126" s="2" t="s">
        <v>243</v>
      </c>
      <c r="E126" s="13"/>
    </row>
    <row r="127" spans="2:5" s="24" customFormat="1" x14ac:dyDescent="0.25">
      <c r="B127" s="33"/>
      <c r="C127" s="27"/>
      <c r="D127" s="2" t="s">
        <v>63</v>
      </c>
      <c r="E127" s="13"/>
    </row>
    <row r="128" spans="2:5" s="24" customFormat="1" ht="34.5" x14ac:dyDescent="0.25">
      <c r="B128" s="33"/>
      <c r="C128" s="27"/>
      <c r="D128" s="2" t="s">
        <v>96</v>
      </c>
      <c r="E128" s="13"/>
    </row>
    <row r="129" spans="2:5" s="24" customFormat="1" x14ac:dyDescent="0.25">
      <c r="B129" s="30"/>
      <c r="C129" s="14">
        <v>21013</v>
      </c>
      <c r="D129" s="93" t="s">
        <v>60</v>
      </c>
      <c r="E129" s="85">
        <f>'6.'!E170</f>
        <v>300000</v>
      </c>
    </row>
    <row r="130" spans="2:5" s="24" customFormat="1" ht="70.5" customHeight="1" x14ac:dyDescent="0.25">
      <c r="B130" s="33"/>
      <c r="C130" s="27"/>
      <c r="D130" s="2" t="s">
        <v>240</v>
      </c>
      <c r="E130" s="37"/>
    </row>
    <row r="131" spans="2:5" s="24" customFormat="1" x14ac:dyDescent="0.25">
      <c r="B131" s="33"/>
      <c r="C131" s="27"/>
      <c r="D131" s="2" t="s">
        <v>62</v>
      </c>
      <c r="E131" s="13"/>
    </row>
    <row r="132" spans="2:5" s="24" customFormat="1" x14ac:dyDescent="0.25">
      <c r="B132" s="33"/>
      <c r="C132" s="27"/>
      <c r="D132" s="2" t="s">
        <v>242</v>
      </c>
      <c r="E132" s="13"/>
    </row>
    <row r="133" spans="2:5" s="24" customFormat="1" x14ac:dyDescent="0.25">
      <c r="B133" s="33"/>
      <c r="C133" s="27"/>
      <c r="D133" s="2" t="s">
        <v>63</v>
      </c>
      <c r="E133" s="13"/>
    </row>
    <row r="134" spans="2:5" s="24" customFormat="1" ht="34.5" x14ac:dyDescent="0.25">
      <c r="B134" s="33"/>
      <c r="C134" s="27"/>
      <c r="D134" s="2" t="s">
        <v>96</v>
      </c>
      <c r="E134" s="13"/>
    </row>
    <row r="135" spans="2:5" s="24" customFormat="1" x14ac:dyDescent="0.25">
      <c r="B135" s="30"/>
      <c r="C135" s="14">
        <v>21014</v>
      </c>
      <c r="D135" s="93" t="s">
        <v>60</v>
      </c>
      <c r="E135" s="85">
        <f>'7.'!E18</f>
        <v>-260000</v>
      </c>
    </row>
    <row r="136" spans="2:5" s="24" customFormat="1" ht="51.75" x14ac:dyDescent="0.25">
      <c r="B136" s="33"/>
      <c r="C136" s="27"/>
      <c r="D136" s="93" t="s">
        <v>174</v>
      </c>
      <c r="E136" s="37"/>
    </row>
    <row r="137" spans="2:5" s="24" customFormat="1" x14ac:dyDescent="0.25">
      <c r="B137" s="33"/>
      <c r="C137" s="27"/>
      <c r="D137" s="93" t="s">
        <v>62</v>
      </c>
      <c r="E137" s="13"/>
    </row>
    <row r="138" spans="2:5" s="24" customFormat="1" x14ac:dyDescent="0.25">
      <c r="B138" s="33"/>
      <c r="C138" s="27"/>
      <c r="D138" s="93" t="s">
        <v>97</v>
      </c>
      <c r="E138" s="13"/>
    </row>
    <row r="139" spans="2:5" s="24" customFormat="1" x14ac:dyDescent="0.25">
      <c r="B139" s="33"/>
      <c r="C139" s="27"/>
      <c r="D139" s="93" t="s">
        <v>63</v>
      </c>
      <c r="E139" s="13"/>
    </row>
    <row r="140" spans="2:5" s="24" customFormat="1" ht="34.5" x14ac:dyDescent="0.25">
      <c r="B140" s="33"/>
      <c r="C140" s="27"/>
      <c r="D140" s="93" t="s">
        <v>96</v>
      </c>
      <c r="E140" s="13"/>
    </row>
    <row r="141" spans="2:5" s="24" customFormat="1" x14ac:dyDescent="0.25">
      <c r="B141" s="30"/>
      <c r="C141" s="14">
        <v>21015</v>
      </c>
      <c r="D141" s="93" t="s">
        <v>60</v>
      </c>
      <c r="E141" s="85">
        <f>'6.'!E179</f>
        <v>-2400000</v>
      </c>
    </row>
    <row r="142" spans="2:5" s="24" customFormat="1" ht="51.75" x14ac:dyDescent="0.25">
      <c r="B142" s="33"/>
      <c r="C142" s="27"/>
      <c r="D142" s="93" t="s">
        <v>209</v>
      </c>
      <c r="E142" s="37"/>
    </row>
    <row r="143" spans="2:5" s="24" customFormat="1" x14ac:dyDescent="0.25">
      <c r="B143" s="33"/>
      <c r="C143" s="27"/>
      <c r="D143" s="93" t="s">
        <v>62</v>
      </c>
      <c r="E143" s="13"/>
    </row>
    <row r="144" spans="2:5" s="24" customFormat="1" ht="51.75" x14ac:dyDescent="0.25">
      <c r="B144" s="33"/>
      <c r="C144" s="27"/>
      <c r="D144" s="93" t="s">
        <v>210</v>
      </c>
      <c r="E144" s="13"/>
    </row>
    <row r="145" spans="2:5" s="24" customFormat="1" x14ac:dyDescent="0.25">
      <c r="B145" s="33"/>
      <c r="C145" s="27"/>
      <c r="D145" s="93" t="s">
        <v>63</v>
      </c>
      <c r="E145" s="13"/>
    </row>
    <row r="146" spans="2:5" s="24" customFormat="1" ht="34.5" x14ac:dyDescent="0.25">
      <c r="B146" s="33"/>
      <c r="C146" s="27"/>
      <c r="D146" s="93" t="s">
        <v>96</v>
      </c>
      <c r="E146" s="13"/>
    </row>
    <row r="147" spans="2:5" s="24" customFormat="1" x14ac:dyDescent="0.25">
      <c r="B147" s="30"/>
      <c r="C147" s="14">
        <v>21016</v>
      </c>
      <c r="D147" s="93" t="s">
        <v>60</v>
      </c>
      <c r="E147" s="85">
        <f>'6.'!E192</f>
        <v>-579500</v>
      </c>
    </row>
    <row r="148" spans="2:5" s="24" customFormat="1" ht="34.5" x14ac:dyDescent="0.25">
      <c r="B148" s="33"/>
      <c r="C148" s="27"/>
      <c r="D148" s="93" t="s">
        <v>197</v>
      </c>
      <c r="E148" s="37"/>
    </row>
    <row r="149" spans="2:5" s="24" customFormat="1" x14ac:dyDescent="0.25">
      <c r="B149" s="33"/>
      <c r="C149" s="27"/>
      <c r="D149" s="93" t="s">
        <v>62</v>
      </c>
      <c r="E149" s="13"/>
    </row>
    <row r="150" spans="2:5" s="24" customFormat="1" x14ac:dyDescent="0.25">
      <c r="B150" s="33"/>
      <c r="C150" s="27"/>
      <c r="D150" s="93" t="s">
        <v>211</v>
      </c>
      <c r="E150" s="13"/>
    </row>
    <row r="151" spans="2:5" s="24" customFormat="1" x14ac:dyDescent="0.25">
      <c r="B151" s="33"/>
      <c r="C151" s="27"/>
      <c r="D151" s="93" t="s">
        <v>63</v>
      </c>
      <c r="E151" s="13"/>
    </row>
    <row r="152" spans="2:5" s="24" customFormat="1" ht="34.5" x14ac:dyDescent="0.25">
      <c r="B152" s="33"/>
      <c r="C152" s="27"/>
      <c r="D152" s="93" t="s">
        <v>96</v>
      </c>
      <c r="E152" s="13"/>
    </row>
    <row r="153" spans="2:5" s="31" customFormat="1" x14ac:dyDescent="0.25">
      <c r="B153" s="30" t="s">
        <v>107</v>
      </c>
      <c r="C153" s="93"/>
      <c r="D153" s="144" t="s">
        <v>57</v>
      </c>
      <c r="E153" s="28">
        <f>+E160</f>
        <v>-871000</v>
      </c>
    </row>
    <row r="154" spans="2:5" s="31" customFormat="1" x14ac:dyDescent="0.25">
      <c r="B154" s="30"/>
      <c r="C154" s="30"/>
      <c r="D154" s="93" t="s">
        <v>108</v>
      </c>
      <c r="E154" s="28"/>
    </row>
    <row r="155" spans="2:5" s="31" customFormat="1" x14ac:dyDescent="0.25">
      <c r="B155" s="30"/>
      <c r="C155" s="30"/>
      <c r="D155" s="144" t="s">
        <v>58</v>
      </c>
      <c r="E155" s="32"/>
    </row>
    <row r="156" spans="2:5" s="31" customFormat="1" ht="34.5" x14ac:dyDescent="0.25">
      <c r="B156" s="30"/>
      <c r="C156" s="30"/>
      <c r="D156" s="93" t="s">
        <v>109</v>
      </c>
      <c r="E156" s="32"/>
    </row>
    <row r="157" spans="2:5" s="31" customFormat="1" x14ac:dyDescent="0.25">
      <c r="B157" s="30"/>
      <c r="C157" s="30"/>
      <c r="D157" s="144" t="s">
        <v>59</v>
      </c>
      <c r="E157" s="32"/>
    </row>
    <row r="158" spans="2:5" s="31" customFormat="1" ht="34.5" x14ac:dyDescent="0.25">
      <c r="B158" s="30"/>
      <c r="C158" s="30"/>
      <c r="D158" s="93" t="s">
        <v>110</v>
      </c>
      <c r="E158" s="32"/>
    </row>
    <row r="159" spans="2:5" s="31" customFormat="1" x14ac:dyDescent="0.25">
      <c r="B159" s="30"/>
      <c r="C159" s="93"/>
      <c r="D159" s="86" t="s">
        <v>80</v>
      </c>
      <c r="E159" s="13"/>
    </row>
    <row r="160" spans="2:5" s="31" customFormat="1" x14ac:dyDescent="0.25">
      <c r="B160" s="30"/>
      <c r="C160" s="34">
        <v>31011</v>
      </c>
      <c r="D160" s="2" t="s">
        <v>60</v>
      </c>
      <c r="E160" s="28">
        <f>'6.'!E205</f>
        <v>-871000</v>
      </c>
    </row>
    <row r="161" spans="2:5" s="31" customFormat="1" ht="34.5" x14ac:dyDescent="0.25">
      <c r="B161" s="30"/>
      <c r="C161" s="34"/>
      <c r="D161" s="2" t="s">
        <v>200</v>
      </c>
      <c r="E161" s="35"/>
    </row>
    <row r="162" spans="2:5" s="31" customFormat="1" x14ac:dyDescent="0.25">
      <c r="B162" s="30"/>
      <c r="C162" s="34"/>
      <c r="D162" s="2" t="s">
        <v>62</v>
      </c>
      <c r="E162" s="35"/>
    </row>
    <row r="163" spans="2:5" s="31" customFormat="1" ht="51.75" x14ac:dyDescent="0.25">
      <c r="B163" s="30"/>
      <c r="C163" s="34"/>
      <c r="D163" s="2" t="s">
        <v>212</v>
      </c>
      <c r="E163" s="35"/>
    </row>
    <row r="164" spans="2:5" s="31" customFormat="1" ht="21.75" customHeight="1" x14ac:dyDescent="0.25">
      <c r="B164" s="30"/>
      <c r="C164" s="34"/>
      <c r="D164" s="2" t="s">
        <v>63</v>
      </c>
      <c r="E164" s="35"/>
    </row>
    <row r="165" spans="2:5" s="31" customFormat="1" ht="38.25" customHeight="1" x14ac:dyDescent="0.25">
      <c r="B165" s="30"/>
      <c r="C165" s="34"/>
      <c r="D165" s="2" t="s">
        <v>112</v>
      </c>
      <c r="E165" s="35"/>
    </row>
    <row r="166" spans="2:5" s="31" customFormat="1" x14ac:dyDescent="0.25">
      <c r="B166" s="30">
        <v>1157</v>
      </c>
      <c r="C166" s="93"/>
      <c r="D166" s="93" t="s">
        <v>57</v>
      </c>
      <c r="E166" s="28">
        <f>+E173</f>
        <v>-750000</v>
      </c>
    </row>
    <row r="167" spans="2:5" s="31" customFormat="1" x14ac:dyDescent="0.25">
      <c r="B167" s="30"/>
      <c r="C167" s="30"/>
      <c r="D167" s="93" t="s">
        <v>93</v>
      </c>
      <c r="E167" s="28"/>
    </row>
    <row r="168" spans="2:5" s="31" customFormat="1" x14ac:dyDescent="0.25">
      <c r="B168" s="30"/>
      <c r="C168" s="30"/>
      <c r="D168" s="93" t="s">
        <v>58</v>
      </c>
      <c r="E168" s="32"/>
    </row>
    <row r="169" spans="2:5" s="31" customFormat="1" x14ac:dyDescent="0.25">
      <c r="B169" s="30"/>
      <c r="C169" s="30"/>
      <c r="D169" s="93" t="s">
        <v>94</v>
      </c>
      <c r="E169" s="32"/>
    </row>
    <row r="170" spans="2:5" s="31" customFormat="1" x14ac:dyDescent="0.25">
      <c r="B170" s="30"/>
      <c r="C170" s="30"/>
      <c r="D170" s="93" t="s">
        <v>59</v>
      </c>
      <c r="E170" s="32"/>
    </row>
    <row r="171" spans="2:5" s="31" customFormat="1" ht="29.25" customHeight="1" x14ac:dyDescent="0.25">
      <c r="B171" s="30"/>
      <c r="C171" s="30"/>
      <c r="D171" s="93" t="s">
        <v>95</v>
      </c>
      <c r="E171" s="32"/>
    </row>
    <row r="172" spans="2:5" s="31" customFormat="1" x14ac:dyDescent="0.25">
      <c r="B172" s="30"/>
      <c r="C172" s="93"/>
      <c r="D172" s="87" t="s">
        <v>80</v>
      </c>
      <c r="E172" s="13"/>
    </row>
    <row r="173" spans="2:5" x14ac:dyDescent="0.25">
      <c r="B173" s="30"/>
      <c r="C173" s="93">
        <v>12026</v>
      </c>
      <c r="D173" s="93" t="s">
        <v>60</v>
      </c>
      <c r="E173" s="85">
        <f>'6.'!E218</f>
        <v>-750000</v>
      </c>
    </row>
    <row r="174" spans="2:5" ht="51.75" x14ac:dyDescent="0.25">
      <c r="B174" s="30"/>
      <c r="C174" s="30"/>
      <c r="D174" s="93" t="s">
        <v>202</v>
      </c>
      <c r="E174" s="37"/>
    </row>
    <row r="175" spans="2:5" x14ac:dyDescent="0.25">
      <c r="B175" s="30"/>
      <c r="C175" s="30"/>
      <c r="D175" s="93" t="s">
        <v>62</v>
      </c>
      <c r="E175" s="13"/>
    </row>
    <row r="176" spans="2:5" ht="51.75" x14ac:dyDescent="0.25">
      <c r="B176" s="30"/>
      <c r="C176" s="30"/>
      <c r="D176" s="93" t="s">
        <v>213</v>
      </c>
      <c r="E176" s="13"/>
    </row>
    <row r="177" spans="2:5" x14ac:dyDescent="0.25">
      <c r="B177" s="30"/>
      <c r="C177" s="30"/>
      <c r="D177" s="93" t="s">
        <v>63</v>
      </c>
      <c r="E177" s="13"/>
    </row>
    <row r="178" spans="2:5" x14ac:dyDescent="0.25">
      <c r="B178" s="30"/>
      <c r="C178" s="30"/>
      <c r="D178" s="93" t="s">
        <v>111</v>
      </c>
      <c r="E178" s="13"/>
    </row>
    <row r="179" spans="2:5" x14ac:dyDescent="0.25">
      <c r="B179" s="201"/>
      <c r="C179" s="201"/>
      <c r="D179" s="203" t="s">
        <v>289</v>
      </c>
      <c r="E179" s="85">
        <f>E180</f>
        <v>1726199.8</v>
      </c>
    </row>
    <row r="180" spans="2:5" x14ac:dyDescent="0.25">
      <c r="B180" s="201" t="s">
        <v>287</v>
      </c>
      <c r="C180" s="201"/>
      <c r="D180" s="202" t="s">
        <v>57</v>
      </c>
      <c r="E180" s="85">
        <f>E187</f>
        <v>1726199.8</v>
      </c>
    </row>
    <row r="181" spans="2:5" x14ac:dyDescent="0.25">
      <c r="B181" s="201"/>
      <c r="C181" s="201"/>
      <c r="D181" s="201" t="s">
        <v>286</v>
      </c>
      <c r="E181" s="85"/>
    </row>
    <row r="182" spans="2:5" x14ac:dyDescent="0.25">
      <c r="B182" s="201"/>
      <c r="C182" s="201"/>
      <c r="D182" s="202" t="s">
        <v>58</v>
      </c>
      <c r="E182" s="85"/>
    </row>
    <row r="183" spans="2:5" ht="34.5" x14ac:dyDescent="0.25">
      <c r="B183" s="201"/>
      <c r="C183" s="201"/>
      <c r="D183" s="201" t="s">
        <v>293</v>
      </c>
      <c r="E183" s="85"/>
    </row>
    <row r="184" spans="2:5" x14ac:dyDescent="0.25">
      <c r="B184" s="201"/>
      <c r="C184" s="201"/>
      <c r="D184" s="202" t="s">
        <v>59</v>
      </c>
      <c r="E184" s="85"/>
    </row>
    <row r="185" spans="2:5" ht="34.5" x14ac:dyDescent="0.25">
      <c r="B185" s="201"/>
      <c r="C185" s="201"/>
      <c r="D185" s="201" t="s">
        <v>291</v>
      </c>
      <c r="E185" s="201"/>
    </row>
    <row r="186" spans="2:5" x14ac:dyDescent="0.25">
      <c r="B186" s="235" t="s">
        <v>80</v>
      </c>
      <c r="C186" s="235"/>
      <c r="D186" s="235"/>
      <c r="E186" s="235"/>
    </row>
    <row r="187" spans="2:5" x14ac:dyDescent="0.25">
      <c r="B187" s="201"/>
      <c r="C187" s="201" t="s">
        <v>288</v>
      </c>
      <c r="D187" s="202" t="s">
        <v>60</v>
      </c>
      <c r="E187" s="85">
        <f>-'6.'!G11-'7.'!G11</f>
        <v>1726199.8</v>
      </c>
    </row>
    <row r="188" spans="2:5" x14ac:dyDescent="0.25">
      <c r="B188" s="201"/>
      <c r="C188" s="201"/>
      <c r="D188" s="201" t="s">
        <v>286</v>
      </c>
      <c r="E188" s="201"/>
    </row>
    <row r="189" spans="2:5" x14ac:dyDescent="0.25">
      <c r="B189" s="201"/>
      <c r="C189" s="201"/>
      <c r="D189" s="202" t="s">
        <v>62</v>
      </c>
      <c r="E189" s="201"/>
    </row>
    <row r="190" spans="2:5" ht="51.75" x14ac:dyDescent="0.25">
      <c r="B190" s="201"/>
      <c r="C190" s="201"/>
      <c r="D190" s="201" t="s">
        <v>292</v>
      </c>
      <c r="E190" s="201"/>
    </row>
    <row r="191" spans="2:5" x14ac:dyDescent="0.25">
      <c r="B191" s="201"/>
      <c r="C191" s="201"/>
      <c r="D191" s="202" t="s">
        <v>63</v>
      </c>
      <c r="E191" s="201"/>
    </row>
    <row r="192" spans="2:5" x14ac:dyDescent="0.25">
      <c r="B192" s="201"/>
      <c r="C192" s="201"/>
      <c r="D192" s="201" t="s">
        <v>64</v>
      </c>
      <c r="E192" s="201"/>
    </row>
  </sheetData>
  <mergeCells count="6">
    <mergeCell ref="B186:E186"/>
    <mergeCell ref="B5:E5"/>
    <mergeCell ref="B43:E43"/>
    <mergeCell ref="B56:E56"/>
    <mergeCell ref="D7:D8"/>
    <mergeCell ref="B7:C7"/>
  </mergeCells>
  <pageMargins left="0.25" right="0.25" top="0.196850393700787" bottom="0.196850393700787" header="0.31496062992126" footer="0.31496062992126"/>
  <pageSetup paperSize="9" scale="90" orientation="landscape" r:id="rId1"/>
  <ignoredErrors>
    <ignoredError sqref="B12:C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13"/>
  <sheetViews>
    <sheetView zoomScaleNormal="100" workbookViewId="0">
      <selection activeCell="H12" sqref="H12"/>
    </sheetView>
  </sheetViews>
  <sheetFormatPr defaultRowHeight="17.25" x14ac:dyDescent="0.25"/>
  <cols>
    <col min="1" max="1" width="8.85546875" style="1"/>
    <col min="2" max="3" width="8.5703125" style="9" customWidth="1"/>
    <col min="4" max="4" width="6.5703125" style="9" customWidth="1"/>
    <col min="5" max="5" width="11.85546875" style="9" bestFit="1" customWidth="1"/>
    <col min="6" max="6" width="15.42578125" style="9" customWidth="1"/>
    <col min="7" max="7" width="76.140625" style="1" customWidth="1"/>
    <col min="8" max="8" width="19.42578125" style="1" customWidth="1"/>
    <col min="9" max="9" width="20.85546875" style="1" customWidth="1"/>
    <col min="10" max="10" width="18.140625" style="1" bestFit="1" customWidth="1"/>
    <col min="11" max="12" width="16.42578125" style="1" bestFit="1" customWidth="1"/>
    <col min="13" max="255" width="8.85546875" style="1"/>
    <col min="256" max="256" width="7.5703125" style="1" bestFit="1" customWidth="1"/>
    <col min="257" max="257" width="7" style="1" bestFit="1" customWidth="1"/>
    <col min="258" max="258" width="5.5703125" style="1" bestFit="1" customWidth="1"/>
    <col min="259" max="259" width="8.5703125" style="1" bestFit="1" customWidth="1"/>
    <col min="260" max="260" width="8.42578125" style="1" bestFit="1" customWidth="1"/>
    <col min="261" max="261" width="76.140625" style="1" customWidth="1"/>
    <col min="262" max="264" width="16.5703125" style="1" customWidth="1"/>
    <col min="265" max="265" width="18.5703125" style="1" customWidth="1"/>
    <col min="266" max="511" width="8.85546875" style="1"/>
    <col min="512" max="512" width="7.5703125" style="1" bestFit="1" customWidth="1"/>
    <col min="513" max="513" width="7" style="1" bestFit="1" customWidth="1"/>
    <col min="514" max="514" width="5.5703125" style="1" bestFit="1" customWidth="1"/>
    <col min="515" max="515" width="8.5703125" style="1" bestFit="1" customWidth="1"/>
    <col min="516" max="516" width="8.42578125" style="1" bestFit="1" customWidth="1"/>
    <col min="517" max="517" width="76.140625" style="1" customWidth="1"/>
    <col min="518" max="520" width="16.5703125" style="1" customWidth="1"/>
    <col min="521" max="521" width="18.5703125" style="1" customWidth="1"/>
    <col min="522" max="767" width="8.85546875" style="1"/>
    <col min="768" max="768" width="7.5703125" style="1" bestFit="1" customWidth="1"/>
    <col min="769" max="769" width="7" style="1" bestFit="1" customWidth="1"/>
    <col min="770" max="770" width="5.5703125" style="1" bestFit="1" customWidth="1"/>
    <col min="771" max="771" width="8.5703125" style="1" bestFit="1" customWidth="1"/>
    <col min="772" max="772" width="8.42578125" style="1" bestFit="1" customWidth="1"/>
    <col min="773" max="773" width="76.140625" style="1" customWidth="1"/>
    <col min="774" max="776" width="16.5703125" style="1" customWidth="1"/>
    <col min="777" max="777" width="18.5703125" style="1" customWidth="1"/>
    <col min="778" max="1023" width="8.85546875" style="1"/>
    <col min="1024" max="1024" width="7.5703125" style="1" bestFit="1" customWidth="1"/>
    <col min="1025" max="1025" width="7" style="1" bestFit="1" customWidth="1"/>
    <col min="1026" max="1026" width="5.5703125" style="1" bestFit="1" customWidth="1"/>
    <col min="1027" max="1027" width="8.5703125" style="1" bestFit="1" customWidth="1"/>
    <col min="1028" max="1028" width="8.42578125" style="1" bestFit="1" customWidth="1"/>
    <col min="1029" max="1029" width="76.140625" style="1" customWidth="1"/>
    <col min="1030" max="1032" width="16.5703125" style="1" customWidth="1"/>
    <col min="1033" max="1033" width="18.5703125" style="1" customWidth="1"/>
    <col min="1034" max="1279" width="8.85546875" style="1"/>
    <col min="1280" max="1280" width="7.5703125" style="1" bestFit="1" customWidth="1"/>
    <col min="1281" max="1281" width="7" style="1" bestFit="1" customWidth="1"/>
    <col min="1282" max="1282" width="5.5703125" style="1" bestFit="1" customWidth="1"/>
    <col min="1283" max="1283" width="8.5703125" style="1" bestFit="1" customWidth="1"/>
    <col min="1284" max="1284" width="8.42578125" style="1" bestFit="1" customWidth="1"/>
    <col min="1285" max="1285" width="76.140625" style="1" customWidth="1"/>
    <col min="1286" max="1288" width="16.5703125" style="1" customWidth="1"/>
    <col min="1289" max="1289" width="18.5703125" style="1" customWidth="1"/>
    <col min="1290" max="1535" width="8.85546875" style="1"/>
    <col min="1536" max="1536" width="7.5703125" style="1" bestFit="1" customWidth="1"/>
    <col min="1537" max="1537" width="7" style="1" bestFit="1" customWidth="1"/>
    <col min="1538" max="1538" width="5.5703125" style="1" bestFit="1" customWidth="1"/>
    <col min="1539" max="1539" width="8.5703125" style="1" bestFit="1" customWidth="1"/>
    <col min="1540" max="1540" width="8.42578125" style="1" bestFit="1" customWidth="1"/>
    <col min="1541" max="1541" width="76.140625" style="1" customWidth="1"/>
    <col min="1542" max="1544" width="16.5703125" style="1" customWidth="1"/>
    <col min="1545" max="1545" width="18.5703125" style="1" customWidth="1"/>
    <col min="1546" max="1791" width="8.85546875" style="1"/>
    <col min="1792" max="1792" width="7.5703125" style="1" bestFit="1" customWidth="1"/>
    <col min="1793" max="1793" width="7" style="1" bestFit="1" customWidth="1"/>
    <col min="1794" max="1794" width="5.5703125" style="1" bestFit="1" customWidth="1"/>
    <col min="1795" max="1795" width="8.5703125" style="1" bestFit="1" customWidth="1"/>
    <col min="1796" max="1796" width="8.42578125" style="1" bestFit="1" customWidth="1"/>
    <col min="1797" max="1797" width="76.140625" style="1" customWidth="1"/>
    <col min="1798" max="1800" width="16.5703125" style="1" customWidth="1"/>
    <col min="1801" max="1801" width="18.5703125" style="1" customWidth="1"/>
    <col min="1802" max="2047" width="8.85546875" style="1"/>
    <col min="2048" max="2048" width="7.5703125" style="1" bestFit="1" customWidth="1"/>
    <col min="2049" max="2049" width="7" style="1" bestFit="1" customWidth="1"/>
    <col min="2050" max="2050" width="5.5703125" style="1" bestFit="1" customWidth="1"/>
    <col min="2051" max="2051" width="8.5703125" style="1" bestFit="1" customWidth="1"/>
    <col min="2052" max="2052" width="8.42578125" style="1" bestFit="1" customWidth="1"/>
    <col min="2053" max="2053" width="76.140625" style="1" customWidth="1"/>
    <col min="2054" max="2056" width="16.5703125" style="1" customWidth="1"/>
    <col min="2057" max="2057" width="18.5703125" style="1" customWidth="1"/>
    <col min="2058" max="2303" width="8.85546875" style="1"/>
    <col min="2304" max="2304" width="7.5703125" style="1" bestFit="1" customWidth="1"/>
    <col min="2305" max="2305" width="7" style="1" bestFit="1" customWidth="1"/>
    <col min="2306" max="2306" width="5.5703125" style="1" bestFit="1" customWidth="1"/>
    <col min="2307" max="2307" width="8.5703125" style="1" bestFit="1" customWidth="1"/>
    <col min="2308" max="2308" width="8.42578125" style="1" bestFit="1" customWidth="1"/>
    <col min="2309" max="2309" width="76.140625" style="1" customWidth="1"/>
    <col min="2310" max="2312" width="16.5703125" style="1" customWidth="1"/>
    <col min="2313" max="2313" width="18.5703125" style="1" customWidth="1"/>
    <col min="2314" max="2559" width="8.85546875" style="1"/>
    <col min="2560" max="2560" width="7.5703125" style="1" bestFit="1" customWidth="1"/>
    <col min="2561" max="2561" width="7" style="1" bestFit="1" customWidth="1"/>
    <col min="2562" max="2562" width="5.5703125" style="1" bestFit="1" customWidth="1"/>
    <col min="2563" max="2563" width="8.5703125" style="1" bestFit="1" customWidth="1"/>
    <col min="2564" max="2564" width="8.42578125" style="1" bestFit="1" customWidth="1"/>
    <col min="2565" max="2565" width="76.140625" style="1" customWidth="1"/>
    <col min="2566" max="2568" width="16.5703125" style="1" customWidth="1"/>
    <col min="2569" max="2569" width="18.5703125" style="1" customWidth="1"/>
    <col min="2570" max="2815" width="8.85546875" style="1"/>
    <col min="2816" max="2816" width="7.5703125" style="1" bestFit="1" customWidth="1"/>
    <col min="2817" max="2817" width="7" style="1" bestFit="1" customWidth="1"/>
    <col min="2818" max="2818" width="5.5703125" style="1" bestFit="1" customWidth="1"/>
    <col min="2819" max="2819" width="8.5703125" style="1" bestFit="1" customWidth="1"/>
    <col min="2820" max="2820" width="8.42578125" style="1" bestFit="1" customWidth="1"/>
    <col min="2821" max="2821" width="76.140625" style="1" customWidth="1"/>
    <col min="2822" max="2824" width="16.5703125" style="1" customWidth="1"/>
    <col min="2825" max="2825" width="18.5703125" style="1" customWidth="1"/>
    <col min="2826" max="3071" width="8.85546875" style="1"/>
    <col min="3072" max="3072" width="7.5703125" style="1" bestFit="1" customWidth="1"/>
    <col min="3073" max="3073" width="7" style="1" bestFit="1" customWidth="1"/>
    <col min="3074" max="3074" width="5.5703125" style="1" bestFit="1" customWidth="1"/>
    <col min="3075" max="3075" width="8.5703125" style="1" bestFit="1" customWidth="1"/>
    <col min="3076" max="3076" width="8.42578125" style="1" bestFit="1" customWidth="1"/>
    <col min="3077" max="3077" width="76.140625" style="1" customWidth="1"/>
    <col min="3078" max="3080" width="16.5703125" style="1" customWidth="1"/>
    <col min="3081" max="3081" width="18.5703125" style="1" customWidth="1"/>
    <col min="3082" max="3327" width="8.85546875" style="1"/>
    <col min="3328" max="3328" width="7.5703125" style="1" bestFit="1" customWidth="1"/>
    <col min="3329" max="3329" width="7" style="1" bestFit="1" customWidth="1"/>
    <col min="3330" max="3330" width="5.5703125" style="1" bestFit="1" customWidth="1"/>
    <col min="3331" max="3331" width="8.5703125" style="1" bestFit="1" customWidth="1"/>
    <col min="3332" max="3332" width="8.42578125" style="1" bestFit="1" customWidth="1"/>
    <col min="3333" max="3333" width="76.140625" style="1" customWidth="1"/>
    <col min="3334" max="3336" width="16.5703125" style="1" customWidth="1"/>
    <col min="3337" max="3337" width="18.5703125" style="1" customWidth="1"/>
    <col min="3338" max="3583" width="8.85546875" style="1"/>
    <col min="3584" max="3584" width="7.5703125" style="1" bestFit="1" customWidth="1"/>
    <col min="3585" max="3585" width="7" style="1" bestFit="1" customWidth="1"/>
    <col min="3586" max="3586" width="5.5703125" style="1" bestFit="1" customWidth="1"/>
    <col min="3587" max="3587" width="8.5703125" style="1" bestFit="1" customWidth="1"/>
    <col min="3588" max="3588" width="8.42578125" style="1" bestFit="1" customWidth="1"/>
    <col min="3589" max="3589" width="76.140625" style="1" customWidth="1"/>
    <col min="3590" max="3592" width="16.5703125" style="1" customWidth="1"/>
    <col min="3593" max="3593" width="18.5703125" style="1" customWidth="1"/>
    <col min="3594" max="3839" width="8.85546875" style="1"/>
    <col min="3840" max="3840" width="7.5703125" style="1" bestFit="1" customWidth="1"/>
    <col min="3841" max="3841" width="7" style="1" bestFit="1" customWidth="1"/>
    <col min="3842" max="3842" width="5.5703125" style="1" bestFit="1" customWidth="1"/>
    <col min="3843" max="3843" width="8.5703125" style="1" bestFit="1" customWidth="1"/>
    <col min="3844" max="3844" width="8.42578125" style="1" bestFit="1" customWidth="1"/>
    <col min="3845" max="3845" width="76.140625" style="1" customWidth="1"/>
    <col min="3846" max="3848" width="16.5703125" style="1" customWidth="1"/>
    <col min="3849" max="3849" width="18.5703125" style="1" customWidth="1"/>
    <col min="3850" max="4095" width="8.85546875" style="1"/>
    <col min="4096" max="4096" width="7.5703125" style="1" bestFit="1" customWidth="1"/>
    <col min="4097" max="4097" width="7" style="1" bestFit="1" customWidth="1"/>
    <col min="4098" max="4098" width="5.5703125" style="1" bestFit="1" customWidth="1"/>
    <col min="4099" max="4099" width="8.5703125" style="1" bestFit="1" customWidth="1"/>
    <col min="4100" max="4100" width="8.42578125" style="1" bestFit="1" customWidth="1"/>
    <col min="4101" max="4101" width="76.140625" style="1" customWidth="1"/>
    <col min="4102" max="4104" width="16.5703125" style="1" customWidth="1"/>
    <col min="4105" max="4105" width="18.5703125" style="1" customWidth="1"/>
    <col min="4106" max="4351" width="8.85546875" style="1"/>
    <col min="4352" max="4352" width="7.5703125" style="1" bestFit="1" customWidth="1"/>
    <col min="4353" max="4353" width="7" style="1" bestFit="1" customWidth="1"/>
    <col min="4354" max="4354" width="5.5703125" style="1" bestFit="1" customWidth="1"/>
    <col min="4355" max="4355" width="8.5703125" style="1" bestFit="1" customWidth="1"/>
    <col min="4356" max="4356" width="8.42578125" style="1" bestFit="1" customWidth="1"/>
    <col min="4357" max="4357" width="76.140625" style="1" customWidth="1"/>
    <col min="4358" max="4360" width="16.5703125" style="1" customWidth="1"/>
    <col min="4361" max="4361" width="18.5703125" style="1" customWidth="1"/>
    <col min="4362" max="4607" width="8.85546875" style="1"/>
    <col min="4608" max="4608" width="7.5703125" style="1" bestFit="1" customWidth="1"/>
    <col min="4609" max="4609" width="7" style="1" bestFit="1" customWidth="1"/>
    <col min="4610" max="4610" width="5.5703125" style="1" bestFit="1" customWidth="1"/>
    <col min="4611" max="4611" width="8.5703125" style="1" bestFit="1" customWidth="1"/>
    <col min="4612" max="4612" width="8.42578125" style="1" bestFit="1" customWidth="1"/>
    <col min="4613" max="4613" width="76.140625" style="1" customWidth="1"/>
    <col min="4614" max="4616" width="16.5703125" style="1" customWidth="1"/>
    <col min="4617" max="4617" width="18.5703125" style="1" customWidth="1"/>
    <col min="4618" max="4863" width="8.85546875" style="1"/>
    <col min="4864" max="4864" width="7.5703125" style="1" bestFit="1" customWidth="1"/>
    <col min="4865" max="4865" width="7" style="1" bestFit="1" customWidth="1"/>
    <col min="4866" max="4866" width="5.5703125" style="1" bestFit="1" customWidth="1"/>
    <col min="4867" max="4867" width="8.5703125" style="1" bestFit="1" customWidth="1"/>
    <col min="4868" max="4868" width="8.42578125" style="1" bestFit="1" customWidth="1"/>
    <col min="4869" max="4869" width="76.140625" style="1" customWidth="1"/>
    <col min="4870" max="4872" width="16.5703125" style="1" customWidth="1"/>
    <col min="4873" max="4873" width="18.5703125" style="1" customWidth="1"/>
    <col min="4874" max="5119" width="8.85546875" style="1"/>
    <col min="5120" max="5120" width="7.5703125" style="1" bestFit="1" customWidth="1"/>
    <col min="5121" max="5121" width="7" style="1" bestFit="1" customWidth="1"/>
    <col min="5122" max="5122" width="5.5703125" style="1" bestFit="1" customWidth="1"/>
    <col min="5123" max="5123" width="8.5703125" style="1" bestFit="1" customWidth="1"/>
    <col min="5124" max="5124" width="8.42578125" style="1" bestFit="1" customWidth="1"/>
    <col min="5125" max="5125" width="76.140625" style="1" customWidth="1"/>
    <col min="5126" max="5128" width="16.5703125" style="1" customWidth="1"/>
    <col min="5129" max="5129" width="18.5703125" style="1" customWidth="1"/>
    <col min="5130" max="5375" width="8.85546875" style="1"/>
    <col min="5376" max="5376" width="7.5703125" style="1" bestFit="1" customWidth="1"/>
    <col min="5377" max="5377" width="7" style="1" bestFit="1" customWidth="1"/>
    <col min="5378" max="5378" width="5.5703125" style="1" bestFit="1" customWidth="1"/>
    <col min="5379" max="5379" width="8.5703125" style="1" bestFit="1" customWidth="1"/>
    <col min="5380" max="5380" width="8.42578125" style="1" bestFit="1" customWidth="1"/>
    <col min="5381" max="5381" width="76.140625" style="1" customWidth="1"/>
    <col min="5382" max="5384" width="16.5703125" style="1" customWidth="1"/>
    <col min="5385" max="5385" width="18.5703125" style="1" customWidth="1"/>
    <col min="5386" max="5631" width="8.85546875" style="1"/>
    <col min="5632" max="5632" width="7.5703125" style="1" bestFit="1" customWidth="1"/>
    <col min="5633" max="5633" width="7" style="1" bestFit="1" customWidth="1"/>
    <col min="5634" max="5634" width="5.5703125" style="1" bestFit="1" customWidth="1"/>
    <col min="5635" max="5635" width="8.5703125" style="1" bestFit="1" customWidth="1"/>
    <col min="5636" max="5636" width="8.42578125" style="1" bestFit="1" customWidth="1"/>
    <col min="5637" max="5637" width="76.140625" style="1" customWidth="1"/>
    <col min="5638" max="5640" width="16.5703125" style="1" customWidth="1"/>
    <col min="5641" max="5641" width="18.5703125" style="1" customWidth="1"/>
    <col min="5642" max="5887" width="8.85546875" style="1"/>
    <col min="5888" max="5888" width="7.5703125" style="1" bestFit="1" customWidth="1"/>
    <col min="5889" max="5889" width="7" style="1" bestFit="1" customWidth="1"/>
    <col min="5890" max="5890" width="5.5703125" style="1" bestFit="1" customWidth="1"/>
    <col min="5891" max="5891" width="8.5703125" style="1" bestFit="1" customWidth="1"/>
    <col min="5892" max="5892" width="8.42578125" style="1" bestFit="1" customWidth="1"/>
    <col min="5893" max="5893" width="76.140625" style="1" customWidth="1"/>
    <col min="5894" max="5896" width="16.5703125" style="1" customWidth="1"/>
    <col min="5897" max="5897" width="18.5703125" style="1" customWidth="1"/>
    <col min="5898" max="6143" width="8.85546875" style="1"/>
    <col min="6144" max="6144" width="7.5703125" style="1" bestFit="1" customWidth="1"/>
    <col min="6145" max="6145" width="7" style="1" bestFit="1" customWidth="1"/>
    <col min="6146" max="6146" width="5.5703125" style="1" bestFit="1" customWidth="1"/>
    <col min="6147" max="6147" width="8.5703125" style="1" bestFit="1" customWidth="1"/>
    <col min="6148" max="6148" width="8.42578125" style="1" bestFit="1" customWidth="1"/>
    <col min="6149" max="6149" width="76.140625" style="1" customWidth="1"/>
    <col min="6150" max="6152" width="16.5703125" style="1" customWidth="1"/>
    <col min="6153" max="6153" width="18.5703125" style="1" customWidth="1"/>
    <col min="6154" max="6399" width="8.85546875" style="1"/>
    <col min="6400" max="6400" width="7.5703125" style="1" bestFit="1" customWidth="1"/>
    <col min="6401" max="6401" width="7" style="1" bestFit="1" customWidth="1"/>
    <col min="6402" max="6402" width="5.5703125" style="1" bestFit="1" customWidth="1"/>
    <col min="6403" max="6403" width="8.5703125" style="1" bestFit="1" customWidth="1"/>
    <col min="6404" max="6404" width="8.42578125" style="1" bestFit="1" customWidth="1"/>
    <col min="6405" max="6405" width="76.140625" style="1" customWidth="1"/>
    <col min="6406" max="6408" width="16.5703125" style="1" customWidth="1"/>
    <col min="6409" max="6409" width="18.5703125" style="1" customWidth="1"/>
    <col min="6410" max="6655" width="8.85546875" style="1"/>
    <col min="6656" max="6656" width="7.5703125" style="1" bestFit="1" customWidth="1"/>
    <col min="6657" max="6657" width="7" style="1" bestFit="1" customWidth="1"/>
    <col min="6658" max="6658" width="5.5703125" style="1" bestFit="1" customWidth="1"/>
    <col min="6659" max="6659" width="8.5703125" style="1" bestFit="1" customWidth="1"/>
    <col min="6660" max="6660" width="8.42578125" style="1" bestFit="1" customWidth="1"/>
    <col min="6661" max="6661" width="76.140625" style="1" customWidth="1"/>
    <col min="6662" max="6664" width="16.5703125" style="1" customWidth="1"/>
    <col min="6665" max="6665" width="18.5703125" style="1" customWidth="1"/>
    <col min="6666" max="6911" width="8.85546875" style="1"/>
    <col min="6912" max="6912" width="7.5703125" style="1" bestFit="1" customWidth="1"/>
    <col min="6913" max="6913" width="7" style="1" bestFit="1" customWidth="1"/>
    <col min="6914" max="6914" width="5.5703125" style="1" bestFit="1" customWidth="1"/>
    <col min="6915" max="6915" width="8.5703125" style="1" bestFit="1" customWidth="1"/>
    <col min="6916" max="6916" width="8.42578125" style="1" bestFit="1" customWidth="1"/>
    <col min="6917" max="6917" width="76.140625" style="1" customWidth="1"/>
    <col min="6918" max="6920" width="16.5703125" style="1" customWidth="1"/>
    <col min="6921" max="6921" width="18.5703125" style="1" customWidth="1"/>
    <col min="6922" max="7167" width="8.85546875" style="1"/>
    <col min="7168" max="7168" width="7.5703125" style="1" bestFit="1" customWidth="1"/>
    <col min="7169" max="7169" width="7" style="1" bestFit="1" customWidth="1"/>
    <col min="7170" max="7170" width="5.5703125" style="1" bestFit="1" customWidth="1"/>
    <col min="7171" max="7171" width="8.5703125" style="1" bestFit="1" customWidth="1"/>
    <col min="7172" max="7172" width="8.42578125" style="1" bestFit="1" customWidth="1"/>
    <col min="7173" max="7173" width="76.140625" style="1" customWidth="1"/>
    <col min="7174" max="7176" width="16.5703125" style="1" customWidth="1"/>
    <col min="7177" max="7177" width="18.5703125" style="1" customWidth="1"/>
    <col min="7178" max="7423" width="8.85546875" style="1"/>
    <col min="7424" max="7424" width="7.5703125" style="1" bestFit="1" customWidth="1"/>
    <col min="7425" max="7425" width="7" style="1" bestFit="1" customWidth="1"/>
    <col min="7426" max="7426" width="5.5703125" style="1" bestFit="1" customWidth="1"/>
    <col min="7427" max="7427" width="8.5703125" style="1" bestFit="1" customWidth="1"/>
    <col min="7428" max="7428" width="8.42578125" style="1" bestFit="1" customWidth="1"/>
    <col min="7429" max="7429" width="76.140625" style="1" customWidth="1"/>
    <col min="7430" max="7432" width="16.5703125" style="1" customWidth="1"/>
    <col min="7433" max="7433" width="18.5703125" style="1" customWidth="1"/>
    <col min="7434" max="7679" width="8.85546875" style="1"/>
    <col min="7680" max="7680" width="7.5703125" style="1" bestFit="1" customWidth="1"/>
    <col min="7681" max="7681" width="7" style="1" bestFit="1" customWidth="1"/>
    <col min="7682" max="7682" width="5.5703125" style="1" bestFit="1" customWidth="1"/>
    <col min="7683" max="7683" width="8.5703125" style="1" bestFit="1" customWidth="1"/>
    <col min="7684" max="7684" width="8.42578125" style="1" bestFit="1" customWidth="1"/>
    <col min="7685" max="7685" width="76.140625" style="1" customWidth="1"/>
    <col min="7686" max="7688" width="16.5703125" style="1" customWidth="1"/>
    <col min="7689" max="7689" width="18.5703125" style="1" customWidth="1"/>
    <col min="7690" max="7935" width="8.85546875" style="1"/>
    <col min="7936" max="7936" width="7.5703125" style="1" bestFit="1" customWidth="1"/>
    <col min="7937" max="7937" width="7" style="1" bestFit="1" customWidth="1"/>
    <col min="7938" max="7938" width="5.5703125" style="1" bestFit="1" customWidth="1"/>
    <col min="7939" max="7939" width="8.5703125" style="1" bestFit="1" customWidth="1"/>
    <col min="7940" max="7940" width="8.42578125" style="1" bestFit="1" customWidth="1"/>
    <col min="7941" max="7941" width="76.140625" style="1" customWidth="1"/>
    <col min="7942" max="7944" width="16.5703125" style="1" customWidth="1"/>
    <col min="7945" max="7945" width="18.5703125" style="1" customWidth="1"/>
    <col min="7946" max="8191" width="8.85546875" style="1"/>
    <col min="8192" max="8192" width="7.5703125" style="1" bestFit="1" customWidth="1"/>
    <col min="8193" max="8193" width="7" style="1" bestFit="1" customWidth="1"/>
    <col min="8194" max="8194" width="5.5703125" style="1" bestFit="1" customWidth="1"/>
    <col min="8195" max="8195" width="8.5703125" style="1" bestFit="1" customWidth="1"/>
    <col min="8196" max="8196" width="8.42578125" style="1" bestFit="1" customWidth="1"/>
    <col min="8197" max="8197" width="76.140625" style="1" customWidth="1"/>
    <col min="8198" max="8200" width="16.5703125" style="1" customWidth="1"/>
    <col min="8201" max="8201" width="18.5703125" style="1" customWidth="1"/>
    <col min="8202" max="8447" width="8.85546875" style="1"/>
    <col min="8448" max="8448" width="7.5703125" style="1" bestFit="1" customWidth="1"/>
    <col min="8449" max="8449" width="7" style="1" bestFit="1" customWidth="1"/>
    <col min="8450" max="8450" width="5.5703125" style="1" bestFit="1" customWidth="1"/>
    <col min="8451" max="8451" width="8.5703125" style="1" bestFit="1" customWidth="1"/>
    <col min="8452" max="8452" width="8.42578125" style="1" bestFit="1" customWidth="1"/>
    <col min="8453" max="8453" width="76.140625" style="1" customWidth="1"/>
    <col min="8454" max="8456" width="16.5703125" style="1" customWidth="1"/>
    <col min="8457" max="8457" width="18.5703125" style="1" customWidth="1"/>
    <col min="8458" max="8703" width="8.85546875" style="1"/>
    <col min="8704" max="8704" width="7.5703125" style="1" bestFit="1" customWidth="1"/>
    <col min="8705" max="8705" width="7" style="1" bestFit="1" customWidth="1"/>
    <col min="8706" max="8706" width="5.5703125" style="1" bestFit="1" customWidth="1"/>
    <col min="8707" max="8707" width="8.5703125" style="1" bestFit="1" customWidth="1"/>
    <col min="8708" max="8708" width="8.42578125" style="1" bestFit="1" customWidth="1"/>
    <col min="8709" max="8709" width="76.140625" style="1" customWidth="1"/>
    <col min="8710" max="8712" width="16.5703125" style="1" customWidth="1"/>
    <col min="8713" max="8713" width="18.5703125" style="1" customWidth="1"/>
    <col min="8714" max="8959" width="8.85546875" style="1"/>
    <col min="8960" max="8960" width="7.5703125" style="1" bestFit="1" customWidth="1"/>
    <col min="8961" max="8961" width="7" style="1" bestFit="1" customWidth="1"/>
    <col min="8962" max="8962" width="5.5703125" style="1" bestFit="1" customWidth="1"/>
    <col min="8963" max="8963" width="8.5703125" style="1" bestFit="1" customWidth="1"/>
    <col min="8964" max="8964" width="8.42578125" style="1" bestFit="1" customWidth="1"/>
    <col min="8965" max="8965" width="76.140625" style="1" customWidth="1"/>
    <col min="8966" max="8968" width="16.5703125" style="1" customWidth="1"/>
    <col min="8969" max="8969" width="18.5703125" style="1" customWidth="1"/>
    <col min="8970" max="9215" width="8.85546875" style="1"/>
    <col min="9216" max="9216" width="7.5703125" style="1" bestFit="1" customWidth="1"/>
    <col min="9217" max="9217" width="7" style="1" bestFit="1" customWidth="1"/>
    <col min="9218" max="9218" width="5.5703125" style="1" bestFit="1" customWidth="1"/>
    <col min="9219" max="9219" width="8.5703125" style="1" bestFit="1" customWidth="1"/>
    <col min="9220" max="9220" width="8.42578125" style="1" bestFit="1" customWidth="1"/>
    <col min="9221" max="9221" width="76.140625" style="1" customWidth="1"/>
    <col min="9222" max="9224" width="16.5703125" style="1" customWidth="1"/>
    <col min="9225" max="9225" width="18.5703125" style="1" customWidth="1"/>
    <col min="9226" max="9471" width="8.85546875" style="1"/>
    <col min="9472" max="9472" width="7.5703125" style="1" bestFit="1" customWidth="1"/>
    <col min="9473" max="9473" width="7" style="1" bestFit="1" customWidth="1"/>
    <col min="9474" max="9474" width="5.5703125" style="1" bestFit="1" customWidth="1"/>
    <col min="9475" max="9475" width="8.5703125" style="1" bestFit="1" customWidth="1"/>
    <col min="9476" max="9476" width="8.42578125" style="1" bestFit="1" customWidth="1"/>
    <col min="9477" max="9477" width="76.140625" style="1" customWidth="1"/>
    <col min="9478" max="9480" width="16.5703125" style="1" customWidth="1"/>
    <col min="9481" max="9481" width="18.5703125" style="1" customWidth="1"/>
    <col min="9482" max="9727" width="8.85546875" style="1"/>
    <col min="9728" max="9728" width="7.5703125" style="1" bestFit="1" customWidth="1"/>
    <col min="9729" max="9729" width="7" style="1" bestFit="1" customWidth="1"/>
    <col min="9730" max="9730" width="5.5703125" style="1" bestFit="1" customWidth="1"/>
    <col min="9731" max="9731" width="8.5703125" style="1" bestFit="1" customWidth="1"/>
    <col min="9732" max="9732" width="8.42578125" style="1" bestFit="1" customWidth="1"/>
    <col min="9733" max="9733" width="76.140625" style="1" customWidth="1"/>
    <col min="9734" max="9736" width="16.5703125" style="1" customWidth="1"/>
    <col min="9737" max="9737" width="18.5703125" style="1" customWidth="1"/>
    <col min="9738" max="9983" width="8.85546875" style="1"/>
    <col min="9984" max="9984" width="7.5703125" style="1" bestFit="1" customWidth="1"/>
    <col min="9985" max="9985" width="7" style="1" bestFit="1" customWidth="1"/>
    <col min="9986" max="9986" width="5.5703125" style="1" bestFit="1" customWidth="1"/>
    <col min="9987" max="9987" width="8.5703125" style="1" bestFit="1" customWidth="1"/>
    <col min="9988" max="9988" width="8.42578125" style="1" bestFit="1" customWidth="1"/>
    <col min="9989" max="9989" width="76.140625" style="1" customWidth="1"/>
    <col min="9990" max="9992" width="16.5703125" style="1" customWidth="1"/>
    <col min="9993" max="9993" width="18.5703125" style="1" customWidth="1"/>
    <col min="9994" max="10239" width="8.85546875" style="1"/>
    <col min="10240" max="10240" width="7.5703125" style="1" bestFit="1" customWidth="1"/>
    <col min="10241" max="10241" width="7" style="1" bestFit="1" customWidth="1"/>
    <col min="10242" max="10242" width="5.5703125" style="1" bestFit="1" customWidth="1"/>
    <col min="10243" max="10243" width="8.5703125" style="1" bestFit="1" customWidth="1"/>
    <col min="10244" max="10244" width="8.42578125" style="1" bestFit="1" customWidth="1"/>
    <col min="10245" max="10245" width="76.140625" style="1" customWidth="1"/>
    <col min="10246" max="10248" width="16.5703125" style="1" customWidth="1"/>
    <col min="10249" max="10249" width="18.5703125" style="1" customWidth="1"/>
    <col min="10250" max="10495" width="8.85546875" style="1"/>
    <col min="10496" max="10496" width="7.5703125" style="1" bestFit="1" customWidth="1"/>
    <col min="10497" max="10497" width="7" style="1" bestFit="1" customWidth="1"/>
    <col min="10498" max="10498" width="5.5703125" style="1" bestFit="1" customWidth="1"/>
    <col min="10499" max="10499" width="8.5703125" style="1" bestFit="1" customWidth="1"/>
    <col min="10500" max="10500" width="8.42578125" style="1" bestFit="1" customWidth="1"/>
    <col min="10501" max="10501" width="76.140625" style="1" customWidth="1"/>
    <col min="10502" max="10504" width="16.5703125" style="1" customWidth="1"/>
    <col min="10505" max="10505" width="18.5703125" style="1" customWidth="1"/>
    <col min="10506" max="10751" width="8.85546875" style="1"/>
    <col min="10752" max="10752" width="7.5703125" style="1" bestFit="1" customWidth="1"/>
    <col min="10753" max="10753" width="7" style="1" bestFit="1" customWidth="1"/>
    <col min="10754" max="10754" width="5.5703125" style="1" bestFit="1" customWidth="1"/>
    <col min="10755" max="10755" width="8.5703125" style="1" bestFit="1" customWidth="1"/>
    <col min="10756" max="10756" width="8.42578125" style="1" bestFit="1" customWidth="1"/>
    <col min="10757" max="10757" width="76.140625" style="1" customWidth="1"/>
    <col min="10758" max="10760" width="16.5703125" style="1" customWidth="1"/>
    <col min="10761" max="10761" width="18.5703125" style="1" customWidth="1"/>
    <col min="10762" max="11007" width="8.85546875" style="1"/>
    <col min="11008" max="11008" width="7.5703125" style="1" bestFit="1" customWidth="1"/>
    <col min="11009" max="11009" width="7" style="1" bestFit="1" customWidth="1"/>
    <col min="11010" max="11010" width="5.5703125" style="1" bestFit="1" customWidth="1"/>
    <col min="11011" max="11011" width="8.5703125" style="1" bestFit="1" customWidth="1"/>
    <col min="11012" max="11012" width="8.42578125" style="1" bestFit="1" customWidth="1"/>
    <col min="11013" max="11013" width="76.140625" style="1" customWidth="1"/>
    <col min="11014" max="11016" width="16.5703125" style="1" customWidth="1"/>
    <col min="11017" max="11017" width="18.5703125" style="1" customWidth="1"/>
    <col min="11018" max="11263" width="8.85546875" style="1"/>
    <col min="11264" max="11264" width="7.5703125" style="1" bestFit="1" customWidth="1"/>
    <col min="11265" max="11265" width="7" style="1" bestFit="1" customWidth="1"/>
    <col min="11266" max="11266" width="5.5703125" style="1" bestFit="1" customWidth="1"/>
    <col min="11267" max="11267" width="8.5703125" style="1" bestFit="1" customWidth="1"/>
    <col min="11268" max="11268" width="8.42578125" style="1" bestFit="1" customWidth="1"/>
    <col min="11269" max="11269" width="76.140625" style="1" customWidth="1"/>
    <col min="11270" max="11272" width="16.5703125" style="1" customWidth="1"/>
    <col min="11273" max="11273" width="18.5703125" style="1" customWidth="1"/>
    <col min="11274" max="11519" width="8.85546875" style="1"/>
    <col min="11520" max="11520" width="7.5703125" style="1" bestFit="1" customWidth="1"/>
    <col min="11521" max="11521" width="7" style="1" bestFit="1" customWidth="1"/>
    <col min="11522" max="11522" width="5.5703125" style="1" bestFit="1" customWidth="1"/>
    <col min="11523" max="11523" width="8.5703125" style="1" bestFit="1" customWidth="1"/>
    <col min="11524" max="11524" width="8.42578125" style="1" bestFit="1" customWidth="1"/>
    <col min="11525" max="11525" width="76.140625" style="1" customWidth="1"/>
    <col min="11526" max="11528" width="16.5703125" style="1" customWidth="1"/>
    <col min="11529" max="11529" width="18.5703125" style="1" customWidth="1"/>
    <col min="11530" max="11775" width="8.85546875" style="1"/>
    <col min="11776" max="11776" width="7.5703125" style="1" bestFit="1" customWidth="1"/>
    <col min="11777" max="11777" width="7" style="1" bestFit="1" customWidth="1"/>
    <col min="11778" max="11778" width="5.5703125" style="1" bestFit="1" customWidth="1"/>
    <col min="11779" max="11779" width="8.5703125" style="1" bestFit="1" customWidth="1"/>
    <col min="11780" max="11780" width="8.42578125" style="1" bestFit="1" customWidth="1"/>
    <col min="11781" max="11781" width="76.140625" style="1" customWidth="1"/>
    <col min="11782" max="11784" width="16.5703125" style="1" customWidth="1"/>
    <col min="11785" max="11785" width="18.5703125" style="1" customWidth="1"/>
    <col min="11786" max="12031" width="8.85546875" style="1"/>
    <col min="12032" max="12032" width="7.5703125" style="1" bestFit="1" customWidth="1"/>
    <col min="12033" max="12033" width="7" style="1" bestFit="1" customWidth="1"/>
    <col min="12034" max="12034" width="5.5703125" style="1" bestFit="1" customWidth="1"/>
    <col min="12035" max="12035" width="8.5703125" style="1" bestFit="1" customWidth="1"/>
    <col min="12036" max="12036" width="8.42578125" style="1" bestFit="1" customWidth="1"/>
    <col min="12037" max="12037" width="76.140625" style="1" customWidth="1"/>
    <col min="12038" max="12040" width="16.5703125" style="1" customWidth="1"/>
    <col min="12041" max="12041" width="18.5703125" style="1" customWidth="1"/>
    <col min="12042" max="12287" width="8.85546875" style="1"/>
    <col min="12288" max="12288" width="7.5703125" style="1" bestFit="1" customWidth="1"/>
    <col min="12289" max="12289" width="7" style="1" bestFit="1" customWidth="1"/>
    <col min="12290" max="12290" width="5.5703125" style="1" bestFit="1" customWidth="1"/>
    <col min="12291" max="12291" width="8.5703125" style="1" bestFit="1" customWidth="1"/>
    <col min="12292" max="12292" width="8.42578125" style="1" bestFit="1" customWidth="1"/>
    <col min="12293" max="12293" width="76.140625" style="1" customWidth="1"/>
    <col min="12294" max="12296" width="16.5703125" style="1" customWidth="1"/>
    <col min="12297" max="12297" width="18.5703125" style="1" customWidth="1"/>
    <col min="12298" max="12543" width="8.85546875" style="1"/>
    <col min="12544" max="12544" width="7.5703125" style="1" bestFit="1" customWidth="1"/>
    <col min="12545" max="12545" width="7" style="1" bestFit="1" customWidth="1"/>
    <col min="12546" max="12546" width="5.5703125" style="1" bestFit="1" customWidth="1"/>
    <col min="12547" max="12547" width="8.5703125" style="1" bestFit="1" customWidth="1"/>
    <col min="12548" max="12548" width="8.42578125" style="1" bestFit="1" customWidth="1"/>
    <col min="12549" max="12549" width="76.140625" style="1" customWidth="1"/>
    <col min="12550" max="12552" width="16.5703125" style="1" customWidth="1"/>
    <col min="12553" max="12553" width="18.5703125" style="1" customWidth="1"/>
    <col min="12554" max="12799" width="8.85546875" style="1"/>
    <col min="12800" max="12800" width="7.5703125" style="1" bestFit="1" customWidth="1"/>
    <col min="12801" max="12801" width="7" style="1" bestFit="1" customWidth="1"/>
    <col min="12802" max="12802" width="5.5703125" style="1" bestFit="1" customWidth="1"/>
    <col min="12803" max="12803" width="8.5703125" style="1" bestFit="1" customWidth="1"/>
    <col min="12804" max="12804" width="8.42578125" style="1" bestFit="1" customWidth="1"/>
    <col min="12805" max="12805" width="76.140625" style="1" customWidth="1"/>
    <col min="12806" max="12808" width="16.5703125" style="1" customWidth="1"/>
    <col min="12809" max="12809" width="18.5703125" style="1" customWidth="1"/>
    <col min="12810" max="13055" width="8.85546875" style="1"/>
    <col min="13056" max="13056" width="7.5703125" style="1" bestFit="1" customWidth="1"/>
    <col min="13057" max="13057" width="7" style="1" bestFit="1" customWidth="1"/>
    <col min="13058" max="13058" width="5.5703125" style="1" bestFit="1" customWidth="1"/>
    <col min="13059" max="13059" width="8.5703125" style="1" bestFit="1" customWidth="1"/>
    <col min="13060" max="13060" width="8.42578125" style="1" bestFit="1" customWidth="1"/>
    <col min="13061" max="13061" width="76.140625" style="1" customWidth="1"/>
    <col min="13062" max="13064" width="16.5703125" style="1" customWidth="1"/>
    <col min="13065" max="13065" width="18.5703125" style="1" customWidth="1"/>
    <col min="13066" max="13311" width="8.85546875" style="1"/>
    <col min="13312" max="13312" width="7.5703125" style="1" bestFit="1" customWidth="1"/>
    <col min="13313" max="13313" width="7" style="1" bestFit="1" customWidth="1"/>
    <col min="13314" max="13314" width="5.5703125" style="1" bestFit="1" customWidth="1"/>
    <col min="13315" max="13315" width="8.5703125" style="1" bestFit="1" customWidth="1"/>
    <col min="13316" max="13316" width="8.42578125" style="1" bestFit="1" customWidth="1"/>
    <col min="13317" max="13317" width="76.140625" style="1" customWidth="1"/>
    <col min="13318" max="13320" width="16.5703125" style="1" customWidth="1"/>
    <col min="13321" max="13321" width="18.5703125" style="1" customWidth="1"/>
    <col min="13322" max="13567" width="8.85546875" style="1"/>
    <col min="13568" max="13568" width="7.5703125" style="1" bestFit="1" customWidth="1"/>
    <col min="13569" max="13569" width="7" style="1" bestFit="1" customWidth="1"/>
    <col min="13570" max="13570" width="5.5703125" style="1" bestFit="1" customWidth="1"/>
    <col min="13571" max="13571" width="8.5703125" style="1" bestFit="1" customWidth="1"/>
    <col min="13572" max="13572" width="8.42578125" style="1" bestFit="1" customWidth="1"/>
    <col min="13573" max="13573" width="76.140625" style="1" customWidth="1"/>
    <col min="13574" max="13576" width="16.5703125" style="1" customWidth="1"/>
    <col min="13577" max="13577" width="18.5703125" style="1" customWidth="1"/>
    <col min="13578" max="13823" width="8.85546875" style="1"/>
    <col min="13824" max="13824" width="7.5703125" style="1" bestFit="1" customWidth="1"/>
    <col min="13825" max="13825" width="7" style="1" bestFit="1" customWidth="1"/>
    <col min="13826" max="13826" width="5.5703125" style="1" bestFit="1" customWidth="1"/>
    <col min="13827" max="13827" width="8.5703125" style="1" bestFit="1" customWidth="1"/>
    <col min="13828" max="13828" width="8.42578125" style="1" bestFit="1" customWidth="1"/>
    <col min="13829" max="13829" width="76.140625" style="1" customWidth="1"/>
    <col min="13830" max="13832" width="16.5703125" style="1" customWidth="1"/>
    <col min="13833" max="13833" width="18.5703125" style="1" customWidth="1"/>
    <col min="13834" max="14079" width="8.85546875" style="1"/>
    <col min="14080" max="14080" width="7.5703125" style="1" bestFit="1" customWidth="1"/>
    <col min="14081" max="14081" width="7" style="1" bestFit="1" customWidth="1"/>
    <col min="14082" max="14082" width="5.5703125" style="1" bestFit="1" customWidth="1"/>
    <col min="14083" max="14083" width="8.5703125" style="1" bestFit="1" customWidth="1"/>
    <col min="14084" max="14084" width="8.42578125" style="1" bestFit="1" customWidth="1"/>
    <col min="14085" max="14085" width="76.140625" style="1" customWidth="1"/>
    <col min="14086" max="14088" width="16.5703125" style="1" customWidth="1"/>
    <col min="14089" max="14089" width="18.5703125" style="1" customWidth="1"/>
    <col min="14090" max="14335" width="8.85546875" style="1"/>
    <col min="14336" max="14336" width="7.5703125" style="1" bestFit="1" customWidth="1"/>
    <col min="14337" max="14337" width="7" style="1" bestFit="1" customWidth="1"/>
    <col min="14338" max="14338" width="5.5703125" style="1" bestFit="1" customWidth="1"/>
    <col min="14339" max="14339" width="8.5703125" style="1" bestFit="1" customWidth="1"/>
    <col min="14340" max="14340" width="8.42578125" style="1" bestFit="1" customWidth="1"/>
    <col min="14341" max="14341" width="76.140625" style="1" customWidth="1"/>
    <col min="14342" max="14344" width="16.5703125" style="1" customWidth="1"/>
    <col min="14345" max="14345" width="18.5703125" style="1" customWidth="1"/>
    <col min="14346" max="14591" width="8.85546875" style="1"/>
    <col min="14592" max="14592" width="7.5703125" style="1" bestFit="1" customWidth="1"/>
    <col min="14593" max="14593" width="7" style="1" bestFit="1" customWidth="1"/>
    <col min="14594" max="14594" width="5.5703125" style="1" bestFit="1" customWidth="1"/>
    <col min="14595" max="14595" width="8.5703125" style="1" bestFit="1" customWidth="1"/>
    <col min="14596" max="14596" width="8.42578125" style="1" bestFit="1" customWidth="1"/>
    <col min="14597" max="14597" width="76.140625" style="1" customWidth="1"/>
    <col min="14598" max="14600" width="16.5703125" style="1" customWidth="1"/>
    <col min="14601" max="14601" width="18.5703125" style="1" customWidth="1"/>
    <col min="14602" max="14847" width="8.85546875" style="1"/>
    <col min="14848" max="14848" width="7.5703125" style="1" bestFit="1" customWidth="1"/>
    <col min="14849" max="14849" width="7" style="1" bestFit="1" customWidth="1"/>
    <col min="14850" max="14850" width="5.5703125" style="1" bestFit="1" customWidth="1"/>
    <col min="14851" max="14851" width="8.5703125" style="1" bestFit="1" customWidth="1"/>
    <col min="14852" max="14852" width="8.42578125" style="1" bestFit="1" customWidth="1"/>
    <col min="14853" max="14853" width="76.140625" style="1" customWidth="1"/>
    <col min="14854" max="14856" width="16.5703125" style="1" customWidth="1"/>
    <col min="14857" max="14857" width="18.5703125" style="1" customWidth="1"/>
    <col min="14858" max="15103" width="8.85546875" style="1"/>
    <col min="15104" max="15104" width="7.5703125" style="1" bestFit="1" customWidth="1"/>
    <col min="15105" max="15105" width="7" style="1" bestFit="1" customWidth="1"/>
    <col min="15106" max="15106" width="5.5703125" style="1" bestFit="1" customWidth="1"/>
    <col min="15107" max="15107" width="8.5703125" style="1" bestFit="1" customWidth="1"/>
    <col min="15108" max="15108" width="8.42578125" style="1" bestFit="1" customWidth="1"/>
    <col min="15109" max="15109" width="76.140625" style="1" customWidth="1"/>
    <col min="15110" max="15112" width="16.5703125" style="1" customWidth="1"/>
    <col min="15113" max="15113" width="18.5703125" style="1" customWidth="1"/>
    <col min="15114" max="15359" width="8.85546875" style="1"/>
    <col min="15360" max="15360" width="7.5703125" style="1" bestFit="1" customWidth="1"/>
    <col min="15361" max="15361" width="7" style="1" bestFit="1" customWidth="1"/>
    <col min="15362" max="15362" width="5.5703125" style="1" bestFit="1" customWidth="1"/>
    <col min="15363" max="15363" width="8.5703125" style="1" bestFit="1" customWidth="1"/>
    <col min="15364" max="15364" width="8.42578125" style="1" bestFit="1" customWidth="1"/>
    <col min="15365" max="15365" width="76.140625" style="1" customWidth="1"/>
    <col min="15366" max="15368" width="16.5703125" style="1" customWidth="1"/>
    <col min="15369" max="15369" width="18.5703125" style="1" customWidth="1"/>
    <col min="15370" max="15615" width="8.85546875" style="1"/>
    <col min="15616" max="15616" width="7.5703125" style="1" bestFit="1" customWidth="1"/>
    <col min="15617" max="15617" width="7" style="1" bestFit="1" customWidth="1"/>
    <col min="15618" max="15618" width="5.5703125" style="1" bestFit="1" customWidth="1"/>
    <col min="15619" max="15619" width="8.5703125" style="1" bestFit="1" customWidth="1"/>
    <col min="15620" max="15620" width="8.42578125" style="1" bestFit="1" customWidth="1"/>
    <col min="15621" max="15621" width="76.140625" style="1" customWidth="1"/>
    <col min="15622" max="15624" width="16.5703125" style="1" customWidth="1"/>
    <col min="15625" max="15625" width="18.5703125" style="1" customWidth="1"/>
    <col min="15626" max="15871" width="8.85546875" style="1"/>
    <col min="15872" max="15872" width="7.5703125" style="1" bestFit="1" customWidth="1"/>
    <col min="15873" max="15873" width="7" style="1" bestFit="1" customWidth="1"/>
    <col min="15874" max="15874" width="5.5703125" style="1" bestFit="1" customWidth="1"/>
    <col min="15875" max="15875" width="8.5703125" style="1" bestFit="1" customWidth="1"/>
    <col min="15876" max="15876" width="8.42578125" style="1" bestFit="1" customWidth="1"/>
    <col min="15877" max="15877" width="76.140625" style="1" customWidth="1"/>
    <col min="15878" max="15880" width="16.5703125" style="1" customWidth="1"/>
    <col min="15881" max="15881" width="18.5703125" style="1" customWidth="1"/>
    <col min="15882" max="16127" width="8.85546875" style="1"/>
    <col min="16128" max="16128" width="7.5703125" style="1" bestFit="1" customWidth="1"/>
    <col min="16129" max="16129" width="7" style="1" bestFit="1" customWidth="1"/>
    <col min="16130" max="16130" width="5.5703125" style="1" bestFit="1" customWidth="1"/>
    <col min="16131" max="16131" width="8.5703125" style="1" bestFit="1" customWidth="1"/>
    <col min="16132" max="16132" width="8.42578125" style="1" bestFit="1" customWidth="1"/>
    <col min="16133" max="16133" width="76.140625" style="1" customWidth="1"/>
    <col min="16134" max="16136" width="16.5703125" style="1" customWidth="1"/>
    <col min="16137" max="16137" width="18.5703125" style="1" customWidth="1"/>
    <col min="16138" max="16384" width="8.85546875" style="1"/>
  </cols>
  <sheetData>
    <row r="1" spans="2:10" ht="14.25" customHeight="1" x14ac:dyDescent="0.25">
      <c r="B1" s="243" t="s">
        <v>23</v>
      </c>
      <c r="C1" s="243"/>
      <c r="D1" s="243"/>
      <c r="E1" s="243"/>
      <c r="F1" s="243"/>
      <c r="G1" s="243"/>
      <c r="H1" s="243"/>
      <c r="I1" s="243"/>
    </row>
    <row r="2" spans="2:10" ht="15" customHeight="1" x14ac:dyDescent="0.25">
      <c r="B2" s="243" t="s">
        <v>27</v>
      </c>
      <c r="C2" s="243"/>
      <c r="D2" s="243"/>
      <c r="E2" s="243"/>
      <c r="F2" s="243"/>
      <c r="G2" s="243"/>
      <c r="H2" s="243"/>
      <c r="I2" s="243"/>
    </row>
    <row r="3" spans="2:10" x14ac:dyDescent="0.25">
      <c r="B3" s="243" t="s">
        <v>0</v>
      </c>
      <c r="C3" s="243"/>
      <c r="D3" s="243"/>
      <c r="E3" s="243"/>
      <c r="F3" s="243"/>
      <c r="G3" s="243"/>
      <c r="H3" s="243"/>
      <c r="I3" s="243"/>
    </row>
    <row r="4" spans="2:10" x14ac:dyDescent="0.25">
      <c r="B4" s="243"/>
      <c r="C4" s="243"/>
      <c r="D4" s="243"/>
      <c r="E4" s="243"/>
      <c r="F4" s="243"/>
      <c r="G4" s="243"/>
      <c r="H4" s="243"/>
      <c r="I4" s="243"/>
    </row>
    <row r="5" spans="2:10" ht="46.5" customHeight="1" x14ac:dyDescent="0.25">
      <c r="B5" s="244" t="s">
        <v>28</v>
      </c>
      <c r="C5" s="244"/>
      <c r="D5" s="244"/>
      <c r="E5" s="244"/>
      <c r="F5" s="244"/>
      <c r="G5" s="244"/>
      <c r="H5" s="244"/>
      <c r="I5" s="244"/>
    </row>
    <row r="6" spans="2:10" x14ac:dyDescent="0.25">
      <c r="G6" s="9"/>
      <c r="H6" s="9"/>
      <c r="I6" s="9"/>
    </row>
    <row r="7" spans="2:10" x14ac:dyDescent="0.3">
      <c r="H7" s="245" t="s">
        <v>26</v>
      </c>
      <c r="I7" s="245"/>
    </row>
    <row r="8" spans="2:10" ht="68.25" customHeight="1" x14ac:dyDescent="0.25">
      <c r="B8" s="242" t="s">
        <v>5</v>
      </c>
      <c r="C8" s="242"/>
      <c r="D8" s="242"/>
      <c r="E8" s="242" t="s">
        <v>1</v>
      </c>
      <c r="F8" s="242"/>
      <c r="G8" s="242" t="s">
        <v>17</v>
      </c>
      <c r="H8" s="242" t="s">
        <v>21</v>
      </c>
      <c r="I8" s="242"/>
    </row>
    <row r="9" spans="2:10" x14ac:dyDescent="0.25">
      <c r="B9" s="8" t="s">
        <v>30</v>
      </c>
      <c r="C9" s="8" t="s">
        <v>31</v>
      </c>
      <c r="D9" s="8" t="s">
        <v>32</v>
      </c>
      <c r="E9" s="8" t="s">
        <v>18</v>
      </c>
      <c r="F9" s="8" t="s">
        <v>19</v>
      </c>
      <c r="G9" s="242"/>
      <c r="H9" s="8" t="s">
        <v>25</v>
      </c>
      <c r="I9" s="8" t="s">
        <v>2</v>
      </c>
    </row>
    <row r="10" spans="2:10" x14ac:dyDescent="0.25">
      <c r="B10" s="8"/>
      <c r="C10" s="8"/>
      <c r="D10" s="8"/>
      <c r="E10" s="8"/>
      <c r="F10" s="8"/>
      <c r="G10" s="2" t="s">
        <v>4</v>
      </c>
      <c r="H10" s="11">
        <f>+H12+H13</f>
        <v>14976.426700000004</v>
      </c>
      <c r="I10" s="11">
        <f>+I12+I13</f>
        <v>-363431.87</v>
      </c>
    </row>
    <row r="11" spans="2:10" ht="18" customHeight="1" x14ac:dyDescent="0.25">
      <c r="B11" s="8"/>
      <c r="C11" s="8"/>
      <c r="D11" s="8"/>
      <c r="E11" s="8"/>
      <c r="F11" s="8"/>
      <c r="G11" s="3" t="s">
        <v>3</v>
      </c>
      <c r="H11" s="10"/>
      <c r="I11" s="10"/>
    </row>
    <row r="12" spans="2:10" ht="69" x14ac:dyDescent="0.25">
      <c r="B12" s="6" t="s">
        <v>66</v>
      </c>
      <c r="C12" s="6" t="s">
        <v>67</v>
      </c>
      <c r="D12" s="6" t="s">
        <v>68</v>
      </c>
      <c r="E12" s="8">
        <v>1167</v>
      </c>
      <c r="F12" s="8">
        <v>11006</v>
      </c>
      <c r="G12" s="2" t="s">
        <v>61</v>
      </c>
      <c r="H12" s="11">
        <v>14976.426700000004</v>
      </c>
      <c r="I12" s="11">
        <v>-25089.770000000004</v>
      </c>
      <c r="J12" s="7"/>
    </row>
    <row r="13" spans="2:10" ht="69" x14ac:dyDescent="0.25">
      <c r="B13" s="6" t="s">
        <v>66</v>
      </c>
      <c r="C13" s="6" t="s">
        <v>67</v>
      </c>
      <c r="D13" s="6" t="s">
        <v>68</v>
      </c>
      <c r="E13" s="8">
        <v>1167</v>
      </c>
      <c r="F13" s="8">
        <v>32006</v>
      </c>
      <c r="G13" s="2" t="s">
        <v>65</v>
      </c>
      <c r="H13" s="11">
        <v>0</v>
      </c>
      <c r="I13" s="11">
        <v>-338342.1</v>
      </c>
    </row>
  </sheetData>
  <mergeCells count="10">
    <mergeCell ref="B8:D8"/>
    <mergeCell ref="E8:F8"/>
    <mergeCell ref="G8:G9"/>
    <mergeCell ref="H8:I8"/>
    <mergeCell ref="B1:I1"/>
    <mergeCell ref="B2:I2"/>
    <mergeCell ref="B3:I3"/>
    <mergeCell ref="B4:I4"/>
    <mergeCell ref="B5:I5"/>
    <mergeCell ref="H7:I7"/>
  </mergeCells>
  <pageMargins left="0.19685039370078741" right="0.19685039370078741" top="0.15748031496062992" bottom="0.15748031496062992" header="0.15748031496062992" footer="0.15748031496062992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88"/>
  <sheetViews>
    <sheetView zoomScaleNormal="100" workbookViewId="0">
      <selection activeCell="H12" sqref="H12"/>
    </sheetView>
  </sheetViews>
  <sheetFormatPr defaultColWidth="5.5703125" defaultRowHeight="17.25" x14ac:dyDescent="0.25"/>
  <cols>
    <col min="1" max="1" width="9.140625" style="1" customWidth="1"/>
    <col min="2" max="3" width="8.5703125" style="89" customWidth="1"/>
    <col min="4" max="4" width="6.5703125" style="89" customWidth="1"/>
    <col min="5" max="5" width="11.85546875" style="89" bestFit="1" customWidth="1"/>
    <col min="6" max="6" width="15.42578125" style="89" customWidth="1"/>
    <col min="7" max="7" width="75" style="1" customWidth="1"/>
    <col min="8" max="8" width="35" style="1" customWidth="1"/>
    <col min="9" max="9" width="18.28515625" style="1" customWidth="1"/>
    <col min="10" max="251" width="9.140625" style="1" customWidth="1"/>
    <col min="252" max="252" width="7.5703125" style="1" bestFit="1" customWidth="1"/>
    <col min="253" max="253" width="7" style="1" bestFit="1" customWidth="1"/>
    <col min="254" max="254" width="5.5703125" style="1"/>
    <col min="255" max="255" width="9.140625" style="1" customWidth="1"/>
    <col min="256" max="257" width="8.5703125" style="1" customWidth="1"/>
    <col min="258" max="258" width="6.5703125" style="1" customWidth="1"/>
    <col min="259" max="259" width="11.85546875" style="1" bestFit="1" customWidth="1"/>
    <col min="260" max="260" width="15.42578125" style="1" customWidth="1"/>
    <col min="261" max="261" width="76.140625" style="1" customWidth="1"/>
    <col min="262" max="262" width="19.42578125" style="1" customWidth="1"/>
    <col min="263" max="263" width="20.85546875" style="1" customWidth="1"/>
    <col min="264" max="264" width="16.42578125" style="1" bestFit="1" customWidth="1"/>
    <col min="265" max="507" width="9.140625" style="1" customWidth="1"/>
    <col min="508" max="508" width="7.5703125" style="1" bestFit="1" customWidth="1"/>
    <col min="509" max="509" width="7" style="1" bestFit="1" customWidth="1"/>
    <col min="510" max="510" width="5.5703125" style="1"/>
    <col min="511" max="511" width="9.140625" style="1" customWidth="1"/>
    <col min="512" max="513" width="8.5703125" style="1" customWidth="1"/>
    <col min="514" max="514" width="6.5703125" style="1" customWidth="1"/>
    <col min="515" max="515" width="11.85546875" style="1" bestFit="1" customWidth="1"/>
    <col min="516" max="516" width="15.42578125" style="1" customWidth="1"/>
    <col min="517" max="517" width="76.140625" style="1" customWidth="1"/>
    <col min="518" max="518" width="19.42578125" style="1" customWidth="1"/>
    <col min="519" max="519" width="20.85546875" style="1" customWidth="1"/>
    <col min="520" max="520" width="16.42578125" style="1" bestFit="1" customWidth="1"/>
    <col min="521" max="763" width="9.140625" style="1" customWidth="1"/>
    <col min="764" max="764" width="7.5703125" style="1" bestFit="1" customWidth="1"/>
    <col min="765" max="765" width="7" style="1" bestFit="1" customWidth="1"/>
    <col min="766" max="766" width="5.5703125" style="1"/>
    <col min="767" max="767" width="9.140625" style="1" customWidth="1"/>
    <col min="768" max="769" width="8.5703125" style="1" customWidth="1"/>
    <col min="770" max="770" width="6.5703125" style="1" customWidth="1"/>
    <col min="771" max="771" width="11.85546875" style="1" bestFit="1" customWidth="1"/>
    <col min="772" max="772" width="15.42578125" style="1" customWidth="1"/>
    <col min="773" max="773" width="76.140625" style="1" customWidth="1"/>
    <col min="774" max="774" width="19.42578125" style="1" customWidth="1"/>
    <col min="775" max="775" width="20.85546875" style="1" customWidth="1"/>
    <col min="776" max="776" width="16.42578125" style="1" bestFit="1" customWidth="1"/>
    <col min="777" max="1019" width="9.140625" style="1" customWidth="1"/>
    <col min="1020" max="1020" width="7.5703125" style="1" bestFit="1" customWidth="1"/>
    <col min="1021" max="1021" width="7" style="1" bestFit="1" customWidth="1"/>
    <col min="1022" max="1022" width="5.5703125" style="1"/>
    <col min="1023" max="1023" width="9.140625" style="1" customWidth="1"/>
    <col min="1024" max="1025" width="8.5703125" style="1" customWidth="1"/>
    <col min="1026" max="1026" width="6.5703125" style="1" customWidth="1"/>
    <col min="1027" max="1027" width="11.85546875" style="1" bestFit="1" customWidth="1"/>
    <col min="1028" max="1028" width="15.42578125" style="1" customWidth="1"/>
    <col min="1029" max="1029" width="76.140625" style="1" customWidth="1"/>
    <col min="1030" max="1030" width="19.42578125" style="1" customWidth="1"/>
    <col min="1031" max="1031" width="20.85546875" style="1" customWidth="1"/>
    <col min="1032" max="1032" width="16.42578125" style="1" bestFit="1" customWidth="1"/>
    <col min="1033" max="1275" width="9.140625" style="1" customWidth="1"/>
    <col min="1276" max="1276" width="7.5703125" style="1" bestFit="1" customWidth="1"/>
    <col min="1277" max="1277" width="7" style="1" bestFit="1" customWidth="1"/>
    <col min="1278" max="1278" width="5.5703125" style="1"/>
    <col min="1279" max="1279" width="9.140625" style="1" customWidth="1"/>
    <col min="1280" max="1281" width="8.5703125" style="1" customWidth="1"/>
    <col min="1282" max="1282" width="6.5703125" style="1" customWidth="1"/>
    <col min="1283" max="1283" width="11.85546875" style="1" bestFit="1" customWidth="1"/>
    <col min="1284" max="1284" width="15.42578125" style="1" customWidth="1"/>
    <col min="1285" max="1285" width="76.140625" style="1" customWidth="1"/>
    <col min="1286" max="1286" width="19.42578125" style="1" customWidth="1"/>
    <col min="1287" max="1287" width="20.85546875" style="1" customWidth="1"/>
    <col min="1288" max="1288" width="16.42578125" style="1" bestFit="1" customWidth="1"/>
    <col min="1289" max="1531" width="9.140625" style="1" customWidth="1"/>
    <col min="1532" max="1532" width="7.5703125" style="1" bestFit="1" customWidth="1"/>
    <col min="1533" max="1533" width="7" style="1" bestFit="1" customWidth="1"/>
    <col min="1534" max="1534" width="5.5703125" style="1"/>
    <col min="1535" max="1535" width="9.140625" style="1" customWidth="1"/>
    <col min="1536" max="1537" width="8.5703125" style="1" customWidth="1"/>
    <col min="1538" max="1538" width="6.5703125" style="1" customWidth="1"/>
    <col min="1539" max="1539" width="11.85546875" style="1" bestFit="1" customWidth="1"/>
    <col min="1540" max="1540" width="15.42578125" style="1" customWidth="1"/>
    <col min="1541" max="1541" width="76.140625" style="1" customWidth="1"/>
    <col min="1542" max="1542" width="19.42578125" style="1" customWidth="1"/>
    <col min="1543" max="1543" width="20.85546875" style="1" customWidth="1"/>
    <col min="1544" max="1544" width="16.42578125" style="1" bestFit="1" customWidth="1"/>
    <col min="1545" max="1787" width="9.140625" style="1" customWidth="1"/>
    <col min="1788" max="1788" width="7.5703125" style="1" bestFit="1" customWidth="1"/>
    <col min="1789" max="1789" width="7" style="1" bestFit="1" customWidth="1"/>
    <col min="1790" max="1790" width="5.5703125" style="1"/>
    <col min="1791" max="1791" width="9.140625" style="1" customWidth="1"/>
    <col min="1792" max="1793" width="8.5703125" style="1" customWidth="1"/>
    <col min="1794" max="1794" width="6.5703125" style="1" customWidth="1"/>
    <col min="1795" max="1795" width="11.85546875" style="1" bestFit="1" customWidth="1"/>
    <col min="1796" max="1796" width="15.42578125" style="1" customWidth="1"/>
    <col min="1797" max="1797" width="76.140625" style="1" customWidth="1"/>
    <col min="1798" max="1798" width="19.42578125" style="1" customWidth="1"/>
    <col min="1799" max="1799" width="20.85546875" style="1" customWidth="1"/>
    <col min="1800" max="1800" width="16.42578125" style="1" bestFit="1" customWidth="1"/>
    <col min="1801" max="2043" width="9.140625" style="1" customWidth="1"/>
    <col min="2044" max="2044" width="7.5703125" style="1" bestFit="1" customWidth="1"/>
    <col min="2045" max="2045" width="7" style="1" bestFit="1" customWidth="1"/>
    <col min="2046" max="2046" width="5.5703125" style="1"/>
    <col min="2047" max="2047" width="9.140625" style="1" customWidth="1"/>
    <col min="2048" max="2049" width="8.5703125" style="1" customWidth="1"/>
    <col min="2050" max="2050" width="6.5703125" style="1" customWidth="1"/>
    <col min="2051" max="2051" width="11.85546875" style="1" bestFit="1" customWidth="1"/>
    <col min="2052" max="2052" width="15.42578125" style="1" customWidth="1"/>
    <col min="2053" max="2053" width="76.140625" style="1" customWidth="1"/>
    <col min="2054" max="2054" width="19.42578125" style="1" customWidth="1"/>
    <col min="2055" max="2055" width="20.85546875" style="1" customWidth="1"/>
    <col min="2056" max="2056" width="16.42578125" style="1" bestFit="1" customWidth="1"/>
    <col min="2057" max="2299" width="9.140625" style="1" customWidth="1"/>
    <col min="2300" max="2300" width="7.5703125" style="1" bestFit="1" customWidth="1"/>
    <col min="2301" max="2301" width="7" style="1" bestFit="1" customWidth="1"/>
    <col min="2302" max="2302" width="5.5703125" style="1"/>
    <col min="2303" max="2303" width="9.140625" style="1" customWidth="1"/>
    <col min="2304" max="2305" width="8.5703125" style="1" customWidth="1"/>
    <col min="2306" max="2306" width="6.5703125" style="1" customWidth="1"/>
    <col min="2307" max="2307" width="11.85546875" style="1" bestFit="1" customWidth="1"/>
    <col min="2308" max="2308" width="15.42578125" style="1" customWidth="1"/>
    <col min="2309" max="2309" width="76.140625" style="1" customWidth="1"/>
    <col min="2310" max="2310" width="19.42578125" style="1" customWidth="1"/>
    <col min="2311" max="2311" width="20.85546875" style="1" customWidth="1"/>
    <col min="2312" max="2312" width="16.42578125" style="1" bestFit="1" customWidth="1"/>
    <col min="2313" max="2555" width="9.140625" style="1" customWidth="1"/>
    <col min="2556" max="2556" width="7.5703125" style="1" bestFit="1" customWidth="1"/>
    <col min="2557" max="2557" width="7" style="1" bestFit="1" customWidth="1"/>
    <col min="2558" max="2558" width="5.5703125" style="1"/>
    <col min="2559" max="2559" width="9.140625" style="1" customWidth="1"/>
    <col min="2560" max="2561" width="8.5703125" style="1" customWidth="1"/>
    <col min="2562" max="2562" width="6.5703125" style="1" customWidth="1"/>
    <col min="2563" max="2563" width="11.85546875" style="1" bestFit="1" customWidth="1"/>
    <col min="2564" max="2564" width="15.42578125" style="1" customWidth="1"/>
    <col min="2565" max="2565" width="76.140625" style="1" customWidth="1"/>
    <col min="2566" max="2566" width="19.42578125" style="1" customWidth="1"/>
    <col min="2567" max="2567" width="20.85546875" style="1" customWidth="1"/>
    <col min="2568" max="2568" width="16.42578125" style="1" bestFit="1" customWidth="1"/>
    <col min="2569" max="2811" width="9.140625" style="1" customWidth="1"/>
    <col min="2812" max="2812" width="7.5703125" style="1" bestFit="1" customWidth="1"/>
    <col min="2813" max="2813" width="7" style="1" bestFit="1" customWidth="1"/>
    <col min="2814" max="2814" width="5.5703125" style="1"/>
    <col min="2815" max="2815" width="9.140625" style="1" customWidth="1"/>
    <col min="2816" max="2817" width="8.5703125" style="1" customWidth="1"/>
    <col min="2818" max="2818" width="6.5703125" style="1" customWidth="1"/>
    <col min="2819" max="2819" width="11.85546875" style="1" bestFit="1" customWidth="1"/>
    <col min="2820" max="2820" width="15.42578125" style="1" customWidth="1"/>
    <col min="2821" max="2821" width="76.140625" style="1" customWidth="1"/>
    <col min="2822" max="2822" width="19.42578125" style="1" customWidth="1"/>
    <col min="2823" max="2823" width="20.85546875" style="1" customWidth="1"/>
    <col min="2824" max="2824" width="16.42578125" style="1" bestFit="1" customWidth="1"/>
    <col min="2825" max="3067" width="9.140625" style="1" customWidth="1"/>
    <col min="3068" max="3068" width="7.5703125" style="1" bestFit="1" customWidth="1"/>
    <col min="3069" max="3069" width="7" style="1" bestFit="1" customWidth="1"/>
    <col min="3070" max="3070" width="5.5703125" style="1"/>
    <col min="3071" max="3071" width="9.140625" style="1" customWidth="1"/>
    <col min="3072" max="3073" width="8.5703125" style="1" customWidth="1"/>
    <col min="3074" max="3074" width="6.5703125" style="1" customWidth="1"/>
    <col min="3075" max="3075" width="11.85546875" style="1" bestFit="1" customWidth="1"/>
    <col min="3076" max="3076" width="15.42578125" style="1" customWidth="1"/>
    <col min="3077" max="3077" width="76.140625" style="1" customWidth="1"/>
    <col min="3078" max="3078" width="19.42578125" style="1" customWidth="1"/>
    <col min="3079" max="3079" width="20.85546875" style="1" customWidth="1"/>
    <col min="3080" max="3080" width="16.42578125" style="1" bestFit="1" customWidth="1"/>
    <col min="3081" max="3323" width="9.140625" style="1" customWidth="1"/>
    <col min="3324" max="3324" width="7.5703125" style="1" bestFit="1" customWidth="1"/>
    <col min="3325" max="3325" width="7" style="1" bestFit="1" customWidth="1"/>
    <col min="3326" max="3326" width="5.5703125" style="1"/>
    <col min="3327" max="3327" width="9.140625" style="1" customWidth="1"/>
    <col min="3328" max="3329" width="8.5703125" style="1" customWidth="1"/>
    <col min="3330" max="3330" width="6.5703125" style="1" customWidth="1"/>
    <col min="3331" max="3331" width="11.85546875" style="1" bestFit="1" customWidth="1"/>
    <col min="3332" max="3332" width="15.42578125" style="1" customWidth="1"/>
    <col min="3333" max="3333" width="76.140625" style="1" customWidth="1"/>
    <col min="3334" max="3334" width="19.42578125" style="1" customWidth="1"/>
    <col min="3335" max="3335" width="20.85546875" style="1" customWidth="1"/>
    <col min="3336" max="3336" width="16.42578125" style="1" bestFit="1" customWidth="1"/>
    <col min="3337" max="3579" width="9.140625" style="1" customWidth="1"/>
    <col min="3580" max="3580" width="7.5703125" style="1" bestFit="1" customWidth="1"/>
    <col min="3581" max="3581" width="7" style="1" bestFit="1" customWidth="1"/>
    <col min="3582" max="3582" width="5.5703125" style="1"/>
    <col min="3583" max="3583" width="9.140625" style="1" customWidth="1"/>
    <col min="3584" max="3585" width="8.5703125" style="1" customWidth="1"/>
    <col min="3586" max="3586" width="6.5703125" style="1" customWidth="1"/>
    <col min="3587" max="3587" width="11.85546875" style="1" bestFit="1" customWidth="1"/>
    <col min="3588" max="3588" width="15.42578125" style="1" customWidth="1"/>
    <col min="3589" max="3589" width="76.140625" style="1" customWidth="1"/>
    <col min="3590" max="3590" width="19.42578125" style="1" customWidth="1"/>
    <col min="3591" max="3591" width="20.85546875" style="1" customWidth="1"/>
    <col min="3592" max="3592" width="16.42578125" style="1" bestFit="1" customWidth="1"/>
    <col min="3593" max="3835" width="9.140625" style="1" customWidth="1"/>
    <col min="3836" max="3836" width="7.5703125" style="1" bestFit="1" customWidth="1"/>
    <col min="3837" max="3837" width="7" style="1" bestFit="1" customWidth="1"/>
    <col min="3838" max="3838" width="5.5703125" style="1"/>
    <col min="3839" max="3839" width="9.140625" style="1" customWidth="1"/>
    <col min="3840" max="3841" width="8.5703125" style="1" customWidth="1"/>
    <col min="3842" max="3842" width="6.5703125" style="1" customWidth="1"/>
    <col min="3843" max="3843" width="11.85546875" style="1" bestFit="1" customWidth="1"/>
    <col min="3844" max="3844" width="15.42578125" style="1" customWidth="1"/>
    <col min="3845" max="3845" width="76.140625" style="1" customWidth="1"/>
    <col min="3846" max="3846" width="19.42578125" style="1" customWidth="1"/>
    <col min="3847" max="3847" width="20.85546875" style="1" customWidth="1"/>
    <col min="3848" max="3848" width="16.42578125" style="1" bestFit="1" customWidth="1"/>
    <col min="3849" max="4091" width="9.140625" style="1" customWidth="1"/>
    <col min="4092" max="4092" width="7.5703125" style="1" bestFit="1" customWidth="1"/>
    <col min="4093" max="4093" width="7" style="1" bestFit="1" customWidth="1"/>
    <col min="4094" max="4094" width="5.5703125" style="1"/>
    <col min="4095" max="4095" width="9.140625" style="1" customWidth="1"/>
    <col min="4096" max="4097" width="8.5703125" style="1" customWidth="1"/>
    <col min="4098" max="4098" width="6.5703125" style="1" customWidth="1"/>
    <col min="4099" max="4099" width="11.85546875" style="1" bestFit="1" customWidth="1"/>
    <col min="4100" max="4100" width="15.42578125" style="1" customWidth="1"/>
    <col min="4101" max="4101" width="76.140625" style="1" customWidth="1"/>
    <col min="4102" max="4102" width="19.42578125" style="1" customWidth="1"/>
    <col min="4103" max="4103" width="20.85546875" style="1" customWidth="1"/>
    <col min="4104" max="4104" width="16.42578125" style="1" bestFit="1" customWidth="1"/>
    <col min="4105" max="4347" width="9.140625" style="1" customWidth="1"/>
    <col min="4348" max="4348" width="7.5703125" style="1" bestFit="1" customWidth="1"/>
    <col min="4349" max="4349" width="7" style="1" bestFit="1" customWidth="1"/>
    <col min="4350" max="4350" width="5.5703125" style="1"/>
    <col min="4351" max="4351" width="9.140625" style="1" customWidth="1"/>
    <col min="4352" max="4353" width="8.5703125" style="1" customWidth="1"/>
    <col min="4354" max="4354" width="6.5703125" style="1" customWidth="1"/>
    <col min="4355" max="4355" width="11.85546875" style="1" bestFit="1" customWidth="1"/>
    <col min="4356" max="4356" width="15.42578125" style="1" customWidth="1"/>
    <col min="4357" max="4357" width="76.140625" style="1" customWidth="1"/>
    <col min="4358" max="4358" width="19.42578125" style="1" customWidth="1"/>
    <col min="4359" max="4359" width="20.85546875" style="1" customWidth="1"/>
    <col min="4360" max="4360" width="16.42578125" style="1" bestFit="1" customWidth="1"/>
    <col min="4361" max="4603" width="9.140625" style="1" customWidth="1"/>
    <col min="4604" max="4604" width="7.5703125" style="1" bestFit="1" customWidth="1"/>
    <col min="4605" max="4605" width="7" style="1" bestFit="1" customWidth="1"/>
    <col min="4606" max="4606" width="5.5703125" style="1"/>
    <col min="4607" max="4607" width="9.140625" style="1" customWidth="1"/>
    <col min="4608" max="4609" width="8.5703125" style="1" customWidth="1"/>
    <col min="4610" max="4610" width="6.5703125" style="1" customWidth="1"/>
    <col min="4611" max="4611" width="11.85546875" style="1" bestFit="1" customWidth="1"/>
    <col min="4612" max="4612" width="15.42578125" style="1" customWidth="1"/>
    <col min="4613" max="4613" width="76.140625" style="1" customWidth="1"/>
    <col min="4614" max="4614" width="19.42578125" style="1" customWidth="1"/>
    <col min="4615" max="4615" width="20.85546875" style="1" customWidth="1"/>
    <col min="4616" max="4616" width="16.42578125" style="1" bestFit="1" customWidth="1"/>
    <col min="4617" max="4859" width="9.140625" style="1" customWidth="1"/>
    <col min="4860" max="4860" width="7.5703125" style="1" bestFit="1" customWidth="1"/>
    <col min="4861" max="4861" width="7" style="1" bestFit="1" customWidth="1"/>
    <col min="4862" max="4862" width="5.5703125" style="1"/>
    <col min="4863" max="4863" width="9.140625" style="1" customWidth="1"/>
    <col min="4864" max="4865" width="8.5703125" style="1" customWidth="1"/>
    <col min="4866" max="4866" width="6.5703125" style="1" customWidth="1"/>
    <col min="4867" max="4867" width="11.85546875" style="1" bestFit="1" customWidth="1"/>
    <col min="4868" max="4868" width="15.42578125" style="1" customWidth="1"/>
    <col min="4869" max="4869" width="76.140625" style="1" customWidth="1"/>
    <col min="4870" max="4870" width="19.42578125" style="1" customWidth="1"/>
    <col min="4871" max="4871" width="20.85546875" style="1" customWidth="1"/>
    <col min="4872" max="4872" width="16.42578125" style="1" bestFit="1" customWidth="1"/>
    <col min="4873" max="5115" width="9.140625" style="1" customWidth="1"/>
    <col min="5116" max="5116" width="7.5703125" style="1" bestFit="1" customWidth="1"/>
    <col min="5117" max="5117" width="7" style="1" bestFit="1" customWidth="1"/>
    <col min="5118" max="5118" width="5.5703125" style="1"/>
    <col min="5119" max="5119" width="9.140625" style="1" customWidth="1"/>
    <col min="5120" max="5121" width="8.5703125" style="1" customWidth="1"/>
    <col min="5122" max="5122" width="6.5703125" style="1" customWidth="1"/>
    <col min="5123" max="5123" width="11.85546875" style="1" bestFit="1" customWidth="1"/>
    <col min="5124" max="5124" width="15.42578125" style="1" customWidth="1"/>
    <col min="5125" max="5125" width="76.140625" style="1" customWidth="1"/>
    <col min="5126" max="5126" width="19.42578125" style="1" customWidth="1"/>
    <col min="5127" max="5127" width="20.85546875" style="1" customWidth="1"/>
    <col min="5128" max="5128" width="16.42578125" style="1" bestFit="1" customWidth="1"/>
    <col min="5129" max="5371" width="9.140625" style="1" customWidth="1"/>
    <col min="5372" max="5372" width="7.5703125" style="1" bestFit="1" customWidth="1"/>
    <col min="5373" max="5373" width="7" style="1" bestFit="1" customWidth="1"/>
    <col min="5374" max="5374" width="5.5703125" style="1"/>
    <col min="5375" max="5375" width="9.140625" style="1" customWidth="1"/>
    <col min="5376" max="5377" width="8.5703125" style="1" customWidth="1"/>
    <col min="5378" max="5378" width="6.5703125" style="1" customWidth="1"/>
    <col min="5379" max="5379" width="11.85546875" style="1" bestFit="1" customWidth="1"/>
    <col min="5380" max="5380" width="15.42578125" style="1" customWidth="1"/>
    <col min="5381" max="5381" width="76.140625" style="1" customWidth="1"/>
    <col min="5382" max="5382" width="19.42578125" style="1" customWidth="1"/>
    <col min="5383" max="5383" width="20.85546875" style="1" customWidth="1"/>
    <col min="5384" max="5384" width="16.42578125" style="1" bestFit="1" customWidth="1"/>
    <col min="5385" max="5627" width="9.140625" style="1" customWidth="1"/>
    <col min="5628" max="5628" width="7.5703125" style="1" bestFit="1" customWidth="1"/>
    <col min="5629" max="5629" width="7" style="1" bestFit="1" customWidth="1"/>
    <col min="5630" max="5630" width="5.5703125" style="1"/>
    <col min="5631" max="5631" width="9.140625" style="1" customWidth="1"/>
    <col min="5632" max="5633" width="8.5703125" style="1" customWidth="1"/>
    <col min="5634" max="5634" width="6.5703125" style="1" customWidth="1"/>
    <col min="5635" max="5635" width="11.85546875" style="1" bestFit="1" customWidth="1"/>
    <col min="5636" max="5636" width="15.42578125" style="1" customWidth="1"/>
    <col min="5637" max="5637" width="76.140625" style="1" customWidth="1"/>
    <col min="5638" max="5638" width="19.42578125" style="1" customWidth="1"/>
    <col min="5639" max="5639" width="20.85546875" style="1" customWidth="1"/>
    <col min="5640" max="5640" width="16.42578125" style="1" bestFit="1" customWidth="1"/>
    <col min="5641" max="5883" width="9.140625" style="1" customWidth="1"/>
    <col min="5884" max="5884" width="7.5703125" style="1" bestFit="1" customWidth="1"/>
    <col min="5885" max="5885" width="7" style="1" bestFit="1" customWidth="1"/>
    <col min="5886" max="5886" width="5.5703125" style="1"/>
    <col min="5887" max="5887" width="9.140625" style="1" customWidth="1"/>
    <col min="5888" max="5889" width="8.5703125" style="1" customWidth="1"/>
    <col min="5890" max="5890" width="6.5703125" style="1" customWidth="1"/>
    <col min="5891" max="5891" width="11.85546875" style="1" bestFit="1" customWidth="1"/>
    <col min="5892" max="5892" width="15.42578125" style="1" customWidth="1"/>
    <col min="5893" max="5893" width="76.140625" style="1" customWidth="1"/>
    <col min="5894" max="5894" width="19.42578125" style="1" customWidth="1"/>
    <col min="5895" max="5895" width="20.85546875" style="1" customWidth="1"/>
    <col min="5896" max="5896" width="16.42578125" style="1" bestFit="1" customWidth="1"/>
    <col min="5897" max="6139" width="9.140625" style="1" customWidth="1"/>
    <col min="6140" max="6140" width="7.5703125" style="1" bestFit="1" customWidth="1"/>
    <col min="6141" max="6141" width="7" style="1" bestFit="1" customWidth="1"/>
    <col min="6142" max="6142" width="5.5703125" style="1"/>
    <col min="6143" max="6143" width="9.140625" style="1" customWidth="1"/>
    <col min="6144" max="6145" width="8.5703125" style="1" customWidth="1"/>
    <col min="6146" max="6146" width="6.5703125" style="1" customWidth="1"/>
    <col min="6147" max="6147" width="11.85546875" style="1" bestFit="1" customWidth="1"/>
    <col min="6148" max="6148" width="15.42578125" style="1" customWidth="1"/>
    <col min="6149" max="6149" width="76.140625" style="1" customWidth="1"/>
    <col min="6150" max="6150" width="19.42578125" style="1" customWidth="1"/>
    <col min="6151" max="6151" width="20.85546875" style="1" customWidth="1"/>
    <col min="6152" max="6152" width="16.42578125" style="1" bestFit="1" customWidth="1"/>
    <col min="6153" max="6395" width="9.140625" style="1" customWidth="1"/>
    <col min="6396" max="6396" width="7.5703125" style="1" bestFit="1" customWidth="1"/>
    <col min="6397" max="6397" width="7" style="1" bestFit="1" customWidth="1"/>
    <col min="6398" max="6398" width="5.5703125" style="1"/>
    <col min="6399" max="6399" width="9.140625" style="1" customWidth="1"/>
    <col min="6400" max="6401" width="8.5703125" style="1" customWidth="1"/>
    <col min="6402" max="6402" width="6.5703125" style="1" customWidth="1"/>
    <col min="6403" max="6403" width="11.85546875" style="1" bestFit="1" customWidth="1"/>
    <col min="6404" max="6404" width="15.42578125" style="1" customWidth="1"/>
    <col min="6405" max="6405" width="76.140625" style="1" customWidth="1"/>
    <col min="6406" max="6406" width="19.42578125" style="1" customWidth="1"/>
    <col min="6407" max="6407" width="20.85546875" style="1" customWidth="1"/>
    <col min="6408" max="6408" width="16.42578125" style="1" bestFit="1" customWidth="1"/>
    <col min="6409" max="6651" width="9.140625" style="1" customWidth="1"/>
    <col min="6652" max="6652" width="7.5703125" style="1" bestFit="1" customWidth="1"/>
    <col min="6653" max="6653" width="7" style="1" bestFit="1" customWidth="1"/>
    <col min="6654" max="6654" width="5.5703125" style="1"/>
    <col min="6655" max="6655" width="9.140625" style="1" customWidth="1"/>
    <col min="6656" max="6657" width="8.5703125" style="1" customWidth="1"/>
    <col min="6658" max="6658" width="6.5703125" style="1" customWidth="1"/>
    <col min="6659" max="6659" width="11.85546875" style="1" bestFit="1" customWidth="1"/>
    <col min="6660" max="6660" width="15.42578125" style="1" customWidth="1"/>
    <col min="6661" max="6661" width="76.140625" style="1" customWidth="1"/>
    <col min="6662" max="6662" width="19.42578125" style="1" customWidth="1"/>
    <col min="6663" max="6663" width="20.85546875" style="1" customWidth="1"/>
    <col min="6664" max="6664" width="16.42578125" style="1" bestFit="1" customWidth="1"/>
    <col min="6665" max="6907" width="9.140625" style="1" customWidth="1"/>
    <col min="6908" max="6908" width="7.5703125" style="1" bestFit="1" customWidth="1"/>
    <col min="6909" max="6909" width="7" style="1" bestFit="1" customWidth="1"/>
    <col min="6910" max="6910" width="5.5703125" style="1"/>
    <col min="6911" max="6911" width="9.140625" style="1" customWidth="1"/>
    <col min="6912" max="6913" width="8.5703125" style="1" customWidth="1"/>
    <col min="6914" max="6914" width="6.5703125" style="1" customWidth="1"/>
    <col min="6915" max="6915" width="11.85546875" style="1" bestFit="1" customWidth="1"/>
    <col min="6916" max="6916" width="15.42578125" style="1" customWidth="1"/>
    <col min="6917" max="6917" width="76.140625" style="1" customWidth="1"/>
    <col min="6918" max="6918" width="19.42578125" style="1" customWidth="1"/>
    <col min="6919" max="6919" width="20.85546875" style="1" customWidth="1"/>
    <col min="6920" max="6920" width="16.42578125" style="1" bestFit="1" customWidth="1"/>
    <col min="6921" max="7163" width="9.140625" style="1" customWidth="1"/>
    <col min="7164" max="7164" width="7.5703125" style="1" bestFit="1" customWidth="1"/>
    <col min="7165" max="7165" width="7" style="1" bestFit="1" customWidth="1"/>
    <col min="7166" max="7166" width="5.5703125" style="1"/>
    <col min="7167" max="7167" width="9.140625" style="1" customWidth="1"/>
    <col min="7168" max="7169" width="8.5703125" style="1" customWidth="1"/>
    <col min="7170" max="7170" width="6.5703125" style="1" customWidth="1"/>
    <col min="7171" max="7171" width="11.85546875" style="1" bestFit="1" customWidth="1"/>
    <col min="7172" max="7172" width="15.42578125" style="1" customWidth="1"/>
    <col min="7173" max="7173" width="76.140625" style="1" customWidth="1"/>
    <col min="7174" max="7174" width="19.42578125" style="1" customWidth="1"/>
    <col min="7175" max="7175" width="20.85546875" style="1" customWidth="1"/>
    <col min="7176" max="7176" width="16.42578125" style="1" bestFit="1" customWidth="1"/>
    <col min="7177" max="7419" width="9.140625" style="1" customWidth="1"/>
    <col min="7420" max="7420" width="7.5703125" style="1" bestFit="1" customWidth="1"/>
    <col min="7421" max="7421" width="7" style="1" bestFit="1" customWidth="1"/>
    <col min="7422" max="7422" width="5.5703125" style="1"/>
    <col min="7423" max="7423" width="9.140625" style="1" customWidth="1"/>
    <col min="7424" max="7425" width="8.5703125" style="1" customWidth="1"/>
    <col min="7426" max="7426" width="6.5703125" style="1" customWidth="1"/>
    <col min="7427" max="7427" width="11.85546875" style="1" bestFit="1" customWidth="1"/>
    <col min="7428" max="7428" width="15.42578125" style="1" customWidth="1"/>
    <col min="7429" max="7429" width="76.140625" style="1" customWidth="1"/>
    <col min="7430" max="7430" width="19.42578125" style="1" customWidth="1"/>
    <col min="7431" max="7431" width="20.85546875" style="1" customWidth="1"/>
    <col min="7432" max="7432" width="16.42578125" style="1" bestFit="1" customWidth="1"/>
    <col min="7433" max="7675" width="9.140625" style="1" customWidth="1"/>
    <col min="7676" max="7676" width="7.5703125" style="1" bestFit="1" customWidth="1"/>
    <col min="7677" max="7677" width="7" style="1" bestFit="1" customWidth="1"/>
    <col min="7678" max="7678" width="5.5703125" style="1"/>
    <col min="7679" max="7679" width="9.140625" style="1" customWidth="1"/>
    <col min="7680" max="7681" width="8.5703125" style="1" customWidth="1"/>
    <col min="7682" max="7682" width="6.5703125" style="1" customWidth="1"/>
    <col min="7683" max="7683" width="11.85546875" style="1" bestFit="1" customWidth="1"/>
    <col min="7684" max="7684" width="15.42578125" style="1" customWidth="1"/>
    <col min="7685" max="7685" width="76.140625" style="1" customWidth="1"/>
    <col min="7686" max="7686" width="19.42578125" style="1" customWidth="1"/>
    <col min="7687" max="7687" width="20.85546875" style="1" customWidth="1"/>
    <col min="7688" max="7688" width="16.42578125" style="1" bestFit="1" customWidth="1"/>
    <col min="7689" max="7931" width="9.140625" style="1" customWidth="1"/>
    <col min="7932" max="7932" width="7.5703125" style="1" bestFit="1" customWidth="1"/>
    <col min="7933" max="7933" width="7" style="1" bestFit="1" customWidth="1"/>
    <col min="7934" max="7934" width="5.5703125" style="1"/>
    <col min="7935" max="7935" width="9.140625" style="1" customWidth="1"/>
    <col min="7936" max="7937" width="8.5703125" style="1" customWidth="1"/>
    <col min="7938" max="7938" width="6.5703125" style="1" customWidth="1"/>
    <col min="7939" max="7939" width="11.85546875" style="1" bestFit="1" customWidth="1"/>
    <col min="7940" max="7940" width="15.42578125" style="1" customWidth="1"/>
    <col min="7941" max="7941" width="76.140625" style="1" customWidth="1"/>
    <col min="7942" max="7942" width="19.42578125" style="1" customWidth="1"/>
    <col min="7943" max="7943" width="20.85546875" style="1" customWidth="1"/>
    <col min="7944" max="7944" width="16.42578125" style="1" bestFit="1" customWidth="1"/>
    <col min="7945" max="8187" width="9.140625" style="1" customWidth="1"/>
    <col min="8188" max="8188" width="7.5703125" style="1" bestFit="1" customWidth="1"/>
    <col min="8189" max="8189" width="7" style="1" bestFit="1" customWidth="1"/>
    <col min="8190" max="8190" width="5.5703125" style="1"/>
    <col min="8191" max="8191" width="9.140625" style="1" customWidth="1"/>
    <col min="8192" max="8193" width="8.5703125" style="1" customWidth="1"/>
    <col min="8194" max="8194" width="6.5703125" style="1" customWidth="1"/>
    <col min="8195" max="8195" width="11.85546875" style="1" bestFit="1" customWidth="1"/>
    <col min="8196" max="8196" width="15.42578125" style="1" customWidth="1"/>
    <col min="8197" max="8197" width="76.140625" style="1" customWidth="1"/>
    <col min="8198" max="8198" width="19.42578125" style="1" customWidth="1"/>
    <col min="8199" max="8199" width="20.85546875" style="1" customWidth="1"/>
    <col min="8200" max="8200" width="16.42578125" style="1" bestFit="1" customWidth="1"/>
    <col min="8201" max="8443" width="9.140625" style="1" customWidth="1"/>
    <col min="8444" max="8444" width="7.5703125" style="1" bestFit="1" customWidth="1"/>
    <col min="8445" max="8445" width="7" style="1" bestFit="1" customWidth="1"/>
    <col min="8446" max="8446" width="5.5703125" style="1"/>
    <col min="8447" max="8447" width="9.140625" style="1" customWidth="1"/>
    <col min="8448" max="8449" width="8.5703125" style="1" customWidth="1"/>
    <col min="8450" max="8450" width="6.5703125" style="1" customWidth="1"/>
    <col min="8451" max="8451" width="11.85546875" style="1" bestFit="1" customWidth="1"/>
    <col min="8452" max="8452" width="15.42578125" style="1" customWidth="1"/>
    <col min="8453" max="8453" width="76.140625" style="1" customWidth="1"/>
    <col min="8454" max="8454" width="19.42578125" style="1" customWidth="1"/>
    <col min="8455" max="8455" width="20.85546875" style="1" customWidth="1"/>
    <col min="8456" max="8456" width="16.42578125" style="1" bestFit="1" customWidth="1"/>
    <col min="8457" max="8699" width="9.140625" style="1" customWidth="1"/>
    <col min="8700" max="8700" width="7.5703125" style="1" bestFit="1" customWidth="1"/>
    <col min="8701" max="8701" width="7" style="1" bestFit="1" customWidth="1"/>
    <col min="8702" max="8702" width="5.5703125" style="1"/>
    <col min="8703" max="8703" width="9.140625" style="1" customWidth="1"/>
    <col min="8704" max="8705" width="8.5703125" style="1" customWidth="1"/>
    <col min="8706" max="8706" width="6.5703125" style="1" customWidth="1"/>
    <col min="8707" max="8707" width="11.85546875" style="1" bestFit="1" customWidth="1"/>
    <col min="8708" max="8708" width="15.42578125" style="1" customWidth="1"/>
    <col min="8709" max="8709" width="76.140625" style="1" customWidth="1"/>
    <col min="8710" max="8710" width="19.42578125" style="1" customWidth="1"/>
    <col min="8711" max="8711" width="20.85546875" style="1" customWidth="1"/>
    <col min="8712" max="8712" width="16.42578125" style="1" bestFit="1" customWidth="1"/>
    <col min="8713" max="8955" width="9.140625" style="1" customWidth="1"/>
    <col min="8956" max="8956" width="7.5703125" style="1" bestFit="1" customWidth="1"/>
    <col min="8957" max="8957" width="7" style="1" bestFit="1" customWidth="1"/>
    <col min="8958" max="8958" width="5.5703125" style="1"/>
    <col min="8959" max="8959" width="9.140625" style="1" customWidth="1"/>
    <col min="8960" max="8961" width="8.5703125" style="1" customWidth="1"/>
    <col min="8962" max="8962" width="6.5703125" style="1" customWidth="1"/>
    <col min="8963" max="8963" width="11.85546875" style="1" bestFit="1" customWidth="1"/>
    <col min="8964" max="8964" width="15.42578125" style="1" customWidth="1"/>
    <col min="8965" max="8965" width="76.140625" style="1" customWidth="1"/>
    <col min="8966" max="8966" width="19.42578125" style="1" customWidth="1"/>
    <col min="8967" max="8967" width="20.85546875" style="1" customWidth="1"/>
    <col min="8968" max="8968" width="16.42578125" style="1" bestFit="1" customWidth="1"/>
    <col min="8969" max="9211" width="9.140625" style="1" customWidth="1"/>
    <col min="9212" max="9212" width="7.5703125" style="1" bestFit="1" customWidth="1"/>
    <col min="9213" max="9213" width="7" style="1" bestFit="1" customWidth="1"/>
    <col min="9214" max="9214" width="5.5703125" style="1"/>
    <col min="9215" max="9215" width="9.140625" style="1" customWidth="1"/>
    <col min="9216" max="9217" width="8.5703125" style="1" customWidth="1"/>
    <col min="9218" max="9218" width="6.5703125" style="1" customWidth="1"/>
    <col min="9219" max="9219" width="11.85546875" style="1" bestFit="1" customWidth="1"/>
    <col min="9220" max="9220" width="15.42578125" style="1" customWidth="1"/>
    <col min="9221" max="9221" width="76.140625" style="1" customWidth="1"/>
    <col min="9222" max="9222" width="19.42578125" style="1" customWidth="1"/>
    <col min="9223" max="9223" width="20.85546875" style="1" customWidth="1"/>
    <col min="9224" max="9224" width="16.42578125" style="1" bestFit="1" customWidth="1"/>
    <col min="9225" max="9467" width="9.140625" style="1" customWidth="1"/>
    <col min="9468" max="9468" width="7.5703125" style="1" bestFit="1" customWidth="1"/>
    <col min="9469" max="9469" width="7" style="1" bestFit="1" customWidth="1"/>
    <col min="9470" max="9470" width="5.5703125" style="1"/>
    <col min="9471" max="9471" width="9.140625" style="1" customWidth="1"/>
    <col min="9472" max="9473" width="8.5703125" style="1" customWidth="1"/>
    <col min="9474" max="9474" width="6.5703125" style="1" customWidth="1"/>
    <col min="9475" max="9475" width="11.85546875" style="1" bestFit="1" customWidth="1"/>
    <col min="9476" max="9476" width="15.42578125" style="1" customWidth="1"/>
    <col min="9477" max="9477" width="76.140625" style="1" customWidth="1"/>
    <col min="9478" max="9478" width="19.42578125" style="1" customWidth="1"/>
    <col min="9479" max="9479" width="20.85546875" style="1" customWidth="1"/>
    <col min="9480" max="9480" width="16.42578125" style="1" bestFit="1" customWidth="1"/>
    <col min="9481" max="9723" width="9.140625" style="1" customWidth="1"/>
    <col min="9724" max="9724" width="7.5703125" style="1" bestFit="1" customWidth="1"/>
    <col min="9725" max="9725" width="7" style="1" bestFit="1" customWidth="1"/>
    <col min="9726" max="9726" width="5.5703125" style="1"/>
    <col min="9727" max="9727" width="9.140625" style="1" customWidth="1"/>
    <col min="9728" max="9729" width="8.5703125" style="1" customWidth="1"/>
    <col min="9730" max="9730" width="6.5703125" style="1" customWidth="1"/>
    <col min="9731" max="9731" width="11.85546875" style="1" bestFit="1" customWidth="1"/>
    <col min="9732" max="9732" width="15.42578125" style="1" customWidth="1"/>
    <col min="9733" max="9733" width="76.140625" style="1" customWidth="1"/>
    <col min="9734" max="9734" width="19.42578125" style="1" customWidth="1"/>
    <col min="9735" max="9735" width="20.85546875" style="1" customWidth="1"/>
    <col min="9736" max="9736" width="16.42578125" style="1" bestFit="1" customWidth="1"/>
    <col min="9737" max="9979" width="9.140625" style="1" customWidth="1"/>
    <col min="9980" max="9980" width="7.5703125" style="1" bestFit="1" customWidth="1"/>
    <col min="9981" max="9981" width="7" style="1" bestFit="1" customWidth="1"/>
    <col min="9982" max="9982" width="5.5703125" style="1"/>
    <col min="9983" max="9983" width="9.140625" style="1" customWidth="1"/>
    <col min="9984" max="9985" width="8.5703125" style="1" customWidth="1"/>
    <col min="9986" max="9986" width="6.5703125" style="1" customWidth="1"/>
    <col min="9987" max="9987" width="11.85546875" style="1" bestFit="1" customWidth="1"/>
    <col min="9988" max="9988" width="15.42578125" style="1" customWidth="1"/>
    <col min="9989" max="9989" width="76.140625" style="1" customWidth="1"/>
    <col min="9990" max="9990" width="19.42578125" style="1" customWidth="1"/>
    <col min="9991" max="9991" width="20.85546875" style="1" customWidth="1"/>
    <col min="9992" max="9992" width="16.42578125" style="1" bestFit="1" customWidth="1"/>
    <col min="9993" max="10235" width="9.140625" style="1" customWidth="1"/>
    <col min="10236" max="10236" width="7.5703125" style="1" bestFit="1" customWidth="1"/>
    <col min="10237" max="10237" width="7" style="1" bestFit="1" customWidth="1"/>
    <col min="10238" max="10238" width="5.5703125" style="1"/>
    <col min="10239" max="10239" width="9.140625" style="1" customWidth="1"/>
    <col min="10240" max="10241" width="8.5703125" style="1" customWidth="1"/>
    <col min="10242" max="10242" width="6.5703125" style="1" customWidth="1"/>
    <col min="10243" max="10243" width="11.85546875" style="1" bestFit="1" customWidth="1"/>
    <col min="10244" max="10244" width="15.42578125" style="1" customWidth="1"/>
    <col min="10245" max="10245" width="76.140625" style="1" customWidth="1"/>
    <col min="10246" max="10246" width="19.42578125" style="1" customWidth="1"/>
    <col min="10247" max="10247" width="20.85546875" style="1" customWidth="1"/>
    <col min="10248" max="10248" width="16.42578125" style="1" bestFit="1" customWidth="1"/>
    <col min="10249" max="10491" width="9.140625" style="1" customWidth="1"/>
    <col min="10492" max="10492" width="7.5703125" style="1" bestFit="1" customWidth="1"/>
    <col min="10493" max="10493" width="7" style="1" bestFit="1" customWidth="1"/>
    <col min="10494" max="10494" width="5.5703125" style="1"/>
    <col min="10495" max="10495" width="9.140625" style="1" customWidth="1"/>
    <col min="10496" max="10497" width="8.5703125" style="1" customWidth="1"/>
    <col min="10498" max="10498" width="6.5703125" style="1" customWidth="1"/>
    <col min="10499" max="10499" width="11.85546875" style="1" bestFit="1" customWidth="1"/>
    <col min="10500" max="10500" width="15.42578125" style="1" customWidth="1"/>
    <col min="10501" max="10501" width="76.140625" style="1" customWidth="1"/>
    <col min="10502" max="10502" width="19.42578125" style="1" customWidth="1"/>
    <col min="10503" max="10503" width="20.85546875" style="1" customWidth="1"/>
    <col min="10504" max="10504" width="16.42578125" style="1" bestFit="1" customWidth="1"/>
    <col min="10505" max="10747" width="9.140625" style="1" customWidth="1"/>
    <col min="10748" max="10748" width="7.5703125" style="1" bestFit="1" customWidth="1"/>
    <col min="10749" max="10749" width="7" style="1" bestFit="1" customWidth="1"/>
    <col min="10750" max="10750" width="5.5703125" style="1"/>
    <col min="10751" max="10751" width="9.140625" style="1" customWidth="1"/>
    <col min="10752" max="10753" width="8.5703125" style="1" customWidth="1"/>
    <col min="10754" max="10754" width="6.5703125" style="1" customWidth="1"/>
    <col min="10755" max="10755" width="11.85546875" style="1" bestFit="1" customWidth="1"/>
    <col min="10756" max="10756" width="15.42578125" style="1" customWidth="1"/>
    <col min="10757" max="10757" width="76.140625" style="1" customWidth="1"/>
    <col min="10758" max="10758" width="19.42578125" style="1" customWidth="1"/>
    <col min="10759" max="10759" width="20.85546875" style="1" customWidth="1"/>
    <col min="10760" max="10760" width="16.42578125" style="1" bestFit="1" customWidth="1"/>
    <col min="10761" max="11003" width="9.140625" style="1" customWidth="1"/>
    <col min="11004" max="11004" width="7.5703125" style="1" bestFit="1" customWidth="1"/>
    <col min="11005" max="11005" width="7" style="1" bestFit="1" customWidth="1"/>
    <col min="11006" max="11006" width="5.5703125" style="1"/>
    <col min="11007" max="11007" width="9.140625" style="1" customWidth="1"/>
    <col min="11008" max="11009" width="8.5703125" style="1" customWidth="1"/>
    <col min="11010" max="11010" width="6.5703125" style="1" customWidth="1"/>
    <col min="11011" max="11011" width="11.85546875" style="1" bestFit="1" customWidth="1"/>
    <col min="11012" max="11012" width="15.42578125" style="1" customWidth="1"/>
    <col min="11013" max="11013" width="76.140625" style="1" customWidth="1"/>
    <col min="11014" max="11014" width="19.42578125" style="1" customWidth="1"/>
    <col min="11015" max="11015" width="20.85546875" style="1" customWidth="1"/>
    <col min="11016" max="11016" width="16.42578125" style="1" bestFit="1" customWidth="1"/>
    <col min="11017" max="11259" width="9.140625" style="1" customWidth="1"/>
    <col min="11260" max="11260" width="7.5703125" style="1" bestFit="1" customWidth="1"/>
    <col min="11261" max="11261" width="7" style="1" bestFit="1" customWidth="1"/>
    <col min="11262" max="11262" width="5.5703125" style="1"/>
    <col min="11263" max="11263" width="9.140625" style="1" customWidth="1"/>
    <col min="11264" max="11265" width="8.5703125" style="1" customWidth="1"/>
    <col min="11266" max="11266" width="6.5703125" style="1" customWidth="1"/>
    <col min="11267" max="11267" width="11.85546875" style="1" bestFit="1" customWidth="1"/>
    <col min="11268" max="11268" width="15.42578125" style="1" customWidth="1"/>
    <col min="11269" max="11269" width="76.140625" style="1" customWidth="1"/>
    <col min="11270" max="11270" width="19.42578125" style="1" customWidth="1"/>
    <col min="11271" max="11271" width="20.85546875" style="1" customWidth="1"/>
    <col min="11272" max="11272" width="16.42578125" style="1" bestFit="1" customWidth="1"/>
    <col min="11273" max="11515" width="9.140625" style="1" customWidth="1"/>
    <col min="11516" max="11516" width="7.5703125" style="1" bestFit="1" customWidth="1"/>
    <col min="11517" max="11517" width="7" style="1" bestFit="1" customWidth="1"/>
    <col min="11518" max="11518" width="5.5703125" style="1"/>
    <col min="11519" max="11519" width="9.140625" style="1" customWidth="1"/>
    <col min="11520" max="11521" width="8.5703125" style="1" customWidth="1"/>
    <col min="11522" max="11522" width="6.5703125" style="1" customWidth="1"/>
    <col min="11523" max="11523" width="11.85546875" style="1" bestFit="1" customWidth="1"/>
    <col min="11524" max="11524" width="15.42578125" style="1" customWidth="1"/>
    <col min="11525" max="11525" width="76.140625" style="1" customWidth="1"/>
    <col min="11526" max="11526" width="19.42578125" style="1" customWidth="1"/>
    <col min="11527" max="11527" width="20.85546875" style="1" customWidth="1"/>
    <col min="11528" max="11528" width="16.42578125" style="1" bestFit="1" customWidth="1"/>
    <col min="11529" max="11771" width="9.140625" style="1" customWidth="1"/>
    <col min="11772" max="11772" width="7.5703125" style="1" bestFit="1" customWidth="1"/>
    <col min="11773" max="11773" width="7" style="1" bestFit="1" customWidth="1"/>
    <col min="11774" max="11774" width="5.5703125" style="1"/>
    <col min="11775" max="11775" width="9.140625" style="1" customWidth="1"/>
    <col min="11776" max="11777" width="8.5703125" style="1" customWidth="1"/>
    <col min="11778" max="11778" width="6.5703125" style="1" customWidth="1"/>
    <col min="11779" max="11779" width="11.85546875" style="1" bestFit="1" customWidth="1"/>
    <col min="11780" max="11780" width="15.42578125" style="1" customWidth="1"/>
    <col min="11781" max="11781" width="76.140625" style="1" customWidth="1"/>
    <col min="11782" max="11782" width="19.42578125" style="1" customWidth="1"/>
    <col min="11783" max="11783" width="20.85546875" style="1" customWidth="1"/>
    <col min="11784" max="11784" width="16.42578125" style="1" bestFit="1" customWidth="1"/>
    <col min="11785" max="12027" width="9.140625" style="1" customWidth="1"/>
    <col min="12028" max="12028" width="7.5703125" style="1" bestFit="1" customWidth="1"/>
    <col min="12029" max="12029" width="7" style="1" bestFit="1" customWidth="1"/>
    <col min="12030" max="12030" width="5.5703125" style="1"/>
    <col min="12031" max="12031" width="9.140625" style="1" customWidth="1"/>
    <col min="12032" max="12033" width="8.5703125" style="1" customWidth="1"/>
    <col min="12034" max="12034" width="6.5703125" style="1" customWidth="1"/>
    <col min="12035" max="12035" width="11.85546875" style="1" bestFit="1" customWidth="1"/>
    <col min="12036" max="12036" width="15.42578125" style="1" customWidth="1"/>
    <col min="12037" max="12037" width="76.140625" style="1" customWidth="1"/>
    <col min="12038" max="12038" width="19.42578125" style="1" customWidth="1"/>
    <col min="12039" max="12039" width="20.85546875" style="1" customWidth="1"/>
    <col min="12040" max="12040" width="16.42578125" style="1" bestFit="1" customWidth="1"/>
    <col min="12041" max="12283" width="9.140625" style="1" customWidth="1"/>
    <col min="12284" max="12284" width="7.5703125" style="1" bestFit="1" customWidth="1"/>
    <col min="12285" max="12285" width="7" style="1" bestFit="1" customWidth="1"/>
    <col min="12286" max="12286" width="5.5703125" style="1"/>
    <col min="12287" max="12287" width="9.140625" style="1" customWidth="1"/>
    <col min="12288" max="12289" width="8.5703125" style="1" customWidth="1"/>
    <col min="12290" max="12290" width="6.5703125" style="1" customWidth="1"/>
    <col min="12291" max="12291" width="11.85546875" style="1" bestFit="1" customWidth="1"/>
    <col min="12292" max="12292" width="15.42578125" style="1" customWidth="1"/>
    <col min="12293" max="12293" width="76.140625" style="1" customWidth="1"/>
    <col min="12294" max="12294" width="19.42578125" style="1" customWidth="1"/>
    <col min="12295" max="12295" width="20.85546875" style="1" customWidth="1"/>
    <col min="12296" max="12296" width="16.42578125" style="1" bestFit="1" customWidth="1"/>
    <col min="12297" max="12539" width="9.140625" style="1" customWidth="1"/>
    <col min="12540" max="12540" width="7.5703125" style="1" bestFit="1" customWidth="1"/>
    <col min="12541" max="12541" width="7" style="1" bestFit="1" customWidth="1"/>
    <col min="12542" max="12542" width="5.5703125" style="1"/>
    <col min="12543" max="12543" width="9.140625" style="1" customWidth="1"/>
    <col min="12544" max="12545" width="8.5703125" style="1" customWidth="1"/>
    <col min="12546" max="12546" width="6.5703125" style="1" customWidth="1"/>
    <col min="12547" max="12547" width="11.85546875" style="1" bestFit="1" customWidth="1"/>
    <col min="12548" max="12548" width="15.42578125" style="1" customWidth="1"/>
    <col min="12549" max="12549" width="76.140625" style="1" customWidth="1"/>
    <col min="12550" max="12550" width="19.42578125" style="1" customWidth="1"/>
    <col min="12551" max="12551" width="20.85546875" style="1" customWidth="1"/>
    <col min="12552" max="12552" width="16.42578125" style="1" bestFit="1" customWidth="1"/>
    <col min="12553" max="12795" width="9.140625" style="1" customWidth="1"/>
    <col min="12796" max="12796" width="7.5703125" style="1" bestFit="1" customWidth="1"/>
    <col min="12797" max="12797" width="7" style="1" bestFit="1" customWidth="1"/>
    <col min="12798" max="12798" width="5.5703125" style="1"/>
    <col min="12799" max="12799" width="9.140625" style="1" customWidth="1"/>
    <col min="12800" max="12801" width="8.5703125" style="1" customWidth="1"/>
    <col min="12802" max="12802" width="6.5703125" style="1" customWidth="1"/>
    <col min="12803" max="12803" width="11.85546875" style="1" bestFit="1" customWidth="1"/>
    <col min="12804" max="12804" width="15.42578125" style="1" customWidth="1"/>
    <col min="12805" max="12805" width="76.140625" style="1" customWidth="1"/>
    <col min="12806" max="12806" width="19.42578125" style="1" customWidth="1"/>
    <col min="12807" max="12807" width="20.85546875" style="1" customWidth="1"/>
    <col min="12808" max="12808" width="16.42578125" style="1" bestFit="1" customWidth="1"/>
    <col min="12809" max="13051" width="9.140625" style="1" customWidth="1"/>
    <col min="13052" max="13052" width="7.5703125" style="1" bestFit="1" customWidth="1"/>
    <col min="13053" max="13053" width="7" style="1" bestFit="1" customWidth="1"/>
    <col min="13054" max="13054" width="5.5703125" style="1"/>
    <col min="13055" max="13055" width="9.140625" style="1" customWidth="1"/>
    <col min="13056" max="13057" width="8.5703125" style="1" customWidth="1"/>
    <col min="13058" max="13058" width="6.5703125" style="1" customWidth="1"/>
    <col min="13059" max="13059" width="11.85546875" style="1" bestFit="1" customWidth="1"/>
    <col min="13060" max="13060" width="15.42578125" style="1" customWidth="1"/>
    <col min="13061" max="13061" width="76.140625" style="1" customWidth="1"/>
    <col min="13062" max="13062" width="19.42578125" style="1" customWidth="1"/>
    <col min="13063" max="13063" width="20.85546875" style="1" customWidth="1"/>
    <col min="13064" max="13064" width="16.42578125" style="1" bestFit="1" customWidth="1"/>
    <col min="13065" max="13307" width="9.140625" style="1" customWidth="1"/>
    <col min="13308" max="13308" width="7.5703125" style="1" bestFit="1" customWidth="1"/>
    <col min="13309" max="13309" width="7" style="1" bestFit="1" customWidth="1"/>
    <col min="13310" max="13310" width="5.5703125" style="1"/>
    <col min="13311" max="13311" width="9.140625" style="1" customWidth="1"/>
    <col min="13312" max="13313" width="8.5703125" style="1" customWidth="1"/>
    <col min="13314" max="13314" width="6.5703125" style="1" customWidth="1"/>
    <col min="13315" max="13315" width="11.85546875" style="1" bestFit="1" customWidth="1"/>
    <col min="13316" max="13316" width="15.42578125" style="1" customWidth="1"/>
    <col min="13317" max="13317" width="76.140625" style="1" customWidth="1"/>
    <col min="13318" max="13318" width="19.42578125" style="1" customWidth="1"/>
    <col min="13319" max="13319" width="20.85546875" style="1" customWidth="1"/>
    <col min="13320" max="13320" width="16.42578125" style="1" bestFit="1" customWidth="1"/>
    <col min="13321" max="13563" width="9.140625" style="1" customWidth="1"/>
    <col min="13564" max="13564" width="7.5703125" style="1" bestFit="1" customWidth="1"/>
    <col min="13565" max="13565" width="7" style="1" bestFit="1" customWidth="1"/>
    <col min="13566" max="13566" width="5.5703125" style="1"/>
    <col min="13567" max="13567" width="9.140625" style="1" customWidth="1"/>
    <col min="13568" max="13569" width="8.5703125" style="1" customWidth="1"/>
    <col min="13570" max="13570" width="6.5703125" style="1" customWidth="1"/>
    <col min="13571" max="13571" width="11.85546875" style="1" bestFit="1" customWidth="1"/>
    <col min="13572" max="13572" width="15.42578125" style="1" customWidth="1"/>
    <col min="13573" max="13573" width="76.140625" style="1" customWidth="1"/>
    <col min="13574" max="13574" width="19.42578125" style="1" customWidth="1"/>
    <col min="13575" max="13575" width="20.85546875" style="1" customWidth="1"/>
    <col min="13576" max="13576" width="16.42578125" style="1" bestFit="1" customWidth="1"/>
    <col min="13577" max="13819" width="9.140625" style="1" customWidth="1"/>
    <col min="13820" max="13820" width="7.5703125" style="1" bestFit="1" customWidth="1"/>
    <col min="13821" max="13821" width="7" style="1" bestFit="1" customWidth="1"/>
    <col min="13822" max="13822" width="5.5703125" style="1"/>
    <col min="13823" max="13823" width="9.140625" style="1" customWidth="1"/>
    <col min="13824" max="13825" width="8.5703125" style="1" customWidth="1"/>
    <col min="13826" max="13826" width="6.5703125" style="1" customWidth="1"/>
    <col min="13827" max="13827" width="11.85546875" style="1" bestFit="1" customWidth="1"/>
    <col min="13828" max="13828" width="15.42578125" style="1" customWidth="1"/>
    <col min="13829" max="13829" width="76.140625" style="1" customWidth="1"/>
    <col min="13830" max="13830" width="19.42578125" style="1" customWidth="1"/>
    <col min="13831" max="13831" width="20.85546875" style="1" customWidth="1"/>
    <col min="13832" max="13832" width="16.42578125" style="1" bestFit="1" customWidth="1"/>
    <col min="13833" max="14075" width="9.140625" style="1" customWidth="1"/>
    <col min="14076" max="14076" width="7.5703125" style="1" bestFit="1" customWidth="1"/>
    <col min="14077" max="14077" width="7" style="1" bestFit="1" customWidth="1"/>
    <col min="14078" max="14078" width="5.5703125" style="1"/>
    <col min="14079" max="14079" width="9.140625" style="1" customWidth="1"/>
    <col min="14080" max="14081" width="8.5703125" style="1" customWidth="1"/>
    <col min="14082" max="14082" width="6.5703125" style="1" customWidth="1"/>
    <col min="14083" max="14083" width="11.85546875" style="1" bestFit="1" customWidth="1"/>
    <col min="14084" max="14084" width="15.42578125" style="1" customWidth="1"/>
    <col min="14085" max="14085" width="76.140625" style="1" customWidth="1"/>
    <col min="14086" max="14086" width="19.42578125" style="1" customWidth="1"/>
    <col min="14087" max="14087" width="20.85546875" style="1" customWidth="1"/>
    <col min="14088" max="14088" width="16.42578125" style="1" bestFit="1" customWidth="1"/>
    <col min="14089" max="14331" width="9.140625" style="1" customWidth="1"/>
    <col min="14332" max="14332" width="7.5703125" style="1" bestFit="1" customWidth="1"/>
    <col min="14333" max="14333" width="7" style="1" bestFit="1" customWidth="1"/>
    <col min="14334" max="14334" width="5.5703125" style="1"/>
    <col min="14335" max="14335" width="9.140625" style="1" customWidth="1"/>
    <col min="14336" max="14337" width="8.5703125" style="1" customWidth="1"/>
    <col min="14338" max="14338" width="6.5703125" style="1" customWidth="1"/>
    <col min="14339" max="14339" width="11.85546875" style="1" bestFit="1" customWidth="1"/>
    <col min="14340" max="14340" width="15.42578125" style="1" customWidth="1"/>
    <col min="14341" max="14341" width="76.140625" style="1" customWidth="1"/>
    <col min="14342" max="14342" width="19.42578125" style="1" customWidth="1"/>
    <col min="14343" max="14343" width="20.85546875" style="1" customWidth="1"/>
    <col min="14344" max="14344" width="16.42578125" style="1" bestFit="1" customWidth="1"/>
    <col min="14345" max="14587" width="9.140625" style="1" customWidth="1"/>
    <col min="14588" max="14588" width="7.5703125" style="1" bestFit="1" customWidth="1"/>
    <col min="14589" max="14589" width="7" style="1" bestFit="1" customWidth="1"/>
    <col min="14590" max="14590" width="5.5703125" style="1"/>
    <col min="14591" max="14591" width="9.140625" style="1" customWidth="1"/>
    <col min="14592" max="14593" width="8.5703125" style="1" customWidth="1"/>
    <col min="14594" max="14594" width="6.5703125" style="1" customWidth="1"/>
    <col min="14595" max="14595" width="11.85546875" style="1" bestFit="1" customWidth="1"/>
    <col min="14596" max="14596" width="15.42578125" style="1" customWidth="1"/>
    <col min="14597" max="14597" width="76.140625" style="1" customWidth="1"/>
    <col min="14598" max="14598" width="19.42578125" style="1" customWidth="1"/>
    <col min="14599" max="14599" width="20.85546875" style="1" customWidth="1"/>
    <col min="14600" max="14600" width="16.42578125" style="1" bestFit="1" customWidth="1"/>
    <col min="14601" max="14843" width="9.140625" style="1" customWidth="1"/>
    <col min="14844" max="14844" width="7.5703125" style="1" bestFit="1" customWidth="1"/>
    <col min="14845" max="14845" width="7" style="1" bestFit="1" customWidth="1"/>
    <col min="14846" max="14846" width="5.5703125" style="1"/>
    <col min="14847" max="14847" width="9.140625" style="1" customWidth="1"/>
    <col min="14848" max="14849" width="8.5703125" style="1" customWidth="1"/>
    <col min="14850" max="14850" width="6.5703125" style="1" customWidth="1"/>
    <col min="14851" max="14851" width="11.85546875" style="1" bestFit="1" customWidth="1"/>
    <col min="14852" max="14852" width="15.42578125" style="1" customWidth="1"/>
    <col min="14853" max="14853" width="76.140625" style="1" customWidth="1"/>
    <col min="14854" max="14854" width="19.42578125" style="1" customWidth="1"/>
    <col min="14855" max="14855" width="20.85546875" style="1" customWidth="1"/>
    <col min="14856" max="14856" width="16.42578125" style="1" bestFit="1" customWidth="1"/>
    <col min="14857" max="15099" width="9.140625" style="1" customWidth="1"/>
    <col min="15100" max="15100" width="7.5703125" style="1" bestFit="1" customWidth="1"/>
    <col min="15101" max="15101" width="7" style="1" bestFit="1" customWidth="1"/>
    <col min="15102" max="15102" width="5.5703125" style="1"/>
    <col min="15103" max="15103" width="9.140625" style="1" customWidth="1"/>
    <col min="15104" max="15105" width="8.5703125" style="1" customWidth="1"/>
    <col min="15106" max="15106" width="6.5703125" style="1" customWidth="1"/>
    <col min="15107" max="15107" width="11.85546875" style="1" bestFit="1" customWidth="1"/>
    <col min="15108" max="15108" width="15.42578125" style="1" customWidth="1"/>
    <col min="15109" max="15109" width="76.140625" style="1" customWidth="1"/>
    <col min="15110" max="15110" width="19.42578125" style="1" customWidth="1"/>
    <col min="15111" max="15111" width="20.85546875" style="1" customWidth="1"/>
    <col min="15112" max="15112" width="16.42578125" style="1" bestFit="1" customWidth="1"/>
    <col min="15113" max="15355" width="9.140625" style="1" customWidth="1"/>
    <col min="15356" max="15356" width="7.5703125" style="1" bestFit="1" customWidth="1"/>
    <col min="15357" max="15357" width="7" style="1" bestFit="1" customWidth="1"/>
    <col min="15358" max="15358" width="5.5703125" style="1"/>
    <col min="15359" max="15359" width="9.140625" style="1" customWidth="1"/>
    <col min="15360" max="15361" width="8.5703125" style="1" customWidth="1"/>
    <col min="15362" max="15362" width="6.5703125" style="1" customWidth="1"/>
    <col min="15363" max="15363" width="11.85546875" style="1" bestFit="1" customWidth="1"/>
    <col min="15364" max="15364" width="15.42578125" style="1" customWidth="1"/>
    <col min="15365" max="15365" width="76.140625" style="1" customWidth="1"/>
    <col min="15366" max="15366" width="19.42578125" style="1" customWidth="1"/>
    <col min="15367" max="15367" width="20.85546875" style="1" customWidth="1"/>
    <col min="15368" max="15368" width="16.42578125" style="1" bestFit="1" customWidth="1"/>
    <col min="15369" max="15611" width="9.140625" style="1" customWidth="1"/>
    <col min="15612" max="15612" width="7.5703125" style="1" bestFit="1" customWidth="1"/>
    <col min="15613" max="15613" width="7" style="1" bestFit="1" customWidth="1"/>
    <col min="15614" max="15614" width="5.5703125" style="1"/>
    <col min="15615" max="15615" width="9.140625" style="1" customWidth="1"/>
    <col min="15616" max="15617" width="8.5703125" style="1" customWidth="1"/>
    <col min="15618" max="15618" width="6.5703125" style="1" customWidth="1"/>
    <col min="15619" max="15619" width="11.85546875" style="1" bestFit="1" customWidth="1"/>
    <col min="15620" max="15620" width="15.42578125" style="1" customWidth="1"/>
    <col min="15621" max="15621" width="76.140625" style="1" customWidth="1"/>
    <col min="15622" max="15622" width="19.42578125" style="1" customWidth="1"/>
    <col min="15623" max="15623" width="20.85546875" style="1" customWidth="1"/>
    <col min="15624" max="15624" width="16.42578125" style="1" bestFit="1" customWidth="1"/>
    <col min="15625" max="15867" width="9.140625" style="1" customWidth="1"/>
    <col min="15868" max="15868" width="7.5703125" style="1" bestFit="1" customWidth="1"/>
    <col min="15869" max="15869" width="7" style="1" bestFit="1" customWidth="1"/>
    <col min="15870" max="15870" width="5.5703125" style="1"/>
    <col min="15871" max="15871" width="9.140625" style="1" customWidth="1"/>
    <col min="15872" max="15873" width="8.5703125" style="1" customWidth="1"/>
    <col min="15874" max="15874" width="6.5703125" style="1" customWidth="1"/>
    <col min="15875" max="15875" width="11.85546875" style="1" bestFit="1" customWidth="1"/>
    <col min="15876" max="15876" width="15.42578125" style="1" customWidth="1"/>
    <col min="15877" max="15877" width="76.140625" style="1" customWidth="1"/>
    <col min="15878" max="15878" width="19.42578125" style="1" customWidth="1"/>
    <col min="15879" max="15879" width="20.85546875" style="1" customWidth="1"/>
    <col min="15880" max="15880" width="16.42578125" style="1" bestFit="1" customWidth="1"/>
    <col min="15881" max="16123" width="9.140625" style="1" customWidth="1"/>
    <col min="16124" max="16124" width="7.5703125" style="1" bestFit="1" customWidth="1"/>
    <col min="16125" max="16125" width="7" style="1" bestFit="1" customWidth="1"/>
    <col min="16126" max="16126" width="5.5703125" style="1"/>
    <col min="16127" max="16127" width="9.140625" style="1" customWidth="1"/>
    <col min="16128" max="16129" width="8.5703125" style="1" customWidth="1"/>
    <col min="16130" max="16130" width="6.5703125" style="1" customWidth="1"/>
    <col min="16131" max="16131" width="11.85546875" style="1" bestFit="1" customWidth="1"/>
    <col min="16132" max="16132" width="15.42578125" style="1" customWidth="1"/>
    <col min="16133" max="16133" width="76.140625" style="1" customWidth="1"/>
    <col min="16134" max="16134" width="19.42578125" style="1" customWidth="1"/>
    <col min="16135" max="16135" width="20.85546875" style="1" customWidth="1"/>
    <col min="16136" max="16136" width="16.42578125" style="1" bestFit="1" customWidth="1"/>
    <col min="16137" max="16379" width="9.140625" style="1" customWidth="1"/>
    <col min="16380" max="16380" width="7.5703125" style="1" bestFit="1" customWidth="1"/>
    <col min="16381" max="16381" width="7" style="1" bestFit="1" customWidth="1"/>
    <col min="16382" max="16384" width="5.5703125" style="1"/>
  </cols>
  <sheetData>
    <row r="1" spans="2:9" ht="14.25" customHeight="1" x14ac:dyDescent="0.25">
      <c r="B1" s="243" t="s">
        <v>276</v>
      </c>
      <c r="C1" s="243"/>
      <c r="D1" s="243"/>
      <c r="E1" s="243"/>
      <c r="F1" s="243"/>
      <c r="G1" s="243"/>
      <c r="H1" s="243"/>
    </row>
    <row r="2" spans="2:9" ht="15" customHeight="1" x14ac:dyDescent="0.25">
      <c r="B2" s="243" t="s">
        <v>27</v>
      </c>
      <c r="C2" s="243"/>
      <c r="D2" s="243"/>
      <c r="E2" s="243"/>
      <c r="F2" s="243"/>
      <c r="G2" s="243"/>
      <c r="H2" s="243"/>
    </row>
    <row r="3" spans="2:9" x14ac:dyDescent="0.25">
      <c r="B3" s="243" t="s">
        <v>0</v>
      </c>
      <c r="C3" s="243"/>
      <c r="D3" s="243"/>
      <c r="E3" s="243"/>
      <c r="F3" s="243"/>
      <c r="G3" s="243"/>
      <c r="H3" s="243"/>
    </row>
    <row r="4" spans="2:9" x14ac:dyDescent="0.25">
      <c r="B4" s="243"/>
      <c r="C4" s="243"/>
      <c r="D4" s="243"/>
      <c r="E4" s="243"/>
      <c r="F4" s="243"/>
      <c r="G4" s="243"/>
      <c r="H4" s="243"/>
    </row>
    <row r="5" spans="2:9" ht="46.5" customHeight="1" x14ac:dyDescent="0.25">
      <c r="B5" s="244" t="s">
        <v>28</v>
      </c>
      <c r="C5" s="244"/>
      <c r="D5" s="244"/>
      <c r="E5" s="244"/>
      <c r="F5" s="244"/>
      <c r="G5" s="244"/>
      <c r="H5" s="244"/>
    </row>
    <row r="6" spans="2:9" x14ac:dyDescent="0.25">
      <c r="G6" s="89"/>
      <c r="H6" s="89"/>
    </row>
    <row r="7" spans="2:9" x14ac:dyDescent="0.3">
      <c r="H7" s="174"/>
    </row>
    <row r="8" spans="2:9" ht="87.75" customHeight="1" x14ac:dyDescent="0.25">
      <c r="B8" s="242" t="s">
        <v>5</v>
      </c>
      <c r="C8" s="242"/>
      <c r="D8" s="242"/>
      <c r="E8" s="242" t="s">
        <v>1</v>
      </c>
      <c r="F8" s="242"/>
      <c r="G8" s="242" t="s">
        <v>17</v>
      </c>
      <c r="H8" s="177" t="s">
        <v>21</v>
      </c>
    </row>
    <row r="9" spans="2:9" x14ac:dyDescent="0.25">
      <c r="B9" s="87" t="s">
        <v>30</v>
      </c>
      <c r="C9" s="87" t="s">
        <v>31</v>
      </c>
      <c r="D9" s="87" t="s">
        <v>32</v>
      </c>
      <c r="E9" s="87" t="s">
        <v>18</v>
      </c>
      <c r="F9" s="87" t="s">
        <v>19</v>
      </c>
      <c r="G9" s="242"/>
      <c r="H9" s="87" t="s">
        <v>2</v>
      </c>
      <c r="I9" s="7"/>
    </row>
    <row r="10" spans="2:9" x14ac:dyDescent="0.25">
      <c r="B10" s="38"/>
      <c r="C10" s="38"/>
      <c r="D10" s="38"/>
      <c r="E10" s="2"/>
      <c r="F10" s="2"/>
      <c r="G10" s="2" t="s">
        <v>4</v>
      </c>
      <c r="H10" s="168">
        <f>+H12+H273</f>
        <v>-11141000</v>
      </c>
      <c r="I10" s="160"/>
    </row>
    <row r="11" spans="2:9" ht="18" customHeight="1" x14ac:dyDescent="0.25">
      <c r="B11" s="38"/>
      <c r="C11" s="38"/>
      <c r="D11" s="38"/>
      <c r="E11" s="2"/>
      <c r="F11" s="2"/>
      <c r="G11" s="3" t="s">
        <v>3</v>
      </c>
      <c r="H11" s="168"/>
    </row>
    <row r="12" spans="2:9" ht="42.75" customHeight="1" x14ac:dyDescent="0.25">
      <c r="B12" s="2"/>
      <c r="C12" s="2"/>
      <c r="D12" s="2"/>
      <c r="E12" s="2"/>
      <c r="F12" s="2"/>
      <c r="G12" s="2" t="s">
        <v>20</v>
      </c>
      <c r="H12" s="168">
        <f>+H14+H252+H231</f>
        <v>-12867199.800000001</v>
      </c>
    </row>
    <row r="13" spans="2:9" x14ac:dyDescent="0.25">
      <c r="B13" s="2"/>
      <c r="C13" s="2"/>
      <c r="D13" s="2"/>
      <c r="E13" s="2"/>
      <c r="F13" s="2"/>
      <c r="G13" s="3" t="s">
        <v>3</v>
      </c>
      <c r="H13" s="168"/>
    </row>
    <row r="14" spans="2:9" ht="18" customHeight="1" x14ac:dyDescent="0.25">
      <c r="B14" s="38" t="s">
        <v>81</v>
      </c>
      <c r="C14" s="38"/>
      <c r="D14" s="38"/>
      <c r="E14" s="2"/>
      <c r="F14" s="2"/>
      <c r="G14" s="3" t="s">
        <v>82</v>
      </c>
      <c r="H14" s="168">
        <f>+H57+H76+H16</f>
        <v>-11396199.800000001</v>
      </c>
    </row>
    <row r="15" spans="2:9" ht="18" customHeight="1" x14ac:dyDescent="0.25">
      <c r="B15" s="38"/>
      <c r="C15" s="38"/>
      <c r="D15" s="38"/>
      <c r="E15" s="2"/>
      <c r="F15" s="2"/>
      <c r="G15" s="3" t="s">
        <v>3</v>
      </c>
      <c r="H15" s="168"/>
    </row>
    <row r="16" spans="2:9" s="31" customFormat="1" ht="34.5" x14ac:dyDescent="0.25">
      <c r="B16" s="2"/>
      <c r="C16" s="2" t="s">
        <v>113</v>
      </c>
      <c r="D16" s="2"/>
      <c r="E16" s="2"/>
      <c r="F16" s="2"/>
      <c r="G16" s="2" t="s">
        <v>114</v>
      </c>
      <c r="H16" s="168">
        <f>+H18</f>
        <v>-2179500</v>
      </c>
    </row>
    <row r="17" spans="1:8" s="31" customFormat="1" x14ac:dyDescent="0.25">
      <c r="B17" s="2"/>
      <c r="C17" s="2"/>
      <c r="D17" s="2"/>
      <c r="E17" s="2"/>
      <c r="F17" s="2"/>
      <c r="G17" s="3" t="s">
        <v>3</v>
      </c>
      <c r="H17" s="168"/>
    </row>
    <row r="18" spans="1:8" s="31" customFormat="1" x14ac:dyDescent="0.25">
      <c r="B18" s="2"/>
      <c r="C18" s="2"/>
      <c r="D18" s="39" t="s">
        <v>81</v>
      </c>
      <c r="E18" s="2"/>
      <c r="F18" s="2"/>
      <c r="G18" s="2" t="s">
        <v>115</v>
      </c>
      <c r="H18" s="168">
        <f>+H22</f>
        <v>-2179500</v>
      </c>
    </row>
    <row r="19" spans="1:8" s="31" customFormat="1" x14ac:dyDescent="0.25">
      <c r="B19" s="2"/>
      <c r="C19" s="2"/>
      <c r="D19" s="2"/>
      <c r="E19" s="2"/>
      <c r="F19" s="2"/>
      <c r="G19" s="3" t="s">
        <v>3</v>
      </c>
      <c r="H19" s="168"/>
    </row>
    <row r="20" spans="1:8" ht="42.75" customHeight="1" x14ac:dyDescent="0.25">
      <c r="B20" s="40"/>
      <c r="C20" s="40"/>
      <c r="D20" s="40"/>
      <c r="E20" s="40"/>
      <c r="F20" s="40"/>
      <c r="G20" s="2" t="s">
        <v>20</v>
      </c>
      <c r="H20" s="168">
        <f>+H22</f>
        <v>-2179500</v>
      </c>
    </row>
    <row r="21" spans="1:8" x14ac:dyDescent="0.25">
      <c r="B21" s="2"/>
      <c r="C21" s="2"/>
      <c r="D21" s="2"/>
      <c r="E21" s="2"/>
      <c r="F21" s="2"/>
      <c r="G21" s="3" t="s">
        <v>3</v>
      </c>
      <c r="H21" s="168"/>
    </row>
    <row r="22" spans="1:8" x14ac:dyDescent="0.25">
      <c r="B22" s="2"/>
      <c r="C22" s="2"/>
      <c r="D22" s="2"/>
      <c r="E22" s="2">
        <v>1004</v>
      </c>
      <c r="F22" s="2"/>
      <c r="G22" s="2" t="s">
        <v>103</v>
      </c>
      <c r="H22" s="168">
        <f>+H24+H35+H46</f>
        <v>-2179500</v>
      </c>
    </row>
    <row r="23" spans="1:8" x14ac:dyDescent="0.25">
      <c r="B23" s="2"/>
      <c r="C23" s="2"/>
      <c r="D23" s="2"/>
      <c r="E23" s="2"/>
      <c r="F23" s="2"/>
      <c r="G23" s="3" t="s">
        <v>3</v>
      </c>
      <c r="H23" s="168"/>
    </row>
    <row r="24" spans="1:8" s="41" customFormat="1" ht="34.5" x14ac:dyDescent="0.25">
      <c r="A24" s="31"/>
      <c r="B24" s="13"/>
      <c r="C24" s="13"/>
      <c r="D24" s="13"/>
      <c r="E24" s="13"/>
      <c r="F24" s="59" t="s">
        <v>184</v>
      </c>
      <c r="G24" s="58" t="s">
        <v>188</v>
      </c>
      <c r="H24" s="168">
        <f>+H26</f>
        <v>-579500</v>
      </c>
    </row>
    <row r="25" spans="1:8" s="41" customFormat="1" x14ac:dyDescent="0.25">
      <c r="A25" s="31"/>
      <c r="B25" s="13"/>
      <c r="C25" s="13"/>
      <c r="D25" s="13"/>
      <c r="E25" s="13"/>
      <c r="F25" s="13"/>
      <c r="G25" s="30" t="s">
        <v>53</v>
      </c>
      <c r="H25" s="170"/>
    </row>
    <row r="26" spans="1:8" s="41" customFormat="1" ht="34.5" x14ac:dyDescent="0.25">
      <c r="A26" s="31"/>
      <c r="B26" s="13"/>
      <c r="C26" s="13"/>
      <c r="D26" s="13"/>
      <c r="E26" s="13"/>
      <c r="F26" s="13"/>
      <c r="G26" s="93" t="s">
        <v>116</v>
      </c>
      <c r="H26" s="179">
        <f>+H28</f>
        <v>-579500</v>
      </c>
    </row>
    <row r="27" spans="1:8" s="41" customFormat="1" ht="34.5" x14ac:dyDescent="0.25">
      <c r="A27" s="31"/>
      <c r="B27" s="13"/>
      <c r="C27" s="13"/>
      <c r="D27" s="13"/>
      <c r="E27" s="13"/>
      <c r="F27" s="13"/>
      <c r="G27" s="30" t="s">
        <v>54</v>
      </c>
      <c r="H27" s="180"/>
    </row>
    <row r="28" spans="1:8" s="41" customFormat="1" x14ac:dyDescent="0.25">
      <c r="A28" s="31"/>
      <c r="B28" s="13"/>
      <c r="C28" s="13"/>
      <c r="D28" s="13"/>
      <c r="E28" s="13"/>
      <c r="F28" s="13"/>
      <c r="G28" s="30" t="s">
        <v>4</v>
      </c>
      <c r="H28" s="168">
        <f>+H29</f>
        <v>-579500</v>
      </c>
    </row>
    <row r="29" spans="1:8" s="41" customFormat="1" x14ac:dyDescent="0.25">
      <c r="A29" s="31"/>
      <c r="B29" s="13"/>
      <c r="C29" s="13"/>
      <c r="D29" s="13"/>
      <c r="E29" s="13"/>
      <c r="F29" s="13"/>
      <c r="G29" s="30" t="s">
        <v>24</v>
      </c>
      <c r="H29" s="168">
        <f>+H30</f>
        <v>-579500</v>
      </c>
    </row>
    <row r="30" spans="1:8" s="41" customFormat="1" x14ac:dyDescent="0.25">
      <c r="A30" s="31"/>
      <c r="B30" s="13"/>
      <c r="C30" s="13"/>
      <c r="D30" s="13"/>
      <c r="E30" s="13"/>
      <c r="F30" s="13"/>
      <c r="G30" s="30" t="s">
        <v>72</v>
      </c>
      <c r="H30" s="168">
        <f>+H31+H33</f>
        <v>-579500</v>
      </c>
    </row>
    <row r="31" spans="1:8" s="41" customFormat="1" x14ac:dyDescent="0.25">
      <c r="A31" s="31"/>
      <c r="B31" s="13"/>
      <c r="C31" s="13"/>
      <c r="D31" s="13"/>
      <c r="E31" s="13"/>
      <c r="F31" s="13"/>
      <c r="G31" s="30" t="s">
        <v>73</v>
      </c>
      <c r="H31" s="168">
        <f>+H32</f>
        <v>-463600</v>
      </c>
    </row>
    <row r="32" spans="1:8" s="41" customFormat="1" x14ac:dyDescent="0.25">
      <c r="A32" s="31"/>
      <c r="B32" s="13"/>
      <c r="C32" s="13"/>
      <c r="D32" s="13"/>
      <c r="E32" s="13"/>
      <c r="F32" s="13"/>
      <c r="G32" s="30" t="s">
        <v>101</v>
      </c>
      <c r="H32" s="168">
        <f>'6.'!E25</f>
        <v>-463600</v>
      </c>
    </row>
    <row r="33" spans="1:8" s="41" customFormat="1" x14ac:dyDescent="0.25">
      <c r="A33" s="31"/>
      <c r="B33" s="13"/>
      <c r="C33" s="13"/>
      <c r="D33" s="13"/>
      <c r="E33" s="13"/>
      <c r="F33" s="13"/>
      <c r="G33" s="30" t="s">
        <v>120</v>
      </c>
      <c r="H33" s="168">
        <f>+H34</f>
        <v>-115900</v>
      </c>
    </row>
    <row r="34" spans="1:8" s="41" customFormat="1" x14ac:dyDescent="0.25">
      <c r="A34" s="31"/>
      <c r="B34" s="13"/>
      <c r="C34" s="13"/>
      <c r="D34" s="13"/>
      <c r="E34" s="13"/>
      <c r="F34" s="13"/>
      <c r="G34" s="30" t="s">
        <v>121</v>
      </c>
      <c r="H34" s="168">
        <f>'6.'!E27</f>
        <v>-115900</v>
      </c>
    </row>
    <row r="35" spans="1:8" s="41" customFormat="1" ht="34.5" x14ac:dyDescent="0.25">
      <c r="A35" s="31"/>
      <c r="B35" s="13"/>
      <c r="C35" s="13"/>
      <c r="D35" s="13"/>
      <c r="E35" s="13"/>
      <c r="F35" s="59" t="s">
        <v>185</v>
      </c>
      <c r="G35" s="58" t="s">
        <v>187</v>
      </c>
      <c r="H35" s="168">
        <f>+H37</f>
        <v>-1100000</v>
      </c>
    </row>
    <row r="36" spans="1:8" s="41" customFormat="1" x14ac:dyDescent="0.25">
      <c r="A36" s="31"/>
      <c r="B36" s="13"/>
      <c r="C36" s="13"/>
      <c r="D36" s="13"/>
      <c r="E36" s="13"/>
      <c r="F36" s="13"/>
      <c r="G36" s="30" t="s">
        <v>53</v>
      </c>
      <c r="H36" s="170"/>
    </row>
    <row r="37" spans="1:8" s="41" customFormat="1" ht="34.5" x14ac:dyDescent="0.25">
      <c r="A37" s="31"/>
      <c r="B37" s="13"/>
      <c r="C37" s="13"/>
      <c r="D37" s="13"/>
      <c r="E37" s="13"/>
      <c r="F37" s="13"/>
      <c r="G37" s="93" t="s">
        <v>116</v>
      </c>
      <c r="H37" s="179">
        <f>+H39</f>
        <v>-1100000</v>
      </c>
    </row>
    <row r="38" spans="1:8" s="41" customFormat="1" ht="34.5" x14ac:dyDescent="0.25">
      <c r="A38" s="31"/>
      <c r="B38" s="13"/>
      <c r="C38" s="13"/>
      <c r="D38" s="13"/>
      <c r="E38" s="13"/>
      <c r="F38" s="13"/>
      <c r="G38" s="30" t="s">
        <v>54</v>
      </c>
      <c r="H38" s="180"/>
    </row>
    <row r="39" spans="1:8" s="41" customFormat="1" x14ac:dyDescent="0.25">
      <c r="A39" s="31"/>
      <c r="B39" s="13"/>
      <c r="C39" s="13"/>
      <c r="D39" s="13"/>
      <c r="E39" s="13"/>
      <c r="F39" s="13"/>
      <c r="G39" s="30" t="s">
        <v>4</v>
      </c>
      <c r="H39" s="168">
        <f>+H40</f>
        <v>-1100000</v>
      </c>
    </row>
    <row r="40" spans="1:8" s="41" customFormat="1" x14ac:dyDescent="0.25">
      <c r="A40" s="31"/>
      <c r="B40" s="13"/>
      <c r="C40" s="13"/>
      <c r="D40" s="13"/>
      <c r="E40" s="13"/>
      <c r="F40" s="13"/>
      <c r="G40" s="30" t="s">
        <v>24</v>
      </c>
      <c r="H40" s="168">
        <f>+H41</f>
        <v>-1100000</v>
      </c>
    </row>
    <row r="41" spans="1:8" s="41" customFormat="1" x14ac:dyDescent="0.25">
      <c r="A41" s="31"/>
      <c r="B41" s="13"/>
      <c r="C41" s="13"/>
      <c r="D41" s="13"/>
      <c r="E41" s="13"/>
      <c r="F41" s="13"/>
      <c r="G41" s="30" t="s">
        <v>72</v>
      </c>
      <c r="H41" s="168">
        <f>+H42+H44</f>
        <v>-1100000</v>
      </c>
    </row>
    <row r="42" spans="1:8" s="41" customFormat="1" x14ac:dyDescent="0.25">
      <c r="A42" s="31"/>
      <c r="B42" s="13"/>
      <c r="C42" s="13"/>
      <c r="D42" s="13"/>
      <c r="E42" s="13"/>
      <c r="F42" s="13"/>
      <c r="G42" s="30" t="s">
        <v>73</v>
      </c>
      <c r="H42" s="168">
        <f>+H43</f>
        <v>-840000</v>
      </c>
    </row>
    <row r="43" spans="1:8" s="41" customFormat="1" x14ac:dyDescent="0.25">
      <c r="A43" s="31"/>
      <c r="B43" s="13"/>
      <c r="C43" s="13"/>
      <c r="D43" s="13"/>
      <c r="E43" s="13"/>
      <c r="F43" s="13"/>
      <c r="G43" s="30" t="s">
        <v>101</v>
      </c>
      <c r="H43" s="168">
        <f>'6.'!E36</f>
        <v>-840000</v>
      </c>
    </row>
    <row r="44" spans="1:8" s="41" customFormat="1" x14ac:dyDescent="0.25">
      <c r="A44" s="31"/>
      <c r="B44" s="13"/>
      <c r="C44" s="13"/>
      <c r="D44" s="13"/>
      <c r="E44" s="13"/>
      <c r="F44" s="13"/>
      <c r="G44" s="30" t="s">
        <v>120</v>
      </c>
      <c r="H44" s="168">
        <f>+H45</f>
        <v>-260000</v>
      </c>
    </row>
    <row r="45" spans="1:8" s="41" customFormat="1" x14ac:dyDescent="0.25">
      <c r="A45" s="31"/>
      <c r="B45" s="13"/>
      <c r="C45" s="13"/>
      <c r="D45" s="13"/>
      <c r="E45" s="13"/>
      <c r="F45" s="13"/>
      <c r="G45" s="30" t="s">
        <v>121</v>
      </c>
      <c r="H45" s="168">
        <f>'6.'!E38</f>
        <v>-260000</v>
      </c>
    </row>
    <row r="46" spans="1:8" s="41" customFormat="1" ht="34.5" x14ac:dyDescent="0.25">
      <c r="A46" s="31"/>
      <c r="B46" s="13"/>
      <c r="C46" s="13"/>
      <c r="D46" s="13"/>
      <c r="E46" s="13"/>
      <c r="F46" s="59" t="s">
        <v>186</v>
      </c>
      <c r="G46" s="58" t="s">
        <v>189</v>
      </c>
      <c r="H46" s="168">
        <f>+H48</f>
        <v>-500000</v>
      </c>
    </row>
    <row r="47" spans="1:8" s="41" customFormat="1" x14ac:dyDescent="0.25">
      <c r="A47" s="31"/>
      <c r="B47" s="13"/>
      <c r="C47" s="13"/>
      <c r="D47" s="13"/>
      <c r="E47" s="13"/>
      <c r="F47" s="13"/>
      <c r="G47" s="30" t="s">
        <v>53</v>
      </c>
      <c r="H47" s="170"/>
    </row>
    <row r="48" spans="1:8" s="41" customFormat="1" ht="34.5" x14ac:dyDescent="0.25">
      <c r="A48" s="31"/>
      <c r="B48" s="13"/>
      <c r="C48" s="13"/>
      <c r="D48" s="13"/>
      <c r="E48" s="13"/>
      <c r="F48" s="13"/>
      <c r="G48" s="93" t="s">
        <v>116</v>
      </c>
      <c r="H48" s="179">
        <f>+H50</f>
        <v>-500000</v>
      </c>
    </row>
    <row r="49" spans="1:8" s="41" customFormat="1" ht="34.5" x14ac:dyDescent="0.25">
      <c r="A49" s="31"/>
      <c r="B49" s="13"/>
      <c r="C49" s="13"/>
      <c r="D49" s="13"/>
      <c r="E49" s="13"/>
      <c r="F49" s="13"/>
      <c r="G49" s="30" t="s">
        <v>54</v>
      </c>
      <c r="H49" s="180"/>
    </row>
    <row r="50" spans="1:8" s="41" customFormat="1" x14ac:dyDescent="0.25">
      <c r="A50" s="31"/>
      <c r="B50" s="13"/>
      <c r="C50" s="13"/>
      <c r="D50" s="13"/>
      <c r="E50" s="13"/>
      <c r="F50" s="13"/>
      <c r="G50" s="30" t="s">
        <v>4</v>
      </c>
      <c r="H50" s="168">
        <f>+H51</f>
        <v>-500000</v>
      </c>
    </row>
    <row r="51" spans="1:8" s="41" customFormat="1" x14ac:dyDescent="0.25">
      <c r="A51" s="31"/>
      <c r="B51" s="13"/>
      <c r="C51" s="13"/>
      <c r="D51" s="13"/>
      <c r="E51" s="13"/>
      <c r="F51" s="13"/>
      <c r="G51" s="30" t="s">
        <v>24</v>
      </c>
      <c r="H51" s="168">
        <f>+H52</f>
        <v>-500000</v>
      </c>
    </row>
    <row r="52" spans="1:8" s="41" customFormat="1" x14ac:dyDescent="0.25">
      <c r="A52" s="31"/>
      <c r="B52" s="13"/>
      <c r="C52" s="13"/>
      <c r="D52" s="13"/>
      <c r="E52" s="13"/>
      <c r="F52" s="13"/>
      <c r="G52" s="30" t="s">
        <v>72</v>
      </c>
      <c r="H52" s="168">
        <f>+H53+H55</f>
        <v>-500000</v>
      </c>
    </row>
    <row r="53" spans="1:8" s="41" customFormat="1" x14ac:dyDescent="0.25">
      <c r="A53" s="31"/>
      <c r="B53" s="13"/>
      <c r="C53" s="13"/>
      <c r="D53" s="13"/>
      <c r="E53" s="13"/>
      <c r="F53" s="13"/>
      <c r="G53" s="30" t="s">
        <v>73</v>
      </c>
      <c r="H53" s="168">
        <f>+H54</f>
        <v>-300000</v>
      </c>
    </row>
    <row r="54" spans="1:8" s="41" customFormat="1" x14ac:dyDescent="0.25">
      <c r="A54" s="31"/>
      <c r="B54" s="13"/>
      <c r="C54" s="13"/>
      <c r="D54" s="13"/>
      <c r="E54" s="13"/>
      <c r="F54" s="13"/>
      <c r="G54" s="30" t="s">
        <v>101</v>
      </c>
      <c r="H54" s="168">
        <f>'6.'!E47</f>
        <v>-300000</v>
      </c>
    </row>
    <row r="55" spans="1:8" s="41" customFormat="1" x14ac:dyDescent="0.25">
      <c r="A55" s="31"/>
      <c r="B55" s="13"/>
      <c r="C55" s="13"/>
      <c r="D55" s="13"/>
      <c r="E55" s="13"/>
      <c r="F55" s="13"/>
      <c r="G55" s="30" t="s">
        <v>120</v>
      </c>
      <c r="H55" s="168">
        <f>+H56</f>
        <v>-200000</v>
      </c>
    </row>
    <row r="56" spans="1:8" s="41" customFormat="1" x14ac:dyDescent="0.25">
      <c r="A56" s="31"/>
      <c r="B56" s="13"/>
      <c r="C56" s="13"/>
      <c r="D56" s="13"/>
      <c r="E56" s="13"/>
      <c r="F56" s="13"/>
      <c r="G56" s="30" t="s">
        <v>121</v>
      </c>
      <c r="H56" s="168">
        <f>'6.'!E49</f>
        <v>-200000</v>
      </c>
    </row>
    <row r="57" spans="1:8" ht="18" customHeight="1" x14ac:dyDescent="0.25">
      <c r="B57" s="38"/>
      <c r="C57" s="38" t="s">
        <v>83</v>
      </c>
      <c r="D57" s="38"/>
      <c r="E57" s="2"/>
      <c r="F57" s="2"/>
      <c r="G57" s="3" t="s">
        <v>84</v>
      </c>
      <c r="H57" s="168">
        <f>+H59</f>
        <v>-750000</v>
      </c>
    </row>
    <row r="58" spans="1:8" ht="18" customHeight="1" x14ac:dyDescent="0.25">
      <c r="B58" s="38"/>
      <c r="C58" s="38"/>
      <c r="D58" s="38"/>
      <c r="E58" s="2"/>
      <c r="F58" s="2"/>
      <c r="G58" s="3" t="s">
        <v>3</v>
      </c>
      <c r="H58" s="168"/>
    </row>
    <row r="59" spans="1:8" ht="18" customHeight="1" x14ac:dyDescent="0.25">
      <c r="B59" s="38"/>
      <c r="C59" s="38"/>
      <c r="D59" s="38" t="s">
        <v>85</v>
      </c>
      <c r="E59" s="2"/>
      <c r="F59" s="2"/>
      <c r="G59" s="3" t="s">
        <v>86</v>
      </c>
      <c r="H59" s="168">
        <f>+H61</f>
        <v>-750000</v>
      </c>
    </row>
    <row r="60" spans="1:8" ht="18" customHeight="1" x14ac:dyDescent="0.25">
      <c r="B60" s="38"/>
      <c r="C60" s="38"/>
      <c r="D60" s="38"/>
      <c r="E60" s="2"/>
      <c r="F60" s="2"/>
      <c r="G60" s="3" t="s">
        <v>3</v>
      </c>
      <c r="H60" s="168"/>
    </row>
    <row r="61" spans="1:8" s="41" customFormat="1" ht="34.5" x14ac:dyDescent="0.25">
      <c r="B61" s="13"/>
      <c r="C61" s="13"/>
      <c r="D61" s="13"/>
      <c r="E61" s="13"/>
      <c r="F61" s="13"/>
      <c r="G61" s="93" t="s">
        <v>20</v>
      </c>
      <c r="H61" s="169">
        <f>H63</f>
        <v>-750000</v>
      </c>
    </row>
    <row r="62" spans="1:8" s="41" customFormat="1" x14ac:dyDescent="0.25">
      <c r="B62" s="13"/>
      <c r="C62" s="13"/>
      <c r="D62" s="13"/>
      <c r="E62" s="13"/>
      <c r="F62" s="13"/>
      <c r="G62" s="30" t="s">
        <v>3</v>
      </c>
      <c r="H62" s="170"/>
    </row>
    <row r="63" spans="1:8" s="41" customFormat="1" x14ac:dyDescent="0.25">
      <c r="B63" s="13"/>
      <c r="C63" s="13"/>
      <c r="D63" s="13"/>
      <c r="E63" s="13">
        <v>1157</v>
      </c>
      <c r="F63" s="13"/>
      <c r="G63" s="30" t="s">
        <v>100</v>
      </c>
      <c r="H63" s="169">
        <f>SUM(H65)</f>
        <v>-750000</v>
      </c>
    </row>
    <row r="64" spans="1:8" s="41" customFormat="1" x14ac:dyDescent="0.25">
      <c r="B64" s="13"/>
      <c r="C64" s="13"/>
      <c r="D64" s="13"/>
      <c r="E64" s="13"/>
      <c r="F64" s="13"/>
      <c r="G64" s="30" t="s">
        <v>3</v>
      </c>
      <c r="H64" s="170"/>
    </row>
    <row r="65" spans="2:8" s="41" customFormat="1" ht="51.75" x14ac:dyDescent="0.25">
      <c r="B65" s="13"/>
      <c r="C65" s="13"/>
      <c r="D65" s="13"/>
      <c r="E65" s="13"/>
      <c r="F65" s="13">
        <v>12026</v>
      </c>
      <c r="G65" s="30" t="s">
        <v>202</v>
      </c>
      <c r="H65" s="169">
        <f>SUM(H67)</f>
        <v>-750000</v>
      </c>
    </row>
    <row r="66" spans="2:8" s="41" customFormat="1" x14ac:dyDescent="0.25">
      <c r="B66" s="13"/>
      <c r="C66" s="13"/>
      <c r="D66" s="13"/>
      <c r="E66" s="13"/>
      <c r="F66" s="13"/>
      <c r="G66" s="30" t="s">
        <v>53</v>
      </c>
      <c r="H66" s="169"/>
    </row>
    <row r="67" spans="2:8" s="41" customFormat="1" ht="34.5" x14ac:dyDescent="0.25">
      <c r="B67" s="13"/>
      <c r="C67" s="13"/>
      <c r="D67" s="13"/>
      <c r="E67" s="13"/>
      <c r="F67" s="13"/>
      <c r="G67" s="178" t="s">
        <v>71</v>
      </c>
      <c r="H67" s="169">
        <f>SUM(H69)</f>
        <v>-750000</v>
      </c>
    </row>
    <row r="68" spans="2:8" s="41" customFormat="1" ht="34.5" x14ac:dyDescent="0.25">
      <c r="B68" s="13"/>
      <c r="C68" s="13"/>
      <c r="D68" s="13"/>
      <c r="E68" s="13"/>
      <c r="F68" s="13"/>
      <c r="G68" s="30" t="s">
        <v>54</v>
      </c>
      <c r="H68" s="169"/>
    </row>
    <row r="69" spans="2:8" s="41" customFormat="1" x14ac:dyDescent="0.25">
      <c r="B69" s="13"/>
      <c r="C69" s="13"/>
      <c r="D69" s="13"/>
      <c r="E69" s="13"/>
      <c r="F69" s="13"/>
      <c r="G69" s="30" t="s">
        <v>4</v>
      </c>
      <c r="H69" s="169">
        <f>SUM(H70)</f>
        <v>-750000</v>
      </c>
    </row>
    <row r="70" spans="2:8" s="41" customFormat="1" x14ac:dyDescent="0.25">
      <c r="B70" s="13"/>
      <c r="C70" s="13"/>
      <c r="D70" s="13"/>
      <c r="E70" s="13"/>
      <c r="F70" s="13"/>
      <c r="G70" s="30" t="s">
        <v>24</v>
      </c>
      <c r="H70" s="169">
        <f>SUM(H71)</f>
        <v>-750000</v>
      </c>
    </row>
    <row r="71" spans="2:8" s="41" customFormat="1" x14ac:dyDescent="0.25">
      <c r="B71" s="13"/>
      <c r="C71" s="13"/>
      <c r="D71" s="13"/>
      <c r="E71" s="13"/>
      <c r="F71" s="13"/>
      <c r="G71" s="30" t="s">
        <v>72</v>
      </c>
      <c r="H71" s="169">
        <f>SUM(H72,H74)</f>
        <v>-750000</v>
      </c>
    </row>
    <row r="72" spans="2:8" s="41" customFormat="1" x14ac:dyDescent="0.25">
      <c r="B72" s="13"/>
      <c r="C72" s="13"/>
      <c r="D72" s="13"/>
      <c r="E72" s="13"/>
      <c r="F72" s="13"/>
      <c r="G72" s="30" t="s">
        <v>73</v>
      </c>
      <c r="H72" s="169">
        <f>SUM(H73)</f>
        <v>-400000</v>
      </c>
    </row>
    <row r="73" spans="2:8" s="41" customFormat="1" x14ac:dyDescent="0.25">
      <c r="B73" s="13"/>
      <c r="C73" s="13"/>
      <c r="D73" s="13"/>
      <c r="E73" s="13"/>
      <c r="F73" s="13"/>
      <c r="G73" s="83" t="s">
        <v>101</v>
      </c>
      <c r="H73" s="169">
        <f>'6.'!E226</f>
        <v>-400000</v>
      </c>
    </row>
    <row r="74" spans="2:8" s="41" customFormat="1" x14ac:dyDescent="0.25">
      <c r="B74" s="13"/>
      <c r="C74" s="13"/>
      <c r="D74" s="13"/>
      <c r="E74" s="13"/>
      <c r="F74" s="13"/>
      <c r="G74" s="30" t="s">
        <v>180</v>
      </c>
      <c r="H74" s="169">
        <f>SUM(H75)</f>
        <v>-350000</v>
      </c>
    </row>
    <row r="75" spans="2:8" s="41" customFormat="1" x14ac:dyDescent="0.25">
      <c r="B75" s="13"/>
      <c r="C75" s="13"/>
      <c r="D75" s="13"/>
      <c r="E75" s="13"/>
      <c r="F75" s="13"/>
      <c r="G75" s="83" t="s">
        <v>121</v>
      </c>
      <c r="H75" s="169">
        <f>'6.'!E228</f>
        <v>-350000</v>
      </c>
    </row>
    <row r="76" spans="2:8" x14ac:dyDescent="0.25">
      <c r="B76" s="2"/>
      <c r="C76" s="2" t="s">
        <v>85</v>
      </c>
      <c r="D76" s="2"/>
      <c r="E76" s="2"/>
      <c r="F76" s="2"/>
      <c r="G76" s="2" t="s">
        <v>98</v>
      </c>
      <c r="H76" s="168">
        <f>+H78</f>
        <v>-8466699.8000000007</v>
      </c>
    </row>
    <row r="77" spans="2:8" x14ac:dyDescent="0.25">
      <c r="B77" s="2"/>
      <c r="C77" s="2"/>
      <c r="D77" s="2"/>
      <c r="E77" s="2"/>
      <c r="F77" s="2"/>
      <c r="G77" s="3" t="s">
        <v>3</v>
      </c>
      <c r="H77" s="168"/>
    </row>
    <row r="78" spans="2:8" x14ac:dyDescent="0.25">
      <c r="B78" s="2"/>
      <c r="C78" s="2"/>
      <c r="D78" s="39" t="s">
        <v>87</v>
      </c>
      <c r="E78" s="2"/>
      <c r="F78" s="2"/>
      <c r="G78" s="2" t="s">
        <v>99</v>
      </c>
      <c r="H78" s="168">
        <f>+H80</f>
        <v>-8466699.8000000007</v>
      </c>
    </row>
    <row r="79" spans="2:8" x14ac:dyDescent="0.25">
      <c r="B79" s="2"/>
      <c r="C79" s="2"/>
      <c r="D79" s="2"/>
      <c r="E79" s="2"/>
      <c r="F79" s="2"/>
      <c r="G79" s="3" t="s">
        <v>3</v>
      </c>
      <c r="H79" s="168"/>
    </row>
    <row r="80" spans="2:8" ht="42.75" customHeight="1" x14ac:dyDescent="0.25">
      <c r="B80" s="40"/>
      <c r="C80" s="40"/>
      <c r="D80" s="40"/>
      <c r="E80" s="40"/>
      <c r="F80" s="40"/>
      <c r="G80" s="2" t="s">
        <v>20</v>
      </c>
      <c r="H80" s="168">
        <f>H82</f>
        <v>-8466699.8000000007</v>
      </c>
    </row>
    <row r="81" spans="2:8" x14ac:dyDescent="0.25">
      <c r="B81" s="2"/>
      <c r="C81" s="2"/>
      <c r="D81" s="2"/>
      <c r="E81" s="2"/>
      <c r="F81" s="2"/>
      <c r="G81" s="3" t="s">
        <v>3</v>
      </c>
      <c r="H81" s="168"/>
    </row>
    <row r="82" spans="2:8" x14ac:dyDescent="0.25">
      <c r="B82" s="2"/>
      <c r="C82" s="2"/>
      <c r="D82" s="2"/>
      <c r="E82" s="2">
        <v>1049</v>
      </c>
      <c r="F82" s="2"/>
      <c r="G82" s="2" t="s">
        <v>169</v>
      </c>
      <c r="H82" s="168">
        <f>H84+H92+H100+H108+H117+H125+H134+H143+H152+H161+H170+H179+H189+H198+H207+H220</f>
        <v>-8466699.8000000007</v>
      </c>
    </row>
    <row r="83" spans="2:8" x14ac:dyDescent="0.25">
      <c r="B83" s="2"/>
      <c r="C83" s="2"/>
      <c r="D83" s="2"/>
      <c r="E83" s="2"/>
      <c r="F83" s="2"/>
      <c r="G83" s="3" t="s">
        <v>3</v>
      </c>
      <c r="H83" s="168"/>
    </row>
    <row r="84" spans="2:8" ht="69" x14ac:dyDescent="0.25">
      <c r="B84" s="2"/>
      <c r="C84" s="2"/>
      <c r="D84" s="2"/>
      <c r="E84" s="2"/>
      <c r="F84" s="25">
        <v>11007</v>
      </c>
      <c r="G84" s="30" t="s">
        <v>299</v>
      </c>
      <c r="H84" s="169">
        <f>H86</f>
        <v>460000</v>
      </c>
    </row>
    <row r="85" spans="2:8" x14ac:dyDescent="0.25">
      <c r="B85" s="2"/>
      <c r="C85" s="2"/>
      <c r="D85" s="2"/>
      <c r="E85" s="2"/>
      <c r="F85" s="13"/>
      <c r="G85" s="30" t="s">
        <v>53</v>
      </c>
      <c r="H85" s="170"/>
    </row>
    <row r="86" spans="2:8" ht="34.5" x14ac:dyDescent="0.25">
      <c r="B86" s="2"/>
      <c r="C86" s="2"/>
      <c r="D86" s="2"/>
      <c r="E86" s="2"/>
      <c r="F86" s="216"/>
      <c r="G86" s="217" t="s">
        <v>71</v>
      </c>
      <c r="H86" s="171">
        <f>H88</f>
        <v>460000</v>
      </c>
    </row>
    <row r="87" spans="2:8" ht="34.5" x14ac:dyDescent="0.25">
      <c r="B87" s="2"/>
      <c r="C87" s="2"/>
      <c r="D87" s="2"/>
      <c r="E87" s="2"/>
      <c r="F87" s="13"/>
      <c r="G87" s="30" t="s">
        <v>54</v>
      </c>
      <c r="H87" s="170"/>
    </row>
    <row r="88" spans="2:8" x14ac:dyDescent="0.25">
      <c r="B88" s="2"/>
      <c r="C88" s="2"/>
      <c r="D88" s="2"/>
      <c r="E88" s="2"/>
      <c r="F88" s="218"/>
      <c r="G88" s="219" t="s">
        <v>4</v>
      </c>
      <c r="H88" s="169">
        <f>H89</f>
        <v>460000</v>
      </c>
    </row>
    <row r="89" spans="2:8" x14ac:dyDescent="0.25">
      <c r="B89" s="2"/>
      <c r="C89" s="2"/>
      <c r="D89" s="2"/>
      <c r="E89" s="2"/>
      <c r="F89" s="218"/>
      <c r="G89" s="201" t="s">
        <v>55</v>
      </c>
      <c r="H89" s="169">
        <f>H90</f>
        <v>460000</v>
      </c>
    </row>
    <row r="90" spans="2:8" x14ac:dyDescent="0.25">
      <c r="B90" s="2"/>
      <c r="C90" s="2"/>
      <c r="D90" s="2"/>
      <c r="E90" s="2"/>
      <c r="F90" s="218"/>
      <c r="G90" s="201" t="s">
        <v>69</v>
      </c>
      <c r="H90" s="169">
        <f>H91</f>
        <v>460000</v>
      </c>
    </row>
    <row r="91" spans="2:8" x14ac:dyDescent="0.25">
      <c r="B91" s="2"/>
      <c r="C91" s="2"/>
      <c r="D91" s="2"/>
      <c r="E91" s="2"/>
      <c r="F91" s="218"/>
      <c r="G91" s="201" t="s">
        <v>70</v>
      </c>
      <c r="H91" s="169">
        <f>'6.'!E72</f>
        <v>460000</v>
      </c>
    </row>
    <row r="92" spans="2:8" ht="51.75" x14ac:dyDescent="0.25">
      <c r="B92" s="13"/>
      <c r="C92" s="13"/>
      <c r="D92" s="13"/>
      <c r="E92" s="13"/>
      <c r="F92" s="42">
        <v>11009</v>
      </c>
      <c r="G92" s="43" t="s">
        <v>226</v>
      </c>
      <c r="H92" s="169">
        <f>H94</f>
        <v>-285000</v>
      </c>
    </row>
    <row r="93" spans="2:8" x14ac:dyDescent="0.25">
      <c r="B93" s="13"/>
      <c r="C93" s="13"/>
      <c r="D93" s="13"/>
      <c r="E93" s="13"/>
      <c r="F93" s="13"/>
      <c r="G93" s="30" t="s">
        <v>53</v>
      </c>
      <c r="H93" s="170"/>
    </row>
    <row r="94" spans="2:8" ht="34.5" x14ac:dyDescent="0.25">
      <c r="B94" s="13"/>
      <c r="C94" s="13"/>
      <c r="D94" s="13"/>
      <c r="E94" s="13"/>
      <c r="F94" s="142"/>
      <c r="G94" s="143" t="s">
        <v>71</v>
      </c>
      <c r="H94" s="171">
        <f>H96</f>
        <v>-285000</v>
      </c>
    </row>
    <row r="95" spans="2:8" ht="34.5" x14ac:dyDescent="0.25">
      <c r="B95" s="13"/>
      <c r="C95" s="13"/>
      <c r="D95" s="13"/>
      <c r="E95" s="13"/>
      <c r="F95" s="13"/>
      <c r="G95" s="30" t="s">
        <v>54</v>
      </c>
      <c r="H95" s="170"/>
    </row>
    <row r="96" spans="2:8" x14ac:dyDescent="0.25">
      <c r="B96" s="13"/>
      <c r="C96" s="13"/>
      <c r="D96" s="13"/>
      <c r="E96" s="13"/>
      <c r="F96" s="44"/>
      <c r="G96" s="43" t="s">
        <v>4</v>
      </c>
      <c r="H96" s="169">
        <f>H97</f>
        <v>-285000</v>
      </c>
    </row>
    <row r="97" spans="2:8" x14ac:dyDescent="0.25">
      <c r="B97" s="13"/>
      <c r="C97" s="13"/>
      <c r="D97" s="13"/>
      <c r="E97" s="13"/>
      <c r="F97" s="44"/>
      <c r="G97" s="135" t="s">
        <v>55</v>
      </c>
      <c r="H97" s="169">
        <f>H98</f>
        <v>-285000</v>
      </c>
    </row>
    <row r="98" spans="2:8" x14ac:dyDescent="0.25">
      <c r="B98" s="13"/>
      <c r="C98" s="13"/>
      <c r="D98" s="13"/>
      <c r="E98" s="13"/>
      <c r="F98" s="44"/>
      <c r="G98" s="135" t="s">
        <v>69</v>
      </c>
      <c r="H98" s="169">
        <f>H99</f>
        <v>-285000</v>
      </c>
    </row>
    <row r="99" spans="2:8" x14ac:dyDescent="0.25">
      <c r="B99" s="13"/>
      <c r="C99" s="13"/>
      <c r="D99" s="13"/>
      <c r="E99" s="13"/>
      <c r="F99" s="44"/>
      <c r="G99" s="135" t="s">
        <v>70</v>
      </c>
      <c r="H99" s="169">
        <f>'6.'!E80</f>
        <v>-285000</v>
      </c>
    </row>
    <row r="100" spans="2:8" ht="69" x14ac:dyDescent="0.25">
      <c r="B100" s="13"/>
      <c r="C100" s="13"/>
      <c r="D100" s="13"/>
      <c r="E100" s="13"/>
      <c r="F100" s="25">
        <v>11010</v>
      </c>
      <c r="G100" s="30" t="s">
        <v>300</v>
      </c>
      <c r="H100" s="169">
        <f>H102</f>
        <v>-55000</v>
      </c>
    </row>
    <row r="101" spans="2:8" x14ac:dyDescent="0.25">
      <c r="B101" s="13"/>
      <c r="C101" s="13"/>
      <c r="D101" s="13"/>
      <c r="E101" s="13"/>
      <c r="F101" s="13"/>
      <c r="G101" s="30" t="s">
        <v>53</v>
      </c>
      <c r="H101" s="170"/>
    </row>
    <row r="102" spans="2:8" ht="34.5" x14ac:dyDescent="0.25">
      <c r="B102" s="13"/>
      <c r="C102" s="13"/>
      <c r="D102" s="13"/>
      <c r="E102" s="13"/>
      <c r="F102" s="216"/>
      <c r="G102" s="217" t="s">
        <v>71</v>
      </c>
      <c r="H102" s="171">
        <f>H104</f>
        <v>-55000</v>
      </c>
    </row>
    <row r="103" spans="2:8" ht="34.5" x14ac:dyDescent="0.25">
      <c r="B103" s="13"/>
      <c r="C103" s="13"/>
      <c r="D103" s="13"/>
      <c r="E103" s="13"/>
      <c r="F103" s="13"/>
      <c r="G103" s="30" t="s">
        <v>54</v>
      </c>
      <c r="H103" s="170"/>
    </row>
    <row r="104" spans="2:8" x14ac:dyDescent="0.25">
      <c r="B104" s="13"/>
      <c r="C104" s="13"/>
      <c r="D104" s="13"/>
      <c r="E104" s="13"/>
      <c r="F104" s="218"/>
      <c r="G104" s="219" t="s">
        <v>4</v>
      </c>
      <c r="H104" s="169">
        <f>H105</f>
        <v>-55000</v>
      </c>
    </row>
    <row r="105" spans="2:8" x14ac:dyDescent="0.25">
      <c r="B105" s="13"/>
      <c r="C105" s="13"/>
      <c r="D105" s="13"/>
      <c r="E105" s="13"/>
      <c r="F105" s="218"/>
      <c r="G105" s="201" t="s">
        <v>55</v>
      </c>
      <c r="H105" s="169">
        <f>H106</f>
        <v>-55000</v>
      </c>
    </row>
    <row r="106" spans="2:8" x14ac:dyDescent="0.25">
      <c r="B106" s="13"/>
      <c r="C106" s="13"/>
      <c r="D106" s="13"/>
      <c r="E106" s="13"/>
      <c r="F106" s="218"/>
      <c r="G106" s="201" t="s">
        <v>69</v>
      </c>
      <c r="H106" s="169">
        <f>H107</f>
        <v>-55000</v>
      </c>
    </row>
    <row r="107" spans="2:8" x14ac:dyDescent="0.25">
      <c r="B107" s="13"/>
      <c r="C107" s="13"/>
      <c r="D107" s="13"/>
      <c r="E107" s="13"/>
      <c r="F107" s="218"/>
      <c r="G107" s="201" t="s">
        <v>70</v>
      </c>
      <c r="H107" s="169">
        <f>'6.'!E88</f>
        <v>-55000</v>
      </c>
    </row>
    <row r="108" spans="2:8" ht="51.75" x14ac:dyDescent="0.25">
      <c r="B108" s="13"/>
      <c r="C108" s="13"/>
      <c r="D108" s="13"/>
      <c r="E108" s="13"/>
      <c r="F108" s="42">
        <v>11012</v>
      </c>
      <c r="G108" s="43" t="s">
        <v>228</v>
      </c>
      <c r="H108" s="169">
        <f>H110</f>
        <v>-470000</v>
      </c>
    </row>
    <row r="109" spans="2:8" x14ac:dyDescent="0.25">
      <c r="B109" s="13"/>
      <c r="C109" s="13"/>
      <c r="D109" s="13"/>
      <c r="E109" s="13"/>
      <c r="F109" s="13"/>
      <c r="G109" s="30" t="s">
        <v>53</v>
      </c>
      <c r="H109" s="170"/>
    </row>
    <row r="110" spans="2:8" ht="34.5" x14ac:dyDescent="0.25">
      <c r="B110" s="13"/>
      <c r="C110" s="13"/>
      <c r="D110" s="13"/>
      <c r="E110" s="13"/>
      <c r="F110" s="142"/>
      <c r="G110" s="143" t="s">
        <v>71</v>
      </c>
      <c r="H110" s="171">
        <f>H112</f>
        <v>-470000</v>
      </c>
    </row>
    <row r="111" spans="2:8" ht="34.5" x14ac:dyDescent="0.25">
      <c r="B111" s="13"/>
      <c r="C111" s="13"/>
      <c r="D111" s="13"/>
      <c r="E111" s="13"/>
      <c r="F111" s="13"/>
      <c r="G111" s="30" t="s">
        <v>54</v>
      </c>
      <c r="H111" s="170"/>
    </row>
    <row r="112" spans="2:8" x14ac:dyDescent="0.25">
      <c r="B112" s="13"/>
      <c r="C112" s="13"/>
      <c r="D112" s="13"/>
      <c r="E112" s="13"/>
      <c r="F112" s="44"/>
      <c r="G112" s="43" t="s">
        <v>4</v>
      </c>
      <c r="H112" s="169">
        <f>H113</f>
        <v>-470000</v>
      </c>
    </row>
    <row r="113" spans="2:8" x14ac:dyDescent="0.25">
      <c r="B113" s="13"/>
      <c r="C113" s="13"/>
      <c r="D113" s="13"/>
      <c r="E113" s="13"/>
      <c r="F113" s="44"/>
      <c r="G113" s="135" t="s">
        <v>55</v>
      </c>
      <c r="H113" s="169">
        <f>H114</f>
        <v>-470000</v>
      </c>
    </row>
    <row r="114" spans="2:8" x14ac:dyDescent="0.25">
      <c r="B114" s="13"/>
      <c r="C114" s="13"/>
      <c r="D114" s="13"/>
      <c r="E114" s="13"/>
      <c r="F114" s="44"/>
      <c r="G114" s="135" t="s">
        <v>241</v>
      </c>
      <c r="H114" s="169">
        <f>H115</f>
        <v>-470000</v>
      </c>
    </row>
    <row r="115" spans="2:8" ht="34.5" x14ac:dyDescent="0.25">
      <c r="B115" s="13"/>
      <c r="C115" s="13"/>
      <c r="D115" s="13"/>
      <c r="E115" s="13"/>
      <c r="F115" s="44"/>
      <c r="G115" s="135" t="s">
        <v>229</v>
      </c>
      <c r="H115" s="169">
        <f>H116</f>
        <v>-470000</v>
      </c>
    </row>
    <row r="116" spans="2:8" x14ac:dyDescent="0.25">
      <c r="B116" s="13"/>
      <c r="C116" s="13"/>
      <c r="D116" s="13"/>
      <c r="E116" s="13"/>
      <c r="F116" s="44"/>
      <c r="G116" s="135" t="s">
        <v>230</v>
      </c>
      <c r="H116" s="169">
        <f>'6.'!E97</f>
        <v>-470000</v>
      </c>
    </row>
    <row r="117" spans="2:8" ht="60.75" customHeight="1" x14ac:dyDescent="0.25">
      <c r="B117" s="13"/>
      <c r="C117" s="13"/>
      <c r="D117" s="13"/>
      <c r="E117" s="13"/>
      <c r="F117" s="25">
        <v>11014</v>
      </c>
      <c r="G117" s="30" t="s">
        <v>301</v>
      </c>
      <c r="H117" s="169">
        <f>H119</f>
        <v>295000</v>
      </c>
    </row>
    <row r="118" spans="2:8" x14ac:dyDescent="0.25">
      <c r="B118" s="13"/>
      <c r="C118" s="13"/>
      <c r="D118" s="13"/>
      <c r="E118" s="13"/>
      <c r="F118" s="13"/>
      <c r="G118" s="30" t="s">
        <v>53</v>
      </c>
      <c r="H118" s="170"/>
    </row>
    <row r="119" spans="2:8" ht="34.5" x14ac:dyDescent="0.25">
      <c r="B119" s="13"/>
      <c r="C119" s="13"/>
      <c r="D119" s="13"/>
      <c r="E119" s="13"/>
      <c r="F119" s="216"/>
      <c r="G119" s="217" t="s">
        <v>71</v>
      </c>
      <c r="H119" s="171">
        <f>H121</f>
        <v>295000</v>
      </c>
    </row>
    <row r="120" spans="2:8" ht="34.5" x14ac:dyDescent="0.25">
      <c r="B120" s="13"/>
      <c r="C120" s="13"/>
      <c r="D120" s="13"/>
      <c r="E120" s="13"/>
      <c r="F120" s="13"/>
      <c r="G120" s="30" t="s">
        <v>54</v>
      </c>
      <c r="H120" s="170"/>
    </row>
    <row r="121" spans="2:8" x14ac:dyDescent="0.25">
      <c r="B121" s="13"/>
      <c r="C121" s="13"/>
      <c r="D121" s="13"/>
      <c r="E121" s="13"/>
      <c r="F121" s="218"/>
      <c r="G121" s="219" t="s">
        <v>4</v>
      </c>
      <c r="H121" s="169">
        <f>H122</f>
        <v>295000</v>
      </c>
    </row>
    <row r="122" spans="2:8" x14ac:dyDescent="0.25">
      <c r="B122" s="13"/>
      <c r="C122" s="13"/>
      <c r="D122" s="13"/>
      <c r="E122" s="13"/>
      <c r="F122" s="218"/>
      <c r="G122" s="201" t="s">
        <v>55</v>
      </c>
      <c r="H122" s="169">
        <f>H123</f>
        <v>295000</v>
      </c>
    </row>
    <row r="123" spans="2:8" x14ac:dyDescent="0.25">
      <c r="B123" s="13"/>
      <c r="C123" s="13"/>
      <c r="D123" s="13"/>
      <c r="E123" s="13"/>
      <c r="F123" s="218"/>
      <c r="G123" s="201" t="s">
        <v>69</v>
      </c>
      <c r="H123" s="169">
        <f>H124</f>
        <v>295000</v>
      </c>
    </row>
    <row r="124" spans="2:8" x14ac:dyDescent="0.25">
      <c r="B124" s="13"/>
      <c r="C124" s="13"/>
      <c r="D124" s="13"/>
      <c r="E124" s="13"/>
      <c r="F124" s="218"/>
      <c r="G124" s="201" t="s">
        <v>70</v>
      </c>
      <c r="H124" s="169">
        <f>'6.'!E105</f>
        <v>295000</v>
      </c>
    </row>
    <row r="125" spans="2:8" ht="34.5" x14ac:dyDescent="0.25">
      <c r="B125" s="13"/>
      <c r="C125" s="13"/>
      <c r="D125" s="13"/>
      <c r="E125" s="13"/>
      <c r="F125" s="42">
        <v>11016</v>
      </c>
      <c r="G125" s="43" t="s">
        <v>231</v>
      </c>
      <c r="H125" s="169">
        <f>H127</f>
        <v>-345206</v>
      </c>
    </row>
    <row r="126" spans="2:8" x14ac:dyDescent="0.25">
      <c r="B126" s="13"/>
      <c r="C126" s="13"/>
      <c r="D126" s="13"/>
      <c r="E126" s="13"/>
      <c r="F126" s="13"/>
      <c r="G126" s="30" t="s">
        <v>53</v>
      </c>
      <c r="H126" s="170"/>
    </row>
    <row r="127" spans="2:8" ht="34.5" x14ac:dyDescent="0.25">
      <c r="B127" s="13"/>
      <c r="C127" s="13"/>
      <c r="D127" s="13"/>
      <c r="E127" s="13"/>
      <c r="F127" s="142"/>
      <c r="G127" s="143" t="s">
        <v>71</v>
      </c>
      <c r="H127" s="171">
        <f>H129</f>
        <v>-345206</v>
      </c>
    </row>
    <row r="128" spans="2:8" ht="34.5" x14ac:dyDescent="0.25">
      <c r="B128" s="13"/>
      <c r="C128" s="13"/>
      <c r="D128" s="13"/>
      <c r="E128" s="13"/>
      <c r="F128" s="13"/>
      <c r="G128" s="30" t="s">
        <v>54</v>
      </c>
      <c r="H128" s="170"/>
    </row>
    <row r="129" spans="2:8" x14ac:dyDescent="0.25">
      <c r="B129" s="13"/>
      <c r="C129" s="13"/>
      <c r="D129" s="13"/>
      <c r="E129" s="13"/>
      <c r="F129" s="44"/>
      <c r="G129" s="43" t="s">
        <v>4</v>
      </c>
      <c r="H129" s="169">
        <f>H130</f>
        <v>-345206</v>
      </c>
    </row>
    <row r="130" spans="2:8" x14ac:dyDescent="0.25">
      <c r="B130" s="13"/>
      <c r="C130" s="13"/>
      <c r="D130" s="13"/>
      <c r="E130" s="13"/>
      <c r="F130" s="44"/>
      <c r="G130" s="135" t="s">
        <v>55</v>
      </c>
      <c r="H130" s="169">
        <f>H131</f>
        <v>-345206</v>
      </c>
    </row>
    <row r="131" spans="2:8" x14ac:dyDescent="0.25">
      <c r="B131" s="13"/>
      <c r="C131" s="13"/>
      <c r="D131" s="13"/>
      <c r="E131" s="13"/>
      <c r="F131" s="44"/>
      <c r="G131" s="135" t="s">
        <v>241</v>
      </c>
      <c r="H131" s="169">
        <f>H132</f>
        <v>-345206</v>
      </c>
    </row>
    <row r="132" spans="2:8" ht="34.5" x14ac:dyDescent="0.25">
      <c r="B132" s="13"/>
      <c r="C132" s="13"/>
      <c r="D132" s="13"/>
      <c r="E132" s="13"/>
      <c r="F132" s="44"/>
      <c r="G132" s="135" t="s">
        <v>229</v>
      </c>
      <c r="H132" s="169">
        <f>H133</f>
        <v>-345206</v>
      </c>
    </row>
    <row r="133" spans="2:8" x14ac:dyDescent="0.25">
      <c r="B133" s="13"/>
      <c r="C133" s="13"/>
      <c r="D133" s="13"/>
      <c r="E133" s="13"/>
      <c r="F133" s="44"/>
      <c r="G133" s="135" t="s">
        <v>230</v>
      </c>
      <c r="H133" s="169">
        <f>'6.'!E114</f>
        <v>-345206</v>
      </c>
    </row>
    <row r="134" spans="2:8" ht="51.75" x14ac:dyDescent="0.25">
      <c r="B134" s="13"/>
      <c r="C134" s="13"/>
      <c r="D134" s="13"/>
      <c r="E134" s="13"/>
      <c r="F134" s="42">
        <v>11017</v>
      </c>
      <c r="G134" s="43" t="s">
        <v>232</v>
      </c>
      <c r="H134" s="169">
        <f>H136</f>
        <v>-300000</v>
      </c>
    </row>
    <row r="135" spans="2:8" x14ac:dyDescent="0.25">
      <c r="B135" s="13"/>
      <c r="C135" s="13"/>
      <c r="D135" s="13"/>
      <c r="E135" s="13"/>
      <c r="F135" s="13"/>
      <c r="G135" s="30" t="s">
        <v>53</v>
      </c>
      <c r="H135" s="170"/>
    </row>
    <row r="136" spans="2:8" ht="34.5" x14ac:dyDescent="0.25">
      <c r="B136" s="13"/>
      <c r="C136" s="13"/>
      <c r="D136" s="13"/>
      <c r="E136" s="13"/>
      <c r="F136" s="142"/>
      <c r="G136" s="143" t="s">
        <v>71</v>
      </c>
      <c r="H136" s="171">
        <f>H138</f>
        <v>-300000</v>
      </c>
    </row>
    <row r="137" spans="2:8" ht="34.5" x14ac:dyDescent="0.25">
      <c r="B137" s="13"/>
      <c r="C137" s="13"/>
      <c r="D137" s="13"/>
      <c r="E137" s="13"/>
      <c r="F137" s="13"/>
      <c r="G137" s="30" t="s">
        <v>54</v>
      </c>
      <c r="H137" s="170"/>
    </row>
    <row r="138" spans="2:8" x14ac:dyDescent="0.25">
      <c r="B138" s="13"/>
      <c r="C138" s="13"/>
      <c r="D138" s="13"/>
      <c r="E138" s="13"/>
      <c r="F138" s="44"/>
      <c r="G138" s="43" t="s">
        <v>4</v>
      </c>
      <c r="H138" s="169">
        <f>H139</f>
        <v>-300000</v>
      </c>
    </row>
    <row r="139" spans="2:8" x14ac:dyDescent="0.25">
      <c r="B139" s="13"/>
      <c r="C139" s="13"/>
      <c r="D139" s="13"/>
      <c r="E139" s="13"/>
      <c r="F139" s="44"/>
      <c r="G139" s="135" t="s">
        <v>55</v>
      </c>
      <c r="H139" s="169">
        <f>H140</f>
        <v>-300000</v>
      </c>
    </row>
    <row r="140" spans="2:8" x14ac:dyDescent="0.25">
      <c r="B140" s="13"/>
      <c r="C140" s="13"/>
      <c r="D140" s="13"/>
      <c r="E140" s="13"/>
      <c r="F140" s="44"/>
      <c r="G140" s="135" t="s">
        <v>241</v>
      </c>
      <c r="H140" s="169">
        <f>H141</f>
        <v>-300000</v>
      </c>
    </row>
    <row r="141" spans="2:8" ht="34.5" x14ac:dyDescent="0.25">
      <c r="B141" s="13"/>
      <c r="C141" s="13"/>
      <c r="D141" s="13"/>
      <c r="E141" s="13"/>
      <c r="F141" s="44"/>
      <c r="G141" s="135" t="s">
        <v>229</v>
      </c>
      <c r="H141" s="169">
        <f>H142</f>
        <v>-300000</v>
      </c>
    </row>
    <row r="142" spans="2:8" x14ac:dyDescent="0.25">
      <c r="B142" s="13"/>
      <c r="C142" s="13"/>
      <c r="D142" s="13"/>
      <c r="E142" s="13"/>
      <c r="F142" s="44"/>
      <c r="G142" s="135" t="s">
        <v>230</v>
      </c>
      <c r="H142" s="169">
        <f>'6.'!E123</f>
        <v>-300000</v>
      </c>
    </row>
    <row r="143" spans="2:8" s="41" customFormat="1" ht="51.75" x14ac:dyDescent="0.25">
      <c r="B143" s="13"/>
      <c r="C143" s="13"/>
      <c r="D143" s="13"/>
      <c r="E143" s="13"/>
      <c r="F143" s="13">
        <v>21004</v>
      </c>
      <c r="G143" s="30" t="s">
        <v>234</v>
      </c>
      <c r="H143" s="169">
        <f>SUM(H145)</f>
        <v>-330000</v>
      </c>
    </row>
    <row r="144" spans="2:8" s="41" customFormat="1" x14ac:dyDescent="0.25">
      <c r="B144" s="13"/>
      <c r="C144" s="13"/>
      <c r="D144" s="13"/>
      <c r="E144" s="13"/>
      <c r="F144" s="13"/>
      <c r="G144" s="30" t="s">
        <v>53</v>
      </c>
      <c r="H144" s="170"/>
    </row>
    <row r="145" spans="2:8" s="41" customFormat="1" ht="34.5" x14ac:dyDescent="0.25">
      <c r="B145" s="13"/>
      <c r="C145" s="13"/>
      <c r="D145" s="13"/>
      <c r="E145" s="13"/>
      <c r="F145" s="13"/>
      <c r="G145" s="175" t="s">
        <v>71</v>
      </c>
      <c r="H145" s="171">
        <f>SUM(H147)</f>
        <v>-330000</v>
      </c>
    </row>
    <row r="146" spans="2:8" s="41" customFormat="1" ht="34.5" x14ac:dyDescent="0.25">
      <c r="B146" s="13"/>
      <c r="C146" s="13"/>
      <c r="D146" s="13"/>
      <c r="E146" s="13"/>
      <c r="F146" s="13"/>
      <c r="G146" s="30" t="s">
        <v>54</v>
      </c>
      <c r="H146" s="170"/>
    </row>
    <row r="147" spans="2:8" s="41" customFormat="1" x14ac:dyDescent="0.25">
      <c r="B147" s="13"/>
      <c r="C147" s="13"/>
      <c r="D147" s="13"/>
      <c r="E147" s="13"/>
      <c r="F147" s="13"/>
      <c r="G147" s="30" t="s">
        <v>4</v>
      </c>
      <c r="H147" s="169">
        <f>SUM(H148)</f>
        <v>-330000</v>
      </c>
    </row>
    <row r="148" spans="2:8" s="41" customFormat="1" x14ac:dyDescent="0.25">
      <c r="B148" s="13"/>
      <c r="C148" s="13"/>
      <c r="D148" s="13"/>
      <c r="E148" s="13"/>
      <c r="F148" s="13"/>
      <c r="G148" s="30" t="s">
        <v>24</v>
      </c>
      <c r="H148" s="169">
        <f>SUM(H149)</f>
        <v>-330000</v>
      </c>
    </row>
    <row r="149" spans="2:8" s="41" customFormat="1" x14ac:dyDescent="0.25">
      <c r="B149" s="13"/>
      <c r="C149" s="13"/>
      <c r="D149" s="13"/>
      <c r="E149" s="13"/>
      <c r="F149" s="13"/>
      <c r="G149" s="30" t="s">
        <v>72</v>
      </c>
      <c r="H149" s="169">
        <f>H150</f>
        <v>-330000</v>
      </c>
    </row>
    <row r="150" spans="2:8" s="41" customFormat="1" x14ac:dyDescent="0.25">
      <c r="B150" s="13"/>
      <c r="C150" s="13"/>
      <c r="D150" s="13"/>
      <c r="E150" s="13"/>
      <c r="F150" s="13"/>
      <c r="G150" s="30" t="s">
        <v>73</v>
      </c>
      <c r="H150" s="169">
        <f>H151</f>
        <v>-330000</v>
      </c>
    </row>
    <row r="151" spans="2:8" s="41" customFormat="1" x14ac:dyDescent="0.25">
      <c r="B151" s="13"/>
      <c r="C151" s="13"/>
      <c r="D151" s="13"/>
      <c r="E151" s="13"/>
      <c r="F151" s="13"/>
      <c r="G151" s="83" t="s">
        <v>74</v>
      </c>
      <c r="H151" s="169">
        <f>'6.'!E132</f>
        <v>-330000</v>
      </c>
    </row>
    <row r="152" spans="2:8" s="41" customFormat="1" ht="51.75" x14ac:dyDescent="0.25">
      <c r="B152" s="13"/>
      <c r="C152" s="13"/>
      <c r="D152" s="13"/>
      <c r="E152" s="13"/>
      <c r="F152" s="13">
        <v>21006</v>
      </c>
      <c r="G152" s="30" t="s">
        <v>236</v>
      </c>
      <c r="H152" s="169">
        <f>SUM(H154)</f>
        <v>-1372993.8</v>
      </c>
    </row>
    <row r="153" spans="2:8" s="41" customFormat="1" x14ac:dyDescent="0.25">
      <c r="B153" s="13"/>
      <c r="C153" s="13"/>
      <c r="D153" s="13"/>
      <c r="E153" s="13"/>
      <c r="F153" s="13"/>
      <c r="G153" s="30" t="s">
        <v>53</v>
      </c>
      <c r="H153" s="170"/>
    </row>
    <row r="154" spans="2:8" s="41" customFormat="1" ht="34.5" x14ac:dyDescent="0.25">
      <c r="B154" s="13"/>
      <c r="C154" s="13"/>
      <c r="D154" s="13"/>
      <c r="E154" s="13"/>
      <c r="F154" s="13"/>
      <c r="G154" s="175" t="s">
        <v>71</v>
      </c>
      <c r="H154" s="171">
        <f>SUM(H156)</f>
        <v>-1372993.8</v>
      </c>
    </row>
    <row r="155" spans="2:8" s="41" customFormat="1" ht="34.5" x14ac:dyDescent="0.25">
      <c r="B155" s="13"/>
      <c r="C155" s="13"/>
      <c r="D155" s="13"/>
      <c r="E155" s="13"/>
      <c r="F155" s="13"/>
      <c r="G155" s="30" t="s">
        <v>54</v>
      </c>
      <c r="H155" s="170"/>
    </row>
    <row r="156" spans="2:8" s="41" customFormat="1" x14ac:dyDescent="0.25">
      <c r="B156" s="13"/>
      <c r="C156" s="13"/>
      <c r="D156" s="13"/>
      <c r="E156" s="13"/>
      <c r="F156" s="13"/>
      <c r="G156" s="30" t="s">
        <v>4</v>
      </c>
      <c r="H156" s="169">
        <f>SUM(H157)</f>
        <v>-1372993.8</v>
      </c>
    </row>
    <row r="157" spans="2:8" s="41" customFormat="1" x14ac:dyDescent="0.25">
      <c r="B157" s="13"/>
      <c r="C157" s="13"/>
      <c r="D157" s="13"/>
      <c r="E157" s="13"/>
      <c r="F157" s="13"/>
      <c r="G157" s="30" t="s">
        <v>24</v>
      </c>
      <c r="H157" s="169">
        <f>SUM(H158)</f>
        <v>-1372993.8</v>
      </c>
    </row>
    <row r="158" spans="2:8" s="41" customFormat="1" x14ac:dyDescent="0.25">
      <c r="B158" s="13"/>
      <c r="C158" s="13"/>
      <c r="D158" s="13"/>
      <c r="E158" s="13"/>
      <c r="F158" s="13"/>
      <c r="G158" s="30" t="s">
        <v>72</v>
      </c>
      <c r="H158" s="169">
        <f>H159</f>
        <v>-1372993.8</v>
      </c>
    </row>
    <row r="159" spans="2:8" s="41" customFormat="1" x14ac:dyDescent="0.25">
      <c r="B159" s="13"/>
      <c r="C159" s="13"/>
      <c r="D159" s="13"/>
      <c r="E159" s="13"/>
      <c r="F159" s="13"/>
      <c r="G159" s="30" t="s">
        <v>73</v>
      </c>
      <c r="H159" s="169">
        <f>H160</f>
        <v>-1372993.8</v>
      </c>
    </row>
    <row r="160" spans="2:8" s="41" customFormat="1" x14ac:dyDescent="0.25">
      <c r="B160" s="13"/>
      <c r="C160" s="13"/>
      <c r="D160" s="13"/>
      <c r="E160" s="13"/>
      <c r="F160" s="13"/>
      <c r="G160" s="83" t="s">
        <v>101</v>
      </c>
      <c r="H160" s="169">
        <f>'6.'!E141</f>
        <v>-1372993.8</v>
      </c>
    </row>
    <row r="161" spans="2:8" s="41" customFormat="1" ht="69" x14ac:dyDescent="0.25">
      <c r="B161" s="13"/>
      <c r="C161" s="13"/>
      <c r="D161" s="13"/>
      <c r="E161" s="13"/>
      <c r="F161" s="13">
        <v>21008</v>
      </c>
      <c r="G161" s="30" t="s">
        <v>261</v>
      </c>
      <c r="H161" s="169">
        <f>SUM(H163)</f>
        <v>-4000</v>
      </c>
    </row>
    <row r="162" spans="2:8" s="41" customFormat="1" x14ac:dyDescent="0.25">
      <c r="B162" s="13"/>
      <c r="C162" s="13"/>
      <c r="D162" s="13"/>
      <c r="E162" s="13"/>
      <c r="F162" s="13"/>
      <c r="G162" s="30" t="s">
        <v>53</v>
      </c>
      <c r="H162" s="170"/>
    </row>
    <row r="163" spans="2:8" s="41" customFormat="1" ht="34.5" x14ac:dyDescent="0.25">
      <c r="B163" s="13"/>
      <c r="C163" s="13"/>
      <c r="D163" s="13"/>
      <c r="E163" s="13"/>
      <c r="F163" s="13"/>
      <c r="G163" s="196" t="s">
        <v>71</v>
      </c>
      <c r="H163" s="171">
        <f>SUM(H165)</f>
        <v>-4000</v>
      </c>
    </row>
    <row r="164" spans="2:8" s="41" customFormat="1" ht="34.5" x14ac:dyDescent="0.25">
      <c r="B164" s="13"/>
      <c r="C164" s="13"/>
      <c r="D164" s="13"/>
      <c r="E164" s="13"/>
      <c r="F164" s="13"/>
      <c r="G164" s="30" t="s">
        <v>54</v>
      </c>
      <c r="H164" s="170"/>
    </row>
    <row r="165" spans="2:8" s="41" customFormat="1" x14ac:dyDescent="0.25">
      <c r="B165" s="13"/>
      <c r="C165" s="13"/>
      <c r="D165" s="13"/>
      <c r="E165" s="13"/>
      <c r="F165" s="13"/>
      <c r="G165" s="30" t="s">
        <v>4</v>
      </c>
      <c r="H165" s="169">
        <f>SUM(H166)</f>
        <v>-4000</v>
      </c>
    </row>
    <row r="166" spans="2:8" s="41" customFormat="1" x14ac:dyDescent="0.25">
      <c r="B166" s="13"/>
      <c r="C166" s="13"/>
      <c r="D166" s="13"/>
      <c r="E166" s="13"/>
      <c r="F166" s="13"/>
      <c r="G166" s="30" t="s">
        <v>24</v>
      </c>
      <c r="H166" s="169">
        <f>SUM(H167)</f>
        <v>-4000</v>
      </c>
    </row>
    <row r="167" spans="2:8" s="41" customFormat="1" x14ac:dyDescent="0.25">
      <c r="B167" s="13"/>
      <c r="C167" s="13"/>
      <c r="D167" s="13"/>
      <c r="E167" s="13"/>
      <c r="F167" s="13"/>
      <c r="G167" s="30" t="s">
        <v>72</v>
      </c>
      <c r="H167" s="169">
        <f>H168</f>
        <v>-4000</v>
      </c>
    </row>
    <row r="168" spans="2:8" s="41" customFormat="1" x14ac:dyDescent="0.25">
      <c r="B168" s="13"/>
      <c r="C168" s="13"/>
      <c r="D168" s="13"/>
      <c r="E168" s="13"/>
      <c r="F168" s="13"/>
      <c r="G168" s="30" t="s">
        <v>73</v>
      </c>
      <c r="H168" s="169">
        <f>H169</f>
        <v>-4000</v>
      </c>
    </row>
    <row r="169" spans="2:8" s="41" customFormat="1" x14ac:dyDescent="0.25">
      <c r="B169" s="13"/>
      <c r="C169" s="13"/>
      <c r="D169" s="13"/>
      <c r="E169" s="13"/>
      <c r="F169" s="13"/>
      <c r="G169" s="83" t="s">
        <v>74</v>
      </c>
      <c r="H169" s="169">
        <f>'6.'!E150</f>
        <v>-4000</v>
      </c>
    </row>
    <row r="170" spans="2:8" s="41" customFormat="1" ht="51.75" x14ac:dyDescent="0.25">
      <c r="B170" s="13"/>
      <c r="C170" s="13"/>
      <c r="D170" s="13"/>
      <c r="E170" s="13"/>
      <c r="F170" s="13">
        <v>21009</v>
      </c>
      <c r="G170" s="30" t="s">
        <v>294</v>
      </c>
      <c r="H170" s="169">
        <f>SUM(H172)</f>
        <v>-1300000</v>
      </c>
    </row>
    <row r="171" spans="2:8" s="41" customFormat="1" x14ac:dyDescent="0.25">
      <c r="B171" s="13"/>
      <c r="C171" s="13"/>
      <c r="D171" s="13"/>
      <c r="E171" s="13"/>
      <c r="F171" s="13"/>
      <c r="G171" s="30" t="s">
        <v>53</v>
      </c>
      <c r="H171" s="170"/>
    </row>
    <row r="172" spans="2:8" s="41" customFormat="1" ht="34.5" x14ac:dyDescent="0.25">
      <c r="B172" s="13"/>
      <c r="C172" s="13"/>
      <c r="D172" s="13"/>
      <c r="E172" s="13"/>
      <c r="F172" s="13"/>
      <c r="G172" s="206" t="s">
        <v>71</v>
      </c>
      <c r="H172" s="171">
        <f>SUM(H174)</f>
        <v>-1300000</v>
      </c>
    </row>
    <row r="173" spans="2:8" s="41" customFormat="1" ht="34.5" x14ac:dyDescent="0.25">
      <c r="B173" s="13"/>
      <c r="C173" s="13"/>
      <c r="D173" s="13"/>
      <c r="E173" s="13"/>
      <c r="F173" s="13"/>
      <c r="G173" s="30" t="s">
        <v>54</v>
      </c>
      <c r="H173" s="170"/>
    </row>
    <row r="174" spans="2:8" s="41" customFormat="1" x14ac:dyDescent="0.25">
      <c r="B174" s="13"/>
      <c r="C174" s="13"/>
      <c r="D174" s="13"/>
      <c r="E174" s="13"/>
      <c r="F174" s="13"/>
      <c r="G174" s="30" t="s">
        <v>4</v>
      </c>
      <c r="H174" s="169">
        <f>SUM(H175)</f>
        <v>-1300000</v>
      </c>
    </row>
    <row r="175" spans="2:8" s="41" customFormat="1" x14ac:dyDescent="0.25">
      <c r="B175" s="13"/>
      <c r="C175" s="13"/>
      <c r="D175" s="13"/>
      <c r="E175" s="13"/>
      <c r="F175" s="13"/>
      <c r="G175" s="30" t="s">
        <v>24</v>
      </c>
      <c r="H175" s="169">
        <f>SUM(H176)</f>
        <v>-1300000</v>
      </c>
    </row>
    <row r="176" spans="2:8" s="41" customFormat="1" x14ac:dyDescent="0.25">
      <c r="B176" s="13"/>
      <c r="C176" s="13"/>
      <c r="D176" s="13"/>
      <c r="E176" s="13"/>
      <c r="F176" s="13"/>
      <c r="G176" s="30" t="s">
        <v>72</v>
      </c>
      <c r="H176" s="169">
        <f>H177</f>
        <v>-1300000</v>
      </c>
    </row>
    <row r="177" spans="2:8" s="41" customFormat="1" x14ac:dyDescent="0.25">
      <c r="B177" s="13"/>
      <c r="C177" s="13"/>
      <c r="D177" s="13"/>
      <c r="E177" s="13"/>
      <c r="F177" s="13"/>
      <c r="G177" s="30" t="s">
        <v>73</v>
      </c>
      <c r="H177" s="169">
        <f>H178</f>
        <v>-1300000</v>
      </c>
    </row>
    <row r="178" spans="2:8" s="41" customFormat="1" x14ac:dyDescent="0.25">
      <c r="B178" s="13"/>
      <c r="C178" s="13"/>
      <c r="D178" s="13"/>
      <c r="E178" s="13"/>
      <c r="F178" s="13"/>
      <c r="G178" s="83" t="s">
        <v>101</v>
      </c>
      <c r="H178" s="169">
        <f>'6.'!E159</f>
        <v>-1300000</v>
      </c>
    </row>
    <row r="179" spans="2:8" s="41" customFormat="1" ht="51.75" x14ac:dyDescent="0.25">
      <c r="B179" s="13"/>
      <c r="C179" s="13"/>
      <c r="D179" s="13"/>
      <c r="E179" s="13"/>
      <c r="F179" s="13">
        <v>21011</v>
      </c>
      <c r="G179" s="30" t="s">
        <v>238</v>
      </c>
      <c r="H179" s="169">
        <f>SUM(H181)</f>
        <v>-1820000</v>
      </c>
    </row>
    <row r="180" spans="2:8" s="41" customFormat="1" x14ac:dyDescent="0.25">
      <c r="B180" s="13"/>
      <c r="C180" s="13"/>
      <c r="D180" s="13"/>
      <c r="E180" s="13"/>
      <c r="F180" s="13"/>
      <c r="G180" s="30" t="s">
        <v>53</v>
      </c>
      <c r="H180" s="170"/>
    </row>
    <row r="181" spans="2:8" s="41" customFormat="1" ht="34.5" x14ac:dyDescent="0.25">
      <c r="B181" s="13"/>
      <c r="C181" s="13"/>
      <c r="D181" s="13"/>
      <c r="E181" s="13"/>
      <c r="F181" s="13"/>
      <c r="G181" s="175" t="s">
        <v>71</v>
      </c>
      <c r="H181" s="171">
        <f>SUM(H183)</f>
        <v>-1820000</v>
      </c>
    </row>
    <row r="182" spans="2:8" s="41" customFormat="1" ht="34.5" x14ac:dyDescent="0.25">
      <c r="B182" s="13"/>
      <c r="C182" s="13"/>
      <c r="D182" s="13"/>
      <c r="E182" s="13"/>
      <c r="F182" s="13"/>
      <c r="G182" s="30" t="s">
        <v>54</v>
      </c>
      <c r="H182" s="170"/>
    </row>
    <row r="183" spans="2:8" s="41" customFormat="1" x14ac:dyDescent="0.25">
      <c r="B183" s="13"/>
      <c r="C183" s="13"/>
      <c r="D183" s="13"/>
      <c r="E183" s="13"/>
      <c r="F183" s="13"/>
      <c r="G183" s="30" t="s">
        <v>4</v>
      </c>
      <c r="H183" s="169">
        <f>SUM(H184)</f>
        <v>-1820000</v>
      </c>
    </row>
    <row r="184" spans="2:8" s="41" customFormat="1" x14ac:dyDescent="0.25">
      <c r="B184" s="13"/>
      <c r="C184" s="13"/>
      <c r="D184" s="13"/>
      <c r="E184" s="13"/>
      <c r="F184" s="13"/>
      <c r="G184" s="30" t="s">
        <v>24</v>
      </c>
      <c r="H184" s="169">
        <f>SUM(H185)</f>
        <v>-1820000</v>
      </c>
    </row>
    <row r="185" spans="2:8" s="41" customFormat="1" x14ac:dyDescent="0.25">
      <c r="B185" s="13"/>
      <c r="C185" s="13"/>
      <c r="D185" s="13"/>
      <c r="E185" s="13"/>
      <c r="F185" s="13"/>
      <c r="G185" s="30" t="s">
        <v>72</v>
      </c>
      <c r="H185" s="169">
        <f>H186</f>
        <v>-1820000</v>
      </c>
    </row>
    <row r="186" spans="2:8" s="41" customFormat="1" x14ac:dyDescent="0.25">
      <c r="B186" s="13"/>
      <c r="C186" s="13"/>
      <c r="D186" s="13"/>
      <c r="E186" s="13"/>
      <c r="F186" s="13"/>
      <c r="G186" s="30" t="s">
        <v>73</v>
      </c>
      <c r="H186" s="169">
        <f>H187+H188</f>
        <v>-1820000</v>
      </c>
    </row>
    <row r="187" spans="2:8" s="41" customFormat="1" x14ac:dyDescent="0.25">
      <c r="B187" s="13"/>
      <c r="C187" s="13"/>
      <c r="D187" s="13"/>
      <c r="E187" s="13"/>
      <c r="F187" s="13"/>
      <c r="G187" s="83" t="s">
        <v>101</v>
      </c>
      <c r="H187" s="169">
        <f>'6.'!E168</f>
        <v>-1710000</v>
      </c>
    </row>
    <row r="188" spans="2:8" s="41" customFormat="1" x14ac:dyDescent="0.25">
      <c r="B188" s="13"/>
      <c r="C188" s="13"/>
      <c r="D188" s="13"/>
      <c r="E188" s="13"/>
      <c r="F188" s="13"/>
      <c r="G188" s="83" t="s">
        <v>74</v>
      </c>
      <c r="H188" s="169">
        <f>'6.'!E169</f>
        <v>-110000</v>
      </c>
    </row>
    <row r="189" spans="2:8" s="41" customFormat="1" ht="69" x14ac:dyDescent="0.25">
      <c r="B189" s="13"/>
      <c r="C189" s="13"/>
      <c r="D189" s="13"/>
      <c r="E189" s="13"/>
      <c r="F189" s="13">
        <v>21013</v>
      </c>
      <c r="G189" s="30" t="s">
        <v>240</v>
      </c>
      <c r="H189" s="169">
        <f>SUM(H191)</f>
        <v>300000</v>
      </c>
    </row>
    <row r="190" spans="2:8" s="41" customFormat="1" x14ac:dyDescent="0.25">
      <c r="B190" s="13"/>
      <c r="C190" s="13"/>
      <c r="D190" s="13"/>
      <c r="E190" s="13"/>
      <c r="F190" s="13"/>
      <c r="G190" s="30" t="s">
        <v>53</v>
      </c>
      <c r="H190" s="170"/>
    </row>
    <row r="191" spans="2:8" s="41" customFormat="1" ht="34.5" x14ac:dyDescent="0.25">
      <c r="B191" s="13"/>
      <c r="C191" s="13"/>
      <c r="D191" s="13"/>
      <c r="E191" s="13"/>
      <c r="F191" s="13"/>
      <c r="G191" s="175" t="s">
        <v>71</v>
      </c>
      <c r="H191" s="171">
        <f>SUM(H193)</f>
        <v>300000</v>
      </c>
    </row>
    <row r="192" spans="2:8" s="41" customFormat="1" ht="34.5" x14ac:dyDescent="0.25">
      <c r="B192" s="13"/>
      <c r="C192" s="13"/>
      <c r="D192" s="13"/>
      <c r="E192" s="13"/>
      <c r="F192" s="13"/>
      <c r="G192" s="30" t="s">
        <v>54</v>
      </c>
      <c r="H192" s="170"/>
    </row>
    <row r="193" spans="2:8" s="41" customFormat="1" x14ac:dyDescent="0.25">
      <c r="B193" s="13"/>
      <c r="C193" s="13"/>
      <c r="D193" s="13"/>
      <c r="E193" s="13"/>
      <c r="F193" s="13"/>
      <c r="G193" s="30" t="s">
        <v>4</v>
      </c>
      <c r="H193" s="169">
        <f>SUM(H194)</f>
        <v>300000</v>
      </c>
    </row>
    <row r="194" spans="2:8" s="41" customFormat="1" x14ac:dyDescent="0.25">
      <c r="B194" s="13"/>
      <c r="C194" s="13"/>
      <c r="D194" s="13"/>
      <c r="E194" s="13"/>
      <c r="F194" s="13"/>
      <c r="G194" s="30" t="s">
        <v>24</v>
      </c>
      <c r="H194" s="169">
        <f>SUM(H195)</f>
        <v>300000</v>
      </c>
    </row>
    <row r="195" spans="2:8" s="41" customFormat="1" x14ac:dyDescent="0.25">
      <c r="B195" s="13"/>
      <c r="C195" s="13"/>
      <c r="D195" s="13"/>
      <c r="E195" s="13"/>
      <c r="F195" s="13"/>
      <c r="G195" s="30" t="s">
        <v>72</v>
      </c>
      <c r="H195" s="169">
        <f>H196</f>
        <v>300000</v>
      </c>
    </row>
    <row r="196" spans="2:8" s="41" customFormat="1" x14ac:dyDescent="0.25">
      <c r="B196" s="13"/>
      <c r="C196" s="13"/>
      <c r="D196" s="13"/>
      <c r="E196" s="13"/>
      <c r="F196" s="13"/>
      <c r="G196" s="30" t="s">
        <v>73</v>
      </c>
      <c r="H196" s="169">
        <f>H197</f>
        <v>300000</v>
      </c>
    </row>
    <row r="197" spans="2:8" s="41" customFormat="1" x14ac:dyDescent="0.25">
      <c r="B197" s="13"/>
      <c r="C197" s="13"/>
      <c r="D197" s="13"/>
      <c r="E197" s="13"/>
      <c r="F197" s="13"/>
      <c r="G197" s="83" t="s">
        <v>74</v>
      </c>
      <c r="H197" s="169">
        <f>'6.'!E178</f>
        <v>300000</v>
      </c>
    </row>
    <row r="198" spans="2:8" s="41" customFormat="1" ht="69" x14ac:dyDescent="0.25">
      <c r="B198" s="13"/>
      <c r="C198" s="13"/>
      <c r="D198" s="13"/>
      <c r="E198" s="13"/>
      <c r="F198" s="13">
        <v>21014</v>
      </c>
      <c r="G198" s="30" t="s">
        <v>170</v>
      </c>
      <c r="H198" s="169">
        <f>SUM(H200)</f>
        <v>-260000</v>
      </c>
    </row>
    <row r="199" spans="2:8" s="41" customFormat="1" x14ac:dyDescent="0.25">
      <c r="B199" s="13"/>
      <c r="C199" s="13"/>
      <c r="D199" s="13"/>
      <c r="E199" s="13"/>
      <c r="F199" s="13"/>
      <c r="G199" s="30" t="s">
        <v>53</v>
      </c>
      <c r="H199" s="170"/>
    </row>
    <row r="200" spans="2:8" s="41" customFormat="1" ht="34.5" x14ac:dyDescent="0.25">
      <c r="B200" s="13"/>
      <c r="C200" s="13"/>
      <c r="D200" s="13"/>
      <c r="E200" s="13"/>
      <c r="F200" s="13"/>
      <c r="G200" s="175" t="s">
        <v>71</v>
      </c>
      <c r="H200" s="171">
        <f>SUM(H202)</f>
        <v>-260000</v>
      </c>
    </row>
    <row r="201" spans="2:8" s="41" customFormat="1" ht="34.5" x14ac:dyDescent="0.25">
      <c r="B201" s="13"/>
      <c r="C201" s="13"/>
      <c r="D201" s="13"/>
      <c r="E201" s="13"/>
      <c r="F201" s="13"/>
      <c r="G201" s="30" t="s">
        <v>54</v>
      </c>
      <c r="H201" s="170"/>
    </row>
    <row r="202" spans="2:8" s="41" customFormat="1" x14ac:dyDescent="0.25">
      <c r="B202" s="13"/>
      <c r="C202" s="13"/>
      <c r="D202" s="13"/>
      <c r="E202" s="13"/>
      <c r="F202" s="13"/>
      <c r="G202" s="30" t="s">
        <v>4</v>
      </c>
      <c r="H202" s="169">
        <f>SUM(H203)</f>
        <v>-260000</v>
      </c>
    </row>
    <row r="203" spans="2:8" s="41" customFormat="1" x14ac:dyDescent="0.25">
      <c r="B203" s="13"/>
      <c r="C203" s="13"/>
      <c r="D203" s="13"/>
      <c r="E203" s="13"/>
      <c r="F203" s="13"/>
      <c r="G203" s="30" t="s">
        <v>24</v>
      </c>
      <c r="H203" s="169">
        <f>SUM(H204)</f>
        <v>-260000</v>
      </c>
    </row>
    <row r="204" spans="2:8" s="41" customFormat="1" x14ac:dyDescent="0.25">
      <c r="B204" s="13"/>
      <c r="C204" s="13"/>
      <c r="D204" s="13"/>
      <c r="E204" s="13"/>
      <c r="F204" s="13"/>
      <c r="G204" s="30" t="s">
        <v>72</v>
      </c>
      <c r="H204" s="169">
        <f>H205</f>
        <v>-260000</v>
      </c>
    </row>
    <row r="205" spans="2:8" s="41" customFormat="1" x14ac:dyDescent="0.25">
      <c r="B205" s="13"/>
      <c r="C205" s="13"/>
      <c r="D205" s="13"/>
      <c r="E205" s="13"/>
      <c r="F205" s="13"/>
      <c r="G205" s="30" t="s">
        <v>73</v>
      </c>
      <c r="H205" s="169">
        <f>H206</f>
        <v>-260000</v>
      </c>
    </row>
    <row r="206" spans="2:8" s="41" customFormat="1" x14ac:dyDescent="0.25">
      <c r="B206" s="13"/>
      <c r="C206" s="13"/>
      <c r="D206" s="13"/>
      <c r="E206" s="13"/>
      <c r="F206" s="13"/>
      <c r="G206" s="83" t="s">
        <v>101</v>
      </c>
      <c r="H206" s="169">
        <f>'7.'!E26</f>
        <v>-260000</v>
      </c>
    </row>
    <row r="207" spans="2:8" s="41" customFormat="1" ht="69" x14ac:dyDescent="0.25">
      <c r="B207" s="13"/>
      <c r="C207" s="13"/>
      <c r="D207" s="13"/>
      <c r="E207" s="13"/>
      <c r="F207" s="13">
        <v>21015</v>
      </c>
      <c r="G207" s="30" t="s">
        <v>196</v>
      </c>
      <c r="H207" s="169">
        <f>SUM(H209)</f>
        <v>-2400000</v>
      </c>
    </row>
    <row r="208" spans="2:8" s="41" customFormat="1" x14ac:dyDescent="0.25">
      <c r="B208" s="13"/>
      <c r="C208" s="13"/>
      <c r="D208" s="13"/>
      <c r="E208" s="13"/>
      <c r="F208" s="13"/>
      <c r="G208" s="30" t="s">
        <v>53</v>
      </c>
      <c r="H208" s="170"/>
    </row>
    <row r="209" spans="2:8" s="41" customFormat="1" ht="34.5" x14ac:dyDescent="0.25">
      <c r="B209" s="13"/>
      <c r="C209" s="13"/>
      <c r="D209" s="13"/>
      <c r="E209" s="13"/>
      <c r="F209" s="13"/>
      <c r="G209" s="93" t="s">
        <v>71</v>
      </c>
      <c r="H209" s="171">
        <f>SUM(H211)</f>
        <v>-2400000</v>
      </c>
    </row>
    <row r="210" spans="2:8" s="41" customFormat="1" ht="34.5" x14ac:dyDescent="0.25">
      <c r="B210" s="13"/>
      <c r="C210" s="13"/>
      <c r="D210" s="13"/>
      <c r="E210" s="13"/>
      <c r="F210" s="13"/>
      <c r="G210" s="30" t="s">
        <v>54</v>
      </c>
      <c r="H210" s="170"/>
    </row>
    <row r="211" spans="2:8" s="41" customFormat="1" x14ac:dyDescent="0.25">
      <c r="B211" s="13"/>
      <c r="C211" s="13"/>
      <c r="D211" s="13"/>
      <c r="E211" s="13"/>
      <c r="F211" s="13"/>
      <c r="G211" s="30" t="s">
        <v>4</v>
      </c>
      <c r="H211" s="169">
        <f>SUM(H212)</f>
        <v>-2400000</v>
      </c>
    </row>
    <row r="212" spans="2:8" s="41" customFormat="1" x14ac:dyDescent="0.25">
      <c r="B212" s="13"/>
      <c r="C212" s="13"/>
      <c r="D212" s="13"/>
      <c r="E212" s="13"/>
      <c r="F212" s="13"/>
      <c r="G212" s="30" t="s">
        <v>24</v>
      </c>
      <c r="H212" s="169">
        <f>SUM(H213)</f>
        <v>-2400000</v>
      </c>
    </row>
    <row r="213" spans="2:8" s="41" customFormat="1" x14ac:dyDescent="0.25">
      <c r="B213" s="13"/>
      <c r="C213" s="13"/>
      <c r="D213" s="13"/>
      <c r="E213" s="13"/>
      <c r="F213" s="13"/>
      <c r="G213" s="30" t="s">
        <v>72</v>
      </c>
      <c r="H213" s="169">
        <f>SUM(H214,H216,H218)</f>
        <v>-2400000</v>
      </c>
    </row>
    <row r="214" spans="2:8" s="41" customFormat="1" x14ac:dyDescent="0.25">
      <c r="B214" s="13"/>
      <c r="C214" s="13"/>
      <c r="D214" s="13"/>
      <c r="E214" s="13"/>
      <c r="F214" s="13"/>
      <c r="G214" s="30" t="s">
        <v>73</v>
      </c>
      <c r="H214" s="169">
        <f>SUM(H215)</f>
        <v>-1040000</v>
      </c>
    </row>
    <row r="215" spans="2:8" s="41" customFormat="1" x14ac:dyDescent="0.25">
      <c r="B215" s="13"/>
      <c r="C215" s="13"/>
      <c r="D215" s="13"/>
      <c r="E215" s="13"/>
      <c r="F215" s="13"/>
      <c r="G215" s="83" t="s">
        <v>101</v>
      </c>
      <c r="H215" s="169">
        <f>'6.'!E187</f>
        <v>-1040000</v>
      </c>
    </row>
    <row r="216" spans="2:8" s="41" customFormat="1" x14ac:dyDescent="0.25">
      <c r="B216" s="13"/>
      <c r="C216" s="13"/>
      <c r="D216" s="13"/>
      <c r="E216" s="13"/>
      <c r="F216" s="13"/>
      <c r="G216" s="30" t="s">
        <v>75</v>
      </c>
      <c r="H216" s="169">
        <f>SUM(H217)</f>
        <v>-680000</v>
      </c>
    </row>
    <row r="217" spans="2:8" s="41" customFormat="1" x14ac:dyDescent="0.25">
      <c r="B217" s="13"/>
      <c r="C217" s="13"/>
      <c r="D217" s="13"/>
      <c r="E217" s="13"/>
      <c r="F217" s="13"/>
      <c r="G217" s="30" t="s">
        <v>76</v>
      </c>
      <c r="H217" s="169">
        <f>'6.'!E189</f>
        <v>-680000</v>
      </c>
    </row>
    <row r="218" spans="2:8" s="41" customFormat="1" x14ac:dyDescent="0.25">
      <c r="B218" s="13"/>
      <c r="C218" s="13"/>
      <c r="D218" s="13"/>
      <c r="E218" s="13"/>
      <c r="F218" s="13"/>
      <c r="G218" s="30" t="s">
        <v>180</v>
      </c>
      <c r="H218" s="169">
        <f>SUM(H219)</f>
        <v>-680000</v>
      </c>
    </row>
    <row r="219" spans="2:8" s="41" customFormat="1" x14ac:dyDescent="0.25">
      <c r="B219" s="13"/>
      <c r="C219" s="13"/>
      <c r="D219" s="13"/>
      <c r="E219" s="13"/>
      <c r="F219" s="13"/>
      <c r="G219" s="83" t="s">
        <v>181</v>
      </c>
      <c r="H219" s="169">
        <f>'6.'!E191</f>
        <v>-680000</v>
      </c>
    </row>
    <row r="220" spans="2:8" s="41" customFormat="1" ht="51.75" x14ac:dyDescent="0.25">
      <c r="B220" s="13"/>
      <c r="C220" s="13"/>
      <c r="D220" s="13"/>
      <c r="E220" s="13"/>
      <c r="F220" s="13">
        <v>21016</v>
      </c>
      <c r="G220" s="30" t="s">
        <v>197</v>
      </c>
      <c r="H220" s="169">
        <f>SUM(H222)</f>
        <v>-579500</v>
      </c>
    </row>
    <row r="221" spans="2:8" s="41" customFormat="1" x14ac:dyDescent="0.25">
      <c r="B221" s="13"/>
      <c r="C221" s="13"/>
      <c r="D221" s="13"/>
      <c r="E221" s="13"/>
      <c r="F221" s="13"/>
      <c r="G221" s="30" t="s">
        <v>53</v>
      </c>
      <c r="H221" s="170"/>
    </row>
    <row r="222" spans="2:8" s="41" customFormat="1" ht="34.5" x14ac:dyDescent="0.25">
      <c r="B222" s="13"/>
      <c r="C222" s="13"/>
      <c r="D222" s="13"/>
      <c r="E222" s="13"/>
      <c r="F222" s="13"/>
      <c r="G222" s="93" t="s">
        <v>71</v>
      </c>
      <c r="H222" s="171">
        <f>SUM(H224)</f>
        <v>-579500</v>
      </c>
    </row>
    <row r="223" spans="2:8" s="41" customFormat="1" ht="34.5" x14ac:dyDescent="0.25">
      <c r="B223" s="13"/>
      <c r="C223" s="13"/>
      <c r="D223" s="13"/>
      <c r="E223" s="13"/>
      <c r="F223" s="13"/>
      <c r="G223" s="30" t="s">
        <v>54</v>
      </c>
      <c r="H223" s="170"/>
    </row>
    <row r="224" spans="2:8" s="41" customFormat="1" x14ac:dyDescent="0.25">
      <c r="B224" s="13"/>
      <c r="C224" s="13"/>
      <c r="D224" s="13"/>
      <c r="E224" s="13"/>
      <c r="F224" s="13"/>
      <c r="G224" s="30" t="s">
        <v>4</v>
      </c>
      <c r="H224" s="169">
        <f>SUM(H225)</f>
        <v>-579500</v>
      </c>
    </row>
    <row r="225" spans="2:8" s="41" customFormat="1" x14ac:dyDescent="0.25">
      <c r="B225" s="13"/>
      <c r="C225" s="13"/>
      <c r="D225" s="13"/>
      <c r="E225" s="13"/>
      <c r="F225" s="13"/>
      <c r="G225" s="30" t="s">
        <v>24</v>
      </c>
      <c r="H225" s="169">
        <f>SUM(H226)</f>
        <v>-579500</v>
      </c>
    </row>
    <row r="226" spans="2:8" s="41" customFormat="1" x14ac:dyDescent="0.25">
      <c r="B226" s="13"/>
      <c r="C226" s="13"/>
      <c r="D226" s="13"/>
      <c r="E226" s="13"/>
      <c r="F226" s="13"/>
      <c r="G226" s="30" t="s">
        <v>72</v>
      </c>
      <c r="H226" s="169">
        <f>SUM(H227,H229)</f>
        <v>-579500</v>
      </c>
    </row>
    <row r="227" spans="2:8" s="41" customFormat="1" x14ac:dyDescent="0.25">
      <c r="B227" s="13"/>
      <c r="C227" s="13"/>
      <c r="D227" s="13"/>
      <c r="E227" s="13"/>
      <c r="F227" s="13"/>
      <c r="G227" s="30" t="s">
        <v>73</v>
      </c>
      <c r="H227" s="169">
        <f>SUM(H228)</f>
        <v>-463600</v>
      </c>
    </row>
    <row r="228" spans="2:8" s="41" customFormat="1" x14ac:dyDescent="0.25">
      <c r="B228" s="13"/>
      <c r="C228" s="13"/>
      <c r="D228" s="13"/>
      <c r="E228" s="13"/>
      <c r="F228" s="13"/>
      <c r="G228" s="83" t="s">
        <v>101</v>
      </c>
      <c r="H228" s="169">
        <f>'6.'!E200</f>
        <v>-463600</v>
      </c>
    </row>
    <row r="229" spans="2:8" s="41" customFormat="1" x14ac:dyDescent="0.25">
      <c r="B229" s="13"/>
      <c r="C229" s="13"/>
      <c r="D229" s="13"/>
      <c r="E229" s="13"/>
      <c r="F229" s="13"/>
      <c r="G229" s="30" t="s">
        <v>180</v>
      </c>
      <c r="H229" s="169">
        <f>SUM(H230)</f>
        <v>-115900</v>
      </c>
    </row>
    <row r="230" spans="2:8" s="41" customFormat="1" x14ac:dyDescent="0.25">
      <c r="B230" s="13"/>
      <c r="C230" s="13"/>
      <c r="D230" s="13"/>
      <c r="E230" s="13"/>
      <c r="F230" s="13"/>
      <c r="G230" s="83" t="s">
        <v>181</v>
      </c>
      <c r="H230" s="169">
        <f>'6.'!E202</f>
        <v>-115900</v>
      </c>
    </row>
    <row r="231" spans="2:8" x14ac:dyDescent="0.25">
      <c r="B231" s="14" t="s">
        <v>85</v>
      </c>
      <c r="C231" s="13"/>
      <c r="D231" s="13"/>
      <c r="E231" s="13"/>
      <c r="F231" s="13"/>
      <c r="G231" s="93" t="s">
        <v>140</v>
      </c>
      <c r="H231" s="181">
        <f>H233</f>
        <v>-600000</v>
      </c>
    </row>
    <row r="232" spans="2:8" x14ac:dyDescent="0.25">
      <c r="B232" s="13"/>
      <c r="C232" s="13"/>
      <c r="D232" s="13"/>
      <c r="E232" s="13"/>
      <c r="F232" s="13"/>
      <c r="G232" s="43" t="s">
        <v>3</v>
      </c>
      <c r="H232" s="170"/>
    </row>
    <row r="233" spans="2:8" x14ac:dyDescent="0.25">
      <c r="B233" s="13"/>
      <c r="C233" s="14" t="s">
        <v>87</v>
      </c>
      <c r="D233" s="13"/>
      <c r="E233" s="13"/>
      <c r="F233" s="13"/>
      <c r="G233" s="93" t="s">
        <v>141</v>
      </c>
      <c r="H233" s="181">
        <f>H235</f>
        <v>-600000</v>
      </c>
    </row>
    <row r="234" spans="2:8" x14ac:dyDescent="0.25">
      <c r="B234" s="13"/>
      <c r="C234" s="13"/>
      <c r="D234" s="13"/>
      <c r="E234" s="13"/>
      <c r="F234" s="13"/>
      <c r="G234" s="43" t="s">
        <v>3</v>
      </c>
      <c r="H234" s="170"/>
    </row>
    <row r="235" spans="2:8" x14ac:dyDescent="0.25">
      <c r="B235" s="13"/>
      <c r="C235" s="13"/>
      <c r="D235" s="14" t="s">
        <v>87</v>
      </c>
      <c r="E235" s="13"/>
      <c r="F235" s="13"/>
      <c r="G235" s="93" t="s">
        <v>141</v>
      </c>
      <c r="H235" s="181">
        <f>H237</f>
        <v>-600000</v>
      </c>
    </row>
    <row r="236" spans="2:8" x14ac:dyDescent="0.25">
      <c r="B236" s="13"/>
      <c r="C236" s="13"/>
      <c r="D236" s="13"/>
      <c r="E236" s="13"/>
      <c r="F236" s="13"/>
      <c r="G236" s="43" t="s">
        <v>3</v>
      </c>
      <c r="H236" s="170"/>
    </row>
    <row r="237" spans="2:8" s="176" customFormat="1" ht="34.5" x14ac:dyDescent="0.25">
      <c r="B237" s="13"/>
      <c r="C237" s="13"/>
      <c r="D237" s="13"/>
      <c r="E237" s="13"/>
      <c r="F237" s="13"/>
      <c r="G237" s="30" t="s">
        <v>20</v>
      </c>
      <c r="H237" s="168">
        <f>+H239</f>
        <v>-600000</v>
      </c>
    </row>
    <row r="238" spans="2:8" s="176" customFormat="1" x14ac:dyDescent="0.25">
      <c r="B238" s="13"/>
      <c r="C238" s="13"/>
      <c r="D238" s="13"/>
      <c r="E238" s="13"/>
      <c r="F238" s="13"/>
      <c r="G238" s="30" t="s">
        <v>3</v>
      </c>
      <c r="H238" s="168"/>
    </row>
    <row r="239" spans="2:8" x14ac:dyDescent="0.25">
      <c r="B239" s="13"/>
      <c r="C239" s="13"/>
      <c r="D239" s="13"/>
      <c r="E239" s="15" t="s">
        <v>142</v>
      </c>
      <c r="F239" s="44"/>
      <c r="G239" s="43" t="s">
        <v>143</v>
      </c>
      <c r="H239" s="169">
        <f>+H241</f>
        <v>-600000</v>
      </c>
    </row>
    <row r="240" spans="2:8" x14ac:dyDescent="0.25">
      <c r="B240" s="13"/>
      <c r="C240" s="13"/>
      <c r="D240" s="13"/>
      <c r="E240" s="13"/>
      <c r="F240" s="13"/>
      <c r="G240" s="30" t="s">
        <v>3</v>
      </c>
      <c r="H240" s="170"/>
    </row>
    <row r="241" spans="1:8" ht="54.75" customHeight="1" x14ac:dyDescent="0.25">
      <c r="B241" s="13"/>
      <c r="C241" s="13"/>
      <c r="D241" s="13"/>
      <c r="E241" s="44"/>
      <c r="F241" s="42">
        <v>32009</v>
      </c>
      <c r="G241" s="43" t="s">
        <v>214</v>
      </c>
      <c r="H241" s="169">
        <f>H243</f>
        <v>-600000</v>
      </c>
    </row>
    <row r="242" spans="1:8" x14ac:dyDescent="0.25">
      <c r="B242" s="13"/>
      <c r="C242" s="13"/>
      <c r="D242" s="13"/>
      <c r="E242" s="13"/>
      <c r="F242" s="13"/>
      <c r="G242" s="30" t="s">
        <v>53</v>
      </c>
      <c r="H242" s="170"/>
    </row>
    <row r="243" spans="1:8" ht="34.5" x14ac:dyDescent="0.25">
      <c r="B243" s="13"/>
      <c r="C243" s="13"/>
      <c r="D243" s="14"/>
      <c r="E243" s="142"/>
      <c r="F243" s="142"/>
      <c r="G243" s="143" t="s">
        <v>71</v>
      </c>
      <c r="H243" s="171">
        <f>H245</f>
        <v>-600000</v>
      </c>
    </row>
    <row r="244" spans="1:8" ht="34.5" x14ac:dyDescent="0.25">
      <c r="B244" s="13"/>
      <c r="C244" s="13"/>
      <c r="D244" s="13"/>
      <c r="E244" s="13"/>
      <c r="F244" s="13"/>
      <c r="G244" s="30" t="s">
        <v>54</v>
      </c>
      <c r="H244" s="170"/>
    </row>
    <row r="245" spans="1:8" x14ac:dyDescent="0.25">
      <c r="B245" s="13"/>
      <c r="C245" s="13"/>
      <c r="D245" s="13"/>
      <c r="E245" s="44"/>
      <c r="F245" s="44"/>
      <c r="G245" s="43" t="s">
        <v>4</v>
      </c>
      <c r="H245" s="169">
        <f t="shared" ref="H245:H250" si="0">H246</f>
        <v>-600000</v>
      </c>
    </row>
    <row r="246" spans="1:8" x14ac:dyDescent="0.25">
      <c r="B246" s="13"/>
      <c r="C246" s="13"/>
      <c r="D246" s="13"/>
      <c r="E246" s="44"/>
      <c r="F246" s="44"/>
      <c r="G246" s="43" t="s">
        <v>24</v>
      </c>
      <c r="H246" s="169">
        <f t="shared" si="0"/>
        <v>-600000</v>
      </c>
    </row>
    <row r="247" spans="1:8" x14ac:dyDescent="0.25">
      <c r="B247" s="13"/>
      <c r="C247" s="13"/>
      <c r="D247" s="13"/>
      <c r="E247" s="44"/>
      <c r="F247" s="44"/>
      <c r="G247" s="43" t="s">
        <v>72</v>
      </c>
      <c r="H247" s="169">
        <f>H248+H250</f>
        <v>-600000</v>
      </c>
    </row>
    <row r="248" spans="1:8" x14ac:dyDescent="0.25">
      <c r="B248" s="13"/>
      <c r="C248" s="13"/>
      <c r="D248" s="13"/>
      <c r="E248" s="44"/>
      <c r="F248" s="44"/>
      <c r="G248" s="43" t="s">
        <v>73</v>
      </c>
      <c r="H248" s="169">
        <f t="shared" si="0"/>
        <v>-368000</v>
      </c>
    </row>
    <row r="249" spans="1:8" x14ac:dyDescent="0.25">
      <c r="B249" s="13"/>
      <c r="C249" s="13"/>
      <c r="D249" s="13"/>
      <c r="E249" s="44"/>
      <c r="F249" s="44"/>
      <c r="G249" s="43" t="s">
        <v>101</v>
      </c>
      <c r="H249" s="169">
        <f>'6.'!E60</f>
        <v>-368000</v>
      </c>
    </row>
    <row r="250" spans="1:8" x14ac:dyDescent="0.25">
      <c r="B250" s="13"/>
      <c r="C250" s="13"/>
      <c r="D250" s="13"/>
      <c r="E250" s="44"/>
      <c r="F250" s="44"/>
      <c r="G250" s="43" t="s">
        <v>180</v>
      </c>
      <c r="H250" s="169">
        <f t="shared" si="0"/>
        <v>-232000</v>
      </c>
    </row>
    <row r="251" spans="1:8" x14ac:dyDescent="0.25">
      <c r="B251" s="13"/>
      <c r="C251" s="13"/>
      <c r="D251" s="13"/>
      <c r="E251" s="44"/>
      <c r="F251" s="44"/>
      <c r="G251" s="84" t="s">
        <v>181</v>
      </c>
      <c r="H251" s="169">
        <f>'6.'!E62</f>
        <v>-232000</v>
      </c>
    </row>
    <row r="252" spans="1:8" ht="34.5" x14ac:dyDescent="0.25">
      <c r="A252" s="31"/>
      <c r="B252" s="14" t="s">
        <v>117</v>
      </c>
      <c r="C252" s="13"/>
      <c r="D252" s="13"/>
      <c r="E252" s="13"/>
      <c r="F252" s="13"/>
      <c r="G252" s="93" t="s">
        <v>118</v>
      </c>
      <c r="H252" s="168">
        <f>+H254</f>
        <v>-871000</v>
      </c>
    </row>
    <row r="253" spans="1:8" x14ac:dyDescent="0.25">
      <c r="A253" s="31"/>
      <c r="B253" s="13"/>
      <c r="C253" s="13"/>
      <c r="D253" s="13"/>
      <c r="E253" s="13"/>
      <c r="F253" s="13"/>
      <c r="G253" s="30" t="s">
        <v>3</v>
      </c>
      <c r="H253" s="168"/>
    </row>
    <row r="254" spans="1:8" x14ac:dyDescent="0.25">
      <c r="A254" s="31"/>
      <c r="B254" s="13"/>
      <c r="C254" s="14" t="s">
        <v>83</v>
      </c>
      <c r="D254" s="13"/>
      <c r="E254" s="13"/>
      <c r="F254" s="13"/>
      <c r="G254" s="93" t="s">
        <v>119</v>
      </c>
      <c r="H254" s="168">
        <f>+H256</f>
        <v>-871000</v>
      </c>
    </row>
    <row r="255" spans="1:8" x14ac:dyDescent="0.25">
      <c r="A255" s="31"/>
      <c r="B255" s="13"/>
      <c r="C255" s="13"/>
      <c r="D255" s="13"/>
      <c r="E255" s="13"/>
      <c r="F255" s="13"/>
      <c r="G255" s="30" t="s">
        <v>3</v>
      </c>
      <c r="H255" s="168"/>
    </row>
    <row r="256" spans="1:8" x14ac:dyDescent="0.25">
      <c r="A256" s="31"/>
      <c r="B256" s="13"/>
      <c r="C256" s="13"/>
      <c r="D256" s="14" t="s">
        <v>87</v>
      </c>
      <c r="E256" s="13"/>
      <c r="F256" s="13"/>
      <c r="G256" s="93" t="s">
        <v>119</v>
      </c>
      <c r="H256" s="168">
        <f>+H260</f>
        <v>-871000</v>
      </c>
    </row>
    <row r="257" spans="1:8" x14ac:dyDescent="0.25">
      <c r="A257" s="31"/>
      <c r="B257" s="13"/>
      <c r="C257" s="13"/>
      <c r="D257" s="13"/>
      <c r="E257" s="13"/>
      <c r="F257" s="13"/>
      <c r="G257" s="30" t="s">
        <v>3</v>
      </c>
      <c r="H257" s="168"/>
    </row>
    <row r="258" spans="1:8" s="31" customFormat="1" ht="34.5" x14ac:dyDescent="0.25">
      <c r="B258" s="13"/>
      <c r="C258" s="13"/>
      <c r="D258" s="13"/>
      <c r="E258" s="13"/>
      <c r="F258" s="13"/>
      <c r="G258" s="30" t="s">
        <v>20</v>
      </c>
      <c r="H258" s="168">
        <f>+H260</f>
        <v>-871000</v>
      </c>
    </row>
    <row r="259" spans="1:8" s="31" customFormat="1" x14ac:dyDescent="0.25">
      <c r="B259" s="13"/>
      <c r="C259" s="13"/>
      <c r="D259" s="13"/>
      <c r="E259" s="13"/>
      <c r="F259" s="13"/>
      <c r="G259" s="30" t="s">
        <v>3</v>
      </c>
      <c r="H259" s="168"/>
    </row>
    <row r="260" spans="1:8" x14ac:dyDescent="0.25">
      <c r="A260" s="31"/>
      <c r="B260" s="13"/>
      <c r="C260" s="13"/>
      <c r="D260" s="13"/>
      <c r="E260" s="13" t="s">
        <v>107</v>
      </c>
      <c r="F260" s="13"/>
      <c r="G260" s="30" t="s">
        <v>108</v>
      </c>
      <c r="H260" s="168">
        <f>+H262</f>
        <v>-871000</v>
      </c>
    </row>
    <row r="261" spans="1:8" x14ac:dyDescent="0.25">
      <c r="A261" s="31"/>
      <c r="B261" s="13"/>
      <c r="C261" s="13"/>
      <c r="D261" s="13"/>
      <c r="E261" s="13"/>
      <c r="F261" s="13"/>
      <c r="G261" s="30" t="s">
        <v>3</v>
      </c>
      <c r="H261" s="168"/>
    </row>
    <row r="262" spans="1:8" s="41" customFormat="1" ht="51.75" x14ac:dyDescent="0.25">
      <c r="A262" s="31"/>
      <c r="B262" s="13"/>
      <c r="C262" s="13"/>
      <c r="D262" s="13"/>
      <c r="E262" s="13"/>
      <c r="F262" s="13">
        <v>31011</v>
      </c>
      <c r="G262" s="13" t="s">
        <v>200</v>
      </c>
      <c r="H262" s="168">
        <f>+H264</f>
        <v>-871000</v>
      </c>
    </row>
    <row r="263" spans="1:8" s="41" customFormat="1" x14ac:dyDescent="0.25">
      <c r="A263" s="31"/>
      <c r="B263" s="13"/>
      <c r="C263" s="13"/>
      <c r="D263" s="13"/>
      <c r="E263" s="13"/>
      <c r="F263" s="13"/>
      <c r="G263" s="30" t="s">
        <v>53</v>
      </c>
      <c r="H263" s="170"/>
    </row>
    <row r="264" spans="1:8" s="41" customFormat="1" ht="34.5" x14ac:dyDescent="0.25">
      <c r="A264" s="31"/>
      <c r="B264" s="13"/>
      <c r="C264" s="13"/>
      <c r="D264" s="13"/>
      <c r="E264" s="13"/>
      <c r="F264" s="13"/>
      <c r="G264" s="93" t="s">
        <v>116</v>
      </c>
      <c r="H264" s="171">
        <f>+H266</f>
        <v>-871000</v>
      </c>
    </row>
    <row r="265" spans="1:8" s="41" customFormat="1" ht="34.5" x14ac:dyDescent="0.25">
      <c r="A265" s="31"/>
      <c r="B265" s="13"/>
      <c r="C265" s="13"/>
      <c r="D265" s="13"/>
      <c r="E265" s="13"/>
      <c r="F265" s="13"/>
      <c r="G265" s="30" t="s">
        <v>54</v>
      </c>
      <c r="H265" s="170"/>
    </row>
    <row r="266" spans="1:8" s="41" customFormat="1" x14ac:dyDescent="0.25">
      <c r="A266" s="31"/>
      <c r="B266" s="13"/>
      <c r="C266" s="13"/>
      <c r="D266" s="13"/>
      <c r="E266" s="13"/>
      <c r="F266" s="13"/>
      <c r="G266" s="30" t="s">
        <v>4</v>
      </c>
      <c r="H266" s="169">
        <f t="shared" ref="H266:H271" si="1">+H267</f>
        <v>-871000</v>
      </c>
    </row>
    <row r="267" spans="1:8" s="41" customFormat="1" x14ac:dyDescent="0.25">
      <c r="A267" s="31"/>
      <c r="B267" s="13"/>
      <c r="C267" s="13"/>
      <c r="D267" s="13"/>
      <c r="E267" s="13"/>
      <c r="F267" s="13"/>
      <c r="G267" s="30" t="s">
        <v>24</v>
      </c>
      <c r="H267" s="169">
        <f t="shared" si="1"/>
        <v>-871000</v>
      </c>
    </row>
    <row r="268" spans="1:8" s="41" customFormat="1" x14ac:dyDescent="0.25">
      <c r="A268" s="31"/>
      <c r="B268" s="13"/>
      <c r="C268" s="13"/>
      <c r="D268" s="13"/>
      <c r="E268" s="13"/>
      <c r="F268" s="13"/>
      <c r="G268" s="30" t="s">
        <v>72</v>
      </c>
      <c r="H268" s="169">
        <f>+H271+H269</f>
        <v>-871000</v>
      </c>
    </row>
    <row r="269" spans="1:8" s="41" customFormat="1" x14ac:dyDescent="0.25">
      <c r="A269" s="31"/>
      <c r="B269" s="13"/>
      <c r="C269" s="13"/>
      <c r="D269" s="13"/>
      <c r="E269" s="13"/>
      <c r="F269" s="13"/>
      <c r="G269" s="30" t="s">
        <v>73</v>
      </c>
      <c r="H269" s="169">
        <f t="shared" si="1"/>
        <v>-696800</v>
      </c>
    </row>
    <row r="270" spans="1:8" s="41" customFormat="1" x14ac:dyDescent="0.25">
      <c r="A270" s="31"/>
      <c r="B270" s="13"/>
      <c r="C270" s="13"/>
      <c r="D270" s="13"/>
      <c r="E270" s="13"/>
      <c r="F270" s="13"/>
      <c r="G270" s="83" t="s">
        <v>101</v>
      </c>
      <c r="H270" s="169">
        <f>'6.'!E213</f>
        <v>-696800</v>
      </c>
    </row>
    <row r="271" spans="1:8" s="41" customFormat="1" x14ac:dyDescent="0.25">
      <c r="A271" s="31"/>
      <c r="B271" s="13"/>
      <c r="C271" s="13"/>
      <c r="D271" s="13"/>
      <c r="E271" s="13"/>
      <c r="F271" s="13"/>
      <c r="G271" s="30" t="s">
        <v>180</v>
      </c>
      <c r="H271" s="169">
        <f t="shared" si="1"/>
        <v>-174200</v>
      </c>
    </row>
    <row r="272" spans="1:8" s="41" customFormat="1" x14ac:dyDescent="0.25">
      <c r="A272" s="31"/>
      <c r="B272" s="13"/>
      <c r="C272" s="13"/>
      <c r="D272" s="13"/>
      <c r="E272" s="13"/>
      <c r="F272" s="13"/>
      <c r="G272" s="83" t="s">
        <v>121</v>
      </c>
      <c r="H272" s="169">
        <f>'6.'!E215</f>
        <v>-174200</v>
      </c>
    </row>
    <row r="273" spans="2:8" ht="34.5" x14ac:dyDescent="0.25">
      <c r="B273" s="203" t="s">
        <v>283</v>
      </c>
      <c r="C273" s="201"/>
      <c r="D273" s="201"/>
      <c r="E273" s="201"/>
      <c r="F273" s="201"/>
      <c r="G273" s="203" t="s">
        <v>284</v>
      </c>
      <c r="H273" s="169">
        <f>H275</f>
        <v>1726199.8</v>
      </c>
    </row>
    <row r="274" spans="2:8" x14ac:dyDescent="0.25">
      <c r="B274" s="201"/>
      <c r="C274" s="201"/>
      <c r="D274" s="201"/>
      <c r="E274" s="201"/>
      <c r="F274" s="201"/>
      <c r="G274" s="201" t="s">
        <v>3</v>
      </c>
      <c r="H274" s="169"/>
    </row>
    <row r="275" spans="2:8" x14ac:dyDescent="0.25">
      <c r="B275" s="201"/>
      <c r="C275" s="203" t="s">
        <v>87</v>
      </c>
      <c r="D275" s="201"/>
      <c r="E275" s="201"/>
      <c r="F275" s="201"/>
      <c r="G275" s="203" t="s">
        <v>285</v>
      </c>
      <c r="H275" s="169">
        <f>H277</f>
        <v>1726199.8</v>
      </c>
    </row>
    <row r="276" spans="2:8" x14ac:dyDescent="0.25">
      <c r="B276" s="201"/>
      <c r="C276" s="201"/>
      <c r="D276" s="201"/>
      <c r="E276" s="201"/>
      <c r="F276" s="201"/>
      <c r="G276" s="201" t="s">
        <v>3</v>
      </c>
      <c r="H276" s="169"/>
    </row>
    <row r="277" spans="2:8" x14ac:dyDescent="0.25">
      <c r="B277" s="201"/>
      <c r="C277" s="201"/>
      <c r="D277" s="203" t="s">
        <v>87</v>
      </c>
      <c r="E277" s="201"/>
      <c r="F277" s="201"/>
      <c r="G277" s="203" t="s">
        <v>286</v>
      </c>
      <c r="H277" s="169">
        <f>H279</f>
        <v>1726199.8</v>
      </c>
    </row>
    <row r="278" spans="2:8" x14ac:dyDescent="0.25">
      <c r="B278" s="201"/>
      <c r="C278" s="201"/>
      <c r="D278" s="201"/>
      <c r="E278" s="201"/>
      <c r="F278" s="201"/>
      <c r="G278" s="201" t="s">
        <v>3</v>
      </c>
      <c r="H278" s="169"/>
    </row>
    <row r="279" spans="2:8" x14ac:dyDescent="0.25">
      <c r="B279" s="193"/>
      <c r="C279" s="193"/>
      <c r="D279" s="193"/>
      <c r="E279" s="201" t="s">
        <v>287</v>
      </c>
      <c r="F279" s="201"/>
      <c r="G279" s="201" t="s">
        <v>286</v>
      </c>
      <c r="H279" s="169">
        <f>H281</f>
        <v>1726199.8</v>
      </c>
    </row>
    <row r="280" spans="2:8" x14ac:dyDescent="0.25">
      <c r="B280" s="193"/>
      <c r="C280" s="193"/>
      <c r="D280" s="193"/>
      <c r="E280" s="201"/>
      <c r="F280" s="201"/>
      <c r="G280" s="201" t="s">
        <v>3</v>
      </c>
      <c r="H280" s="169"/>
    </row>
    <row r="281" spans="2:8" x14ac:dyDescent="0.25">
      <c r="B281" s="193"/>
      <c r="C281" s="193"/>
      <c r="D281" s="193"/>
      <c r="E281" s="201"/>
      <c r="F281" s="201" t="s">
        <v>288</v>
      </c>
      <c r="G281" s="201" t="s">
        <v>286</v>
      </c>
      <c r="H281" s="169">
        <f>H283</f>
        <v>1726199.8</v>
      </c>
    </row>
    <row r="282" spans="2:8" x14ac:dyDescent="0.25">
      <c r="B282" s="193"/>
      <c r="C282" s="193"/>
      <c r="D282" s="193"/>
      <c r="E282" s="201"/>
      <c r="F282" s="201"/>
      <c r="G282" s="201" t="s">
        <v>53</v>
      </c>
      <c r="H282" s="169"/>
    </row>
    <row r="283" spans="2:8" x14ac:dyDescent="0.25">
      <c r="B283" s="193"/>
      <c r="C283" s="193"/>
      <c r="D283" s="193"/>
      <c r="E283" s="201"/>
      <c r="F283" s="201"/>
      <c r="G283" s="202" t="s">
        <v>289</v>
      </c>
      <c r="H283" s="169">
        <f>H285</f>
        <v>1726199.8</v>
      </c>
    </row>
    <row r="284" spans="2:8" ht="34.5" x14ac:dyDescent="0.25">
      <c r="B284" s="193"/>
      <c r="C284" s="193"/>
      <c r="D284" s="193"/>
      <c r="E284" s="201"/>
      <c r="F284" s="201"/>
      <c r="G284" s="201" t="s">
        <v>54</v>
      </c>
      <c r="H284" s="169"/>
    </row>
    <row r="285" spans="2:8" x14ac:dyDescent="0.25">
      <c r="B285" s="193"/>
      <c r="C285" s="193"/>
      <c r="D285" s="193"/>
      <c r="E285" s="201"/>
      <c r="F285" s="201"/>
      <c r="G285" s="201" t="s">
        <v>4</v>
      </c>
      <c r="H285" s="169">
        <f>H286</f>
        <v>1726199.8</v>
      </c>
    </row>
    <row r="286" spans="2:8" x14ac:dyDescent="0.25">
      <c r="B286" s="193"/>
      <c r="C286" s="193"/>
      <c r="D286" s="193"/>
      <c r="E286" s="201"/>
      <c r="F286" s="201"/>
      <c r="G286" s="201" t="s">
        <v>55</v>
      </c>
      <c r="H286" s="169">
        <f>H287</f>
        <v>1726199.8</v>
      </c>
    </row>
    <row r="287" spans="2:8" x14ac:dyDescent="0.25">
      <c r="B287" s="193"/>
      <c r="C287" s="193"/>
      <c r="D287" s="193"/>
      <c r="E287" s="201"/>
      <c r="F287" s="201"/>
      <c r="G287" s="201" t="s">
        <v>69</v>
      </c>
      <c r="H287" s="169">
        <f>H288</f>
        <v>1726199.8</v>
      </c>
    </row>
    <row r="288" spans="2:8" x14ac:dyDescent="0.25">
      <c r="B288" s="193"/>
      <c r="C288" s="193"/>
      <c r="D288" s="193"/>
      <c r="E288" s="201"/>
      <c r="F288" s="201"/>
      <c r="G288" s="201" t="s">
        <v>290</v>
      </c>
      <c r="H288" s="169">
        <f>-'6.'!G11-'7.'!G11</f>
        <v>1726199.8</v>
      </c>
    </row>
  </sheetData>
  <mergeCells count="8">
    <mergeCell ref="B8:D8"/>
    <mergeCell ref="E8:F8"/>
    <mergeCell ref="G8:G9"/>
    <mergeCell ref="B1:H1"/>
    <mergeCell ref="B2:H2"/>
    <mergeCell ref="B3:H3"/>
    <mergeCell ref="B4:H4"/>
    <mergeCell ref="B5:H5"/>
  </mergeCells>
  <pageMargins left="0.19685039370078741" right="0.19685039370078741" top="0.15748031496062992" bottom="0.15748031496062992" header="0.15748031496062992" footer="0.15748031496062992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1:J228"/>
  <sheetViews>
    <sheetView zoomScaleNormal="100" workbookViewId="0">
      <selection activeCell="G13" sqref="G13"/>
    </sheetView>
  </sheetViews>
  <sheetFormatPr defaultRowHeight="17.25" x14ac:dyDescent="0.25"/>
  <cols>
    <col min="1" max="1" width="9.140625" style="46"/>
    <col min="2" max="2" width="10.140625" style="45" customWidth="1"/>
    <col min="3" max="3" width="13.7109375" style="45" customWidth="1"/>
    <col min="4" max="4" width="65.140625" style="46" customWidth="1"/>
    <col min="5" max="5" width="20.85546875" style="46" customWidth="1"/>
    <col min="6" max="6" width="20" style="46" customWidth="1"/>
    <col min="7" max="7" width="18.85546875" style="46" customWidth="1"/>
    <col min="8" max="8" width="15.7109375" style="46" customWidth="1"/>
    <col min="9" max="9" width="18" style="46" customWidth="1"/>
    <col min="10" max="10" width="14.5703125" style="46" customWidth="1"/>
    <col min="11" max="11" width="16.7109375" style="46" customWidth="1"/>
    <col min="12" max="16384" width="9.140625" style="46"/>
  </cols>
  <sheetData>
    <row r="1" spans="2:10" ht="17.25" customHeight="1" x14ac:dyDescent="0.25">
      <c r="G1" s="46" t="s">
        <v>277</v>
      </c>
      <c r="H1" s="47"/>
      <c r="I1" s="47"/>
      <c r="J1" s="47"/>
    </row>
    <row r="2" spans="2:10" ht="17.25" customHeight="1" x14ac:dyDescent="0.25">
      <c r="G2" s="48" t="s">
        <v>27</v>
      </c>
      <c r="H2" s="47"/>
      <c r="I2" s="47"/>
      <c r="J2" s="47"/>
    </row>
    <row r="3" spans="2:10" ht="17.25" customHeight="1" x14ac:dyDescent="0.25">
      <c r="G3" s="48" t="s">
        <v>0</v>
      </c>
      <c r="H3" s="47"/>
      <c r="I3" s="47"/>
      <c r="J3" s="47"/>
    </row>
    <row r="4" spans="2:10" x14ac:dyDescent="0.25">
      <c r="B4" s="243"/>
      <c r="C4" s="243"/>
      <c r="D4" s="243"/>
    </row>
    <row r="5" spans="2:10" ht="66.75" customHeight="1" x14ac:dyDescent="0.25">
      <c r="B5" s="244" t="s">
        <v>297</v>
      </c>
      <c r="C5" s="244"/>
      <c r="D5" s="244"/>
      <c r="E5" s="244"/>
      <c r="F5" s="244"/>
      <c r="G5" s="244"/>
    </row>
    <row r="6" spans="2:10" ht="17.25" customHeight="1" x14ac:dyDescent="0.3">
      <c r="B6" s="49"/>
      <c r="C6" s="49"/>
      <c r="D6" s="50"/>
      <c r="E6" s="162"/>
      <c r="G6" s="51" t="s">
        <v>26</v>
      </c>
      <c r="H6" s="51"/>
    </row>
    <row r="7" spans="2:10" s="45" customFormat="1" ht="64.5" customHeight="1" x14ac:dyDescent="0.25">
      <c r="B7" s="248" t="s">
        <v>1</v>
      </c>
      <c r="C7" s="248"/>
      <c r="D7" s="249" t="s">
        <v>47</v>
      </c>
      <c r="E7" s="250" t="s">
        <v>21</v>
      </c>
      <c r="F7" s="251"/>
      <c r="G7" s="252"/>
    </row>
    <row r="8" spans="2:10" s="45" customFormat="1" x14ac:dyDescent="0.25">
      <c r="B8" s="248"/>
      <c r="C8" s="248"/>
      <c r="D8" s="249"/>
      <c r="E8" s="250" t="s">
        <v>52</v>
      </c>
      <c r="F8" s="251"/>
      <c r="G8" s="252"/>
    </row>
    <row r="9" spans="2:10" ht="17.25" customHeight="1" x14ac:dyDescent="0.25">
      <c r="B9" s="248"/>
      <c r="C9" s="248"/>
      <c r="D9" s="249"/>
      <c r="E9" s="253" t="s">
        <v>48</v>
      </c>
      <c r="F9" s="246" t="s">
        <v>3</v>
      </c>
      <c r="G9" s="247"/>
    </row>
    <row r="10" spans="2:10" ht="34.5" x14ac:dyDescent="0.25">
      <c r="B10" s="90" t="s">
        <v>49</v>
      </c>
      <c r="C10" s="90" t="s">
        <v>50</v>
      </c>
      <c r="D10" s="249"/>
      <c r="E10" s="254"/>
      <c r="F10" s="90" t="s">
        <v>135</v>
      </c>
      <c r="G10" s="90" t="s">
        <v>51</v>
      </c>
    </row>
    <row r="11" spans="2:10" ht="34.5" x14ac:dyDescent="0.25">
      <c r="B11" s="52"/>
      <c r="C11" s="53"/>
      <c r="D11" s="54" t="s">
        <v>136</v>
      </c>
      <c r="E11" s="156">
        <f>F11+G11</f>
        <v>-12607199.800000001</v>
      </c>
      <c r="F11" s="156">
        <f>F12+F13</f>
        <v>-10911000</v>
      </c>
      <c r="G11" s="156">
        <f>G12+G13</f>
        <v>-1696199.8</v>
      </c>
      <c r="H11" s="62"/>
      <c r="I11" s="146"/>
    </row>
    <row r="12" spans="2:10" s="41" customFormat="1" ht="30" customHeight="1" x14ac:dyDescent="0.25">
      <c r="B12" s="52"/>
      <c r="C12" s="53"/>
      <c r="D12" s="55" t="s">
        <v>153</v>
      </c>
      <c r="E12" s="156">
        <f>F12+G12</f>
        <v>-700206</v>
      </c>
      <c r="F12" s="156">
        <f>F70+F78+F86+F94+F103+F111+F120</f>
        <v>645000</v>
      </c>
      <c r="G12" s="156">
        <f>G78+G94+G111+G120</f>
        <v>-1345206</v>
      </c>
      <c r="H12" s="126"/>
      <c r="I12" s="146"/>
    </row>
    <row r="13" spans="2:10" s="41" customFormat="1" x14ac:dyDescent="0.25">
      <c r="B13" s="52"/>
      <c r="C13" s="53"/>
      <c r="D13" s="55" t="s">
        <v>137</v>
      </c>
      <c r="E13" s="156">
        <f>F13+G13</f>
        <v>-11906993.800000001</v>
      </c>
      <c r="F13" s="156">
        <f>+F22+F33+F44+F57+F129+F138+F147+F156+F165+F175+F184+F197+F210+F223</f>
        <v>-11556000</v>
      </c>
      <c r="G13" s="204">
        <f>+G22+G33+G44+G57+G129+G138+G147+G156+G165+G175+G184+G197+G210+G223</f>
        <v>-350993.80000000005</v>
      </c>
    </row>
    <row r="14" spans="2:10" s="41" customFormat="1" ht="51.75" x14ac:dyDescent="0.25">
      <c r="B14" s="52"/>
      <c r="C14" s="53"/>
      <c r="D14" s="56" t="s">
        <v>138</v>
      </c>
      <c r="E14" s="156">
        <f>F14+G14</f>
        <v>-12607199.800000001</v>
      </c>
      <c r="F14" s="156">
        <f>F15+F50+F63+F203+F216</f>
        <v>-10911000</v>
      </c>
      <c r="G14" s="156">
        <f>G15+G50+G63+G203+G216</f>
        <v>-1696199.8</v>
      </c>
      <c r="H14" s="126"/>
    </row>
    <row r="15" spans="2:10" x14ac:dyDescent="0.25">
      <c r="B15" s="57" t="s">
        <v>178</v>
      </c>
      <c r="C15" s="53"/>
      <c r="D15" s="58" t="s">
        <v>179</v>
      </c>
      <c r="E15" s="156">
        <f>F15+G15</f>
        <v>-2179500</v>
      </c>
      <c r="F15" s="156">
        <f>+F17+F28+F39</f>
        <v>-2179500</v>
      </c>
      <c r="G15" s="156">
        <f>+G17+G28+G39</f>
        <v>0</v>
      </c>
    </row>
    <row r="16" spans="2:10" x14ac:dyDescent="0.25">
      <c r="B16" s="52"/>
      <c r="C16" s="53"/>
      <c r="D16" s="58" t="s">
        <v>139</v>
      </c>
      <c r="E16" s="156"/>
      <c r="F16" s="156"/>
      <c r="G16" s="156"/>
    </row>
    <row r="17" spans="2:7" ht="34.5" x14ac:dyDescent="0.25">
      <c r="B17" s="52"/>
      <c r="C17" s="59" t="s">
        <v>184</v>
      </c>
      <c r="D17" s="58" t="s">
        <v>188</v>
      </c>
      <c r="E17" s="157">
        <f>E19</f>
        <v>-579500</v>
      </c>
      <c r="F17" s="157">
        <f>F19</f>
        <v>-579500</v>
      </c>
      <c r="G17" s="157">
        <f>G19</f>
        <v>0</v>
      </c>
    </row>
    <row r="18" spans="2:7" x14ac:dyDescent="0.25">
      <c r="B18" s="52"/>
      <c r="C18" s="53"/>
      <c r="D18" s="58" t="s">
        <v>53</v>
      </c>
      <c r="E18" s="58"/>
      <c r="F18" s="58"/>
      <c r="G18" s="58"/>
    </row>
    <row r="19" spans="2:7" ht="34.5" x14ac:dyDescent="0.25">
      <c r="B19" s="52"/>
      <c r="C19" s="53"/>
      <c r="D19" s="58" t="s">
        <v>116</v>
      </c>
      <c r="E19" s="157">
        <f>E21</f>
        <v>-579500</v>
      </c>
      <c r="F19" s="157">
        <f>F21</f>
        <v>-579500</v>
      </c>
      <c r="G19" s="157">
        <f>G21</f>
        <v>0</v>
      </c>
    </row>
    <row r="20" spans="2:7" ht="34.5" x14ac:dyDescent="0.25">
      <c r="B20" s="52"/>
      <c r="C20" s="53"/>
      <c r="D20" s="58" t="s">
        <v>54</v>
      </c>
      <c r="E20" s="58"/>
      <c r="F20" s="58"/>
      <c r="G20" s="58"/>
    </row>
    <row r="21" spans="2:7" x14ac:dyDescent="0.25">
      <c r="B21" s="52"/>
      <c r="C21" s="53"/>
      <c r="D21" s="58" t="s">
        <v>4</v>
      </c>
      <c r="E21" s="156">
        <f t="shared" ref="E21:G22" si="0">E22</f>
        <v>-579500</v>
      </c>
      <c r="F21" s="156">
        <f t="shared" si="0"/>
        <v>-579500</v>
      </c>
      <c r="G21" s="156">
        <f t="shared" si="0"/>
        <v>0</v>
      </c>
    </row>
    <row r="22" spans="2:7" x14ac:dyDescent="0.25">
      <c r="B22" s="52"/>
      <c r="C22" s="53"/>
      <c r="D22" s="58" t="s">
        <v>24</v>
      </c>
      <c r="E22" s="156">
        <f t="shared" si="0"/>
        <v>-579500</v>
      </c>
      <c r="F22" s="156">
        <f t="shared" si="0"/>
        <v>-579500</v>
      </c>
      <c r="G22" s="156">
        <f t="shared" si="0"/>
        <v>0</v>
      </c>
    </row>
    <row r="23" spans="2:7" x14ac:dyDescent="0.25">
      <c r="B23" s="52"/>
      <c r="C23" s="53"/>
      <c r="D23" s="58" t="s">
        <v>72</v>
      </c>
      <c r="E23" s="156">
        <f>E26+E24</f>
        <v>-579500</v>
      </c>
      <c r="F23" s="156">
        <f>F26+F24</f>
        <v>-579500</v>
      </c>
      <c r="G23" s="156">
        <f>G26+G24</f>
        <v>0</v>
      </c>
    </row>
    <row r="24" spans="2:7" x14ac:dyDescent="0.25">
      <c r="B24" s="52"/>
      <c r="C24" s="53"/>
      <c r="D24" s="58" t="s">
        <v>73</v>
      </c>
      <c r="E24" s="156">
        <f>E25</f>
        <v>-463600</v>
      </c>
      <c r="F24" s="156">
        <f>F25</f>
        <v>-463600</v>
      </c>
      <c r="G24" s="156">
        <f>G25</f>
        <v>0</v>
      </c>
    </row>
    <row r="25" spans="2:7" x14ac:dyDescent="0.25">
      <c r="B25" s="52"/>
      <c r="C25" s="53"/>
      <c r="D25" s="60" t="s">
        <v>101</v>
      </c>
      <c r="E25" s="156">
        <f>F25+G25</f>
        <v>-463600</v>
      </c>
      <c r="F25" s="156">
        <v>-463600</v>
      </c>
      <c r="G25" s="156">
        <v>0</v>
      </c>
    </row>
    <row r="26" spans="2:7" x14ac:dyDescent="0.25">
      <c r="B26" s="52"/>
      <c r="C26" s="53"/>
      <c r="D26" s="58" t="s">
        <v>180</v>
      </c>
      <c r="E26" s="156">
        <f>E27</f>
        <v>-115900</v>
      </c>
      <c r="F26" s="156">
        <f>F27</f>
        <v>-115900</v>
      </c>
      <c r="G26" s="156">
        <f>G27</f>
        <v>0</v>
      </c>
    </row>
    <row r="27" spans="2:7" x14ac:dyDescent="0.25">
      <c r="B27" s="52"/>
      <c r="C27" s="53"/>
      <c r="D27" s="60" t="s">
        <v>181</v>
      </c>
      <c r="E27" s="156">
        <f>F27+G27</f>
        <v>-115900</v>
      </c>
      <c r="F27" s="156">
        <v>-115900</v>
      </c>
      <c r="G27" s="156">
        <v>0</v>
      </c>
    </row>
    <row r="28" spans="2:7" ht="34.5" x14ac:dyDescent="0.25">
      <c r="B28" s="52"/>
      <c r="C28" s="59" t="s">
        <v>185</v>
      </c>
      <c r="D28" s="58" t="s">
        <v>187</v>
      </c>
      <c r="E28" s="157">
        <f>E30</f>
        <v>-1100000</v>
      </c>
      <c r="F28" s="157">
        <f>F30</f>
        <v>-1100000</v>
      </c>
      <c r="G28" s="157">
        <f>G30</f>
        <v>0</v>
      </c>
    </row>
    <row r="29" spans="2:7" x14ac:dyDescent="0.25">
      <c r="B29" s="52"/>
      <c r="C29" s="53"/>
      <c r="D29" s="58" t="s">
        <v>53</v>
      </c>
      <c r="E29" s="58"/>
      <c r="F29" s="58"/>
      <c r="G29" s="58"/>
    </row>
    <row r="30" spans="2:7" ht="34.5" x14ac:dyDescent="0.25">
      <c r="B30" s="52"/>
      <c r="C30" s="53"/>
      <c r="D30" s="58" t="s">
        <v>116</v>
      </c>
      <c r="E30" s="157">
        <f>E32</f>
        <v>-1100000</v>
      </c>
      <c r="F30" s="157">
        <f>F32</f>
        <v>-1100000</v>
      </c>
      <c r="G30" s="157">
        <f>G32</f>
        <v>0</v>
      </c>
    </row>
    <row r="31" spans="2:7" ht="34.5" x14ac:dyDescent="0.25">
      <c r="B31" s="52"/>
      <c r="C31" s="53"/>
      <c r="D31" s="58" t="s">
        <v>54</v>
      </c>
      <c r="E31" s="58"/>
      <c r="F31" s="58"/>
      <c r="G31" s="58"/>
    </row>
    <row r="32" spans="2:7" x14ac:dyDescent="0.25">
      <c r="B32" s="52"/>
      <c r="C32" s="53"/>
      <c r="D32" s="58" t="s">
        <v>4</v>
      </c>
      <c r="E32" s="156">
        <f t="shared" ref="E32:G33" si="1">E33</f>
        <v>-1100000</v>
      </c>
      <c r="F32" s="156">
        <f t="shared" si="1"/>
        <v>-1100000</v>
      </c>
      <c r="G32" s="156">
        <f t="shared" si="1"/>
        <v>0</v>
      </c>
    </row>
    <row r="33" spans="2:7" x14ac:dyDescent="0.25">
      <c r="B33" s="52"/>
      <c r="C33" s="53"/>
      <c r="D33" s="58" t="s">
        <v>24</v>
      </c>
      <c r="E33" s="156">
        <f t="shared" si="1"/>
        <v>-1100000</v>
      </c>
      <c r="F33" s="156">
        <f t="shared" si="1"/>
        <v>-1100000</v>
      </c>
      <c r="G33" s="156">
        <f t="shared" si="1"/>
        <v>0</v>
      </c>
    </row>
    <row r="34" spans="2:7" x14ac:dyDescent="0.25">
      <c r="B34" s="52"/>
      <c r="C34" s="53"/>
      <c r="D34" s="58" t="s">
        <v>72</v>
      </c>
      <c r="E34" s="156">
        <f>E37+E35</f>
        <v>-1100000</v>
      </c>
      <c r="F34" s="156">
        <f>F37+F35</f>
        <v>-1100000</v>
      </c>
      <c r="G34" s="156">
        <f>G37+G35</f>
        <v>0</v>
      </c>
    </row>
    <row r="35" spans="2:7" x14ac:dyDescent="0.25">
      <c r="B35" s="52"/>
      <c r="C35" s="53"/>
      <c r="D35" s="58" t="s">
        <v>73</v>
      </c>
      <c r="E35" s="156">
        <f>E36</f>
        <v>-840000</v>
      </c>
      <c r="F35" s="156">
        <f>F36</f>
        <v>-840000</v>
      </c>
      <c r="G35" s="156">
        <f>G36</f>
        <v>0</v>
      </c>
    </row>
    <row r="36" spans="2:7" x14ac:dyDescent="0.25">
      <c r="B36" s="52"/>
      <c r="C36" s="53"/>
      <c r="D36" s="60" t="s">
        <v>101</v>
      </c>
      <c r="E36" s="156">
        <f>F36+G36</f>
        <v>-840000</v>
      </c>
      <c r="F36" s="156">
        <v>-840000</v>
      </c>
      <c r="G36" s="156">
        <v>0</v>
      </c>
    </row>
    <row r="37" spans="2:7" x14ac:dyDescent="0.25">
      <c r="B37" s="52"/>
      <c r="C37" s="53"/>
      <c r="D37" s="58" t="s">
        <v>180</v>
      </c>
      <c r="E37" s="156">
        <f>E38</f>
        <v>-260000</v>
      </c>
      <c r="F37" s="156">
        <f>F38</f>
        <v>-260000</v>
      </c>
      <c r="G37" s="156">
        <f>G38</f>
        <v>0</v>
      </c>
    </row>
    <row r="38" spans="2:7" x14ac:dyDescent="0.25">
      <c r="B38" s="52"/>
      <c r="C38" s="53"/>
      <c r="D38" s="60" t="s">
        <v>181</v>
      </c>
      <c r="E38" s="156">
        <f>F38+G38</f>
        <v>-260000</v>
      </c>
      <c r="F38" s="156">
        <v>-260000</v>
      </c>
      <c r="G38" s="156">
        <v>0</v>
      </c>
    </row>
    <row r="39" spans="2:7" ht="34.5" x14ac:dyDescent="0.25">
      <c r="B39" s="52"/>
      <c r="C39" s="59" t="s">
        <v>186</v>
      </c>
      <c r="D39" s="58" t="s">
        <v>189</v>
      </c>
      <c r="E39" s="157">
        <f>E41</f>
        <v>-500000</v>
      </c>
      <c r="F39" s="157">
        <f>F41</f>
        <v>-500000</v>
      </c>
      <c r="G39" s="157">
        <f>G41</f>
        <v>0</v>
      </c>
    </row>
    <row r="40" spans="2:7" x14ac:dyDescent="0.25">
      <c r="B40" s="52"/>
      <c r="C40" s="53"/>
      <c r="D40" s="58" t="s">
        <v>53</v>
      </c>
      <c r="E40" s="58"/>
      <c r="F40" s="58"/>
      <c r="G40" s="58"/>
    </row>
    <row r="41" spans="2:7" ht="34.5" x14ac:dyDescent="0.25">
      <c r="B41" s="52"/>
      <c r="C41" s="53"/>
      <c r="D41" s="58" t="s">
        <v>116</v>
      </c>
      <c r="E41" s="157">
        <f>E43</f>
        <v>-500000</v>
      </c>
      <c r="F41" s="157">
        <f>F43</f>
        <v>-500000</v>
      </c>
      <c r="G41" s="157">
        <f>G43</f>
        <v>0</v>
      </c>
    </row>
    <row r="42" spans="2:7" ht="34.5" x14ac:dyDescent="0.25">
      <c r="B42" s="52"/>
      <c r="C42" s="53"/>
      <c r="D42" s="58" t="s">
        <v>54</v>
      </c>
      <c r="E42" s="58"/>
      <c r="F42" s="58"/>
      <c r="G42" s="58"/>
    </row>
    <row r="43" spans="2:7" x14ac:dyDescent="0.25">
      <c r="B43" s="52"/>
      <c r="C43" s="53"/>
      <c r="D43" s="58" t="s">
        <v>4</v>
      </c>
      <c r="E43" s="156">
        <f t="shared" ref="E43:G44" si="2">E44</f>
        <v>-500000</v>
      </c>
      <c r="F43" s="156">
        <f t="shared" si="2"/>
        <v>-500000</v>
      </c>
      <c r="G43" s="156">
        <f t="shared" si="2"/>
        <v>0</v>
      </c>
    </row>
    <row r="44" spans="2:7" x14ac:dyDescent="0.25">
      <c r="B44" s="52"/>
      <c r="C44" s="53"/>
      <c r="D44" s="58" t="s">
        <v>24</v>
      </c>
      <c r="E44" s="156">
        <f t="shared" si="2"/>
        <v>-500000</v>
      </c>
      <c r="F44" s="156">
        <f t="shared" si="2"/>
        <v>-500000</v>
      </c>
      <c r="G44" s="156">
        <f t="shared" si="2"/>
        <v>0</v>
      </c>
    </row>
    <row r="45" spans="2:7" x14ac:dyDescent="0.25">
      <c r="B45" s="52"/>
      <c r="C45" s="53"/>
      <c r="D45" s="58" t="s">
        <v>72</v>
      </c>
      <c r="E45" s="156">
        <f>E48+E46</f>
        <v>-500000</v>
      </c>
      <c r="F45" s="156">
        <f>F48+F46</f>
        <v>-500000</v>
      </c>
      <c r="G45" s="156">
        <f>G48+G46</f>
        <v>0</v>
      </c>
    </row>
    <row r="46" spans="2:7" x14ac:dyDescent="0.25">
      <c r="B46" s="52"/>
      <c r="C46" s="53"/>
      <c r="D46" s="58" t="s">
        <v>73</v>
      </c>
      <c r="E46" s="156">
        <f>E47</f>
        <v>-300000</v>
      </c>
      <c r="F46" s="156">
        <f>F47</f>
        <v>-300000</v>
      </c>
      <c r="G46" s="156">
        <f>G47</f>
        <v>0</v>
      </c>
    </row>
    <row r="47" spans="2:7" x14ac:dyDescent="0.25">
      <c r="B47" s="52"/>
      <c r="C47" s="53"/>
      <c r="D47" s="60" t="s">
        <v>101</v>
      </c>
      <c r="E47" s="156">
        <f>F47+G47</f>
        <v>-300000</v>
      </c>
      <c r="F47" s="156">
        <v>-300000</v>
      </c>
      <c r="G47" s="156">
        <v>0</v>
      </c>
    </row>
    <row r="48" spans="2:7" x14ac:dyDescent="0.25">
      <c r="B48" s="52"/>
      <c r="C48" s="53"/>
      <c r="D48" s="58" t="s">
        <v>180</v>
      </c>
      <c r="E48" s="156">
        <f>E49</f>
        <v>-200000</v>
      </c>
      <c r="F48" s="156">
        <f>F49</f>
        <v>-200000</v>
      </c>
      <c r="G48" s="156">
        <f>G49</f>
        <v>0</v>
      </c>
    </row>
    <row r="49" spans="2:7" x14ac:dyDescent="0.25">
      <c r="B49" s="52"/>
      <c r="C49" s="53"/>
      <c r="D49" s="60" t="s">
        <v>181</v>
      </c>
      <c r="E49" s="156">
        <f>F49+G49</f>
        <v>-200000</v>
      </c>
      <c r="F49" s="156">
        <v>-200000</v>
      </c>
      <c r="G49" s="156">
        <v>0</v>
      </c>
    </row>
    <row r="50" spans="2:7" x14ac:dyDescent="0.25">
      <c r="B50" s="57" t="s">
        <v>134</v>
      </c>
      <c r="C50" s="53"/>
      <c r="D50" s="58" t="s">
        <v>143</v>
      </c>
      <c r="E50" s="156">
        <f>F50+G50</f>
        <v>-600000</v>
      </c>
      <c r="F50" s="156">
        <f>F52</f>
        <v>-600000</v>
      </c>
      <c r="G50" s="156">
        <f>G52</f>
        <v>0</v>
      </c>
    </row>
    <row r="51" spans="2:7" x14ac:dyDescent="0.25">
      <c r="B51" s="52"/>
      <c r="C51" s="53"/>
      <c r="D51" s="58" t="s">
        <v>139</v>
      </c>
      <c r="E51" s="156"/>
      <c r="F51" s="156"/>
      <c r="G51" s="156"/>
    </row>
    <row r="52" spans="2:7" ht="51.75" x14ac:dyDescent="0.25">
      <c r="B52" s="52"/>
      <c r="C52" s="59" t="s">
        <v>190</v>
      </c>
      <c r="D52" s="58" t="s">
        <v>191</v>
      </c>
      <c r="E52" s="157">
        <f>E54</f>
        <v>-600000</v>
      </c>
      <c r="F52" s="157">
        <f>F54</f>
        <v>-600000</v>
      </c>
      <c r="G52" s="157">
        <f>G54</f>
        <v>0</v>
      </c>
    </row>
    <row r="53" spans="2:7" x14ac:dyDescent="0.25">
      <c r="B53" s="52"/>
      <c r="C53" s="53"/>
      <c r="D53" s="58" t="s">
        <v>53</v>
      </c>
      <c r="E53" s="58"/>
      <c r="F53" s="58"/>
      <c r="G53" s="58"/>
    </row>
    <row r="54" spans="2:7" ht="34.5" x14ac:dyDescent="0.25">
      <c r="B54" s="52"/>
      <c r="C54" s="53"/>
      <c r="D54" s="58" t="s">
        <v>152</v>
      </c>
      <c r="E54" s="157">
        <f>E56</f>
        <v>-600000</v>
      </c>
      <c r="F54" s="157">
        <f>F56</f>
        <v>-600000</v>
      </c>
      <c r="G54" s="157">
        <f>G56</f>
        <v>0</v>
      </c>
    </row>
    <row r="55" spans="2:7" ht="34.5" x14ac:dyDescent="0.25">
      <c r="B55" s="52"/>
      <c r="C55" s="53"/>
      <c r="D55" s="58" t="s">
        <v>54</v>
      </c>
      <c r="E55" s="58"/>
      <c r="F55" s="58"/>
      <c r="G55" s="58"/>
    </row>
    <row r="56" spans="2:7" x14ac:dyDescent="0.25">
      <c r="B56" s="52"/>
      <c r="C56" s="53"/>
      <c r="D56" s="58" t="s">
        <v>4</v>
      </c>
      <c r="E56" s="156">
        <f t="shared" ref="E56:G57" si="3">E57</f>
        <v>-600000</v>
      </c>
      <c r="F56" s="156">
        <f t="shared" si="3"/>
        <v>-600000</v>
      </c>
      <c r="G56" s="156">
        <f t="shared" si="3"/>
        <v>0</v>
      </c>
    </row>
    <row r="57" spans="2:7" x14ac:dyDescent="0.25">
      <c r="B57" s="52"/>
      <c r="C57" s="53"/>
      <c r="D57" s="58" t="s">
        <v>24</v>
      </c>
      <c r="E57" s="156">
        <f t="shared" si="3"/>
        <v>-600000</v>
      </c>
      <c r="F57" s="156">
        <f t="shared" si="3"/>
        <v>-600000</v>
      </c>
      <c r="G57" s="156">
        <f t="shared" si="3"/>
        <v>0</v>
      </c>
    </row>
    <row r="58" spans="2:7" x14ac:dyDescent="0.25">
      <c r="B58" s="52"/>
      <c r="C58" s="53"/>
      <c r="D58" s="58" t="s">
        <v>72</v>
      </c>
      <c r="E58" s="156">
        <f>E61+E59</f>
        <v>-600000</v>
      </c>
      <c r="F58" s="156">
        <f>F61+F59</f>
        <v>-600000</v>
      </c>
      <c r="G58" s="156">
        <f>G61+G59</f>
        <v>0</v>
      </c>
    </row>
    <row r="59" spans="2:7" x14ac:dyDescent="0.25">
      <c r="B59" s="52"/>
      <c r="C59" s="53"/>
      <c r="D59" s="58" t="s">
        <v>73</v>
      </c>
      <c r="E59" s="156">
        <f>E60</f>
        <v>-368000</v>
      </c>
      <c r="F59" s="156">
        <f>F60</f>
        <v>-368000</v>
      </c>
      <c r="G59" s="156">
        <f>G60</f>
        <v>0</v>
      </c>
    </row>
    <row r="60" spans="2:7" x14ac:dyDescent="0.25">
      <c r="B60" s="52"/>
      <c r="C60" s="53"/>
      <c r="D60" s="60" t="s">
        <v>101</v>
      </c>
      <c r="E60" s="156">
        <f>F60+G60</f>
        <v>-368000</v>
      </c>
      <c r="F60" s="156">
        <v>-368000</v>
      </c>
      <c r="G60" s="156">
        <v>0</v>
      </c>
    </row>
    <row r="61" spans="2:7" x14ac:dyDescent="0.25">
      <c r="B61" s="52"/>
      <c r="C61" s="53"/>
      <c r="D61" s="58" t="s">
        <v>180</v>
      </c>
      <c r="E61" s="156">
        <f>E62</f>
        <v>-232000</v>
      </c>
      <c r="F61" s="156">
        <f>F62</f>
        <v>-232000</v>
      </c>
      <c r="G61" s="156">
        <f>G62</f>
        <v>0</v>
      </c>
    </row>
    <row r="62" spans="2:7" x14ac:dyDescent="0.25">
      <c r="B62" s="52"/>
      <c r="C62" s="53"/>
      <c r="D62" s="60" t="s">
        <v>181</v>
      </c>
      <c r="E62" s="156">
        <f>F62+G62</f>
        <v>-232000</v>
      </c>
      <c r="F62" s="156">
        <v>-232000</v>
      </c>
      <c r="G62" s="156">
        <v>0</v>
      </c>
    </row>
    <row r="63" spans="2:7" x14ac:dyDescent="0.25">
      <c r="B63" s="57" t="s">
        <v>193</v>
      </c>
      <c r="C63" s="53"/>
      <c r="D63" s="58" t="s">
        <v>192</v>
      </c>
      <c r="E63" s="156">
        <f>F63+G63</f>
        <v>-8206699.7999999998</v>
      </c>
      <c r="F63" s="156">
        <f>F65+F73+F81+F89+F98+F106+F115+F124+F133+F142+F151+F160+F170+F179+F192</f>
        <v>-6510500</v>
      </c>
      <c r="G63" s="156">
        <f>G73+G89+G106+G115+G124+G133+G142+G151+G160+G170+G179+G192</f>
        <v>-1696199.8</v>
      </c>
    </row>
    <row r="64" spans="2:7" x14ac:dyDescent="0.25">
      <c r="B64" s="52"/>
      <c r="C64" s="53"/>
      <c r="D64" s="58" t="s">
        <v>139</v>
      </c>
      <c r="E64" s="156"/>
      <c r="F64" s="156"/>
      <c r="G64" s="156"/>
    </row>
    <row r="65" spans="2:10" ht="89.25" customHeight="1" x14ac:dyDescent="0.25">
      <c r="B65" s="52"/>
      <c r="C65" s="25">
        <v>11007</v>
      </c>
      <c r="D65" s="30" t="s">
        <v>299</v>
      </c>
      <c r="E65" s="149">
        <f>+E67</f>
        <v>460000</v>
      </c>
      <c r="F65" s="149">
        <f>+F67</f>
        <v>460000</v>
      </c>
      <c r="G65" s="149">
        <f>+G67</f>
        <v>0</v>
      </c>
      <c r="I65" s="213"/>
      <c r="J65" s="213"/>
    </row>
    <row r="66" spans="2:10" x14ac:dyDescent="0.25">
      <c r="B66" s="52"/>
      <c r="C66" s="201"/>
      <c r="D66" s="201" t="s">
        <v>53</v>
      </c>
      <c r="E66" s="149"/>
      <c r="F66" s="149"/>
      <c r="G66" s="149"/>
      <c r="I66" s="213"/>
      <c r="J66" s="213"/>
    </row>
    <row r="67" spans="2:10" ht="34.5" x14ac:dyDescent="0.25">
      <c r="B67" s="52"/>
      <c r="C67" s="201"/>
      <c r="D67" s="203" t="s">
        <v>152</v>
      </c>
      <c r="E67" s="149">
        <f>+E69</f>
        <v>460000</v>
      </c>
      <c r="F67" s="149">
        <f>+F69</f>
        <v>460000</v>
      </c>
      <c r="G67" s="149">
        <f>+G69</f>
        <v>0</v>
      </c>
      <c r="I67" s="213"/>
      <c r="J67" s="213"/>
    </row>
    <row r="68" spans="2:10" ht="34.5" x14ac:dyDescent="0.25">
      <c r="B68" s="52"/>
      <c r="C68" s="201"/>
      <c r="D68" s="201" t="s">
        <v>54</v>
      </c>
      <c r="E68" s="149"/>
      <c r="F68" s="149"/>
      <c r="G68" s="149"/>
      <c r="I68" s="213"/>
      <c r="J68" s="213"/>
    </row>
    <row r="69" spans="2:10" x14ac:dyDescent="0.25">
      <c r="B69" s="52"/>
      <c r="C69" s="201"/>
      <c r="D69" s="201" t="s">
        <v>4</v>
      </c>
      <c r="E69" s="149">
        <f>+F69+G69</f>
        <v>460000</v>
      </c>
      <c r="F69" s="149">
        <f t="shared" ref="F69:G71" si="4">+F70</f>
        <v>460000</v>
      </c>
      <c r="G69" s="149">
        <f t="shared" si="4"/>
        <v>0</v>
      </c>
      <c r="I69" s="213"/>
      <c r="J69" s="213"/>
    </row>
    <row r="70" spans="2:10" x14ac:dyDescent="0.25">
      <c r="B70" s="52"/>
      <c r="C70" s="201"/>
      <c r="D70" s="201" t="s">
        <v>55</v>
      </c>
      <c r="E70" s="149">
        <f>+F70+G70</f>
        <v>460000</v>
      </c>
      <c r="F70" s="149">
        <f t="shared" si="4"/>
        <v>460000</v>
      </c>
      <c r="G70" s="149">
        <f t="shared" si="4"/>
        <v>0</v>
      </c>
      <c r="I70" s="213"/>
      <c r="J70" s="213"/>
    </row>
    <row r="71" spans="2:10" x14ac:dyDescent="0.25">
      <c r="B71" s="52"/>
      <c r="C71" s="201"/>
      <c r="D71" s="201" t="s">
        <v>69</v>
      </c>
      <c r="E71" s="149">
        <f>+F71+G71</f>
        <v>460000</v>
      </c>
      <c r="F71" s="149">
        <f t="shared" si="4"/>
        <v>460000</v>
      </c>
      <c r="G71" s="149">
        <f t="shared" si="4"/>
        <v>0</v>
      </c>
      <c r="I71" s="213"/>
      <c r="J71" s="213"/>
    </row>
    <row r="72" spans="2:10" x14ac:dyDescent="0.25">
      <c r="B72" s="52"/>
      <c r="C72" s="201"/>
      <c r="D72" s="201" t="s">
        <v>70</v>
      </c>
      <c r="E72" s="149">
        <f>+F72+G72</f>
        <v>460000</v>
      </c>
      <c r="F72" s="215">
        <v>460000</v>
      </c>
      <c r="G72" s="149">
        <v>0</v>
      </c>
      <c r="I72" s="213"/>
      <c r="J72" s="213"/>
    </row>
    <row r="73" spans="2:10" s="128" customFormat="1" ht="51.75" x14ac:dyDescent="0.25">
      <c r="B73" s="135"/>
      <c r="C73" s="108" t="s">
        <v>106</v>
      </c>
      <c r="D73" s="135" t="s">
        <v>226</v>
      </c>
      <c r="E73" s="153">
        <f>+E75</f>
        <v>-285000</v>
      </c>
      <c r="F73" s="153">
        <f>+F75</f>
        <v>-55000</v>
      </c>
      <c r="G73" s="153">
        <f>+G75</f>
        <v>-230000</v>
      </c>
      <c r="J73" s="137"/>
    </row>
    <row r="74" spans="2:10" s="128" customFormat="1" x14ac:dyDescent="0.25">
      <c r="B74" s="135"/>
      <c r="C74" s="135"/>
      <c r="D74" s="135" t="s">
        <v>53</v>
      </c>
      <c r="E74" s="153"/>
      <c r="F74" s="153"/>
      <c r="G74" s="153"/>
    </row>
    <row r="75" spans="2:10" s="128" customFormat="1" ht="34.5" x14ac:dyDescent="0.25">
      <c r="B75" s="135"/>
      <c r="C75" s="135"/>
      <c r="D75" s="134" t="s">
        <v>152</v>
      </c>
      <c r="E75" s="153">
        <f>+E77</f>
        <v>-285000</v>
      </c>
      <c r="F75" s="153">
        <f>+F77</f>
        <v>-55000</v>
      </c>
      <c r="G75" s="153">
        <f>+G77</f>
        <v>-230000</v>
      </c>
    </row>
    <row r="76" spans="2:10" s="128" customFormat="1" ht="34.5" x14ac:dyDescent="0.25">
      <c r="B76" s="135"/>
      <c r="C76" s="135"/>
      <c r="D76" s="135" t="s">
        <v>54</v>
      </c>
      <c r="E76" s="153"/>
      <c r="F76" s="153"/>
      <c r="G76" s="153"/>
    </row>
    <row r="77" spans="2:10" s="128" customFormat="1" x14ac:dyDescent="0.25">
      <c r="B77" s="135"/>
      <c r="C77" s="135"/>
      <c r="D77" s="135" t="s">
        <v>4</v>
      </c>
      <c r="E77" s="153">
        <f>+F77+G77</f>
        <v>-285000</v>
      </c>
      <c r="F77" s="153">
        <f t="shared" ref="F77:G79" si="5">+F78</f>
        <v>-55000</v>
      </c>
      <c r="G77" s="153">
        <f t="shared" si="5"/>
        <v>-230000</v>
      </c>
    </row>
    <row r="78" spans="2:10" s="128" customFormat="1" x14ac:dyDescent="0.25">
      <c r="B78" s="135"/>
      <c r="C78" s="135"/>
      <c r="D78" s="135" t="s">
        <v>55</v>
      </c>
      <c r="E78" s="153">
        <f>+F78+G78</f>
        <v>-285000</v>
      </c>
      <c r="F78" s="153">
        <f t="shared" si="5"/>
        <v>-55000</v>
      </c>
      <c r="G78" s="153">
        <f t="shared" si="5"/>
        <v>-230000</v>
      </c>
    </row>
    <row r="79" spans="2:10" s="128" customFormat="1" x14ac:dyDescent="0.25">
      <c r="B79" s="135"/>
      <c r="C79" s="135"/>
      <c r="D79" s="135" t="s">
        <v>69</v>
      </c>
      <c r="E79" s="153">
        <f>+F79+G79</f>
        <v>-285000</v>
      </c>
      <c r="F79" s="153">
        <f t="shared" si="5"/>
        <v>-55000</v>
      </c>
      <c r="G79" s="153">
        <f t="shared" si="5"/>
        <v>-230000</v>
      </c>
    </row>
    <row r="80" spans="2:10" s="128" customFormat="1" x14ac:dyDescent="0.25">
      <c r="B80" s="135"/>
      <c r="C80" s="135"/>
      <c r="D80" s="135" t="s">
        <v>70</v>
      </c>
      <c r="E80" s="153">
        <f>+F80+G80</f>
        <v>-285000</v>
      </c>
      <c r="F80" s="153">
        <v>-55000</v>
      </c>
      <c r="G80" s="153">
        <v>-230000</v>
      </c>
    </row>
    <row r="81" spans="2:10" ht="69" x14ac:dyDescent="0.25">
      <c r="B81" s="52"/>
      <c r="C81" s="25">
        <v>11010</v>
      </c>
      <c r="D81" s="30" t="s">
        <v>300</v>
      </c>
      <c r="E81" s="149">
        <f>+E83</f>
        <v>-55000</v>
      </c>
      <c r="F81" s="149">
        <f>+F83</f>
        <v>-55000</v>
      </c>
      <c r="G81" s="149">
        <f>+G83</f>
        <v>0</v>
      </c>
      <c r="I81" s="213"/>
      <c r="J81" s="213"/>
    </row>
    <row r="82" spans="2:10" x14ac:dyDescent="0.25">
      <c r="B82" s="52"/>
      <c r="C82" s="201"/>
      <c r="D82" s="201" t="s">
        <v>53</v>
      </c>
      <c r="E82" s="149"/>
      <c r="F82" s="149"/>
      <c r="G82" s="149"/>
      <c r="I82" s="213"/>
      <c r="J82" s="213"/>
    </row>
    <row r="83" spans="2:10" ht="34.5" x14ac:dyDescent="0.25">
      <c r="B83" s="52"/>
      <c r="C83" s="201"/>
      <c r="D83" s="203" t="s">
        <v>152</v>
      </c>
      <c r="E83" s="149">
        <f>+E85</f>
        <v>-55000</v>
      </c>
      <c r="F83" s="149">
        <f>+F85</f>
        <v>-55000</v>
      </c>
      <c r="G83" s="149">
        <f>+G85</f>
        <v>0</v>
      </c>
      <c r="I83" s="213"/>
      <c r="J83" s="213"/>
    </row>
    <row r="84" spans="2:10" ht="34.5" x14ac:dyDescent="0.25">
      <c r="B84" s="52"/>
      <c r="C84" s="201"/>
      <c r="D84" s="201" t="s">
        <v>54</v>
      </c>
      <c r="E84" s="149"/>
      <c r="F84" s="149"/>
      <c r="G84" s="149"/>
      <c r="I84" s="213"/>
      <c r="J84" s="213"/>
    </row>
    <row r="85" spans="2:10" x14ac:dyDescent="0.25">
      <c r="B85" s="52"/>
      <c r="C85" s="201"/>
      <c r="D85" s="201" t="s">
        <v>4</v>
      </c>
      <c r="E85" s="149">
        <f>+F85+G85</f>
        <v>-55000</v>
      </c>
      <c r="F85" s="149">
        <f t="shared" ref="F85:G87" si="6">+F86</f>
        <v>-55000</v>
      </c>
      <c r="G85" s="149">
        <f t="shared" si="6"/>
        <v>0</v>
      </c>
      <c r="I85" s="213"/>
      <c r="J85" s="213"/>
    </row>
    <row r="86" spans="2:10" x14ac:dyDescent="0.25">
      <c r="B86" s="52"/>
      <c r="C86" s="201"/>
      <c r="D86" s="201" t="s">
        <v>55</v>
      </c>
      <c r="E86" s="149">
        <f>+F86+G86</f>
        <v>-55000</v>
      </c>
      <c r="F86" s="149">
        <f t="shared" si="6"/>
        <v>-55000</v>
      </c>
      <c r="G86" s="149">
        <f t="shared" si="6"/>
        <v>0</v>
      </c>
      <c r="I86" s="213"/>
      <c r="J86" s="213"/>
    </row>
    <row r="87" spans="2:10" x14ac:dyDescent="0.25">
      <c r="B87" s="52"/>
      <c r="C87" s="201"/>
      <c r="D87" s="201" t="s">
        <v>69</v>
      </c>
      <c r="E87" s="149">
        <f>+F87+G87</f>
        <v>-55000</v>
      </c>
      <c r="F87" s="149">
        <f t="shared" si="6"/>
        <v>-55000</v>
      </c>
      <c r="G87" s="149">
        <f t="shared" si="6"/>
        <v>0</v>
      </c>
      <c r="I87" s="213"/>
      <c r="J87" s="213"/>
    </row>
    <row r="88" spans="2:10" x14ac:dyDescent="0.25">
      <c r="B88" s="52"/>
      <c r="C88" s="201"/>
      <c r="D88" s="201" t="s">
        <v>70</v>
      </c>
      <c r="E88" s="149">
        <f>+F88+G88</f>
        <v>-55000</v>
      </c>
      <c r="F88" s="215">
        <v>-55000</v>
      </c>
      <c r="G88" s="149">
        <v>0</v>
      </c>
      <c r="I88" s="213"/>
      <c r="J88" s="213"/>
    </row>
    <row r="89" spans="2:10" s="128" customFormat="1" ht="51.75" x14ac:dyDescent="0.25">
      <c r="B89" s="135"/>
      <c r="C89" s="108">
        <v>11012</v>
      </c>
      <c r="D89" s="135" t="s">
        <v>228</v>
      </c>
      <c r="E89" s="153">
        <f>+E91</f>
        <v>-470000</v>
      </c>
      <c r="F89" s="153">
        <f>+F91</f>
        <v>0</v>
      </c>
      <c r="G89" s="153">
        <f>+G91</f>
        <v>-470000</v>
      </c>
      <c r="J89" s="137"/>
    </row>
    <row r="90" spans="2:10" s="128" customFormat="1" x14ac:dyDescent="0.25">
      <c r="B90" s="135"/>
      <c r="C90" s="135"/>
      <c r="D90" s="135" t="s">
        <v>53</v>
      </c>
      <c r="E90" s="153"/>
      <c r="F90" s="153"/>
      <c r="G90" s="153"/>
    </row>
    <row r="91" spans="2:10" s="128" customFormat="1" ht="34.5" x14ac:dyDescent="0.25">
      <c r="B91" s="135"/>
      <c r="C91" s="135"/>
      <c r="D91" s="134" t="s">
        <v>152</v>
      </c>
      <c r="E91" s="153">
        <f>+E93</f>
        <v>-470000</v>
      </c>
      <c r="F91" s="153">
        <f>+F93</f>
        <v>0</v>
      </c>
      <c r="G91" s="153">
        <f>+G93</f>
        <v>-470000</v>
      </c>
    </row>
    <row r="92" spans="2:10" s="128" customFormat="1" ht="34.5" x14ac:dyDescent="0.25">
      <c r="B92" s="135"/>
      <c r="C92" s="135"/>
      <c r="D92" s="135" t="s">
        <v>54</v>
      </c>
      <c r="E92" s="153"/>
      <c r="F92" s="153"/>
      <c r="G92" s="153"/>
    </row>
    <row r="93" spans="2:10" s="128" customFormat="1" x14ac:dyDescent="0.25">
      <c r="B93" s="135"/>
      <c r="C93" s="135"/>
      <c r="D93" s="135" t="s">
        <v>4</v>
      </c>
      <c r="E93" s="153">
        <f>+F93+G93</f>
        <v>-470000</v>
      </c>
      <c r="F93" s="153">
        <f>+F94</f>
        <v>0</v>
      </c>
      <c r="G93" s="153">
        <f>+G94</f>
        <v>-470000</v>
      </c>
    </row>
    <row r="94" spans="2:10" s="128" customFormat="1" x14ac:dyDescent="0.25">
      <c r="B94" s="135"/>
      <c r="C94" s="135"/>
      <c r="D94" s="135" t="s">
        <v>55</v>
      </c>
      <c r="E94" s="153">
        <f>+F94+G94</f>
        <v>-470000</v>
      </c>
      <c r="F94" s="153">
        <f>+F95</f>
        <v>0</v>
      </c>
      <c r="G94" s="153">
        <f>+G95</f>
        <v>-470000</v>
      </c>
    </row>
    <row r="95" spans="2:10" s="128" customFormat="1" x14ac:dyDescent="0.25">
      <c r="B95" s="135"/>
      <c r="C95" s="135"/>
      <c r="D95" s="135" t="s">
        <v>227</v>
      </c>
      <c r="E95" s="153">
        <f>+F95+G95</f>
        <v>-470000</v>
      </c>
      <c r="F95" s="153">
        <f>+F97</f>
        <v>0</v>
      </c>
      <c r="G95" s="153">
        <f>+G97</f>
        <v>-470000</v>
      </c>
    </row>
    <row r="96" spans="2:10" s="128" customFormat="1" ht="34.5" x14ac:dyDescent="0.25">
      <c r="B96" s="135"/>
      <c r="C96" s="135"/>
      <c r="D96" s="135" t="s">
        <v>229</v>
      </c>
      <c r="E96" s="153">
        <f>+F96+G96</f>
        <v>-470000</v>
      </c>
      <c r="F96" s="153">
        <f>F97</f>
        <v>0</v>
      </c>
      <c r="G96" s="153">
        <f>G97</f>
        <v>-470000</v>
      </c>
    </row>
    <row r="97" spans="2:10" s="128" customFormat="1" x14ac:dyDescent="0.25">
      <c r="B97" s="135"/>
      <c r="C97" s="135"/>
      <c r="D97" s="135" t="s">
        <v>230</v>
      </c>
      <c r="E97" s="153">
        <f>+F97+G97</f>
        <v>-470000</v>
      </c>
      <c r="F97" s="153">
        <v>0</v>
      </c>
      <c r="G97" s="153">
        <f>-470000</f>
        <v>-470000</v>
      </c>
    </row>
    <row r="98" spans="2:10" s="214" customFormat="1" ht="51.75" x14ac:dyDescent="0.25">
      <c r="B98" s="201"/>
      <c r="C98" s="25">
        <v>11014</v>
      </c>
      <c r="D98" s="30" t="s">
        <v>301</v>
      </c>
      <c r="E98" s="149">
        <f>+E100</f>
        <v>295000</v>
      </c>
      <c r="F98" s="149">
        <f>+F100</f>
        <v>295000</v>
      </c>
      <c r="G98" s="149">
        <f>+G100</f>
        <v>0</v>
      </c>
    </row>
    <row r="99" spans="2:10" s="214" customFormat="1" x14ac:dyDescent="0.25">
      <c r="B99" s="201"/>
      <c r="C99" s="201"/>
      <c r="D99" s="201" t="s">
        <v>53</v>
      </c>
      <c r="E99" s="149"/>
      <c r="F99" s="149"/>
      <c r="G99" s="149"/>
    </row>
    <row r="100" spans="2:10" s="214" customFormat="1" ht="34.5" x14ac:dyDescent="0.25">
      <c r="B100" s="201"/>
      <c r="C100" s="201"/>
      <c r="D100" s="203" t="s">
        <v>152</v>
      </c>
      <c r="E100" s="149">
        <f>+E102</f>
        <v>295000</v>
      </c>
      <c r="F100" s="149">
        <f>+F102</f>
        <v>295000</v>
      </c>
      <c r="G100" s="149">
        <f>+G102</f>
        <v>0</v>
      </c>
    </row>
    <row r="101" spans="2:10" s="214" customFormat="1" ht="34.5" x14ac:dyDescent="0.25">
      <c r="B101" s="201"/>
      <c r="C101" s="201"/>
      <c r="D101" s="201" t="s">
        <v>54</v>
      </c>
      <c r="E101" s="149"/>
      <c r="F101" s="149"/>
      <c r="G101" s="149"/>
    </row>
    <row r="102" spans="2:10" s="214" customFormat="1" x14ac:dyDescent="0.25">
      <c r="B102" s="201"/>
      <c r="C102" s="201"/>
      <c r="D102" s="201" t="s">
        <v>4</v>
      </c>
      <c r="E102" s="149">
        <f>+F102+G102</f>
        <v>295000</v>
      </c>
      <c r="F102" s="149">
        <f t="shared" ref="F102:G104" si="7">+F103</f>
        <v>295000</v>
      </c>
      <c r="G102" s="149">
        <f t="shared" si="7"/>
        <v>0</v>
      </c>
    </row>
    <row r="103" spans="2:10" s="214" customFormat="1" x14ac:dyDescent="0.25">
      <c r="B103" s="201"/>
      <c r="C103" s="201"/>
      <c r="D103" s="201" t="s">
        <v>55</v>
      </c>
      <c r="E103" s="149">
        <f>+F103+G103</f>
        <v>295000</v>
      </c>
      <c r="F103" s="149">
        <f t="shared" si="7"/>
        <v>295000</v>
      </c>
      <c r="G103" s="149">
        <f t="shared" si="7"/>
        <v>0</v>
      </c>
    </row>
    <row r="104" spans="2:10" s="214" customFormat="1" x14ac:dyDescent="0.25">
      <c r="B104" s="201"/>
      <c r="C104" s="201"/>
      <c r="D104" s="201" t="s">
        <v>69</v>
      </c>
      <c r="E104" s="149">
        <f>+F104+G104</f>
        <v>295000</v>
      </c>
      <c r="F104" s="149">
        <f t="shared" si="7"/>
        <v>295000</v>
      </c>
      <c r="G104" s="149">
        <f t="shared" si="7"/>
        <v>0</v>
      </c>
    </row>
    <row r="105" spans="2:10" s="214" customFormat="1" x14ac:dyDescent="0.25">
      <c r="B105" s="201"/>
      <c r="C105" s="201"/>
      <c r="D105" s="201" t="s">
        <v>70</v>
      </c>
      <c r="E105" s="149">
        <f>+F105+G105</f>
        <v>295000</v>
      </c>
      <c r="F105" s="215">
        <v>295000</v>
      </c>
      <c r="G105" s="149">
        <v>0</v>
      </c>
    </row>
    <row r="106" spans="2:10" s="128" customFormat="1" ht="51.75" x14ac:dyDescent="0.25">
      <c r="B106" s="135"/>
      <c r="C106" s="108">
        <v>11016</v>
      </c>
      <c r="D106" s="135" t="s">
        <v>231</v>
      </c>
      <c r="E106" s="153">
        <f>+E108</f>
        <v>-345206</v>
      </c>
      <c r="F106" s="153">
        <f>+F108</f>
        <v>0</v>
      </c>
      <c r="G106" s="153">
        <f>+G108</f>
        <v>-345206</v>
      </c>
      <c r="J106" s="137"/>
    </row>
    <row r="107" spans="2:10" s="128" customFormat="1" x14ac:dyDescent="0.25">
      <c r="B107" s="135"/>
      <c r="C107" s="135"/>
      <c r="D107" s="135" t="s">
        <v>53</v>
      </c>
      <c r="E107" s="153"/>
      <c r="F107" s="153"/>
      <c r="G107" s="153"/>
    </row>
    <row r="108" spans="2:10" s="128" customFormat="1" ht="34.5" x14ac:dyDescent="0.25">
      <c r="B108" s="135"/>
      <c r="C108" s="135"/>
      <c r="D108" s="134" t="s">
        <v>152</v>
      </c>
      <c r="E108" s="153">
        <f>+E110</f>
        <v>-345206</v>
      </c>
      <c r="F108" s="153">
        <f>+F110</f>
        <v>0</v>
      </c>
      <c r="G108" s="153">
        <f>+G110</f>
        <v>-345206</v>
      </c>
    </row>
    <row r="109" spans="2:10" s="128" customFormat="1" ht="34.5" x14ac:dyDescent="0.25">
      <c r="B109" s="135"/>
      <c r="C109" s="135"/>
      <c r="D109" s="135" t="s">
        <v>54</v>
      </c>
      <c r="E109" s="153"/>
      <c r="F109" s="153"/>
      <c r="G109" s="153"/>
    </row>
    <row r="110" spans="2:10" s="128" customFormat="1" x14ac:dyDescent="0.25">
      <c r="B110" s="135"/>
      <c r="C110" s="135"/>
      <c r="D110" s="135" t="s">
        <v>4</v>
      </c>
      <c r="E110" s="153">
        <f>+F110+G110</f>
        <v>-345206</v>
      </c>
      <c r="F110" s="153">
        <f>+F111</f>
        <v>0</v>
      </c>
      <c r="G110" s="153">
        <f>+G111</f>
        <v>-345206</v>
      </c>
    </row>
    <row r="111" spans="2:10" s="128" customFormat="1" x14ac:dyDescent="0.25">
      <c r="B111" s="135"/>
      <c r="C111" s="135"/>
      <c r="D111" s="135" t="s">
        <v>55</v>
      </c>
      <c r="E111" s="153">
        <f>+F111+G111</f>
        <v>-345206</v>
      </c>
      <c r="F111" s="153">
        <f>+F112</f>
        <v>0</v>
      </c>
      <c r="G111" s="153">
        <f>+G112</f>
        <v>-345206</v>
      </c>
    </row>
    <row r="112" spans="2:10" s="128" customFormat="1" x14ac:dyDescent="0.25">
      <c r="B112" s="135"/>
      <c r="C112" s="135"/>
      <c r="D112" s="135" t="s">
        <v>227</v>
      </c>
      <c r="E112" s="153">
        <f>+F112+G112</f>
        <v>-345206</v>
      </c>
      <c r="F112" s="153">
        <f>+F114</f>
        <v>0</v>
      </c>
      <c r="G112" s="153">
        <f>+G114</f>
        <v>-345206</v>
      </c>
    </row>
    <row r="113" spans="2:10" s="128" customFormat="1" ht="34.5" x14ac:dyDescent="0.25">
      <c r="B113" s="135"/>
      <c r="C113" s="135"/>
      <c r="D113" s="135" t="s">
        <v>229</v>
      </c>
      <c r="E113" s="153">
        <f>+F113+G113</f>
        <v>-345206</v>
      </c>
      <c r="F113" s="153">
        <f>F114</f>
        <v>0</v>
      </c>
      <c r="G113" s="153">
        <f>G114</f>
        <v>-345206</v>
      </c>
    </row>
    <row r="114" spans="2:10" s="128" customFormat="1" x14ac:dyDescent="0.25">
      <c r="B114" s="135"/>
      <c r="C114" s="135"/>
      <c r="D114" s="135" t="s">
        <v>230</v>
      </c>
      <c r="E114" s="153">
        <f>+F114+G114</f>
        <v>-345206</v>
      </c>
      <c r="F114" s="153">
        <v>0</v>
      </c>
      <c r="G114" s="153">
        <f>-345206</f>
        <v>-345206</v>
      </c>
    </row>
    <row r="115" spans="2:10" s="128" customFormat="1" ht="51.75" x14ac:dyDescent="0.25">
      <c r="B115" s="135"/>
      <c r="C115" s="108">
        <v>11017</v>
      </c>
      <c r="D115" s="135" t="s">
        <v>232</v>
      </c>
      <c r="E115" s="153">
        <f>+E117</f>
        <v>-300000</v>
      </c>
      <c r="F115" s="153">
        <f>+F117</f>
        <v>0</v>
      </c>
      <c r="G115" s="153">
        <f>+G117</f>
        <v>-300000</v>
      </c>
      <c r="J115" s="137"/>
    </row>
    <row r="116" spans="2:10" s="128" customFormat="1" x14ac:dyDescent="0.25">
      <c r="B116" s="135"/>
      <c r="C116" s="135"/>
      <c r="D116" s="135" t="s">
        <v>53</v>
      </c>
      <c r="E116" s="153"/>
      <c r="F116" s="153"/>
      <c r="G116" s="153"/>
    </row>
    <row r="117" spans="2:10" s="128" customFormat="1" ht="34.5" x14ac:dyDescent="0.25">
      <c r="B117" s="135"/>
      <c r="C117" s="135"/>
      <c r="D117" s="134" t="s">
        <v>152</v>
      </c>
      <c r="E117" s="153">
        <f>+E119</f>
        <v>-300000</v>
      </c>
      <c r="F117" s="153">
        <f>+F119</f>
        <v>0</v>
      </c>
      <c r="G117" s="153">
        <f>+G119</f>
        <v>-300000</v>
      </c>
    </row>
    <row r="118" spans="2:10" s="128" customFormat="1" ht="34.5" x14ac:dyDescent="0.25">
      <c r="B118" s="135"/>
      <c r="C118" s="135"/>
      <c r="D118" s="135" t="s">
        <v>54</v>
      </c>
      <c r="E118" s="153"/>
      <c r="F118" s="153"/>
      <c r="G118" s="153"/>
    </row>
    <row r="119" spans="2:10" s="128" customFormat="1" x14ac:dyDescent="0.25">
      <c r="B119" s="135"/>
      <c r="C119" s="135"/>
      <c r="D119" s="135" t="s">
        <v>4</v>
      </c>
      <c r="E119" s="153">
        <f>+F119+G119</f>
        <v>-300000</v>
      </c>
      <c r="F119" s="153">
        <f>+F120</f>
        <v>0</v>
      </c>
      <c r="G119" s="153">
        <f>+G120</f>
        <v>-300000</v>
      </c>
    </row>
    <row r="120" spans="2:10" s="128" customFormat="1" x14ac:dyDescent="0.25">
      <c r="B120" s="135"/>
      <c r="C120" s="135"/>
      <c r="D120" s="135" t="s">
        <v>55</v>
      </c>
      <c r="E120" s="153">
        <f>+F120+G120</f>
        <v>-300000</v>
      </c>
      <c r="F120" s="153">
        <f>+F121</f>
        <v>0</v>
      </c>
      <c r="G120" s="153">
        <f>+G121</f>
        <v>-300000</v>
      </c>
    </row>
    <row r="121" spans="2:10" s="128" customFormat="1" x14ac:dyDescent="0.25">
      <c r="B121" s="135"/>
      <c r="C121" s="135"/>
      <c r="D121" s="135" t="s">
        <v>227</v>
      </c>
      <c r="E121" s="153">
        <f>+F121+G121</f>
        <v>-300000</v>
      </c>
      <c r="F121" s="153">
        <f>+F123</f>
        <v>0</v>
      </c>
      <c r="G121" s="153">
        <f>+G123</f>
        <v>-300000</v>
      </c>
    </row>
    <row r="122" spans="2:10" s="128" customFormat="1" ht="34.5" x14ac:dyDescent="0.25">
      <c r="B122" s="135"/>
      <c r="C122" s="135"/>
      <c r="D122" s="135" t="s">
        <v>229</v>
      </c>
      <c r="E122" s="153">
        <f>+F122+G122</f>
        <v>-300000</v>
      </c>
      <c r="F122" s="153">
        <f>F123</f>
        <v>0</v>
      </c>
      <c r="G122" s="153">
        <f>G123</f>
        <v>-300000</v>
      </c>
    </row>
    <row r="123" spans="2:10" s="128" customFormat="1" x14ac:dyDescent="0.25">
      <c r="B123" s="135"/>
      <c r="C123" s="135"/>
      <c r="D123" s="135" t="s">
        <v>230</v>
      </c>
      <c r="E123" s="153">
        <f>+F123+G123</f>
        <v>-300000</v>
      </c>
      <c r="F123" s="153">
        <v>0</v>
      </c>
      <c r="G123" s="153">
        <v>-300000</v>
      </c>
    </row>
    <row r="124" spans="2:10" ht="69" x14ac:dyDescent="0.25">
      <c r="B124" s="52"/>
      <c r="C124" s="59" t="s">
        <v>233</v>
      </c>
      <c r="D124" s="58" t="s">
        <v>234</v>
      </c>
      <c r="E124" s="157">
        <f>E126</f>
        <v>-330000</v>
      </c>
      <c r="F124" s="157">
        <f>F126</f>
        <v>-240000</v>
      </c>
      <c r="G124" s="157">
        <f>G126</f>
        <v>-90000</v>
      </c>
    </row>
    <row r="125" spans="2:10" x14ac:dyDescent="0.25">
      <c r="B125" s="52"/>
      <c r="C125" s="53"/>
      <c r="D125" s="58" t="s">
        <v>53</v>
      </c>
      <c r="E125" s="58"/>
      <c r="F125" s="58"/>
      <c r="G125" s="58"/>
    </row>
    <row r="126" spans="2:10" ht="34.5" x14ac:dyDescent="0.25">
      <c r="B126" s="52"/>
      <c r="C126" s="53"/>
      <c r="D126" s="58" t="s">
        <v>152</v>
      </c>
      <c r="E126" s="157">
        <f>E128</f>
        <v>-330000</v>
      </c>
      <c r="F126" s="157">
        <f>F128</f>
        <v>-240000</v>
      </c>
      <c r="G126" s="157">
        <f>G128</f>
        <v>-90000</v>
      </c>
    </row>
    <row r="127" spans="2:10" ht="34.5" x14ac:dyDescent="0.25">
      <c r="B127" s="52"/>
      <c r="C127" s="53"/>
      <c r="D127" s="58" t="s">
        <v>54</v>
      </c>
      <c r="E127" s="58"/>
      <c r="F127" s="58"/>
      <c r="G127" s="58"/>
    </row>
    <row r="128" spans="2:10" x14ac:dyDescent="0.25">
      <c r="B128" s="52"/>
      <c r="C128" s="53"/>
      <c r="D128" s="58" t="s">
        <v>4</v>
      </c>
      <c r="E128" s="156">
        <f t="shared" ref="E128:G129" si="8">E129</f>
        <v>-330000</v>
      </c>
      <c r="F128" s="156">
        <f t="shared" si="8"/>
        <v>-240000</v>
      </c>
      <c r="G128" s="156">
        <f t="shared" si="8"/>
        <v>-90000</v>
      </c>
    </row>
    <row r="129" spans="2:7" x14ac:dyDescent="0.25">
      <c r="B129" s="52"/>
      <c r="C129" s="53"/>
      <c r="D129" s="58" t="s">
        <v>24</v>
      </c>
      <c r="E129" s="156">
        <f t="shared" si="8"/>
        <v>-330000</v>
      </c>
      <c r="F129" s="156">
        <f t="shared" si="8"/>
        <v>-240000</v>
      </c>
      <c r="G129" s="156">
        <f t="shared" si="8"/>
        <v>-90000</v>
      </c>
    </row>
    <row r="130" spans="2:7" x14ac:dyDescent="0.25">
      <c r="B130" s="52"/>
      <c r="C130" s="53"/>
      <c r="D130" s="58" t="s">
        <v>72</v>
      </c>
      <c r="E130" s="156">
        <f>F130+G130</f>
        <v>-330000</v>
      </c>
      <c r="F130" s="156">
        <f>F131</f>
        <v>-240000</v>
      </c>
      <c r="G130" s="156">
        <f>G131</f>
        <v>-90000</v>
      </c>
    </row>
    <row r="131" spans="2:7" x14ac:dyDescent="0.25">
      <c r="B131" s="52"/>
      <c r="C131" s="53"/>
      <c r="D131" s="58" t="s">
        <v>73</v>
      </c>
      <c r="E131" s="156">
        <f>E132</f>
        <v>-330000</v>
      </c>
      <c r="F131" s="156">
        <f>F132</f>
        <v>-240000</v>
      </c>
      <c r="G131" s="156">
        <f>G132</f>
        <v>-90000</v>
      </c>
    </row>
    <row r="132" spans="2:7" x14ac:dyDescent="0.25">
      <c r="B132" s="52"/>
      <c r="C132" s="53"/>
      <c r="D132" s="60" t="s">
        <v>74</v>
      </c>
      <c r="E132" s="156">
        <f>F132+G132</f>
        <v>-330000</v>
      </c>
      <c r="F132" s="156">
        <v>-240000</v>
      </c>
      <c r="G132" s="156">
        <v>-90000</v>
      </c>
    </row>
    <row r="133" spans="2:7" ht="51.75" x14ac:dyDescent="0.25">
      <c r="B133" s="52"/>
      <c r="C133" s="59" t="s">
        <v>235</v>
      </c>
      <c r="D133" s="58" t="s">
        <v>236</v>
      </c>
      <c r="E133" s="157">
        <f>E135</f>
        <v>-1372993.8</v>
      </c>
      <c r="F133" s="157">
        <f>F135</f>
        <v>-1372000</v>
      </c>
      <c r="G133" s="157">
        <f>G135</f>
        <v>-993.8</v>
      </c>
    </row>
    <row r="134" spans="2:7" x14ac:dyDescent="0.25">
      <c r="B134" s="52"/>
      <c r="C134" s="53"/>
      <c r="D134" s="58" t="s">
        <v>53</v>
      </c>
      <c r="E134" s="58"/>
      <c r="F134" s="58"/>
      <c r="G134" s="58"/>
    </row>
    <row r="135" spans="2:7" ht="34.5" x14ac:dyDescent="0.25">
      <c r="B135" s="52"/>
      <c r="C135" s="53"/>
      <c r="D135" s="58" t="s">
        <v>152</v>
      </c>
      <c r="E135" s="157">
        <f>E137</f>
        <v>-1372993.8</v>
      </c>
      <c r="F135" s="157">
        <f>F137</f>
        <v>-1372000</v>
      </c>
      <c r="G135" s="157">
        <f>G137</f>
        <v>-993.8</v>
      </c>
    </row>
    <row r="136" spans="2:7" ht="34.5" x14ac:dyDescent="0.25">
      <c r="B136" s="52"/>
      <c r="C136" s="53"/>
      <c r="D136" s="58" t="s">
        <v>54</v>
      </c>
      <c r="E136" s="58"/>
      <c r="F136" s="58"/>
      <c r="G136" s="58"/>
    </row>
    <row r="137" spans="2:7" x14ac:dyDescent="0.25">
      <c r="B137" s="52"/>
      <c r="C137" s="53"/>
      <c r="D137" s="58" t="s">
        <v>4</v>
      </c>
      <c r="E137" s="156">
        <f t="shared" ref="E137:G138" si="9">E138</f>
        <v>-1372993.8</v>
      </c>
      <c r="F137" s="156">
        <f t="shared" si="9"/>
        <v>-1372000</v>
      </c>
      <c r="G137" s="156">
        <f t="shared" si="9"/>
        <v>-993.8</v>
      </c>
    </row>
    <row r="138" spans="2:7" x14ac:dyDescent="0.25">
      <c r="B138" s="52"/>
      <c r="C138" s="53"/>
      <c r="D138" s="58" t="s">
        <v>24</v>
      </c>
      <c r="E138" s="156">
        <f t="shared" si="9"/>
        <v>-1372993.8</v>
      </c>
      <c r="F138" s="156">
        <f t="shared" si="9"/>
        <v>-1372000</v>
      </c>
      <c r="G138" s="156">
        <f t="shared" si="9"/>
        <v>-993.8</v>
      </c>
    </row>
    <row r="139" spans="2:7" x14ac:dyDescent="0.25">
      <c r="B139" s="52"/>
      <c r="C139" s="53"/>
      <c r="D139" s="58" t="s">
        <v>72</v>
      </c>
      <c r="E139" s="156">
        <f>F139+G139</f>
        <v>-1372993.8</v>
      </c>
      <c r="F139" s="156">
        <f>F140</f>
        <v>-1372000</v>
      </c>
      <c r="G139" s="156">
        <f>G140</f>
        <v>-993.8</v>
      </c>
    </row>
    <row r="140" spans="2:7" x14ac:dyDescent="0.25">
      <c r="B140" s="52"/>
      <c r="C140" s="53"/>
      <c r="D140" s="58" t="s">
        <v>73</v>
      </c>
      <c r="E140" s="156">
        <f>E141</f>
        <v>-1372993.8</v>
      </c>
      <c r="F140" s="156">
        <f>F141</f>
        <v>-1372000</v>
      </c>
      <c r="G140" s="156">
        <f>G141</f>
        <v>-993.8</v>
      </c>
    </row>
    <row r="141" spans="2:7" x14ac:dyDescent="0.25">
      <c r="B141" s="52"/>
      <c r="C141" s="53"/>
      <c r="D141" s="60" t="s">
        <v>101</v>
      </c>
      <c r="E141" s="156">
        <f>F141+G141</f>
        <v>-1372993.8</v>
      </c>
      <c r="F141" s="156">
        <f>-1200000-172000</f>
        <v>-1372000</v>
      </c>
      <c r="G141" s="156">
        <v>-993.8</v>
      </c>
    </row>
    <row r="142" spans="2:7" ht="69" x14ac:dyDescent="0.25">
      <c r="B142" s="52"/>
      <c r="C142" s="59" t="s">
        <v>260</v>
      </c>
      <c r="D142" s="58" t="s">
        <v>261</v>
      </c>
      <c r="E142" s="157">
        <f>E144</f>
        <v>-4000</v>
      </c>
      <c r="F142" s="157">
        <f>F144</f>
        <v>-4000</v>
      </c>
      <c r="G142" s="157">
        <f>G144</f>
        <v>0</v>
      </c>
    </row>
    <row r="143" spans="2:7" x14ac:dyDescent="0.25">
      <c r="B143" s="52"/>
      <c r="C143" s="53"/>
      <c r="D143" s="58" t="s">
        <v>53</v>
      </c>
      <c r="E143" s="58"/>
      <c r="F143" s="58"/>
      <c r="G143" s="58"/>
    </row>
    <row r="144" spans="2:7" ht="34.5" x14ac:dyDescent="0.25">
      <c r="B144" s="52"/>
      <c r="C144" s="53"/>
      <c r="D144" s="58" t="s">
        <v>152</v>
      </c>
      <c r="E144" s="157">
        <f>E146</f>
        <v>-4000</v>
      </c>
      <c r="F144" s="157">
        <f>F146</f>
        <v>-4000</v>
      </c>
      <c r="G144" s="157">
        <f>G146</f>
        <v>0</v>
      </c>
    </row>
    <row r="145" spans="2:7" ht="34.5" x14ac:dyDescent="0.25">
      <c r="B145" s="52"/>
      <c r="C145" s="53"/>
      <c r="D145" s="58" t="s">
        <v>54</v>
      </c>
      <c r="E145" s="58"/>
      <c r="F145" s="58"/>
      <c r="G145" s="58"/>
    </row>
    <row r="146" spans="2:7" x14ac:dyDescent="0.25">
      <c r="B146" s="52"/>
      <c r="C146" s="53"/>
      <c r="D146" s="58" t="s">
        <v>4</v>
      </c>
      <c r="E146" s="156">
        <f t="shared" ref="E146:G147" si="10">E147</f>
        <v>-4000</v>
      </c>
      <c r="F146" s="156">
        <f t="shared" si="10"/>
        <v>-4000</v>
      </c>
      <c r="G146" s="156">
        <f t="shared" si="10"/>
        <v>0</v>
      </c>
    </row>
    <row r="147" spans="2:7" x14ac:dyDescent="0.25">
      <c r="B147" s="52"/>
      <c r="C147" s="53"/>
      <c r="D147" s="58" t="s">
        <v>24</v>
      </c>
      <c r="E147" s="156">
        <f t="shared" si="10"/>
        <v>-4000</v>
      </c>
      <c r="F147" s="156">
        <f t="shared" si="10"/>
        <v>-4000</v>
      </c>
      <c r="G147" s="156">
        <f t="shared" si="10"/>
        <v>0</v>
      </c>
    </row>
    <row r="148" spans="2:7" x14ac:dyDescent="0.25">
      <c r="B148" s="52"/>
      <c r="C148" s="53"/>
      <c r="D148" s="58" t="s">
        <v>72</v>
      </c>
      <c r="E148" s="156">
        <f>F148+G148</f>
        <v>-4000</v>
      </c>
      <c r="F148" s="156">
        <f>F149</f>
        <v>-4000</v>
      </c>
      <c r="G148" s="156">
        <f>G149</f>
        <v>0</v>
      </c>
    </row>
    <row r="149" spans="2:7" x14ac:dyDescent="0.25">
      <c r="B149" s="52"/>
      <c r="C149" s="53"/>
      <c r="D149" s="58" t="s">
        <v>73</v>
      </c>
      <c r="E149" s="156">
        <f>E150</f>
        <v>-4000</v>
      </c>
      <c r="F149" s="156">
        <f>F150</f>
        <v>-4000</v>
      </c>
      <c r="G149" s="156">
        <f>G150</f>
        <v>0</v>
      </c>
    </row>
    <row r="150" spans="2:7" x14ac:dyDescent="0.25">
      <c r="B150" s="52"/>
      <c r="C150" s="53"/>
      <c r="D150" s="60" t="s">
        <v>74</v>
      </c>
      <c r="E150" s="156">
        <f>F150+G150</f>
        <v>-4000</v>
      </c>
      <c r="F150" s="156">
        <f>-4000</f>
        <v>-4000</v>
      </c>
      <c r="G150" s="156">
        <v>0</v>
      </c>
    </row>
    <row r="151" spans="2:7" ht="51.75" x14ac:dyDescent="0.25">
      <c r="B151" s="52"/>
      <c r="C151" s="59" t="s">
        <v>295</v>
      </c>
      <c r="D151" s="58" t="s">
        <v>294</v>
      </c>
      <c r="E151" s="157">
        <f>E153</f>
        <v>-1300000</v>
      </c>
      <c r="F151" s="157">
        <f>F153</f>
        <v>-800000</v>
      </c>
      <c r="G151" s="157">
        <f>G153</f>
        <v>-500000</v>
      </c>
    </row>
    <row r="152" spans="2:7" x14ac:dyDescent="0.25">
      <c r="B152" s="52"/>
      <c r="C152" s="53"/>
      <c r="D152" s="58" t="s">
        <v>53</v>
      </c>
      <c r="E152" s="58"/>
      <c r="F152" s="58"/>
      <c r="G152" s="58"/>
    </row>
    <row r="153" spans="2:7" ht="34.5" x14ac:dyDescent="0.25">
      <c r="B153" s="52"/>
      <c r="C153" s="53"/>
      <c r="D153" s="58" t="s">
        <v>152</v>
      </c>
      <c r="E153" s="157">
        <f>E155</f>
        <v>-1300000</v>
      </c>
      <c r="F153" s="157">
        <f>F155</f>
        <v>-800000</v>
      </c>
      <c r="G153" s="157">
        <f>G155</f>
        <v>-500000</v>
      </c>
    </row>
    <row r="154" spans="2:7" ht="34.5" x14ac:dyDescent="0.25">
      <c r="B154" s="52"/>
      <c r="C154" s="53"/>
      <c r="D154" s="58" t="s">
        <v>54</v>
      </c>
      <c r="E154" s="58"/>
      <c r="F154" s="58"/>
      <c r="G154" s="58"/>
    </row>
    <row r="155" spans="2:7" x14ac:dyDescent="0.25">
      <c r="B155" s="52"/>
      <c r="C155" s="53"/>
      <c r="D155" s="58" t="s">
        <v>4</v>
      </c>
      <c r="E155" s="156">
        <f t="shared" ref="E155:G156" si="11">E156</f>
        <v>-1300000</v>
      </c>
      <c r="F155" s="156">
        <f t="shared" si="11"/>
        <v>-800000</v>
      </c>
      <c r="G155" s="156">
        <f t="shared" si="11"/>
        <v>-500000</v>
      </c>
    </row>
    <row r="156" spans="2:7" x14ac:dyDescent="0.25">
      <c r="B156" s="52"/>
      <c r="C156" s="53"/>
      <c r="D156" s="58" t="s">
        <v>24</v>
      </c>
      <c r="E156" s="156">
        <f t="shared" si="11"/>
        <v>-1300000</v>
      </c>
      <c r="F156" s="156">
        <f t="shared" si="11"/>
        <v>-800000</v>
      </c>
      <c r="G156" s="156">
        <f t="shared" si="11"/>
        <v>-500000</v>
      </c>
    </row>
    <row r="157" spans="2:7" x14ac:dyDescent="0.25">
      <c r="B157" s="52"/>
      <c r="C157" s="53"/>
      <c r="D157" s="58" t="s">
        <v>72</v>
      </c>
      <c r="E157" s="156">
        <f>F157+G157</f>
        <v>-1300000</v>
      </c>
      <c r="F157" s="156">
        <f>F158</f>
        <v>-800000</v>
      </c>
      <c r="G157" s="156">
        <f>G158</f>
        <v>-500000</v>
      </c>
    </row>
    <row r="158" spans="2:7" x14ac:dyDescent="0.25">
      <c r="B158" s="52"/>
      <c r="C158" s="53"/>
      <c r="D158" s="58" t="s">
        <v>73</v>
      </c>
      <c r="E158" s="156">
        <f>E159</f>
        <v>-1300000</v>
      </c>
      <c r="F158" s="156">
        <f>F159</f>
        <v>-800000</v>
      </c>
      <c r="G158" s="156">
        <f>G159</f>
        <v>-500000</v>
      </c>
    </row>
    <row r="159" spans="2:7" x14ac:dyDescent="0.25">
      <c r="B159" s="52"/>
      <c r="C159" s="53"/>
      <c r="D159" s="60" t="s">
        <v>101</v>
      </c>
      <c r="E159" s="156">
        <f>F159+G159</f>
        <v>-1300000</v>
      </c>
      <c r="F159" s="156">
        <v>-800000</v>
      </c>
      <c r="G159" s="156">
        <v>-500000</v>
      </c>
    </row>
    <row r="160" spans="2:7" ht="51.75" x14ac:dyDescent="0.25">
      <c r="B160" s="52"/>
      <c r="C160" s="59" t="s">
        <v>237</v>
      </c>
      <c r="D160" s="58" t="s">
        <v>238</v>
      </c>
      <c r="E160" s="157">
        <f>E162</f>
        <v>-1820000</v>
      </c>
      <c r="F160" s="157">
        <f>F162</f>
        <v>-2000000</v>
      </c>
      <c r="G160" s="157">
        <f>G162</f>
        <v>180000</v>
      </c>
    </row>
    <row r="161" spans="2:7" x14ac:dyDescent="0.25">
      <c r="B161" s="52"/>
      <c r="C161" s="53"/>
      <c r="D161" s="58" t="s">
        <v>53</v>
      </c>
      <c r="E161" s="58"/>
      <c r="F161" s="58"/>
      <c r="G161" s="58"/>
    </row>
    <row r="162" spans="2:7" ht="34.5" x14ac:dyDescent="0.25">
      <c r="B162" s="52"/>
      <c r="C162" s="53"/>
      <c r="D162" s="58" t="s">
        <v>152</v>
      </c>
      <c r="E162" s="157">
        <f>E164</f>
        <v>-1820000</v>
      </c>
      <c r="F162" s="157">
        <f>F164</f>
        <v>-2000000</v>
      </c>
      <c r="G162" s="157">
        <f>G164</f>
        <v>180000</v>
      </c>
    </row>
    <row r="163" spans="2:7" ht="34.5" x14ac:dyDescent="0.25">
      <c r="B163" s="52"/>
      <c r="C163" s="53"/>
      <c r="D163" s="58" t="s">
        <v>54</v>
      </c>
      <c r="E163" s="58"/>
      <c r="F163" s="58"/>
      <c r="G163" s="58"/>
    </row>
    <row r="164" spans="2:7" x14ac:dyDescent="0.25">
      <c r="B164" s="52"/>
      <c r="C164" s="53"/>
      <c r="D164" s="58" t="s">
        <v>4</v>
      </c>
      <c r="E164" s="156">
        <f t="shared" ref="E164:G165" si="12">E165</f>
        <v>-1820000</v>
      </c>
      <c r="F164" s="156">
        <f t="shared" si="12"/>
        <v>-2000000</v>
      </c>
      <c r="G164" s="156">
        <f t="shared" si="12"/>
        <v>180000</v>
      </c>
    </row>
    <row r="165" spans="2:7" x14ac:dyDescent="0.25">
      <c r="B165" s="52"/>
      <c r="C165" s="53"/>
      <c r="D165" s="58" t="s">
        <v>24</v>
      </c>
      <c r="E165" s="156">
        <f t="shared" si="12"/>
        <v>-1820000</v>
      </c>
      <c r="F165" s="156">
        <f t="shared" si="12"/>
        <v>-2000000</v>
      </c>
      <c r="G165" s="156">
        <f t="shared" si="12"/>
        <v>180000</v>
      </c>
    </row>
    <row r="166" spans="2:7" x14ac:dyDescent="0.25">
      <c r="B166" s="52"/>
      <c r="C166" s="53"/>
      <c r="D166" s="58" t="s">
        <v>72</v>
      </c>
      <c r="E166" s="156">
        <f>F166+G166</f>
        <v>-1820000</v>
      </c>
      <c r="F166" s="156">
        <f>F167</f>
        <v>-2000000</v>
      </c>
      <c r="G166" s="156">
        <f>G167</f>
        <v>180000</v>
      </c>
    </row>
    <row r="167" spans="2:7" x14ac:dyDescent="0.25">
      <c r="B167" s="52"/>
      <c r="C167" s="53"/>
      <c r="D167" s="58" t="s">
        <v>73</v>
      </c>
      <c r="E167" s="156">
        <f>F167+G167</f>
        <v>-1820000</v>
      </c>
      <c r="F167" s="156">
        <f>F168+F169</f>
        <v>-2000000</v>
      </c>
      <c r="G167" s="156">
        <f>G168+G169</f>
        <v>180000</v>
      </c>
    </row>
    <row r="168" spans="2:7" x14ac:dyDescent="0.25">
      <c r="B168" s="52"/>
      <c r="C168" s="53"/>
      <c r="D168" s="60" t="s">
        <v>101</v>
      </c>
      <c r="E168" s="156">
        <f>F168+G168</f>
        <v>-1710000</v>
      </c>
      <c r="F168" s="156">
        <v>-2000000</v>
      </c>
      <c r="G168" s="156">
        <v>290000</v>
      </c>
    </row>
    <row r="169" spans="2:7" x14ac:dyDescent="0.25">
      <c r="B169" s="52"/>
      <c r="C169" s="53"/>
      <c r="D169" s="60" t="s">
        <v>74</v>
      </c>
      <c r="E169" s="156">
        <f>F169+G169</f>
        <v>-110000</v>
      </c>
      <c r="F169" s="156">
        <v>0</v>
      </c>
      <c r="G169" s="156">
        <v>-110000</v>
      </c>
    </row>
    <row r="170" spans="2:7" ht="86.25" x14ac:dyDescent="0.25">
      <c r="B170" s="52"/>
      <c r="C170" s="59" t="s">
        <v>239</v>
      </c>
      <c r="D170" s="58" t="s">
        <v>240</v>
      </c>
      <c r="E170" s="157">
        <f>E172</f>
        <v>300000</v>
      </c>
      <c r="F170" s="157">
        <f>F172</f>
        <v>240000</v>
      </c>
      <c r="G170" s="157">
        <f>G172</f>
        <v>60000</v>
      </c>
    </row>
    <row r="171" spans="2:7" x14ac:dyDescent="0.25">
      <c r="B171" s="52"/>
      <c r="C171" s="53"/>
      <c r="D171" s="58" t="s">
        <v>53</v>
      </c>
      <c r="E171" s="58"/>
      <c r="F171" s="58"/>
      <c r="G171" s="58"/>
    </row>
    <row r="172" spans="2:7" ht="34.5" x14ac:dyDescent="0.25">
      <c r="B172" s="52"/>
      <c r="C172" s="53"/>
      <c r="D172" s="58" t="s">
        <v>152</v>
      </c>
      <c r="E172" s="157">
        <f>E174</f>
        <v>300000</v>
      </c>
      <c r="F172" s="157">
        <f>F174</f>
        <v>240000</v>
      </c>
      <c r="G172" s="157">
        <f>G174</f>
        <v>60000</v>
      </c>
    </row>
    <row r="173" spans="2:7" ht="34.5" x14ac:dyDescent="0.25">
      <c r="B173" s="52"/>
      <c r="C173" s="53"/>
      <c r="D173" s="58" t="s">
        <v>54</v>
      </c>
      <c r="E173" s="58"/>
      <c r="F173" s="58"/>
      <c r="G173" s="58"/>
    </row>
    <row r="174" spans="2:7" x14ac:dyDescent="0.25">
      <c r="B174" s="52"/>
      <c r="C174" s="53"/>
      <c r="D174" s="58" t="s">
        <v>4</v>
      </c>
      <c r="E174" s="156">
        <f t="shared" ref="E174:G175" si="13">E175</f>
        <v>300000</v>
      </c>
      <c r="F174" s="156">
        <f t="shared" si="13"/>
        <v>240000</v>
      </c>
      <c r="G174" s="156">
        <f t="shared" si="13"/>
        <v>60000</v>
      </c>
    </row>
    <row r="175" spans="2:7" x14ac:dyDescent="0.25">
      <c r="B175" s="52"/>
      <c r="C175" s="53"/>
      <c r="D175" s="58" t="s">
        <v>24</v>
      </c>
      <c r="E175" s="156">
        <f t="shared" si="13"/>
        <v>300000</v>
      </c>
      <c r="F175" s="156">
        <f t="shared" si="13"/>
        <v>240000</v>
      </c>
      <c r="G175" s="156">
        <f t="shared" si="13"/>
        <v>60000</v>
      </c>
    </row>
    <row r="176" spans="2:7" x14ac:dyDescent="0.25">
      <c r="B176" s="52"/>
      <c r="C176" s="53"/>
      <c r="D176" s="58" t="s">
        <v>72</v>
      </c>
      <c r="E176" s="156">
        <f>F176+G176</f>
        <v>300000</v>
      </c>
      <c r="F176" s="156">
        <f>F177</f>
        <v>240000</v>
      </c>
      <c r="G176" s="156">
        <f>G177</f>
        <v>60000</v>
      </c>
    </row>
    <row r="177" spans="2:7" x14ac:dyDescent="0.25">
      <c r="B177" s="52"/>
      <c r="C177" s="53"/>
      <c r="D177" s="58" t="s">
        <v>73</v>
      </c>
      <c r="E177" s="156">
        <f>E178</f>
        <v>300000</v>
      </c>
      <c r="F177" s="156">
        <f>F178</f>
        <v>240000</v>
      </c>
      <c r="G177" s="156">
        <f>G178</f>
        <v>60000</v>
      </c>
    </row>
    <row r="178" spans="2:7" x14ac:dyDescent="0.25">
      <c r="B178" s="52"/>
      <c r="C178" s="53"/>
      <c r="D178" s="60" t="s">
        <v>74</v>
      </c>
      <c r="E178" s="156">
        <f>F178+G178</f>
        <v>300000</v>
      </c>
      <c r="F178" s="156">
        <v>240000</v>
      </c>
      <c r="G178" s="156">
        <v>60000</v>
      </c>
    </row>
    <row r="179" spans="2:7" ht="69" x14ac:dyDescent="0.25">
      <c r="B179" s="52"/>
      <c r="C179" s="59" t="s">
        <v>194</v>
      </c>
      <c r="D179" s="58" t="s">
        <v>196</v>
      </c>
      <c r="E179" s="157">
        <f>E181</f>
        <v>-2400000</v>
      </c>
      <c r="F179" s="157">
        <f>F181</f>
        <v>-2400000</v>
      </c>
      <c r="G179" s="157">
        <f>G181</f>
        <v>0</v>
      </c>
    </row>
    <row r="180" spans="2:7" x14ac:dyDescent="0.25">
      <c r="B180" s="52"/>
      <c r="C180" s="53"/>
      <c r="D180" s="58" t="s">
        <v>53</v>
      </c>
      <c r="E180" s="58"/>
      <c r="F180" s="58"/>
      <c r="G180" s="58"/>
    </row>
    <row r="181" spans="2:7" ht="34.5" x14ac:dyDescent="0.25">
      <c r="B181" s="52"/>
      <c r="C181" s="53"/>
      <c r="D181" s="58" t="s">
        <v>152</v>
      </c>
      <c r="E181" s="157">
        <f>E183</f>
        <v>-2400000</v>
      </c>
      <c r="F181" s="157">
        <f>F183</f>
        <v>-2400000</v>
      </c>
      <c r="G181" s="157">
        <f>G183</f>
        <v>0</v>
      </c>
    </row>
    <row r="182" spans="2:7" ht="34.5" x14ac:dyDescent="0.25">
      <c r="B182" s="52"/>
      <c r="C182" s="53"/>
      <c r="D182" s="58" t="s">
        <v>54</v>
      </c>
      <c r="E182" s="58"/>
      <c r="F182" s="58"/>
      <c r="G182" s="58"/>
    </row>
    <row r="183" spans="2:7" x14ac:dyDescent="0.25">
      <c r="B183" s="52"/>
      <c r="C183" s="53"/>
      <c r="D183" s="58" t="s">
        <v>4</v>
      </c>
      <c r="E183" s="156">
        <f t="shared" ref="E183:G184" si="14">E184</f>
        <v>-2400000</v>
      </c>
      <c r="F183" s="156">
        <f t="shared" si="14"/>
        <v>-2400000</v>
      </c>
      <c r="G183" s="156">
        <f t="shared" si="14"/>
        <v>0</v>
      </c>
    </row>
    <row r="184" spans="2:7" x14ac:dyDescent="0.25">
      <c r="B184" s="52"/>
      <c r="C184" s="53"/>
      <c r="D184" s="58" t="s">
        <v>24</v>
      </c>
      <c r="E184" s="156">
        <f t="shared" si="14"/>
        <v>-2400000</v>
      </c>
      <c r="F184" s="156">
        <f t="shared" si="14"/>
        <v>-2400000</v>
      </c>
      <c r="G184" s="156">
        <f t="shared" si="14"/>
        <v>0</v>
      </c>
    </row>
    <row r="185" spans="2:7" x14ac:dyDescent="0.25">
      <c r="B185" s="52"/>
      <c r="C185" s="53"/>
      <c r="D185" s="58" t="s">
        <v>72</v>
      </c>
      <c r="E185" s="156">
        <f>F185+G185</f>
        <v>-2400000</v>
      </c>
      <c r="F185" s="156">
        <f>F190+F186+F188</f>
        <v>-2400000</v>
      </c>
      <c r="G185" s="156">
        <f>G190+G186+G188</f>
        <v>0</v>
      </c>
    </row>
    <row r="186" spans="2:7" x14ac:dyDescent="0.25">
      <c r="B186" s="52"/>
      <c r="C186" s="53"/>
      <c r="D186" s="58" t="s">
        <v>73</v>
      </c>
      <c r="E186" s="156">
        <f>E187</f>
        <v>-1040000</v>
      </c>
      <c r="F186" s="156">
        <f>F187</f>
        <v>-1040000</v>
      </c>
      <c r="G186" s="156">
        <f>G187</f>
        <v>0</v>
      </c>
    </row>
    <row r="187" spans="2:7" x14ac:dyDescent="0.25">
      <c r="B187" s="52"/>
      <c r="C187" s="53"/>
      <c r="D187" s="60" t="s">
        <v>101</v>
      </c>
      <c r="E187" s="156">
        <f>F187+G187</f>
        <v>-1040000</v>
      </c>
      <c r="F187" s="156">
        <v>-1040000</v>
      </c>
      <c r="G187" s="156">
        <v>0</v>
      </c>
    </row>
    <row r="188" spans="2:7" x14ac:dyDescent="0.25">
      <c r="B188" s="52"/>
      <c r="C188" s="53"/>
      <c r="D188" s="58" t="s">
        <v>75</v>
      </c>
      <c r="E188" s="156">
        <f>E189</f>
        <v>-680000</v>
      </c>
      <c r="F188" s="156">
        <f>F189</f>
        <v>-680000</v>
      </c>
      <c r="G188" s="156">
        <f>G189</f>
        <v>0</v>
      </c>
    </row>
    <row r="189" spans="2:7" x14ac:dyDescent="0.25">
      <c r="B189" s="52"/>
      <c r="C189" s="53"/>
      <c r="D189" s="60" t="s">
        <v>198</v>
      </c>
      <c r="E189" s="156">
        <f>F189+G189</f>
        <v>-680000</v>
      </c>
      <c r="F189" s="156">
        <v>-680000</v>
      </c>
      <c r="G189" s="156">
        <v>0</v>
      </c>
    </row>
    <row r="190" spans="2:7" x14ac:dyDescent="0.25">
      <c r="B190" s="52"/>
      <c r="C190" s="53"/>
      <c r="D190" s="58" t="s">
        <v>180</v>
      </c>
      <c r="E190" s="156">
        <f>E191</f>
        <v>-680000</v>
      </c>
      <c r="F190" s="156">
        <f>F191</f>
        <v>-680000</v>
      </c>
      <c r="G190" s="156">
        <f>G191</f>
        <v>0</v>
      </c>
    </row>
    <row r="191" spans="2:7" x14ac:dyDescent="0.25">
      <c r="B191" s="52"/>
      <c r="C191" s="53"/>
      <c r="D191" s="60" t="s">
        <v>181</v>
      </c>
      <c r="E191" s="156">
        <f>F191+G191</f>
        <v>-680000</v>
      </c>
      <c r="F191" s="156">
        <v>-680000</v>
      </c>
      <c r="G191" s="156">
        <v>0</v>
      </c>
    </row>
    <row r="192" spans="2:7" ht="51.75" x14ac:dyDescent="0.25">
      <c r="B192" s="52"/>
      <c r="C192" s="59" t="s">
        <v>195</v>
      </c>
      <c r="D192" s="58" t="s">
        <v>197</v>
      </c>
      <c r="E192" s="157">
        <f>E194</f>
        <v>-579500</v>
      </c>
      <c r="F192" s="157">
        <f>F194</f>
        <v>-579500</v>
      </c>
      <c r="G192" s="157">
        <f>G194</f>
        <v>0</v>
      </c>
    </row>
    <row r="193" spans="2:7" x14ac:dyDescent="0.25">
      <c r="B193" s="52"/>
      <c r="C193" s="53"/>
      <c r="D193" s="58" t="s">
        <v>53</v>
      </c>
      <c r="E193" s="58"/>
      <c r="F193" s="58"/>
      <c r="G193" s="58"/>
    </row>
    <row r="194" spans="2:7" ht="34.5" x14ac:dyDescent="0.25">
      <c r="B194" s="52"/>
      <c r="C194" s="53"/>
      <c r="D194" s="58" t="s">
        <v>152</v>
      </c>
      <c r="E194" s="157">
        <f>E196</f>
        <v>-579500</v>
      </c>
      <c r="F194" s="157">
        <f>F196</f>
        <v>-579500</v>
      </c>
      <c r="G194" s="157">
        <f>G196</f>
        <v>0</v>
      </c>
    </row>
    <row r="195" spans="2:7" ht="34.5" x14ac:dyDescent="0.25">
      <c r="B195" s="52"/>
      <c r="C195" s="53"/>
      <c r="D195" s="58" t="s">
        <v>54</v>
      </c>
      <c r="E195" s="58"/>
      <c r="F195" s="58"/>
      <c r="G195" s="58"/>
    </row>
    <row r="196" spans="2:7" x14ac:dyDescent="0.25">
      <c r="B196" s="52"/>
      <c r="C196" s="53"/>
      <c r="D196" s="58" t="s">
        <v>4</v>
      </c>
      <c r="E196" s="156">
        <f t="shared" ref="E196:G197" si="15">E197</f>
        <v>-579500</v>
      </c>
      <c r="F196" s="156">
        <f t="shared" si="15"/>
        <v>-579500</v>
      </c>
      <c r="G196" s="156">
        <f t="shared" si="15"/>
        <v>0</v>
      </c>
    </row>
    <row r="197" spans="2:7" x14ac:dyDescent="0.25">
      <c r="B197" s="52"/>
      <c r="C197" s="53"/>
      <c r="D197" s="58" t="s">
        <v>24</v>
      </c>
      <c r="E197" s="156">
        <f t="shared" si="15"/>
        <v>-579500</v>
      </c>
      <c r="F197" s="156">
        <f t="shared" si="15"/>
        <v>-579500</v>
      </c>
      <c r="G197" s="156">
        <f t="shared" si="15"/>
        <v>0</v>
      </c>
    </row>
    <row r="198" spans="2:7" x14ac:dyDescent="0.25">
      <c r="B198" s="52"/>
      <c r="C198" s="53"/>
      <c r="D198" s="58" t="s">
        <v>72</v>
      </c>
      <c r="E198" s="156">
        <f>E201+E199</f>
        <v>-579500</v>
      </c>
      <c r="F198" s="156">
        <f>F201+F199</f>
        <v>-579500</v>
      </c>
      <c r="G198" s="156">
        <f>G201+G199</f>
        <v>0</v>
      </c>
    </row>
    <row r="199" spans="2:7" x14ac:dyDescent="0.25">
      <c r="B199" s="52"/>
      <c r="C199" s="53"/>
      <c r="D199" s="58" t="s">
        <v>73</v>
      </c>
      <c r="E199" s="156">
        <f>E200</f>
        <v>-463600</v>
      </c>
      <c r="F199" s="156">
        <f>F200</f>
        <v>-463600</v>
      </c>
      <c r="G199" s="156">
        <f>G200</f>
        <v>0</v>
      </c>
    </row>
    <row r="200" spans="2:7" x14ac:dyDescent="0.25">
      <c r="B200" s="52"/>
      <c r="C200" s="53"/>
      <c r="D200" s="60" t="s">
        <v>101</v>
      </c>
      <c r="E200" s="156">
        <f>F200+G200</f>
        <v>-463600</v>
      </c>
      <c r="F200" s="156">
        <v>-463600</v>
      </c>
      <c r="G200" s="156">
        <v>0</v>
      </c>
    </row>
    <row r="201" spans="2:7" x14ac:dyDescent="0.25">
      <c r="B201" s="52"/>
      <c r="C201" s="53"/>
      <c r="D201" s="58" t="s">
        <v>180</v>
      </c>
      <c r="E201" s="156">
        <f>E202</f>
        <v>-115900</v>
      </c>
      <c r="F201" s="156">
        <f>F202</f>
        <v>-115900</v>
      </c>
      <c r="G201" s="156">
        <f>G202</f>
        <v>0</v>
      </c>
    </row>
    <row r="202" spans="2:7" x14ac:dyDescent="0.25">
      <c r="B202" s="52"/>
      <c r="C202" s="53"/>
      <c r="D202" s="60" t="s">
        <v>181</v>
      </c>
      <c r="E202" s="156">
        <f>F202+G202</f>
        <v>-115900</v>
      </c>
      <c r="F202" s="156">
        <v>-115900</v>
      </c>
      <c r="G202" s="156">
        <v>0</v>
      </c>
    </row>
    <row r="203" spans="2:7" x14ac:dyDescent="0.25">
      <c r="B203" s="57" t="s">
        <v>183</v>
      </c>
      <c r="C203" s="53"/>
      <c r="D203" s="58" t="s">
        <v>108</v>
      </c>
      <c r="E203" s="156">
        <f>F203+G203</f>
        <v>-871000</v>
      </c>
      <c r="F203" s="156">
        <f>+F205</f>
        <v>-871000</v>
      </c>
      <c r="G203" s="156">
        <f>+G205</f>
        <v>0</v>
      </c>
    </row>
    <row r="204" spans="2:7" x14ac:dyDescent="0.25">
      <c r="B204" s="52"/>
      <c r="C204" s="53"/>
      <c r="D204" s="58" t="s">
        <v>139</v>
      </c>
      <c r="E204" s="156"/>
      <c r="F204" s="156"/>
      <c r="G204" s="156"/>
    </row>
    <row r="205" spans="2:7" ht="51.75" x14ac:dyDescent="0.25">
      <c r="B205" s="52"/>
      <c r="C205" s="59" t="s">
        <v>199</v>
      </c>
      <c r="D205" s="58" t="s">
        <v>200</v>
      </c>
      <c r="E205" s="157">
        <f>E207</f>
        <v>-871000</v>
      </c>
      <c r="F205" s="157">
        <f>F207</f>
        <v>-871000</v>
      </c>
      <c r="G205" s="157">
        <f>G207</f>
        <v>0</v>
      </c>
    </row>
    <row r="206" spans="2:7" x14ac:dyDescent="0.25">
      <c r="B206" s="52"/>
      <c r="C206" s="53"/>
      <c r="D206" s="58" t="s">
        <v>53</v>
      </c>
      <c r="E206" s="58"/>
      <c r="F206" s="58"/>
      <c r="G206" s="58"/>
    </row>
    <row r="207" spans="2:7" ht="34.5" x14ac:dyDescent="0.25">
      <c r="B207" s="52"/>
      <c r="C207" s="53"/>
      <c r="D207" s="58" t="s">
        <v>182</v>
      </c>
      <c r="E207" s="157">
        <f>E209</f>
        <v>-871000</v>
      </c>
      <c r="F207" s="157">
        <f>F209</f>
        <v>-871000</v>
      </c>
      <c r="G207" s="157">
        <f>G209</f>
        <v>0</v>
      </c>
    </row>
    <row r="208" spans="2:7" ht="34.5" x14ac:dyDescent="0.25">
      <c r="B208" s="52"/>
      <c r="C208" s="53"/>
      <c r="D208" s="58" t="s">
        <v>54</v>
      </c>
      <c r="E208" s="58"/>
      <c r="F208" s="58"/>
      <c r="G208" s="58"/>
    </row>
    <row r="209" spans="2:7" x14ac:dyDescent="0.25">
      <c r="B209" s="52"/>
      <c r="C209" s="53"/>
      <c r="D209" s="58" t="s">
        <v>4</v>
      </c>
      <c r="E209" s="156">
        <f t="shared" ref="E209:G210" si="16">E210</f>
        <v>-871000</v>
      </c>
      <c r="F209" s="156">
        <f t="shared" si="16"/>
        <v>-871000</v>
      </c>
      <c r="G209" s="156">
        <f t="shared" si="16"/>
        <v>0</v>
      </c>
    </row>
    <row r="210" spans="2:7" x14ac:dyDescent="0.25">
      <c r="B210" s="52"/>
      <c r="C210" s="53"/>
      <c r="D210" s="58" t="s">
        <v>24</v>
      </c>
      <c r="E210" s="156">
        <f t="shared" si="16"/>
        <v>-871000</v>
      </c>
      <c r="F210" s="156">
        <f t="shared" si="16"/>
        <v>-871000</v>
      </c>
      <c r="G210" s="156">
        <f t="shared" si="16"/>
        <v>0</v>
      </c>
    </row>
    <row r="211" spans="2:7" x14ac:dyDescent="0.25">
      <c r="B211" s="52"/>
      <c r="C211" s="53"/>
      <c r="D211" s="58" t="s">
        <v>72</v>
      </c>
      <c r="E211" s="156">
        <f>F211+G211</f>
        <v>-871000</v>
      </c>
      <c r="F211" s="156">
        <f>F212+F214</f>
        <v>-871000</v>
      </c>
      <c r="G211" s="156">
        <f>G212+G214</f>
        <v>0</v>
      </c>
    </row>
    <row r="212" spans="2:7" x14ac:dyDescent="0.25">
      <c r="B212" s="52"/>
      <c r="C212" s="53"/>
      <c r="D212" s="58" t="s">
        <v>73</v>
      </c>
      <c r="E212" s="156">
        <f>E213</f>
        <v>-696800</v>
      </c>
      <c r="F212" s="156">
        <f>F213</f>
        <v>-696800</v>
      </c>
      <c r="G212" s="156">
        <f>G213</f>
        <v>0</v>
      </c>
    </row>
    <row r="213" spans="2:7" x14ac:dyDescent="0.25">
      <c r="B213" s="52"/>
      <c r="C213" s="53"/>
      <c r="D213" s="60" t="s">
        <v>101</v>
      </c>
      <c r="E213" s="156">
        <f>F213+G213</f>
        <v>-696800</v>
      </c>
      <c r="F213" s="156">
        <v>-696800</v>
      </c>
      <c r="G213" s="156">
        <v>0</v>
      </c>
    </row>
    <row r="214" spans="2:7" x14ac:dyDescent="0.25">
      <c r="B214" s="52"/>
      <c r="C214" s="53"/>
      <c r="D214" s="58" t="s">
        <v>180</v>
      </c>
      <c r="E214" s="156">
        <f>E215</f>
        <v>-174200</v>
      </c>
      <c r="F214" s="156">
        <f>F215</f>
        <v>-174200</v>
      </c>
      <c r="G214" s="156">
        <f>G215</f>
        <v>0</v>
      </c>
    </row>
    <row r="215" spans="2:7" x14ac:dyDescent="0.25">
      <c r="B215" s="52"/>
      <c r="C215" s="53"/>
      <c r="D215" s="60" t="s">
        <v>121</v>
      </c>
      <c r="E215" s="156">
        <f>F215+G215</f>
        <v>-174200</v>
      </c>
      <c r="F215" s="156">
        <v>-174200</v>
      </c>
      <c r="G215" s="156">
        <v>0</v>
      </c>
    </row>
    <row r="216" spans="2:7" x14ac:dyDescent="0.25">
      <c r="B216" s="57">
        <v>1157</v>
      </c>
      <c r="C216" s="53"/>
      <c r="D216" s="58" t="s">
        <v>100</v>
      </c>
      <c r="E216" s="156">
        <f>F216+G216</f>
        <v>-750000</v>
      </c>
      <c r="F216" s="156">
        <f>+F218</f>
        <v>-750000</v>
      </c>
      <c r="G216" s="156">
        <f>+G218</f>
        <v>0</v>
      </c>
    </row>
    <row r="217" spans="2:7" x14ac:dyDescent="0.25">
      <c r="B217" s="52"/>
      <c r="C217" s="53"/>
      <c r="D217" s="58" t="s">
        <v>139</v>
      </c>
      <c r="E217" s="156"/>
      <c r="F217" s="156"/>
      <c r="G217" s="156"/>
    </row>
    <row r="218" spans="2:7" ht="51.75" x14ac:dyDescent="0.25">
      <c r="B218" s="52"/>
      <c r="C218" s="59" t="s">
        <v>201</v>
      </c>
      <c r="D218" s="58" t="s">
        <v>202</v>
      </c>
      <c r="E218" s="157">
        <f>E220</f>
        <v>-750000</v>
      </c>
      <c r="F218" s="157">
        <f>F220</f>
        <v>-750000</v>
      </c>
      <c r="G218" s="157">
        <f>G220</f>
        <v>0</v>
      </c>
    </row>
    <row r="219" spans="2:7" x14ac:dyDescent="0.25">
      <c r="B219" s="52"/>
      <c r="C219" s="53"/>
      <c r="D219" s="58" t="s">
        <v>53</v>
      </c>
      <c r="E219" s="58"/>
      <c r="F219" s="58"/>
      <c r="G219" s="58"/>
    </row>
    <row r="220" spans="2:7" ht="34.5" x14ac:dyDescent="0.25">
      <c r="B220" s="52"/>
      <c r="C220" s="53"/>
      <c r="D220" s="58" t="s">
        <v>71</v>
      </c>
      <c r="E220" s="157">
        <f>E222</f>
        <v>-750000</v>
      </c>
      <c r="F220" s="157">
        <f>F222</f>
        <v>-750000</v>
      </c>
      <c r="G220" s="157">
        <f>G222</f>
        <v>0</v>
      </c>
    </row>
    <row r="221" spans="2:7" ht="34.5" x14ac:dyDescent="0.25">
      <c r="B221" s="52"/>
      <c r="C221" s="53"/>
      <c r="D221" s="58" t="s">
        <v>54</v>
      </c>
      <c r="E221" s="58"/>
      <c r="F221" s="58"/>
      <c r="G221" s="58"/>
    </row>
    <row r="222" spans="2:7" x14ac:dyDescent="0.25">
      <c r="B222" s="52"/>
      <c r="C222" s="53"/>
      <c r="D222" s="58" t="s">
        <v>4</v>
      </c>
      <c r="E222" s="156">
        <f t="shared" ref="E222:G227" si="17">E223</f>
        <v>-750000</v>
      </c>
      <c r="F222" s="156">
        <f t="shared" si="17"/>
        <v>-750000</v>
      </c>
      <c r="G222" s="156">
        <f t="shared" si="17"/>
        <v>0</v>
      </c>
    </row>
    <row r="223" spans="2:7" x14ac:dyDescent="0.25">
      <c r="B223" s="52"/>
      <c r="C223" s="53"/>
      <c r="D223" s="58" t="s">
        <v>24</v>
      </c>
      <c r="E223" s="156">
        <f t="shared" si="17"/>
        <v>-750000</v>
      </c>
      <c r="F223" s="156">
        <f t="shared" si="17"/>
        <v>-750000</v>
      </c>
      <c r="G223" s="156">
        <f t="shared" si="17"/>
        <v>0</v>
      </c>
    </row>
    <row r="224" spans="2:7" x14ac:dyDescent="0.25">
      <c r="B224" s="52"/>
      <c r="C224" s="53"/>
      <c r="D224" s="58" t="s">
        <v>72</v>
      </c>
      <c r="E224" s="156">
        <f>F224+G224</f>
        <v>-750000</v>
      </c>
      <c r="F224" s="156">
        <f>F225+F227</f>
        <v>-750000</v>
      </c>
      <c r="G224" s="156">
        <f>G225+G227</f>
        <v>0</v>
      </c>
    </row>
    <row r="225" spans="2:7" x14ac:dyDescent="0.25">
      <c r="B225" s="52"/>
      <c r="C225" s="53"/>
      <c r="D225" s="58" t="s">
        <v>73</v>
      </c>
      <c r="E225" s="156">
        <f t="shared" si="17"/>
        <v>-400000</v>
      </c>
      <c r="F225" s="156">
        <f t="shared" si="17"/>
        <v>-400000</v>
      </c>
      <c r="G225" s="156">
        <f t="shared" si="17"/>
        <v>0</v>
      </c>
    </row>
    <row r="226" spans="2:7" x14ac:dyDescent="0.25">
      <c r="B226" s="52"/>
      <c r="C226" s="53"/>
      <c r="D226" s="60" t="s">
        <v>101</v>
      </c>
      <c r="E226" s="156">
        <f>F226+G226</f>
        <v>-400000</v>
      </c>
      <c r="F226" s="156">
        <v>-400000</v>
      </c>
      <c r="G226" s="156">
        <v>0</v>
      </c>
    </row>
    <row r="227" spans="2:7" x14ac:dyDescent="0.25">
      <c r="B227" s="52"/>
      <c r="C227" s="53"/>
      <c r="D227" s="58" t="s">
        <v>180</v>
      </c>
      <c r="E227" s="156">
        <f t="shared" si="17"/>
        <v>-350000</v>
      </c>
      <c r="F227" s="156">
        <f t="shared" si="17"/>
        <v>-350000</v>
      </c>
      <c r="G227" s="156">
        <f t="shared" si="17"/>
        <v>0</v>
      </c>
    </row>
    <row r="228" spans="2:7" x14ac:dyDescent="0.25">
      <c r="B228" s="52"/>
      <c r="C228" s="53"/>
      <c r="D228" s="60" t="s">
        <v>121</v>
      </c>
      <c r="E228" s="156">
        <f>F228+G228</f>
        <v>-350000</v>
      </c>
      <c r="F228" s="156">
        <v>-350000</v>
      </c>
      <c r="G228" s="156">
        <v>0</v>
      </c>
    </row>
  </sheetData>
  <mergeCells count="8">
    <mergeCell ref="F9:G9"/>
    <mergeCell ref="B4:D4"/>
    <mergeCell ref="B5:G5"/>
    <mergeCell ref="B7:C9"/>
    <mergeCell ref="D7:D10"/>
    <mergeCell ref="E8:G8"/>
    <mergeCell ref="E9:E10"/>
    <mergeCell ref="E7:G7"/>
  </mergeCells>
  <printOptions horizontalCentered="1"/>
  <pageMargins left="0.23622047244094499" right="0.15748031496063" top="0.196850393700787" bottom="0.27559055118110198" header="0.15748031496063" footer="0.196850393700787"/>
  <pageSetup paperSize="9" scale="85" firstPageNumber="23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K26"/>
  <sheetViews>
    <sheetView zoomScaleNormal="100" zoomScaleSheetLayoutView="100" workbookViewId="0">
      <selection activeCell="G1" sqref="G1"/>
    </sheetView>
  </sheetViews>
  <sheetFormatPr defaultColWidth="9.140625" defaultRowHeight="17.25" x14ac:dyDescent="0.25"/>
  <cols>
    <col min="1" max="1" width="9.140625" style="128"/>
    <col min="2" max="2" width="10.140625" style="127" customWidth="1"/>
    <col min="3" max="3" width="13.5703125" style="127" customWidth="1"/>
    <col min="4" max="4" width="72.28515625" style="128" customWidth="1"/>
    <col min="5" max="5" width="21.140625" style="128" customWidth="1"/>
    <col min="6" max="6" width="20.140625" style="128" customWidth="1"/>
    <col min="7" max="7" width="19.28515625" style="128" customWidth="1"/>
    <col min="8" max="8" width="19.5703125" style="128" customWidth="1"/>
    <col min="9" max="9" width="17.85546875" style="128" customWidth="1"/>
    <col min="10" max="11" width="15.5703125" style="128" customWidth="1"/>
    <col min="12" max="16384" width="9.140625" style="128"/>
  </cols>
  <sheetData>
    <row r="1" spans="2:11" ht="17.25" customHeight="1" x14ac:dyDescent="0.25">
      <c r="G1" s="129" t="s">
        <v>278</v>
      </c>
      <c r="H1" s="130"/>
      <c r="I1" s="130"/>
    </row>
    <row r="2" spans="2:11" ht="17.25" customHeight="1" x14ac:dyDescent="0.25">
      <c r="G2" s="129" t="s">
        <v>27</v>
      </c>
      <c r="H2" s="130"/>
      <c r="I2" s="130"/>
    </row>
    <row r="3" spans="2:11" ht="17.25" customHeight="1" x14ac:dyDescent="0.25">
      <c r="E3" s="163"/>
      <c r="G3" s="129" t="s">
        <v>0</v>
      </c>
      <c r="H3" s="130"/>
      <c r="I3" s="130"/>
    </row>
    <row r="4" spans="2:11" x14ac:dyDescent="0.25">
      <c r="B4" s="256"/>
      <c r="C4" s="256"/>
      <c r="D4" s="256"/>
    </row>
    <row r="5" spans="2:11" ht="66.75" customHeight="1" x14ac:dyDescent="0.25">
      <c r="B5" s="257" t="s">
        <v>298</v>
      </c>
      <c r="C5" s="257"/>
      <c r="D5" s="257"/>
      <c r="E5" s="257"/>
      <c r="F5" s="257"/>
      <c r="G5" s="257"/>
    </row>
    <row r="6" spans="2:11" ht="17.25" customHeight="1" x14ac:dyDescent="0.3">
      <c r="B6" s="131"/>
      <c r="C6" s="131"/>
      <c r="D6" s="127"/>
      <c r="G6" s="132" t="s">
        <v>26</v>
      </c>
    </row>
    <row r="7" spans="2:11" s="127" customFormat="1" ht="58.5" customHeight="1" x14ac:dyDescent="0.25">
      <c r="B7" s="255" t="s">
        <v>1</v>
      </c>
      <c r="C7" s="255"/>
      <c r="D7" s="258" t="s">
        <v>47</v>
      </c>
      <c r="E7" s="260" t="s">
        <v>34</v>
      </c>
      <c r="F7" s="261"/>
      <c r="G7" s="262"/>
    </row>
    <row r="8" spans="2:11" s="127" customFormat="1" x14ac:dyDescent="0.25">
      <c r="B8" s="255"/>
      <c r="C8" s="255"/>
      <c r="D8" s="258"/>
      <c r="E8" s="259" t="s">
        <v>52</v>
      </c>
      <c r="F8" s="259"/>
      <c r="G8" s="259"/>
    </row>
    <row r="9" spans="2:11" ht="17.25" customHeight="1" x14ac:dyDescent="0.25">
      <c r="B9" s="255"/>
      <c r="C9" s="255"/>
      <c r="D9" s="258"/>
      <c r="E9" s="255" t="s">
        <v>48</v>
      </c>
      <c r="F9" s="255" t="s">
        <v>3</v>
      </c>
      <c r="G9" s="255"/>
    </row>
    <row r="10" spans="2:11" ht="34.5" x14ac:dyDescent="0.25">
      <c r="B10" s="133" t="s">
        <v>49</v>
      </c>
      <c r="C10" s="133" t="s">
        <v>50</v>
      </c>
      <c r="D10" s="258"/>
      <c r="E10" s="255"/>
      <c r="F10" s="133" t="s">
        <v>56</v>
      </c>
      <c r="G10" s="133" t="s">
        <v>51</v>
      </c>
    </row>
    <row r="11" spans="2:11" x14ac:dyDescent="0.25">
      <c r="B11" s="134"/>
      <c r="C11" s="134"/>
      <c r="D11" s="134" t="s">
        <v>44</v>
      </c>
      <c r="E11" s="149">
        <f>+F11+G11</f>
        <v>-260000</v>
      </c>
      <c r="F11" s="150">
        <f>+F15</f>
        <v>-230000</v>
      </c>
      <c r="G11" s="150">
        <f>+G15</f>
        <v>-30000</v>
      </c>
    </row>
    <row r="12" spans="2:11" s="136" customFormat="1" x14ac:dyDescent="0.25">
      <c r="B12" s="135"/>
      <c r="C12" s="135"/>
      <c r="D12" s="135" t="s">
        <v>3</v>
      </c>
      <c r="E12" s="149"/>
      <c r="F12" s="151"/>
      <c r="G12" s="152"/>
      <c r="H12" s="165"/>
      <c r="I12" s="165"/>
      <c r="J12" s="165"/>
      <c r="K12" s="164"/>
    </row>
    <row r="13" spans="2:11" s="136" customFormat="1" x14ac:dyDescent="0.25">
      <c r="B13" s="135"/>
      <c r="C13" s="135"/>
      <c r="D13" s="134" t="s">
        <v>55</v>
      </c>
      <c r="E13" s="152">
        <f>+F13+G13</f>
        <v>0</v>
      </c>
      <c r="F13" s="152">
        <v>0</v>
      </c>
      <c r="G13" s="152">
        <v>0</v>
      </c>
      <c r="H13" s="165"/>
      <c r="I13" s="165"/>
      <c r="J13" s="165"/>
      <c r="K13" s="165"/>
    </row>
    <row r="14" spans="2:11" s="136" customFormat="1" x14ac:dyDescent="0.25">
      <c r="B14" s="135"/>
      <c r="C14" s="135"/>
      <c r="D14" s="134" t="s">
        <v>24</v>
      </c>
      <c r="E14" s="152">
        <f>+F14+G14</f>
        <v>-260000</v>
      </c>
      <c r="F14" s="152">
        <f>+F23</f>
        <v>-230000</v>
      </c>
      <c r="G14" s="152">
        <f>+G23</f>
        <v>-30000</v>
      </c>
    </row>
    <row r="15" spans="2:11" ht="34.5" x14ac:dyDescent="0.25">
      <c r="B15" s="134"/>
      <c r="C15" s="134"/>
      <c r="D15" s="134" t="s">
        <v>20</v>
      </c>
      <c r="E15" s="149">
        <f>+F15+G15</f>
        <v>-260000</v>
      </c>
      <c r="F15" s="150">
        <f>+F16</f>
        <v>-230000</v>
      </c>
      <c r="G15" s="150">
        <f>+G16</f>
        <v>-30000</v>
      </c>
    </row>
    <row r="16" spans="2:11" x14ac:dyDescent="0.25">
      <c r="B16" s="135">
        <v>1049</v>
      </c>
      <c r="C16" s="135"/>
      <c r="D16" s="135" t="s">
        <v>169</v>
      </c>
      <c r="E16" s="150">
        <f>+F16+G16</f>
        <v>-260000</v>
      </c>
      <c r="F16" s="150">
        <f>+F18</f>
        <v>-230000</v>
      </c>
      <c r="G16" s="150">
        <f>+G18</f>
        <v>-30000</v>
      </c>
    </row>
    <row r="17" spans="2:7" x14ac:dyDescent="0.25">
      <c r="B17" s="135"/>
      <c r="C17" s="135"/>
      <c r="D17" s="135" t="s">
        <v>3</v>
      </c>
      <c r="E17" s="149"/>
      <c r="F17" s="149"/>
      <c r="G17" s="149"/>
    </row>
    <row r="18" spans="2:7" ht="69" x14ac:dyDescent="0.25">
      <c r="B18" s="138"/>
      <c r="C18" s="138">
        <v>21014</v>
      </c>
      <c r="D18" s="139" t="s">
        <v>170</v>
      </c>
      <c r="E18" s="154">
        <f>+E20</f>
        <v>-260000</v>
      </c>
      <c r="F18" s="154">
        <f>+F20</f>
        <v>-230000</v>
      </c>
      <c r="G18" s="154">
        <f>+G20</f>
        <v>-30000</v>
      </c>
    </row>
    <row r="19" spans="2:7" x14ac:dyDescent="0.25">
      <c r="B19" s="138"/>
      <c r="C19" s="138"/>
      <c r="D19" s="139" t="s">
        <v>53</v>
      </c>
      <c r="E19" s="154"/>
      <c r="F19" s="154"/>
      <c r="G19" s="154"/>
    </row>
    <row r="20" spans="2:7" ht="34.5" x14ac:dyDescent="0.25">
      <c r="B20" s="138"/>
      <c r="C20" s="138"/>
      <c r="D20" s="139" t="s">
        <v>152</v>
      </c>
      <c r="E20" s="154">
        <f>+E22</f>
        <v>-260000</v>
      </c>
      <c r="F20" s="154">
        <f>+F22</f>
        <v>-230000</v>
      </c>
      <c r="G20" s="154">
        <f>+G22</f>
        <v>-30000</v>
      </c>
    </row>
    <row r="21" spans="2:7" ht="34.5" x14ac:dyDescent="0.25">
      <c r="B21" s="138"/>
      <c r="C21" s="138"/>
      <c r="D21" s="139" t="s">
        <v>54</v>
      </c>
      <c r="E21" s="154"/>
      <c r="F21" s="154"/>
      <c r="G21" s="154"/>
    </row>
    <row r="22" spans="2:7" x14ac:dyDescent="0.25">
      <c r="B22" s="138"/>
      <c r="C22" s="138"/>
      <c r="D22" s="139" t="s">
        <v>4</v>
      </c>
      <c r="E22" s="155">
        <f>+F22+G22</f>
        <v>-260000</v>
      </c>
      <c r="F22" s="155">
        <f t="shared" ref="F22:G25" si="0">+F23</f>
        <v>-230000</v>
      </c>
      <c r="G22" s="149">
        <f t="shared" si="0"/>
        <v>-30000</v>
      </c>
    </row>
    <row r="23" spans="2:7" x14ac:dyDescent="0.25">
      <c r="B23" s="138"/>
      <c r="C23" s="138"/>
      <c r="D23" s="139" t="s">
        <v>24</v>
      </c>
      <c r="E23" s="155">
        <f>+F23+G23</f>
        <v>-260000</v>
      </c>
      <c r="F23" s="155">
        <f t="shared" si="0"/>
        <v>-230000</v>
      </c>
      <c r="G23" s="149">
        <f t="shared" si="0"/>
        <v>-30000</v>
      </c>
    </row>
    <row r="24" spans="2:7" x14ac:dyDescent="0.25">
      <c r="B24" s="138"/>
      <c r="C24" s="138"/>
      <c r="D24" s="139" t="s">
        <v>72</v>
      </c>
      <c r="E24" s="155">
        <f>+F24+G24</f>
        <v>-260000</v>
      </c>
      <c r="F24" s="155">
        <f t="shared" si="0"/>
        <v>-230000</v>
      </c>
      <c r="G24" s="149">
        <f t="shared" si="0"/>
        <v>-30000</v>
      </c>
    </row>
    <row r="25" spans="2:7" x14ac:dyDescent="0.25">
      <c r="B25" s="138"/>
      <c r="C25" s="138"/>
      <c r="D25" s="139" t="s">
        <v>73</v>
      </c>
      <c r="E25" s="155">
        <f>+F25+G25</f>
        <v>-260000</v>
      </c>
      <c r="F25" s="155">
        <f t="shared" si="0"/>
        <v>-230000</v>
      </c>
      <c r="G25" s="149">
        <f t="shared" si="0"/>
        <v>-30000</v>
      </c>
    </row>
    <row r="26" spans="2:7" x14ac:dyDescent="0.25">
      <c r="B26" s="138"/>
      <c r="C26" s="138"/>
      <c r="D26" s="139" t="s">
        <v>122</v>
      </c>
      <c r="E26" s="155">
        <f>+F26+G26</f>
        <v>-260000</v>
      </c>
      <c r="F26" s="155">
        <v>-230000</v>
      </c>
      <c r="G26" s="149">
        <v>-30000</v>
      </c>
    </row>
  </sheetData>
  <mergeCells count="8">
    <mergeCell ref="F9:G9"/>
    <mergeCell ref="B4:D4"/>
    <mergeCell ref="B5:G5"/>
    <mergeCell ref="B7:C9"/>
    <mergeCell ref="D7:D10"/>
    <mergeCell ref="E8:G8"/>
    <mergeCell ref="E9:E10"/>
    <mergeCell ref="E7:G7"/>
  </mergeCells>
  <printOptions horizontalCentered="1"/>
  <pageMargins left="0.23622047244094499" right="0.15748031496063" top="0.196850393700787" bottom="0.27559055118110198" header="0.15748031496063" footer="0.196850393700787"/>
  <pageSetup paperSize="9" scale="80" firstPageNumber="236" orientation="landscape" r:id="rId1"/>
  <ignoredErrors>
    <ignoredError sqref="E11 E1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262"/>
  <sheetViews>
    <sheetView zoomScaleNormal="100" zoomScaleSheetLayoutView="85" workbookViewId="0">
      <selection activeCell="C1" sqref="C1"/>
    </sheetView>
  </sheetViews>
  <sheetFormatPr defaultColWidth="8.42578125" defaultRowHeight="17.25" x14ac:dyDescent="0.25"/>
  <cols>
    <col min="1" max="1" width="28.5703125" style="63" customWidth="1"/>
    <col min="2" max="2" width="68.85546875" style="63" customWidth="1"/>
    <col min="3" max="3" width="33" style="63" customWidth="1"/>
    <col min="4" max="7" width="8.42578125" style="63"/>
    <col min="8" max="8" width="12.42578125" style="63" bestFit="1" customWidth="1"/>
    <col min="9" max="250" width="8.42578125" style="63"/>
    <col min="251" max="251" width="28.5703125" style="63" customWidth="1"/>
    <col min="252" max="252" width="47.5703125" style="63" customWidth="1"/>
    <col min="253" max="255" width="13.85546875" style="63" customWidth="1"/>
    <col min="256" max="256" width="15.42578125" style="63" customWidth="1"/>
    <col min="257" max="506" width="8.42578125" style="63"/>
    <col min="507" max="507" width="28.5703125" style="63" customWidth="1"/>
    <col min="508" max="508" width="47.5703125" style="63" customWidth="1"/>
    <col min="509" max="511" width="13.85546875" style="63" customWidth="1"/>
    <col min="512" max="512" width="15.42578125" style="63" customWidth="1"/>
    <col min="513" max="762" width="8.42578125" style="63"/>
    <col min="763" max="763" width="28.5703125" style="63" customWidth="1"/>
    <col min="764" max="764" width="47.5703125" style="63" customWidth="1"/>
    <col min="765" max="767" width="13.85546875" style="63" customWidth="1"/>
    <col min="768" max="768" width="15.42578125" style="63" customWidth="1"/>
    <col min="769" max="1018" width="8.42578125" style="63"/>
    <col min="1019" max="1019" width="28.5703125" style="63" customWidth="1"/>
    <col min="1020" max="1020" width="47.5703125" style="63" customWidth="1"/>
    <col min="1021" max="1023" width="13.85546875" style="63" customWidth="1"/>
    <col min="1024" max="1024" width="15.42578125" style="63" customWidth="1"/>
    <col min="1025" max="1274" width="8.42578125" style="63"/>
    <col min="1275" max="1275" width="28.5703125" style="63" customWidth="1"/>
    <col min="1276" max="1276" width="47.5703125" style="63" customWidth="1"/>
    <col min="1277" max="1279" width="13.85546875" style="63" customWidth="1"/>
    <col min="1280" max="1280" width="15.42578125" style="63" customWidth="1"/>
    <col min="1281" max="1530" width="8.42578125" style="63"/>
    <col min="1531" max="1531" width="28.5703125" style="63" customWidth="1"/>
    <col min="1532" max="1532" width="47.5703125" style="63" customWidth="1"/>
    <col min="1533" max="1535" width="13.85546875" style="63" customWidth="1"/>
    <col min="1536" max="1536" width="15.42578125" style="63" customWidth="1"/>
    <col min="1537" max="1786" width="8.42578125" style="63"/>
    <col min="1787" max="1787" width="28.5703125" style="63" customWidth="1"/>
    <col min="1788" max="1788" width="47.5703125" style="63" customWidth="1"/>
    <col min="1789" max="1791" width="13.85546875" style="63" customWidth="1"/>
    <col min="1792" max="1792" width="15.42578125" style="63" customWidth="1"/>
    <col min="1793" max="2042" width="8.42578125" style="63"/>
    <col min="2043" max="2043" width="28.5703125" style="63" customWidth="1"/>
    <col min="2044" max="2044" width="47.5703125" style="63" customWidth="1"/>
    <col min="2045" max="2047" width="13.85546875" style="63" customWidth="1"/>
    <col min="2048" max="2048" width="15.42578125" style="63" customWidth="1"/>
    <col min="2049" max="2298" width="8.42578125" style="63"/>
    <col min="2299" max="2299" width="28.5703125" style="63" customWidth="1"/>
    <col min="2300" max="2300" width="47.5703125" style="63" customWidth="1"/>
    <col min="2301" max="2303" width="13.85546875" style="63" customWidth="1"/>
    <col min="2304" max="2304" width="15.42578125" style="63" customWidth="1"/>
    <col min="2305" max="2554" width="8.42578125" style="63"/>
    <col min="2555" max="2555" width="28.5703125" style="63" customWidth="1"/>
    <col min="2556" max="2556" width="47.5703125" style="63" customWidth="1"/>
    <col min="2557" max="2559" width="13.85546875" style="63" customWidth="1"/>
    <col min="2560" max="2560" width="15.42578125" style="63" customWidth="1"/>
    <col min="2561" max="2810" width="8.42578125" style="63"/>
    <col min="2811" max="2811" width="28.5703125" style="63" customWidth="1"/>
    <col min="2812" max="2812" width="47.5703125" style="63" customWidth="1"/>
    <col min="2813" max="2815" width="13.85546875" style="63" customWidth="1"/>
    <col min="2816" max="2816" width="15.42578125" style="63" customWidth="1"/>
    <col min="2817" max="3066" width="8.42578125" style="63"/>
    <col min="3067" max="3067" width="28.5703125" style="63" customWidth="1"/>
    <col min="3068" max="3068" width="47.5703125" style="63" customWidth="1"/>
    <col min="3069" max="3071" width="13.85546875" style="63" customWidth="1"/>
    <col min="3072" max="3072" width="15.42578125" style="63" customWidth="1"/>
    <col min="3073" max="3322" width="8.42578125" style="63"/>
    <col min="3323" max="3323" width="28.5703125" style="63" customWidth="1"/>
    <col min="3324" max="3324" width="47.5703125" style="63" customWidth="1"/>
    <col min="3325" max="3327" width="13.85546875" style="63" customWidth="1"/>
    <col min="3328" max="3328" width="15.42578125" style="63" customWidth="1"/>
    <col min="3329" max="3578" width="8.42578125" style="63"/>
    <col min="3579" max="3579" width="28.5703125" style="63" customWidth="1"/>
    <col min="3580" max="3580" width="47.5703125" style="63" customWidth="1"/>
    <col min="3581" max="3583" width="13.85546875" style="63" customWidth="1"/>
    <col min="3584" max="3584" width="15.42578125" style="63" customWidth="1"/>
    <col min="3585" max="3834" width="8.42578125" style="63"/>
    <col min="3835" max="3835" width="28.5703125" style="63" customWidth="1"/>
    <col min="3836" max="3836" width="47.5703125" style="63" customWidth="1"/>
    <col min="3837" max="3839" width="13.85546875" style="63" customWidth="1"/>
    <col min="3840" max="3840" width="15.42578125" style="63" customWidth="1"/>
    <col min="3841" max="4090" width="8.42578125" style="63"/>
    <col min="4091" max="4091" width="28.5703125" style="63" customWidth="1"/>
    <col min="4092" max="4092" width="47.5703125" style="63" customWidth="1"/>
    <col min="4093" max="4095" width="13.85546875" style="63" customWidth="1"/>
    <col min="4096" max="4096" width="15.42578125" style="63" customWidth="1"/>
    <col min="4097" max="4346" width="8.42578125" style="63"/>
    <col min="4347" max="4347" width="28.5703125" style="63" customWidth="1"/>
    <col min="4348" max="4348" width="47.5703125" style="63" customWidth="1"/>
    <col min="4349" max="4351" width="13.85546875" style="63" customWidth="1"/>
    <col min="4352" max="4352" width="15.42578125" style="63" customWidth="1"/>
    <col min="4353" max="4602" width="8.42578125" style="63"/>
    <col min="4603" max="4603" width="28.5703125" style="63" customWidth="1"/>
    <col min="4604" max="4604" width="47.5703125" style="63" customWidth="1"/>
    <col min="4605" max="4607" width="13.85546875" style="63" customWidth="1"/>
    <col min="4608" max="4608" width="15.42578125" style="63" customWidth="1"/>
    <col min="4609" max="4858" width="8.42578125" style="63"/>
    <col min="4859" max="4859" width="28.5703125" style="63" customWidth="1"/>
    <col min="4860" max="4860" width="47.5703125" style="63" customWidth="1"/>
    <col min="4861" max="4863" width="13.85546875" style="63" customWidth="1"/>
    <col min="4864" max="4864" width="15.42578125" style="63" customWidth="1"/>
    <col min="4865" max="5114" width="8.42578125" style="63"/>
    <col min="5115" max="5115" width="28.5703125" style="63" customWidth="1"/>
    <col min="5116" max="5116" width="47.5703125" style="63" customWidth="1"/>
    <col min="5117" max="5119" width="13.85546875" style="63" customWidth="1"/>
    <col min="5120" max="5120" width="15.42578125" style="63" customWidth="1"/>
    <col min="5121" max="5370" width="8.42578125" style="63"/>
    <col min="5371" max="5371" width="28.5703125" style="63" customWidth="1"/>
    <col min="5372" max="5372" width="47.5703125" style="63" customWidth="1"/>
    <col min="5373" max="5375" width="13.85546875" style="63" customWidth="1"/>
    <col min="5376" max="5376" width="15.42578125" style="63" customWidth="1"/>
    <col min="5377" max="5626" width="8.42578125" style="63"/>
    <col min="5627" max="5627" width="28.5703125" style="63" customWidth="1"/>
    <col min="5628" max="5628" width="47.5703125" style="63" customWidth="1"/>
    <col min="5629" max="5631" width="13.85546875" style="63" customWidth="1"/>
    <col min="5632" max="5632" width="15.42578125" style="63" customWidth="1"/>
    <col min="5633" max="5882" width="8.42578125" style="63"/>
    <col min="5883" max="5883" width="28.5703125" style="63" customWidth="1"/>
    <col min="5884" max="5884" width="47.5703125" style="63" customWidth="1"/>
    <col min="5885" max="5887" width="13.85546875" style="63" customWidth="1"/>
    <col min="5888" max="5888" width="15.42578125" style="63" customWidth="1"/>
    <col min="5889" max="6138" width="8.42578125" style="63"/>
    <col min="6139" max="6139" width="28.5703125" style="63" customWidth="1"/>
    <col min="6140" max="6140" width="47.5703125" style="63" customWidth="1"/>
    <col min="6141" max="6143" width="13.85546875" style="63" customWidth="1"/>
    <col min="6144" max="6144" width="15.42578125" style="63" customWidth="1"/>
    <col min="6145" max="6394" width="8.42578125" style="63"/>
    <col min="6395" max="6395" width="28.5703125" style="63" customWidth="1"/>
    <col min="6396" max="6396" width="47.5703125" style="63" customWidth="1"/>
    <col min="6397" max="6399" width="13.85546875" style="63" customWidth="1"/>
    <col min="6400" max="6400" width="15.42578125" style="63" customWidth="1"/>
    <col min="6401" max="6650" width="8.42578125" style="63"/>
    <col min="6651" max="6651" width="28.5703125" style="63" customWidth="1"/>
    <col min="6652" max="6652" width="47.5703125" style="63" customWidth="1"/>
    <col min="6653" max="6655" width="13.85546875" style="63" customWidth="1"/>
    <col min="6656" max="6656" width="15.42578125" style="63" customWidth="1"/>
    <col min="6657" max="6906" width="8.42578125" style="63"/>
    <col min="6907" max="6907" width="28.5703125" style="63" customWidth="1"/>
    <col min="6908" max="6908" width="47.5703125" style="63" customWidth="1"/>
    <col min="6909" max="6911" width="13.85546875" style="63" customWidth="1"/>
    <col min="6912" max="6912" width="15.42578125" style="63" customWidth="1"/>
    <col min="6913" max="7162" width="8.42578125" style="63"/>
    <col min="7163" max="7163" width="28.5703125" style="63" customWidth="1"/>
    <col min="7164" max="7164" width="47.5703125" style="63" customWidth="1"/>
    <col min="7165" max="7167" width="13.85546875" style="63" customWidth="1"/>
    <col min="7168" max="7168" width="15.42578125" style="63" customWidth="1"/>
    <col min="7169" max="7418" width="8.42578125" style="63"/>
    <col min="7419" max="7419" width="28.5703125" style="63" customWidth="1"/>
    <col min="7420" max="7420" width="47.5703125" style="63" customWidth="1"/>
    <col min="7421" max="7423" width="13.85546875" style="63" customWidth="1"/>
    <col min="7424" max="7424" width="15.42578125" style="63" customWidth="1"/>
    <col min="7425" max="7674" width="8.42578125" style="63"/>
    <col min="7675" max="7675" width="28.5703125" style="63" customWidth="1"/>
    <col min="7676" max="7676" width="47.5703125" style="63" customWidth="1"/>
    <col min="7677" max="7679" width="13.85546875" style="63" customWidth="1"/>
    <col min="7680" max="7680" width="15.42578125" style="63" customWidth="1"/>
    <col min="7681" max="7930" width="8.42578125" style="63"/>
    <col min="7931" max="7931" width="28.5703125" style="63" customWidth="1"/>
    <col min="7932" max="7932" width="47.5703125" style="63" customWidth="1"/>
    <col min="7933" max="7935" width="13.85546875" style="63" customWidth="1"/>
    <col min="7936" max="7936" width="15.42578125" style="63" customWidth="1"/>
    <col min="7937" max="8186" width="8.42578125" style="63"/>
    <col min="8187" max="8187" width="28.5703125" style="63" customWidth="1"/>
    <col min="8188" max="8188" width="47.5703125" style="63" customWidth="1"/>
    <col min="8189" max="8191" width="13.85546875" style="63" customWidth="1"/>
    <col min="8192" max="8192" width="15.42578125" style="63" customWidth="1"/>
    <col min="8193" max="8442" width="8.42578125" style="63"/>
    <col min="8443" max="8443" width="28.5703125" style="63" customWidth="1"/>
    <col min="8444" max="8444" width="47.5703125" style="63" customWidth="1"/>
    <col min="8445" max="8447" width="13.85546875" style="63" customWidth="1"/>
    <col min="8448" max="8448" width="15.42578125" style="63" customWidth="1"/>
    <col min="8449" max="8698" width="8.42578125" style="63"/>
    <col min="8699" max="8699" width="28.5703125" style="63" customWidth="1"/>
    <col min="8700" max="8700" width="47.5703125" style="63" customWidth="1"/>
    <col min="8701" max="8703" width="13.85546875" style="63" customWidth="1"/>
    <col min="8704" max="8704" width="15.42578125" style="63" customWidth="1"/>
    <col min="8705" max="8954" width="8.42578125" style="63"/>
    <col min="8955" max="8955" width="28.5703125" style="63" customWidth="1"/>
    <col min="8956" max="8956" width="47.5703125" style="63" customWidth="1"/>
    <col min="8957" max="8959" width="13.85546875" style="63" customWidth="1"/>
    <col min="8960" max="8960" width="15.42578125" style="63" customWidth="1"/>
    <col min="8961" max="9210" width="8.42578125" style="63"/>
    <col min="9211" max="9211" width="28.5703125" style="63" customWidth="1"/>
    <col min="9212" max="9212" width="47.5703125" style="63" customWidth="1"/>
    <col min="9213" max="9215" width="13.85546875" style="63" customWidth="1"/>
    <col min="9216" max="9216" width="15.42578125" style="63" customWidth="1"/>
    <col min="9217" max="9466" width="8.42578125" style="63"/>
    <col min="9467" max="9467" width="28.5703125" style="63" customWidth="1"/>
    <col min="9468" max="9468" width="47.5703125" style="63" customWidth="1"/>
    <col min="9469" max="9471" width="13.85546875" style="63" customWidth="1"/>
    <col min="9472" max="9472" width="15.42578125" style="63" customWidth="1"/>
    <col min="9473" max="9722" width="8.42578125" style="63"/>
    <col min="9723" max="9723" width="28.5703125" style="63" customWidth="1"/>
    <col min="9724" max="9724" width="47.5703125" style="63" customWidth="1"/>
    <col min="9725" max="9727" width="13.85546875" style="63" customWidth="1"/>
    <col min="9728" max="9728" width="15.42578125" style="63" customWidth="1"/>
    <col min="9729" max="9978" width="8.42578125" style="63"/>
    <col min="9979" max="9979" width="28.5703125" style="63" customWidth="1"/>
    <col min="9980" max="9980" width="47.5703125" style="63" customWidth="1"/>
    <col min="9981" max="9983" width="13.85546875" style="63" customWidth="1"/>
    <col min="9984" max="9984" width="15.42578125" style="63" customWidth="1"/>
    <col min="9985" max="10234" width="8.42578125" style="63"/>
    <col min="10235" max="10235" width="28.5703125" style="63" customWidth="1"/>
    <col min="10236" max="10236" width="47.5703125" style="63" customWidth="1"/>
    <col min="10237" max="10239" width="13.85546875" style="63" customWidth="1"/>
    <col min="10240" max="10240" width="15.42578125" style="63" customWidth="1"/>
    <col min="10241" max="10490" width="8.42578125" style="63"/>
    <col min="10491" max="10491" width="28.5703125" style="63" customWidth="1"/>
    <col min="10492" max="10492" width="47.5703125" style="63" customWidth="1"/>
    <col min="10493" max="10495" width="13.85546875" style="63" customWidth="1"/>
    <col min="10496" max="10496" width="15.42578125" style="63" customWidth="1"/>
    <col min="10497" max="10746" width="8.42578125" style="63"/>
    <col min="10747" max="10747" width="28.5703125" style="63" customWidth="1"/>
    <col min="10748" max="10748" width="47.5703125" style="63" customWidth="1"/>
    <col min="10749" max="10751" width="13.85546875" style="63" customWidth="1"/>
    <col min="10752" max="10752" width="15.42578125" style="63" customWidth="1"/>
    <col min="10753" max="11002" width="8.42578125" style="63"/>
    <col min="11003" max="11003" width="28.5703125" style="63" customWidth="1"/>
    <col min="11004" max="11004" width="47.5703125" style="63" customWidth="1"/>
    <col min="11005" max="11007" width="13.85546875" style="63" customWidth="1"/>
    <col min="11008" max="11008" width="15.42578125" style="63" customWidth="1"/>
    <col min="11009" max="11258" width="8.42578125" style="63"/>
    <col min="11259" max="11259" width="28.5703125" style="63" customWidth="1"/>
    <col min="11260" max="11260" width="47.5703125" style="63" customWidth="1"/>
    <col min="11261" max="11263" width="13.85546875" style="63" customWidth="1"/>
    <col min="11264" max="11264" width="15.42578125" style="63" customWidth="1"/>
    <col min="11265" max="11514" width="8.42578125" style="63"/>
    <col min="11515" max="11515" width="28.5703125" style="63" customWidth="1"/>
    <col min="11516" max="11516" width="47.5703125" style="63" customWidth="1"/>
    <col min="11517" max="11519" width="13.85546875" style="63" customWidth="1"/>
    <col min="11520" max="11520" width="15.42578125" style="63" customWidth="1"/>
    <col min="11521" max="11770" width="8.42578125" style="63"/>
    <col min="11771" max="11771" width="28.5703125" style="63" customWidth="1"/>
    <col min="11772" max="11772" width="47.5703125" style="63" customWidth="1"/>
    <col min="11773" max="11775" width="13.85546875" style="63" customWidth="1"/>
    <col min="11776" max="11776" width="15.42578125" style="63" customWidth="1"/>
    <col min="11777" max="12026" width="8.42578125" style="63"/>
    <col min="12027" max="12027" width="28.5703125" style="63" customWidth="1"/>
    <col min="12028" max="12028" width="47.5703125" style="63" customWidth="1"/>
    <col min="12029" max="12031" width="13.85546875" style="63" customWidth="1"/>
    <col min="12032" max="12032" width="15.42578125" style="63" customWidth="1"/>
    <col min="12033" max="12282" width="8.42578125" style="63"/>
    <col min="12283" max="12283" width="28.5703125" style="63" customWidth="1"/>
    <col min="12284" max="12284" width="47.5703125" style="63" customWidth="1"/>
    <col min="12285" max="12287" width="13.85546875" style="63" customWidth="1"/>
    <col min="12288" max="12288" width="15.42578125" style="63" customWidth="1"/>
    <col min="12289" max="12538" width="8.42578125" style="63"/>
    <col min="12539" max="12539" width="28.5703125" style="63" customWidth="1"/>
    <col min="12540" max="12540" width="47.5703125" style="63" customWidth="1"/>
    <col min="12541" max="12543" width="13.85546875" style="63" customWidth="1"/>
    <col min="12544" max="12544" width="15.42578125" style="63" customWidth="1"/>
    <col min="12545" max="12794" width="8.42578125" style="63"/>
    <col min="12795" max="12795" width="28.5703125" style="63" customWidth="1"/>
    <col min="12796" max="12796" width="47.5703125" style="63" customWidth="1"/>
    <col min="12797" max="12799" width="13.85546875" style="63" customWidth="1"/>
    <col min="12800" max="12800" width="15.42578125" style="63" customWidth="1"/>
    <col min="12801" max="13050" width="8.42578125" style="63"/>
    <col min="13051" max="13051" width="28.5703125" style="63" customWidth="1"/>
    <col min="13052" max="13052" width="47.5703125" style="63" customWidth="1"/>
    <col min="13053" max="13055" width="13.85546875" style="63" customWidth="1"/>
    <col min="13056" max="13056" width="15.42578125" style="63" customWidth="1"/>
    <col min="13057" max="13306" width="8.42578125" style="63"/>
    <col min="13307" max="13307" width="28.5703125" style="63" customWidth="1"/>
    <col min="13308" max="13308" width="47.5703125" style="63" customWidth="1"/>
    <col min="13309" max="13311" width="13.85546875" style="63" customWidth="1"/>
    <col min="13312" max="13312" width="15.42578125" style="63" customWidth="1"/>
    <col min="13313" max="13562" width="8.42578125" style="63"/>
    <col min="13563" max="13563" width="28.5703125" style="63" customWidth="1"/>
    <col min="13564" max="13564" width="47.5703125" style="63" customWidth="1"/>
    <col min="13565" max="13567" width="13.85546875" style="63" customWidth="1"/>
    <col min="13568" max="13568" width="15.42578125" style="63" customWidth="1"/>
    <col min="13569" max="13818" width="8.42578125" style="63"/>
    <col min="13819" max="13819" width="28.5703125" style="63" customWidth="1"/>
    <col min="13820" max="13820" width="47.5703125" style="63" customWidth="1"/>
    <col min="13821" max="13823" width="13.85546875" style="63" customWidth="1"/>
    <col min="13824" max="13824" width="15.42578125" style="63" customWidth="1"/>
    <col min="13825" max="14074" width="8.42578125" style="63"/>
    <col min="14075" max="14075" width="28.5703125" style="63" customWidth="1"/>
    <col min="14076" max="14076" width="47.5703125" style="63" customWidth="1"/>
    <col min="14077" max="14079" width="13.85546875" style="63" customWidth="1"/>
    <col min="14080" max="14080" width="15.42578125" style="63" customWidth="1"/>
    <col min="14081" max="14330" width="8.42578125" style="63"/>
    <col min="14331" max="14331" width="28.5703125" style="63" customWidth="1"/>
    <col min="14332" max="14332" width="47.5703125" style="63" customWidth="1"/>
    <col min="14333" max="14335" width="13.85546875" style="63" customWidth="1"/>
    <col min="14336" max="14336" width="15.42578125" style="63" customWidth="1"/>
    <col min="14337" max="14586" width="8.42578125" style="63"/>
    <col min="14587" max="14587" width="28.5703125" style="63" customWidth="1"/>
    <col min="14588" max="14588" width="47.5703125" style="63" customWidth="1"/>
    <col min="14589" max="14591" width="13.85546875" style="63" customWidth="1"/>
    <col min="14592" max="14592" width="15.42578125" style="63" customWidth="1"/>
    <col min="14593" max="14842" width="8.42578125" style="63"/>
    <col min="14843" max="14843" width="28.5703125" style="63" customWidth="1"/>
    <col min="14844" max="14844" width="47.5703125" style="63" customWidth="1"/>
    <col min="14845" max="14847" width="13.85546875" style="63" customWidth="1"/>
    <col min="14848" max="14848" width="15.42578125" style="63" customWidth="1"/>
    <col min="14849" max="15098" width="8.42578125" style="63"/>
    <col min="15099" max="15099" width="28.5703125" style="63" customWidth="1"/>
    <col min="15100" max="15100" width="47.5703125" style="63" customWidth="1"/>
    <col min="15101" max="15103" width="13.85546875" style="63" customWidth="1"/>
    <col min="15104" max="15104" width="15.42578125" style="63" customWidth="1"/>
    <col min="15105" max="15354" width="8.42578125" style="63"/>
    <col min="15355" max="15355" width="28.5703125" style="63" customWidth="1"/>
    <col min="15356" max="15356" width="47.5703125" style="63" customWidth="1"/>
    <col min="15357" max="15359" width="13.85546875" style="63" customWidth="1"/>
    <col min="15360" max="15360" width="15.42578125" style="63" customWidth="1"/>
    <col min="15361" max="15610" width="8.42578125" style="63"/>
    <col min="15611" max="15611" width="28.5703125" style="63" customWidth="1"/>
    <col min="15612" max="15612" width="47.5703125" style="63" customWidth="1"/>
    <col min="15613" max="15615" width="13.85546875" style="63" customWidth="1"/>
    <col min="15616" max="15616" width="15.42578125" style="63" customWidth="1"/>
    <col min="15617" max="15866" width="8.42578125" style="63"/>
    <col min="15867" max="15867" width="28.5703125" style="63" customWidth="1"/>
    <col min="15868" max="15868" width="47.5703125" style="63" customWidth="1"/>
    <col min="15869" max="15871" width="13.85546875" style="63" customWidth="1"/>
    <col min="15872" max="15872" width="15.42578125" style="63" customWidth="1"/>
    <col min="15873" max="16122" width="8.42578125" style="63"/>
    <col min="16123" max="16123" width="28.5703125" style="63" customWidth="1"/>
    <col min="16124" max="16124" width="47.5703125" style="63" customWidth="1"/>
    <col min="16125" max="16127" width="13.85546875" style="63" customWidth="1"/>
    <col min="16128" max="16128" width="15.42578125" style="63" customWidth="1"/>
    <col min="16129" max="16384" width="8.42578125" style="63"/>
  </cols>
  <sheetData>
    <row r="1" spans="1:3" x14ac:dyDescent="0.25">
      <c r="C1" s="64" t="s">
        <v>279</v>
      </c>
    </row>
    <row r="2" spans="1:3" s="46" customFormat="1" ht="17.25" customHeight="1" x14ac:dyDescent="0.25">
      <c r="A2" s="243" t="s">
        <v>27</v>
      </c>
      <c r="B2" s="243"/>
      <c r="C2" s="243"/>
    </row>
    <row r="3" spans="1:3" s="46" customFormat="1" ht="17.25" customHeight="1" x14ac:dyDescent="0.25">
      <c r="A3" s="243" t="s">
        <v>0</v>
      </c>
      <c r="B3" s="243"/>
      <c r="C3" s="243"/>
    </row>
    <row r="4" spans="1:3" s="46" customFormat="1" ht="17.25" customHeight="1" x14ac:dyDescent="0.25">
      <c r="A4" s="88"/>
      <c r="B4" s="88"/>
      <c r="C4" s="88"/>
    </row>
    <row r="5" spans="1:3" ht="55.5" customHeight="1" x14ac:dyDescent="0.25">
      <c r="A5" s="272" t="s">
        <v>88</v>
      </c>
      <c r="B5" s="272"/>
      <c r="C5" s="272"/>
    </row>
    <row r="6" spans="1:3" ht="21.75" customHeight="1" x14ac:dyDescent="0.25">
      <c r="A6" s="94"/>
      <c r="B6" s="94"/>
      <c r="C6" s="95" t="s">
        <v>35</v>
      </c>
    </row>
    <row r="7" spans="1:3" ht="20.45" customHeight="1" x14ac:dyDescent="0.25">
      <c r="A7" s="268" t="s">
        <v>20</v>
      </c>
      <c r="B7" s="268"/>
      <c r="C7" s="268"/>
    </row>
    <row r="8" spans="1:3" ht="21.75" customHeight="1" x14ac:dyDescent="0.25">
      <c r="A8" s="65" t="s">
        <v>37</v>
      </c>
      <c r="B8" s="65"/>
      <c r="C8" s="65"/>
    </row>
    <row r="9" spans="1:3" x14ac:dyDescent="0.25">
      <c r="A9" s="31"/>
      <c r="B9" s="31"/>
      <c r="C9" s="31"/>
    </row>
    <row r="10" spans="1:3" ht="23.25" customHeight="1" x14ac:dyDescent="0.25">
      <c r="A10" s="92" t="s">
        <v>7</v>
      </c>
      <c r="B10" s="66" t="s">
        <v>8</v>
      </c>
      <c r="C10" s="67"/>
    </row>
    <row r="11" spans="1:3" ht="18.75" customHeight="1" x14ac:dyDescent="0.25">
      <c r="A11" s="92">
        <v>1004</v>
      </c>
      <c r="B11" s="66" t="str">
        <f>+'[1]4'!D16</f>
        <v xml:space="preserve"> Ոռոգման համակարգի առողջացում</v>
      </c>
      <c r="C11" s="67"/>
    </row>
    <row r="12" spans="1:3" ht="18.75" customHeight="1" x14ac:dyDescent="0.25">
      <c r="A12" s="69"/>
      <c r="B12" s="69"/>
      <c r="C12" s="69"/>
    </row>
    <row r="13" spans="1:3" s="69" customFormat="1" x14ac:dyDescent="0.25">
      <c r="A13" s="68" t="s">
        <v>9</v>
      </c>
      <c r="B13" s="67"/>
      <c r="C13" s="226"/>
    </row>
    <row r="14" spans="1:3" ht="77.25" customHeight="1" x14ac:dyDescent="0.25">
      <c r="A14" s="93" t="s">
        <v>10</v>
      </c>
      <c r="B14" s="93">
        <v>1004</v>
      </c>
      <c r="C14" s="192" t="s">
        <v>40</v>
      </c>
    </row>
    <row r="15" spans="1:3" ht="22.5" customHeight="1" x14ac:dyDescent="0.25">
      <c r="A15" s="93" t="s">
        <v>11</v>
      </c>
      <c r="B15" s="93">
        <v>31016</v>
      </c>
      <c r="C15" s="90" t="s">
        <v>38</v>
      </c>
    </row>
    <row r="16" spans="1:3" ht="34.5" x14ac:dyDescent="0.25">
      <c r="A16" s="93" t="s">
        <v>12</v>
      </c>
      <c r="B16" s="93" t="s">
        <v>203</v>
      </c>
      <c r="C16" s="253"/>
    </row>
    <row r="17" spans="1:3" ht="34.5" x14ac:dyDescent="0.25">
      <c r="A17" s="93" t="s">
        <v>13</v>
      </c>
      <c r="B17" s="93" t="s">
        <v>204</v>
      </c>
      <c r="C17" s="275"/>
    </row>
    <row r="18" spans="1:3" ht="34.5" x14ac:dyDescent="0.25">
      <c r="A18" s="93" t="s">
        <v>14</v>
      </c>
      <c r="B18" s="93" t="s">
        <v>130</v>
      </c>
      <c r="C18" s="275"/>
    </row>
    <row r="19" spans="1:3" ht="51.75" x14ac:dyDescent="0.25">
      <c r="A19" s="93" t="s">
        <v>126</v>
      </c>
      <c r="B19" s="93" t="s">
        <v>127</v>
      </c>
      <c r="C19" s="254"/>
    </row>
    <row r="20" spans="1:3" x14ac:dyDescent="0.25">
      <c r="A20" s="248" t="s">
        <v>15</v>
      </c>
      <c r="B20" s="248"/>
      <c r="C20" s="93"/>
    </row>
    <row r="21" spans="1:3" x14ac:dyDescent="0.25">
      <c r="A21" s="273" t="s">
        <v>215</v>
      </c>
      <c r="B21" s="274"/>
      <c r="C21" s="71">
        <v>-17</v>
      </c>
    </row>
    <row r="22" spans="1:3" x14ac:dyDescent="0.25">
      <c r="A22" s="263" t="s">
        <v>39</v>
      </c>
      <c r="B22" s="263"/>
      <c r="C22" s="72">
        <f>'6.'!E17</f>
        <v>-579500</v>
      </c>
    </row>
    <row r="23" spans="1:3" x14ac:dyDescent="0.25">
      <c r="A23" s="31"/>
      <c r="B23" s="31"/>
      <c r="C23" s="31"/>
    </row>
    <row r="24" spans="1:3" ht="69.75" customHeight="1" x14ac:dyDescent="0.25">
      <c r="A24" s="93" t="s">
        <v>10</v>
      </c>
      <c r="B24" s="93">
        <v>1004</v>
      </c>
      <c r="C24" s="192" t="s">
        <v>40</v>
      </c>
    </row>
    <row r="25" spans="1:3" ht="22.5" customHeight="1" x14ac:dyDescent="0.25">
      <c r="A25" s="93" t="s">
        <v>11</v>
      </c>
      <c r="B25" s="93">
        <v>31017</v>
      </c>
      <c r="C25" s="90" t="s">
        <v>38</v>
      </c>
    </row>
    <row r="26" spans="1:3" ht="34.5" x14ac:dyDescent="0.25">
      <c r="A26" s="93" t="s">
        <v>12</v>
      </c>
      <c r="B26" s="93" t="s">
        <v>187</v>
      </c>
      <c r="C26" s="253"/>
    </row>
    <row r="27" spans="1:3" ht="34.5" x14ac:dyDescent="0.25">
      <c r="A27" s="93" t="s">
        <v>13</v>
      </c>
      <c r="B27" s="93" t="s">
        <v>206</v>
      </c>
      <c r="C27" s="275"/>
    </row>
    <row r="28" spans="1:3" ht="34.5" x14ac:dyDescent="0.25">
      <c r="A28" s="93" t="s">
        <v>14</v>
      </c>
      <c r="B28" s="93" t="s">
        <v>130</v>
      </c>
      <c r="C28" s="275"/>
    </row>
    <row r="29" spans="1:3" ht="51.75" x14ac:dyDescent="0.25">
      <c r="A29" s="93" t="s">
        <v>126</v>
      </c>
      <c r="B29" s="93" t="s">
        <v>127</v>
      </c>
      <c r="C29" s="254"/>
    </row>
    <row r="30" spans="1:3" x14ac:dyDescent="0.25">
      <c r="A30" s="248" t="s">
        <v>15</v>
      </c>
      <c r="B30" s="248"/>
      <c r="C30" s="93"/>
    </row>
    <row r="31" spans="1:3" x14ac:dyDescent="0.25">
      <c r="A31" s="263" t="s">
        <v>39</v>
      </c>
      <c r="B31" s="263"/>
      <c r="C31" s="72">
        <f>'6.'!E28</f>
        <v>-1100000</v>
      </c>
    </row>
    <row r="32" spans="1:3" x14ac:dyDescent="0.25">
      <c r="A32" s="31"/>
      <c r="B32" s="31"/>
      <c r="C32" s="31"/>
    </row>
    <row r="33" spans="1:3" ht="80.25" customHeight="1" x14ac:dyDescent="0.25">
      <c r="A33" s="93" t="s">
        <v>10</v>
      </c>
      <c r="B33" s="93">
        <v>1004</v>
      </c>
      <c r="C33" s="192" t="s">
        <v>40</v>
      </c>
    </row>
    <row r="34" spans="1:3" ht="22.5" customHeight="1" x14ac:dyDescent="0.25">
      <c r="A34" s="93" t="s">
        <v>11</v>
      </c>
      <c r="B34" s="93">
        <v>31018</v>
      </c>
      <c r="C34" s="90" t="s">
        <v>38</v>
      </c>
    </row>
    <row r="35" spans="1:3" ht="34.5" x14ac:dyDescent="0.25">
      <c r="A35" s="93" t="s">
        <v>12</v>
      </c>
      <c r="B35" s="93" t="s">
        <v>189</v>
      </c>
      <c r="C35" s="253"/>
    </row>
    <row r="36" spans="1:3" ht="34.5" x14ac:dyDescent="0.25">
      <c r="A36" s="93" t="s">
        <v>13</v>
      </c>
      <c r="B36" s="93" t="s">
        <v>207</v>
      </c>
      <c r="C36" s="275"/>
    </row>
    <row r="37" spans="1:3" ht="34.5" x14ac:dyDescent="0.25">
      <c r="A37" s="93" t="s">
        <v>14</v>
      </c>
      <c r="B37" s="93" t="s">
        <v>130</v>
      </c>
      <c r="C37" s="275"/>
    </row>
    <row r="38" spans="1:3" ht="51.75" x14ac:dyDescent="0.25">
      <c r="A38" s="93" t="s">
        <v>126</v>
      </c>
      <c r="B38" s="93" t="s">
        <v>127</v>
      </c>
      <c r="C38" s="254"/>
    </row>
    <row r="39" spans="1:3" x14ac:dyDescent="0.25">
      <c r="A39" s="248" t="s">
        <v>15</v>
      </c>
      <c r="B39" s="248"/>
      <c r="C39" s="93"/>
    </row>
    <row r="40" spans="1:3" x14ac:dyDescent="0.25">
      <c r="A40" s="263" t="s">
        <v>39</v>
      </c>
      <c r="B40" s="263"/>
      <c r="C40" s="72">
        <f>'6.'!E39</f>
        <v>-500000</v>
      </c>
    </row>
    <row r="41" spans="1:3" x14ac:dyDescent="0.25">
      <c r="A41" s="31"/>
      <c r="B41" s="31"/>
      <c r="C41" s="31"/>
    </row>
    <row r="42" spans="1:3" x14ac:dyDescent="0.25">
      <c r="A42" s="92" t="s">
        <v>7</v>
      </c>
      <c r="B42" s="66" t="s">
        <v>8</v>
      </c>
      <c r="C42" s="67"/>
    </row>
    <row r="43" spans="1:3" ht="18.75" customHeight="1" x14ac:dyDescent="0.25">
      <c r="A43" s="92" t="s">
        <v>148</v>
      </c>
      <c r="B43" s="66" t="s">
        <v>149</v>
      </c>
      <c r="C43" s="67"/>
    </row>
    <row r="44" spans="1:3" ht="18.75" customHeight="1" x14ac:dyDescent="0.25">
      <c r="A44" s="69"/>
      <c r="B44" s="69"/>
      <c r="C44" s="69"/>
    </row>
    <row r="45" spans="1:3" s="69" customFormat="1" x14ac:dyDescent="0.25">
      <c r="A45" s="68" t="s">
        <v>9</v>
      </c>
      <c r="B45" s="67"/>
      <c r="C45" s="67"/>
    </row>
    <row r="46" spans="1:3" x14ac:dyDescent="0.25">
      <c r="A46" s="31"/>
      <c r="B46" s="31"/>
      <c r="C46" s="31"/>
    </row>
    <row r="47" spans="1:3" ht="75.75" customHeight="1" x14ac:dyDescent="0.25">
      <c r="A47" s="92" t="s">
        <v>10</v>
      </c>
      <c r="B47" s="92" t="s">
        <v>148</v>
      </c>
      <c r="C47" s="192" t="s">
        <v>40</v>
      </c>
    </row>
    <row r="48" spans="1:3" x14ac:dyDescent="0.25">
      <c r="A48" s="92" t="s">
        <v>11</v>
      </c>
      <c r="B48" s="92">
        <v>32009</v>
      </c>
      <c r="C48" s="91" t="s">
        <v>2</v>
      </c>
    </row>
    <row r="49" spans="1:3" ht="51.75" x14ac:dyDescent="0.25">
      <c r="A49" s="92" t="s">
        <v>12</v>
      </c>
      <c r="B49" s="92" t="s">
        <v>208</v>
      </c>
      <c r="C49" s="269"/>
    </row>
    <row r="50" spans="1:3" ht="51.75" x14ac:dyDescent="0.25">
      <c r="A50" s="92" t="s">
        <v>13</v>
      </c>
      <c r="B50" s="92" t="s">
        <v>216</v>
      </c>
      <c r="C50" s="270"/>
    </row>
    <row r="51" spans="1:3" ht="51.75" x14ac:dyDescent="0.25">
      <c r="A51" s="92" t="s">
        <v>14</v>
      </c>
      <c r="B51" s="92" t="s">
        <v>78</v>
      </c>
      <c r="C51" s="270"/>
    </row>
    <row r="52" spans="1:3" ht="51.75" x14ac:dyDescent="0.25">
      <c r="A52" s="92" t="s">
        <v>46</v>
      </c>
      <c r="B52" s="92" t="s">
        <v>151</v>
      </c>
      <c r="C52" s="271"/>
    </row>
    <row r="53" spans="1:3" x14ac:dyDescent="0.25">
      <c r="A53" s="266" t="s">
        <v>15</v>
      </c>
      <c r="B53" s="266"/>
      <c r="C53" s="92"/>
    </row>
    <row r="54" spans="1:3" ht="19.5" customHeight="1" x14ac:dyDescent="0.25">
      <c r="A54" s="265" t="s">
        <v>36</v>
      </c>
      <c r="B54" s="265"/>
      <c r="C54" s="72">
        <f>'6.'!E52</f>
        <v>-600000</v>
      </c>
    </row>
    <row r="55" spans="1:3" x14ac:dyDescent="0.25">
      <c r="A55" s="31"/>
      <c r="B55" s="31"/>
      <c r="C55" s="31"/>
    </row>
    <row r="56" spans="1:3" x14ac:dyDescent="0.25">
      <c r="A56" s="92" t="s">
        <v>7</v>
      </c>
      <c r="B56" s="66" t="s">
        <v>8</v>
      </c>
      <c r="C56" s="67"/>
    </row>
    <row r="57" spans="1:3" ht="18.75" customHeight="1" x14ac:dyDescent="0.25">
      <c r="A57" s="92">
        <v>1049</v>
      </c>
      <c r="B57" s="66" t="s">
        <v>169</v>
      </c>
      <c r="C57" s="67"/>
    </row>
    <row r="58" spans="1:3" ht="18.75" customHeight="1" x14ac:dyDescent="0.25">
      <c r="A58" s="69"/>
      <c r="B58" s="69"/>
      <c r="C58" s="69"/>
    </row>
    <row r="59" spans="1:3" s="69" customFormat="1" x14ac:dyDescent="0.25">
      <c r="A59" s="68" t="s">
        <v>9</v>
      </c>
      <c r="B59" s="67"/>
      <c r="C59" s="67"/>
    </row>
    <row r="60" spans="1:3" x14ac:dyDescent="0.25">
      <c r="A60" s="65"/>
      <c r="B60" s="74"/>
      <c r="C60" s="74"/>
    </row>
    <row r="61" spans="1:3" ht="69" x14ac:dyDescent="0.25">
      <c r="A61" s="203" t="s">
        <v>10</v>
      </c>
      <c r="B61" s="211" t="s">
        <v>302</v>
      </c>
      <c r="C61" s="220" t="s">
        <v>281</v>
      </c>
    </row>
    <row r="62" spans="1:3" x14ac:dyDescent="0.25">
      <c r="A62" s="203" t="s">
        <v>11</v>
      </c>
      <c r="B62" s="211">
        <v>11007</v>
      </c>
      <c r="C62" s="221" t="s">
        <v>2</v>
      </c>
    </row>
    <row r="63" spans="1:3" ht="86.25" x14ac:dyDescent="0.25">
      <c r="A63" s="203" t="s">
        <v>12</v>
      </c>
      <c r="B63" s="211" t="s">
        <v>303</v>
      </c>
      <c r="C63" s="222"/>
    </row>
    <row r="64" spans="1:3" ht="34.5" x14ac:dyDescent="0.25">
      <c r="A64" s="203" t="s">
        <v>13</v>
      </c>
      <c r="B64" s="211" t="s">
        <v>248</v>
      </c>
      <c r="C64" s="222"/>
    </row>
    <row r="65" spans="1:3" x14ac:dyDescent="0.25">
      <c r="A65" s="203" t="s">
        <v>14</v>
      </c>
      <c r="B65" s="211" t="s">
        <v>77</v>
      </c>
      <c r="C65" s="222"/>
    </row>
    <row r="66" spans="1:3" ht="51.75" x14ac:dyDescent="0.25">
      <c r="A66" s="203" t="s">
        <v>46</v>
      </c>
      <c r="B66" s="211" t="s">
        <v>129</v>
      </c>
      <c r="C66" s="222"/>
    </row>
    <row r="67" spans="1:3" x14ac:dyDescent="0.25">
      <c r="A67" s="277" t="s">
        <v>15</v>
      </c>
      <c r="B67" s="277"/>
      <c r="C67" s="203"/>
    </row>
    <row r="68" spans="1:3" x14ac:dyDescent="0.25">
      <c r="A68" s="276" t="s">
        <v>16</v>
      </c>
      <c r="B68" s="276"/>
      <c r="C68" s="223">
        <f>'6.'!E65</f>
        <v>460000</v>
      </c>
    </row>
    <row r="69" spans="1:3" x14ac:dyDescent="0.25">
      <c r="A69" s="31"/>
      <c r="B69" s="31"/>
      <c r="C69" s="31"/>
    </row>
    <row r="70" spans="1:3" ht="75" customHeight="1" x14ac:dyDescent="0.25">
      <c r="A70" s="93" t="s">
        <v>10</v>
      </c>
      <c r="B70" s="93">
        <v>1049</v>
      </c>
      <c r="C70" s="192" t="s">
        <v>40</v>
      </c>
    </row>
    <row r="71" spans="1:3" ht="22.5" customHeight="1" x14ac:dyDescent="0.25">
      <c r="A71" s="93" t="s">
        <v>11</v>
      </c>
      <c r="B71" s="93" t="s">
        <v>123</v>
      </c>
      <c r="C71" s="90" t="s">
        <v>38</v>
      </c>
    </row>
    <row r="72" spans="1:3" ht="51.75" x14ac:dyDescent="0.25">
      <c r="A72" s="93" t="s">
        <v>12</v>
      </c>
      <c r="B72" s="93" t="s">
        <v>247</v>
      </c>
      <c r="C72" s="253"/>
    </row>
    <row r="73" spans="1:3" ht="34.5" x14ac:dyDescent="0.25">
      <c r="A73" s="93" t="s">
        <v>13</v>
      </c>
      <c r="B73" s="93" t="s">
        <v>248</v>
      </c>
      <c r="C73" s="275"/>
    </row>
    <row r="74" spans="1:3" x14ac:dyDescent="0.25">
      <c r="A74" s="93" t="s">
        <v>14</v>
      </c>
      <c r="B74" s="93" t="s">
        <v>77</v>
      </c>
      <c r="C74" s="275"/>
    </row>
    <row r="75" spans="1:3" ht="51.75" x14ac:dyDescent="0.25">
      <c r="A75" s="93" t="s">
        <v>124</v>
      </c>
      <c r="B75" s="93" t="s">
        <v>125</v>
      </c>
      <c r="C75" s="254"/>
    </row>
    <row r="76" spans="1:3" x14ac:dyDescent="0.25">
      <c r="A76" s="248" t="s">
        <v>15</v>
      </c>
      <c r="B76" s="248"/>
      <c r="C76" s="93"/>
    </row>
    <row r="77" spans="1:3" x14ac:dyDescent="0.25">
      <c r="A77" s="264" t="s">
        <v>252</v>
      </c>
      <c r="B77" s="264"/>
      <c r="C77" s="70">
        <v>-1</v>
      </c>
    </row>
    <row r="78" spans="1:3" x14ac:dyDescent="0.25">
      <c r="A78" s="264" t="s">
        <v>249</v>
      </c>
      <c r="B78" s="264"/>
      <c r="C78" s="70">
        <v>-1</v>
      </c>
    </row>
    <row r="79" spans="1:3" x14ac:dyDescent="0.25">
      <c r="A79" s="263" t="s">
        <v>39</v>
      </c>
      <c r="B79" s="263"/>
      <c r="C79" s="73">
        <f>'6.'!E73</f>
        <v>-285000</v>
      </c>
    </row>
    <row r="80" spans="1:3" x14ac:dyDescent="0.25">
      <c r="A80" s="212"/>
      <c r="B80" s="212"/>
      <c r="C80" s="212"/>
    </row>
    <row r="81" spans="1:3" ht="69" x14ac:dyDescent="0.25">
      <c r="A81" s="211" t="s">
        <v>10</v>
      </c>
      <c r="B81" s="211" t="s">
        <v>302</v>
      </c>
      <c r="C81" s="210" t="s">
        <v>40</v>
      </c>
    </row>
    <row r="82" spans="1:3" x14ac:dyDescent="0.25">
      <c r="A82" s="211" t="s">
        <v>11</v>
      </c>
      <c r="B82" s="211" t="s">
        <v>305</v>
      </c>
      <c r="C82" s="210" t="s">
        <v>38</v>
      </c>
    </row>
    <row r="83" spans="1:3" ht="69" x14ac:dyDescent="0.25">
      <c r="A83" s="211" t="s">
        <v>12</v>
      </c>
      <c r="B83" s="211" t="s">
        <v>306</v>
      </c>
      <c r="C83" s="253"/>
    </row>
    <row r="84" spans="1:3" ht="34.5" x14ac:dyDescent="0.25">
      <c r="A84" s="211" t="s">
        <v>13</v>
      </c>
      <c r="B84" s="211" t="s">
        <v>248</v>
      </c>
      <c r="C84" s="275"/>
    </row>
    <row r="85" spans="1:3" x14ac:dyDescent="0.25">
      <c r="A85" s="211" t="s">
        <v>14</v>
      </c>
      <c r="B85" s="211" t="s">
        <v>77</v>
      </c>
      <c r="C85" s="275"/>
    </row>
    <row r="86" spans="1:3" ht="51.75" x14ac:dyDescent="0.25">
      <c r="A86" s="211" t="s">
        <v>46</v>
      </c>
      <c r="B86" s="211" t="s">
        <v>129</v>
      </c>
      <c r="C86" s="254"/>
    </row>
    <row r="87" spans="1:3" x14ac:dyDescent="0.25">
      <c r="A87" s="248" t="s">
        <v>15</v>
      </c>
      <c r="B87" s="248"/>
      <c r="C87" s="211"/>
    </row>
    <row r="88" spans="1:3" x14ac:dyDescent="0.25">
      <c r="A88" s="264" t="s">
        <v>307</v>
      </c>
      <c r="B88" s="264"/>
      <c r="C88" s="224">
        <f>+C89</f>
        <v>-1</v>
      </c>
    </row>
    <row r="89" spans="1:3" x14ac:dyDescent="0.25">
      <c r="A89" s="279" t="s">
        <v>304</v>
      </c>
      <c r="B89" s="280"/>
      <c r="C89" s="224">
        <v>-1</v>
      </c>
    </row>
    <row r="90" spans="1:3" x14ac:dyDescent="0.25">
      <c r="A90" s="279" t="s">
        <v>16</v>
      </c>
      <c r="B90" s="280"/>
      <c r="C90" s="224">
        <f>'6.'!E81</f>
        <v>-55000</v>
      </c>
    </row>
    <row r="91" spans="1:3" x14ac:dyDescent="0.25">
      <c r="A91" s="200"/>
      <c r="B91" s="200"/>
      <c r="C91" s="200"/>
    </row>
    <row r="92" spans="1:3" ht="75" customHeight="1" x14ac:dyDescent="0.25">
      <c r="A92" s="196" t="s">
        <v>10</v>
      </c>
      <c r="B92" s="196">
        <v>1049</v>
      </c>
      <c r="C92" s="194" t="s">
        <v>40</v>
      </c>
    </row>
    <row r="93" spans="1:3" ht="22.5" customHeight="1" x14ac:dyDescent="0.25">
      <c r="A93" s="196" t="s">
        <v>11</v>
      </c>
      <c r="B93" s="196">
        <v>11012</v>
      </c>
      <c r="C93" s="194" t="s">
        <v>38</v>
      </c>
    </row>
    <row r="94" spans="1:3" ht="51.75" x14ac:dyDescent="0.25">
      <c r="A94" s="196" t="s">
        <v>12</v>
      </c>
      <c r="B94" s="196" t="s">
        <v>250</v>
      </c>
      <c r="C94" s="253"/>
    </row>
    <row r="95" spans="1:3" ht="34.5" x14ac:dyDescent="0.25">
      <c r="A95" s="196" t="s">
        <v>13</v>
      </c>
      <c r="B95" s="196" t="s">
        <v>248</v>
      </c>
      <c r="C95" s="275"/>
    </row>
    <row r="96" spans="1:3" x14ac:dyDescent="0.25">
      <c r="A96" s="196" t="s">
        <v>14</v>
      </c>
      <c r="B96" s="196" t="s">
        <v>77</v>
      </c>
      <c r="C96" s="275"/>
    </row>
    <row r="97" spans="1:3" ht="51.75" x14ac:dyDescent="0.25">
      <c r="A97" s="196" t="s">
        <v>124</v>
      </c>
      <c r="B97" s="196" t="s">
        <v>125</v>
      </c>
      <c r="C97" s="254"/>
    </row>
    <row r="98" spans="1:3" x14ac:dyDescent="0.25">
      <c r="A98" s="248" t="s">
        <v>15</v>
      </c>
      <c r="B98" s="248"/>
      <c r="C98" s="196"/>
    </row>
    <row r="99" spans="1:3" x14ac:dyDescent="0.25">
      <c r="A99" s="264" t="s">
        <v>252</v>
      </c>
      <c r="B99" s="264"/>
      <c r="C99" s="70">
        <v>-1</v>
      </c>
    </row>
    <row r="100" spans="1:3" x14ac:dyDescent="0.25">
      <c r="A100" s="264" t="s">
        <v>251</v>
      </c>
      <c r="B100" s="264"/>
      <c r="C100" s="70">
        <v>-1</v>
      </c>
    </row>
    <row r="101" spans="1:3" x14ac:dyDescent="0.25">
      <c r="A101" s="263" t="s">
        <v>39</v>
      </c>
      <c r="B101" s="263"/>
      <c r="C101" s="73">
        <f>'6.'!E89</f>
        <v>-470000</v>
      </c>
    </row>
    <row r="102" spans="1:3" x14ac:dyDescent="0.25">
      <c r="A102" s="212"/>
      <c r="B102" s="212"/>
      <c r="C102" s="212"/>
    </row>
    <row r="103" spans="1:3" ht="69" x14ac:dyDescent="0.25">
      <c r="A103" s="201" t="s">
        <v>10</v>
      </c>
      <c r="B103" s="211" t="s">
        <v>302</v>
      </c>
      <c r="C103" s="210" t="s">
        <v>281</v>
      </c>
    </row>
    <row r="104" spans="1:3" x14ac:dyDescent="0.25">
      <c r="A104" s="201" t="s">
        <v>11</v>
      </c>
      <c r="B104" s="211" t="s">
        <v>308</v>
      </c>
      <c r="C104" s="211"/>
    </row>
    <row r="105" spans="1:3" ht="56.25" customHeight="1" x14ac:dyDescent="0.25">
      <c r="A105" s="201" t="s">
        <v>12</v>
      </c>
      <c r="B105" s="203" t="s">
        <v>309</v>
      </c>
      <c r="C105" s="211"/>
    </row>
    <row r="106" spans="1:3" x14ac:dyDescent="0.25">
      <c r="A106" s="201" t="s">
        <v>13</v>
      </c>
      <c r="B106" s="203" t="s">
        <v>310</v>
      </c>
      <c r="C106" s="211"/>
    </row>
    <row r="107" spans="1:3" x14ac:dyDescent="0.25">
      <c r="A107" s="201" t="s">
        <v>14</v>
      </c>
      <c r="B107" s="203" t="s">
        <v>77</v>
      </c>
      <c r="C107" s="211"/>
    </row>
    <row r="108" spans="1:3" ht="51.75" x14ac:dyDescent="0.25">
      <c r="A108" s="201" t="s">
        <v>46</v>
      </c>
      <c r="B108" s="203" t="s">
        <v>129</v>
      </c>
      <c r="C108" s="211"/>
    </row>
    <row r="109" spans="1:3" x14ac:dyDescent="0.25">
      <c r="A109" s="235" t="s">
        <v>15</v>
      </c>
      <c r="B109" s="235"/>
      <c r="C109" s="211"/>
    </row>
    <row r="110" spans="1:3" x14ac:dyDescent="0.25">
      <c r="A110" s="278" t="s">
        <v>16</v>
      </c>
      <c r="B110" s="278"/>
      <c r="C110" s="224">
        <f>'6.'!E98</f>
        <v>295000</v>
      </c>
    </row>
    <row r="111" spans="1:3" x14ac:dyDescent="0.25">
      <c r="A111" s="200"/>
      <c r="B111" s="200"/>
      <c r="C111" s="200"/>
    </row>
    <row r="112" spans="1:3" ht="75" customHeight="1" x14ac:dyDescent="0.25">
      <c r="A112" s="196" t="s">
        <v>10</v>
      </c>
      <c r="B112" s="196">
        <v>1049</v>
      </c>
      <c r="C112" s="194" t="s">
        <v>40</v>
      </c>
    </row>
    <row r="113" spans="1:3" ht="22.5" customHeight="1" x14ac:dyDescent="0.25">
      <c r="A113" s="196" t="s">
        <v>11</v>
      </c>
      <c r="B113" s="196">
        <v>11016</v>
      </c>
      <c r="C113" s="194" t="s">
        <v>38</v>
      </c>
    </row>
    <row r="114" spans="1:3" ht="51.75" x14ac:dyDescent="0.25">
      <c r="A114" s="196" t="s">
        <v>12</v>
      </c>
      <c r="B114" s="196" t="s">
        <v>231</v>
      </c>
      <c r="C114" s="253"/>
    </row>
    <row r="115" spans="1:3" ht="51.75" x14ac:dyDescent="0.25">
      <c r="A115" s="196" t="s">
        <v>13</v>
      </c>
      <c r="B115" s="196" t="s">
        <v>245</v>
      </c>
      <c r="C115" s="275"/>
    </row>
    <row r="116" spans="1:3" x14ac:dyDescent="0.25">
      <c r="A116" s="196" t="s">
        <v>14</v>
      </c>
      <c r="B116" s="196" t="s">
        <v>77</v>
      </c>
      <c r="C116" s="275"/>
    </row>
    <row r="117" spans="1:3" ht="51.75" x14ac:dyDescent="0.25">
      <c r="A117" s="196" t="s">
        <v>124</v>
      </c>
      <c r="B117" s="196" t="s">
        <v>125</v>
      </c>
      <c r="C117" s="254"/>
    </row>
    <row r="118" spans="1:3" x14ac:dyDescent="0.25">
      <c r="A118" s="248" t="s">
        <v>15</v>
      </c>
      <c r="B118" s="248"/>
      <c r="C118" s="196"/>
    </row>
    <row r="119" spans="1:3" x14ac:dyDescent="0.25">
      <c r="A119" s="264" t="s">
        <v>253</v>
      </c>
      <c r="B119" s="264"/>
      <c r="C119" s="70">
        <v>-45</v>
      </c>
    </row>
    <row r="120" spans="1:3" x14ac:dyDescent="0.25">
      <c r="A120" s="263" t="s">
        <v>39</v>
      </c>
      <c r="B120" s="263"/>
      <c r="C120" s="73">
        <f>'6.'!E106</f>
        <v>-345206</v>
      </c>
    </row>
    <row r="121" spans="1:3" x14ac:dyDescent="0.25">
      <c r="A121" s="200"/>
      <c r="B121" s="200"/>
      <c r="C121" s="200"/>
    </row>
    <row r="122" spans="1:3" ht="75" customHeight="1" x14ac:dyDescent="0.25">
      <c r="A122" s="196" t="s">
        <v>10</v>
      </c>
      <c r="B122" s="196">
        <v>1049</v>
      </c>
      <c r="C122" s="194" t="s">
        <v>40</v>
      </c>
    </row>
    <row r="123" spans="1:3" ht="22.5" customHeight="1" x14ac:dyDescent="0.25">
      <c r="A123" s="196" t="s">
        <v>11</v>
      </c>
      <c r="B123" s="196">
        <v>11017</v>
      </c>
      <c r="C123" s="194" t="s">
        <v>38</v>
      </c>
    </row>
    <row r="124" spans="1:3" ht="51.75" x14ac:dyDescent="0.25">
      <c r="A124" s="196" t="s">
        <v>12</v>
      </c>
      <c r="B124" s="196" t="s">
        <v>232</v>
      </c>
      <c r="C124" s="253"/>
    </row>
    <row r="125" spans="1:3" ht="51.75" x14ac:dyDescent="0.25">
      <c r="A125" s="196" t="s">
        <v>13</v>
      </c>
      <c r="B125" s="196" t="s">
        <v>244</v>
      </c>
      <c r="C125" s="275"/>
    </row>
    <row r="126" spans="1:3" x14ac:dyDescent="0.25">
      <c r="A126" s="196" t="s">
        <v>14</v>
      </c>
      <c r="B126" s="196" t="s">
        <v>77</v>
      </c>
      <c r="C126" s="275"/>
    </row>
    <row r="127" spans="1:3" ht="51.75" x14ac:dyDescent="0.25">
      <c r="A127" s="196" t="s">
        <v>124</v>
      </c>
      <c r="B127" s="196" t="s">
        <v>125</v>
      </c>
      <c r="C127" s="254"/>
    </row>
    <row r="128" spans="1:3" x14ac:dyDescent="0.25">
      <c r="A128" s="248" t="s">
        <v>15</v>
      </c>
      <c r="B128" s="248"/>
      <c r="C128" s="196"/>
    </row>
    <row r="129" spans="1:3" x14ac:dyDescent="0.25">
      <c r="A129" s="264" t="s">
        <v>253</v>
      </c>
      <c r="B129" s="264"/>
      <c r="C129" s="70">
        <v>-50</v>
      </c>
    </row>
    <row r="130" spans="1:3" x14ac:dyDescent="0.25">
      <c r="A130" s="263" t="s">
        <v>39</v>
      </c>
      <c r="B130" s="263"/>
      <c r="C130" s="73">
        <f>'6.'!E115</f>
        <v>-300000</v>
      </c>
    </row>
    <row r="131" spans="1:3" s="172" customFormat="1" x14ac:dyDescent="0.25">
      <c r="A131" s="106"/>
      <c r="B131" s="106"/>
      <c r="C131" s="106"/>
    </row>
    <row r="132" spans="1:3" ht="75" customHeight="1" x14ac:dyDescent="0.25">
      <c r="A132" s="195" t="s">
        <v>10</v>
      </c>
      <c r="B132" s="195">
        <v>1049</v>
      </c>
      <c r="C132" s="194" t="s">
        <v>40</v>
      </c>
    </row>
    <row r="133" spans="1:3" x14ac:dyDescent="0.25">
      <c r="A133" s="195" t="s">
        <v>11</v>
      </c>
      <c r="B133" s="195">
        <v>21004</v>
      </c>
      <c r="C133" s="197" t="s">
        <v>2</v>
      </c>
    </row>
    <row r="134" spans="1:3" ht="69" x14ac:dyDescent="0.25">
      <c r="A134" s="195" t="s">
        <v>12</v>
      </c>
      <c r="B134" s="196" t="s">
        <v>254</v>
      </c>
      <c r="C134" s="269"/>
    </row>
    <row r="135" spans="1:3" x14ac:dyDescent="0.25">
      <c r="A135" s="195" t="s">
        <v>13</v>
      </c>
      <c r="B135" s="196" t="s">
        <v>255</v>
      </c>
      <c r="C135" s="270"/>
    </row>
    <row r="136" spans="1:3" ht="34.5" x14ac:dyDescent="0.25">
      <c r="A136" s="195" t="s">
        <v>14</v>
      </c>
      <c r="B136" s="196" t="s">
        <v>176</v>
      </c>
      <c r="C136" s="270"/>
    </row>
    <row r="137" spans="1:3" ht="51.75" x14ac:dyDescent="0.25">
      <c r="A137" s="195" t="s">
        <v>46</v>
      </c>
      <c r="B137" s="196" t="s">
        <v>129</v>
      </c>
      <c r="C137" s="271"/>
    </row>
    <row r="138" spans="1:3" x14ac:dyDescent="0.25">
      <c r="A138" s="266" t="s">
        <v>15</v>
      </c>
      <c r="B138" s="266"/>
      <c r="C138" s="195"/>
    </row>
    <row r="139" spans="1:3" ht="19.5" customHeight="1" x14ac:dyDescent="0.25">
      <c r="A139" s="265" t="s">
        <v>36</v>
      </c>
      <c r="B139" s="265"/>
      <c r="C139" s="72">
        <f>'6.'!E124</f>
        <v>-330000</v>
      </c>
    </row>
    <row r="140" spans="1:3" s="172" customFormat="1" x14ac:dyDescent="0.25">
      <c r="A140" s="106"/>
      <c r="B140" s="106"/>
      <c r="C140" s="106"/>
    </row>
    <row r="141" spans="1:3" ht="74.25" customHeight="1" x14ac:dyDescent="0.25">
      <c r="A141" s="195" t="s">
        <v>10</v>
      </c>
      <c r="B141" s="195">
        <v>1049</v>
      </c>
      <c r="C141" s="194" t="s">
        <v>40</v>
      </c>
    </row>
    <row r="142" spans="1:3" x14ac:dyDescent="0.25">
      <c r="A142" s="195" t="s">
        <v>11</v>
      </c>
      <c r="B142" s="195">
        <v>21006</v>
      </c>
      <c r="C142" s="197" t="s">
        <v>2</v>
      </c>
    </row>
    <row r="143" spans="1:3" ht="51.75" x14ac:dyDescent="0.25">
      <c r="A143" s="195" t="s">
        <v>12</v>
      </c>
      <c r="B143" s="196" t="s">
        <v>256</v>
      </c>
      <c r="C143" s="269"/>
    </row>
    <row r="144" spans="1:3" x14ac:dyDescent="0.25">
      <c r="A144" s="195" t="s">
        <v>13</v>
      </c>
      <c r="B144" s="196" t="s">
        <v>257</v>
      </c>
      <c r="C144" s="270"/>
    </row>
    <row r="145" spans="1:3" ht="34.5" x14ac:dyDescent="0.25">
      <c r="A145" s="195" t="s">
        <v>14</v>
      </c>
      <c r="B145" s="196" t="s">
        <v>176</v>
      </c>
      <c r="C145" s="270"/>
    </row>
    <row r="146" spans="1:3" ht="51.75" x14ac:dyDescent="0.25">
      <c r="A146" s="195" t="s">
        <v>46</v>
      </c>
      <c r="B146" s="196" t="s">
        <v>129</v>
      </c>
      <c r="C146" s="271"/>
    </row>
    <row r="147" spans="1:3" x14ac:dyDescent="0.25">
      <c r="A147" s="266" t="s">
        <v>15</v>
      </c>
      <c r="B147" s="266"/>
      <c r="C147" s="195"/>
    </row>
    <row r="148" spans="1:3" x14ac:dyDescent="0.25">
      <c r="A148" s="264" t="s">
        <v>268</v>
      </c>
      <c r="B148" s="264"/>
      <c r="C148" s="70">
        <v>-35</v>
      </c>
    </row>
    <row r="149" spans="1:3" ht="19.5" customHeight="1" x14ac:dyDescent="0.25">
      <c r="A149" s="265" t="s">
        <v>36</v>
      </c>
      <c r="B149" s="265"/>
      <c r="C149" s="72">
        <f>'6.'!E133</f>
        <v>-1372993.8</v>
      </c>
    </row>
    <row r="150" spans="1:3" s="172" customFormat="1" x14ac:dyDescent="0.25">
      <c r="A150" s="106"/>
      <c r="B150" s="106"/>
      <c r="C150" s="106"/>
    </row>
    <row r="151" spans="1:3" ht="79.5" customHeight="1" x14ac:dyDescent="0.25">
      <c r="A151" s="92" t="s">
        <v>10</v>
      </c>
      <c r="B151" s="92">
        <v>1049</v>
      </c>
      <c r="C151" s="194" t="s">
        <v>40</v>
      </c>
    </row>
    <row r="152" spans="1:3" x14ac:dyDescent="0.25">
      <c r="A152" s="92" t="s">
        <v>11</v>
      </c>
      <c r="B152" s="92">
        <v>21008</v>
      </c>
      <c r="C152" s="91" t="s">
        <v>2</v>
      </c>
    </row>
    <row r="153" spans="1:3" ht="69" x14ac:dyDescent="0.25">
      <c r="A153" s="92" t="s">
        <v>12</v>
      </c>
      <c r="B153" s="195" t="s">
        <v>258</v>
      </c>
      <c r="C153" s="269"/>
    </row>
    <row r="154" spans="1:3" x14ac:dyDescent="0.25">
      <c r="A154" s="92" t="s">
        <v>13</v>
      </c>
      <c r="B154" s="195" t="s">
        <v>259</v>
      </c>
      <c r="C154" s="270"/>
    </row>
    <row r="155" spans="1:3" ht="34.5" x14ac:dyDescent="0.25">
      <c r="A155" s="92" t="s">
        <v>14</v>
      </c>
      <c r="B155" s="92" t="s">
        <v>176</v>
      </c>
      <c r="C155" s="270"/>
    </row>
    <row r="156" spans="1:3" ht="51.75" x14ac:dyDescent="0.25">
      <c r="A156" s="92" t="s">
        <v>46</v>
      </c>
      <c r="B156" s="92" t="s">
        <v>127</v>
      </c>
      <c r="C156" s="271"/>
    </row>
    <row r="157" spans="1:3" x14ac:dyDescent="0.25">
      <c r="A157" s="266" t="s">
        <v>15</v>
      </c>
      <c r="B157" s="266"/>
      <c r="C157" s="92"/>
    </row>
    <row r="158" spans="1:3" ht="19.5" customHeight="1" x14ac:dyDescent="0.25">
      <c r="A158" s="265" t="s">
        <v>36</v>
      </c>
      <c r="B158" s="265"/>
      <c r="C158" s="72">
        <f>'6.'!E142</f>
        <v>-4000</v>
      </c>
    </row>
    <row r="159" spans="1:3" s="172" customFormat="1" x14ac:dyDescent="0.25">
      <c r="A159" s="106"/>
      <c r="B159" s="106"/>
      <c r="C159" s="106"/>
    </row>
    <row r="160" spans="1:3" ht="79.5" customHeight="1" x14ac:dyDescent="0.25">
      <c r="A160" s="207" t="s">
        <v>10</v>
      </c>
      <c r="B160" s="207">
        <v>1049</v>
      </c>
      <c r="C160" s="205" t="s">
        <v>40</v>
      </c>
    </row>
    <row r="161" spans="1:3" x14ac:dyDescent="0.25">
      <c r="A161" s="207" t="s">
        <v>11</v>
      </c>
      <c r="B161" s="207">
        <v>21009</v>
      </c>
      <c r="C161" s="208" t="s">
        <v>2</v>
      </c>
    </row>
    <row r="162" spans="1:3" ht="51.75" x14ac:dyDescent="0.25">
      <c r="A162" s="207" t="s">
        <v>12</v>
      </c>
      <c r="B162" s="207" t="s">
        <v>294</v>
      </c>
      <c r="C162" s="269"/>
    </row>
    <row r="163" spans="1:3" ht="34.5" x14ac:dyDescent="0.25">
      <c r="A163" s="207" t="s">
        <v>13</v>
      </c>
      <c r="B163" s="207" t="s">
        <v>296</v>
      </c>
      <c r="C163" s="270"/>
    </row>
    <row r="164" spans="1:3" ht="34.5" x14ac:dyDescent="0.25">
      <c r="A164" s="207" t="s">
        <v>14</v>
      </c>
      <c r="B164" s="207" t="s">
        <v>176</v>
      </c>
      <c r="C164" s="270"/>
    </row>
    <row r="165" spans="1:3" ht="51.75" x14ac:dyDescent="0.25">
      <c r="A165" s="207" t="s">
        <v>46</v>
      </c>
      <c r="B165" s="207" t="s">
        <v>127</v>
      </c>
      <c r="C165" s="271"/>
    </row>
    <row r="166" spans="1:3" x14ac:dyDescent="0.25">
      <c r="A166" s="266" t="s">
        <v>15</v>
      </c>
      <c r="B166" s="266"/>
      <c r="C166" s="207"/>
    </row>
    <row r="167" spans="1:3" ht="19.5" customHeight="1" x14ac:dyDescent="0.25">
      <c r="A167" s="265" t="s">
        <v>36</v>
      </c>
      <c r="B167" s="265"/>
      <c r="C167" s="72">
        <f>'6.'!E151</f>
        <v>-1300000</v>
      </c>
    </row>
    <row r="168" spans="1:3" s="172" customFormat="1" x14ac:dyDescent="0.25">
      <c r="A168" s="106"/>
      <c r="B168" s="106"/>
      <c r="C168" s="106"/>
    </row>
    <row r="169" spans="1:3" ht="79.5" customHeight="1" x14ac:dyDescent="0.25">
      <c r="A169" s="195" t="s">
        <v>10</v>
      </c>
      <c r="B169" s="195">
        <v>1049</v>
      </c>
      <c r="C169" s="194" t="s">
        <v>40</v>
      </c>
    </row>
    <row r="170" spans="1:3" x14ac:dyDescent="0.25">
      <c r="A170" s="195" t="s">
        <v>11</v>
      </c>
      <c r="B170" s="195">
        <v>21011</v>
      </c>
      <c r="C170" s="197" t="s">
        <v>2</v>
      </c>
    </row>
    <row r="171" spans="1:3" ht="51.75" x14ac:dyDescent="0.25">
      <c r="A171" s="195" t="s">
        <v>12</v>
      </c>
      <c r="B171" s="195" t="s">
        <v>263</v>
      </c>
      <c r="C171" s="269"/>
    </row>
    <row r="172" spans="1:3" ht="34.5" x14ac:dyDescent="0.25">
      <c r="A172" s="195" t="s">
        <v>13</v>
      </c>
      <c r="B172" s="195" t="s">
        <v>264</v>
      </c>
      <c r="C172" s="270"/>
    </row>
    <row r="173" spans="1:3" ht="34.5" x14ac:dyDescent="0.25">
      <c r="A173" s="195" t="s">
        <v>14</v>
      </c>
      <c r="B173" s="195" t="s">
        <v>176</v>
      </c>
      <c r="C173" s="270"/>
    </row>
    <row r="174" spans="1:3" ht="51.75" x14ac:dyDescent="0.25">
      <c r="A174" s="195" t="s">
        <v>46</v>
      </c>
      <c r="B174" s="195" t="s">
        <v>127</v>
      </c>
      <c r="C174" s="271"/>
    </row>
    <row r="175" spans="1:3" x14ac:dyDescent="0.25">
      <c r="A175" s="266" t="s">
        <v>15</v>
      </c>
      <c r="B175" s="266"/>
      <c r="C175" s="195"/>
    </row>
    <row r="176" spans="1:3" ht="19.5" customHeight="1" x14ac:dyDescent="0.25">
      <c r="A176" s="265" t="s">
        <v>36</v>
      </c>
      <c r="B176" s="265"/>
      <c r="C176" s="72">
        <f>'6.'!E160</f>
        <v>-1820000</v>
      </c>
    </row>
    <row r="177" spans="1:3" s="172" customFormat="1" x14ac:dyDescent="0.25">
      <c r="A177" s="106"/>
      <c r="B177" s="106"/>
      <c r="C177" s="106"/>
    </row>
    <row r="178" spans="1:3" ht="79.5" customHeight="1" x14ac:dyDescent="0.25">
      <c r="A178" s="195" t="s">
        <v>10</v>
      </c>
      <c r="B178" s="195">
        <v>1049</v>
      </c>
      <c r="C178" s="194" t="s">
        <v>281</v>
      </c>
    </row>
    <row r="179" spans="1:3" x14ac:dyDescent="0.25">
      <c r="A179" s="195" t="s">
        <v>11</v>
      </c>
      <c r="B179" s="195">
        <v>21013</v>
      </c>
      <c r="C179" s="197" t="s">
        <v>2</v>
      </c>
    </row>
    <row r="180" spans="1:3" ht="86.25" x14ac:dyDescent="0.25">
      <c r="A180" s="195" t="s">
        <v>12</v>
      </c>
      <c r="B180" s="195" t="s">
        <v>265</v>
      </c>
      <c r="C180" s="269"/>
    </row>
    <row r="181" spans="1:3" x14ac:dyDescent="0.25">
      <c r="A181" s="195" t="s">
        <v>13</v>
      </c>
      <c r="B181" s="195" t="s">
        <v>266</v>
      </c>
      <c r="C181" s="270"/>
    </row>
    <row r="182" spans="1:3" ht="34.5" x14ac:dyDescent="0.25">
      <c r="A182" s="195" t="s">
        <v>14</v>
      </c>
      <c r="B182" s="195" t="s">
        <v>176</v>
      </c>
      <c r="C182" s="270"/>
    </row>
    <row r="183" spans="1:3" ht="51.75" x14ac:dyDescent="0.25">
      <c r="A183" s="195" t="s">
        <v>46</v>
      </c>
      <c r="B183" s="195" t="s">
        <v>127</v>
      </c>
      <c r="C183" s="271"/>
    </row>
    <row r="184" spans="1:3" x14ac:dyDescent="0.25">
      <c r="A184" s="266" t="s">
        <v>15</v>
      </c>
      <c r="B184" s="266"/>
      <c r="C184" s="195"/>
    </row>
    <row r="185" spans="1:3" ht="19.5" customHeight="1" x14ac:dyDescent="0.25">
      <c r="A185" s="265" t="s">
        <v>36</v>
      </c>
      <c r="B185" s="265"/>
      <c r="C185" s="72">
        <f>'6.'!E170</f>
        <v>300000</v>
      </c>
    </row>
    <row r="186" spans="1:3" ht="14.25" customHeight="1" x14ac:dyDescent="0.25">
      <c r="A186" s="69"/>
      <c r="B186" s="69"/>
      <c r="C186" s="69"/>
    </row>
    <row r="187" spans="1:3" ht="79.5" customHeight="1" x14ac:dyDescent="0.25">
      <c r="A187" s="92" t="s">
        <v>10</v>
      </c>
      <c r="B187" s="92">
        <v>1049</v>
      </c>
      <c r="C187" s="194" t="s">
        <v>40</v>
      </c>
    </row>
    <row r="188" spans="1:3" x14ac:dyDescent="0.25">
      <c r="A188" s="92" t="s">
        <v>11</v>
      </c>
      <c r="B188" s="92">
        <v>21014</v>
      </c>
      <c r="C188" s="91" t="s">
        <v>2</v>
      </c>
    </row>
    <row r="189" spans="1:3" ht="72.75" customHeight="1" x14ac:dyDescent="0.25">
      <c r="A189" s="92" t="s">
        <v>12</v>
      </c>
      <c r="B189" s="140" t="s">
        <v>175</v>
      </c>
      <c r="C189" s="269"/>
    </row>
    <row r="190" spans="1:3" x14ac:dyDescent="0.25">
      <c r="A190" s="92" t="s">
        <v>13</v>
      </c>
      <c r="B190" s="92" t="s">
        <v>97</v>
      </c>
      <c r="C190" s="270"/>
    </row>
    <row r="191" spans="1:3" ht="34.5" x14ac:dyDescent="0.25">
      <c r="A191" s="92" t="s">
        <v>14</v>
      </c>
      <c r="B191" s="92" t="s">
        <v>176</v>
      </c>
      <c r="C191" s="270"/>
    </row>
    <row r="192" spans="1:3" ht="51.75" x14ac:dyDescent="0.25">
      <c r="A192" s="92" t="s">
        <v>46</v>
      </c>
      <c r="B192" s="92" t="s">
        <v>177</v>
      </c>
      <c r="C192" s="271"/>
    </row>
    <row r="193" spans="1:3" x14ac:dyDescent="0.25">
      <c r="A193" s="266" t="s">
        <v>15</v>
      </c>
      <c r="B193" s="266"/>
      <c r="C193" s="92"/>
    </row>
    <row r="194" spans="1:3" x14ac:dyDescent="0.25">
      <c r="A194" s="264" t="s">
        <v>267</v>
      </c>
      <c r="B194" s="264"/>
      <c r="C194" s="70">
        <v>-9</v>
      </c>
    </row>
    <row r="195" spans="1:3" ht="19.5" customHeight="1" x14ac:dyDescent="0.25">
      <c r="A195" s="265" t="s">
        <v>36</v>
      </c>
      <c r="B195" s="265"/>
      <c r="C195" s="72">
        <f>'7.'!E18</f>
        <v>-260000</v>
      </c>
    </row>
    <row r="196" spans="1:3" ht="14.25" customHeight="1" x14ac:dyDescent="0.25">
      <c r="A196" s="69"/>
      <c r="B196" s="69"/>
      <c r="C196" s="69"/>
    </row>
    <row r="197" spans="1:3" ht="71.25" customHeight="1" x14ac:dyDescent="0.25">
      <c r="A197" s="92" t="s">
        <v>10</v>
      </c>
      <c r="B197" s="92">
        <v>1049</v>
      </c>
      <c r="C197" s="194" t="s">
        <v>40</v>
      </c>
    </row>
    <row r="198" spans="1:3" x14ac:dyDescent="0.25">
      <c r="A198" s="92" t="s">
        <v>11</v>
      </c>
      <c r="B198" s="92">
        <v>21015</v>
      </c>
      <c r="C198" s="91" t="s">
        <v>2</v>
      </c>
    </row>
    <row r="199" spans="1:3" ht="72.75" customHeight="1" x14ac:dyDescent="0.25">
      <c r="A199" s="92" t="s">
        <v>12</v>
      </c>
      <c r="B199" s="140" t="s">
        <v>217</v>
      </c>
      <c r="C199" s="269"/>
    </row>
    <row r="200" spans="1:3" ht="69" x14ac:dyDescent="0.25">
      <c r="A200" s="92" t="s">
        <v>13</v>
      </c>
      <c r="B200" s="92" t="s">
        <v>210</v>
      </c>
      <c r="C200" s="270"/>
    </row>
    <row r="201" spans="1:3" ht="34.5" x14ac:dyDescent="0.25">
      <c r="A201" s="92" t="s">
        <v>14</v>
      </c>
      <c r="B201" s="92" t="s">
        <v>176</v>
      </c>
      <c r="C201" s="270"/>
    </row>
    <row r="202" spans="1:3" ht="51.75" x14ac:dyDescent="0.25">
      <c r="A202" s="92" t="s">
        <v>46</v>
      </c>
      <c r="B202" s="92" t="s">
        <v>177</v>
      </c>
      <c r="C202" s="271"/>
    </row>
    <row r="203" spans="1:3" x14ac:dyDescent="0.25">
      <c r="A203" s="266" t="s">
        <v>15</v>
      </c>
      <c r="B203" s="266"/>
      <c r="C203" s="92"/>
    </row>
    <row r="204" spans="1:3" x14ac:dyDescent="0.25">
      <c r="A204" s="273" t="s">
        <v>218</v>
      </c>
      <c r="B204" s="274"/>
      <c r="C204" s="72">
        <v>-5</v>
      </c>
    </row>
    <row r="205" spans="1:3" ht="19.5" customHeight="1" x14ac:dyDescent="0.25">
      <c r="A205" s="265" t="s">
        <v>36</v>
      </c>
      <c r="B205" s="265"/>
      <c r="C205" s="72">
        <f>'6.'!E179</f>
        <v>-2400000</v>
      </c>
    </row>
    <row r="206" spans="1:3" ht="14.25" customHeight="1" x14ac:dyDescent="0.25">
      <c r="A206" s="69"/>
      <c r="B206" s="69"/>
      <c r="C206" s="69"/>
    </row>
    <row r="207" spans="1:3" ht="77.25" customHeight="1" x14ac:dyDescent="0.25">
      <c r="A207" s="92" t="s">
        <v>10</v>
      </c>
      <c r="B207" s="92">
        <v>1049</v>
      </c>
      <c r="C207" s="194" t="s">
        <v>40</v>
      </c>
    </row>
    <row r="208" spans="1:3" x14ac:dyDescent="0.25">
      <c r="A208" s="92" t="s">
        <v>11</v>
      </c>
      <c r="B208" s="92">
        <v>21016</v>
      </c>
      <c r="C208" s="91" t="s">
        <v>2</v>
      </c>
    </row>
    <row r="209" spans="1:3" ht="51.75" x14ac:dyDescent="0.25">
      <c r="A209" s="92" t="s">
        <v>12</v>
      </c>
      <c r="B209" s="140" t="s">
        <v>197</v>
      </c>
      <c r="C209" s="269"/>
    </row>
    <row r="210" spans="1:3" ht="34.5" x14ac:dyDescent="0.25">
      <c r="A210" s="92" t="s">
        <v>13</v>
      </c>
      <c r="B210" s="92" t="s">
        <v>211</v>
      </c>
      <c r="C210" s="270"/>
    </row>
    <row r="211" spans="1:3" ht="34.5" x14ac:dyDescent="0.25">
      <c r="A211" s="92" t="s">
        <v>14</v>
      </c>
      <c r="B211" s="92" t="s">
        <v>176</v>
      </c>
      <c r="C211" s="270"/>
    </row>
    <row r="212" spans="1:3" ht="51.75" x14ac:dyDescent="0.25">
      <c r="A212" s="92" t="s">
        <v>46</v>
      </c>
      <c r="B212" s="92" t="s">
        <v>177</v>
      </c>
      <c r="C212" s="271"/>
    </row>
    <row r="213" spans="1:3" x14ac:dyDescent="0.25">
      <c r="A213" s="266" t="s">
        <v>15</v>
      </c>
      <c r="B213" s="266"/>
      <c r="C213" s="92"/>
    </row>
    <row r="214" spans="1:3" ht="17.25" customHeight="1" x14ac:dyDescent="0.25">
      <c r="A214" s="273" t="s">
        <v>218</v>
      </c>
      <c r="B214" s="274"/>
      <c r="C214" s="72">
        <v>-5</v>
      </c>
    </row>
    <row r="215" spans="1:3" ht="19.5" customHeight="1" x14ac:dyDescent="0.25">
      <c r="A215" s="265" t="s">
        <v>36</v>
      </c>
      <c r="B215" s="265"/>
      <c r="C215" s="72">
        <f>'6.'!E192</f>
        <v>-579500</v>
      </c>
    </row>
    <row r="217" spans="1:3" x14ac:dyDescent="0.25">
      <c r="A217" s="92" t="s">
        <v>7</v>
      </c>
      <c r="B217" s="66" t="s">
        <v>8</v>
      </c>
      <c r="C217" s="67"/>
    </row>
    <row r="218" spans="1:3" ht="18.75" customHeight="1" x14ac:dyDescent="0.25">
      <c r="A218" s="92">
        <v>1072</v>
      </c>
      <c r="B218" s="66" t="s">
        <v>225</v>
      </c>
      <c r="C218" s="67"/>
    </row>
    <row r="219" spans="1:3" ht="18.75" customHeight="1" x14ac:dyDescent="0.25">
      <c r="A219" s="69"/>
      <c r="B219" s="69"/>
      <c r="C219" s="69"/>
    </row>
    <row r="220" spans="1:3" s="69" customFormat="1" x14ac:dyDescent="0.25">
      <c r="A220" s="68" t="s">
        <v>9</v>
      </c>
      <c r="B220" s="67"/>
      <c r="C220" s="67"/>
    </row>
    <row r="221" spans="1:3" x14ac:dyDescent="0.25">
      <c r="A221" s="31"/>
      <c r="B221" s="31"/>
      <c r="C221" s="31"/>
    </row>
    <row r="222" spans="1:3" ht="75" customHeight="1" x14ac:dyDescent="0.25">
      <c r="A222" s="93" t="s">
        <v>10</v>
      </c>
      <c r="B222" s="93" t="s">
        <v>128</v>
      </c>
      <c r="C222" s="194" t="s">
        <v>40</v>
      </c>
    </row>
    <row r="223" spans="1:3" ht="22.5" customHeight="1" x14ac:dyDescent="0.25">
      <c r="A223" s="93" t="s">
        <v>11</v>
      </c>
      <c r="B223" s="93">
        <v>31011</v>
      </c>
      <c r="C223" s="90" t="s">
        <v>38</v>
      </c>
    </row>
    <row r="224" spans="1:3" ht="51.75" x14ac:dyDescent="0.25">
      <c r="A224" s="93" t="s">
        <v>12</v>
      </c>
      <c r="B224" s="93" t="s">
        <v>200</v>
      </c>
      <c r="C224" s="253"/>
    </row>
    <row r="225" spans="1:3" ht="51.75" x14ac:dyDescent="0.25">
      <c r="A225" s="93" t="s">
        <v>13</v>
      </c>
      <c r="B225" s="93" t="s">
        <v>212</v>
      </c>
      <c r="C225" s="275"/>
    </row>
    <row r="226" spans="1:3" ht="34.5" x14ac:dyDescent="0.25">
      <c r="A226" s="93" t="s">
        <v>14</v>
      </c>
      <c r="B226" s="93" t="s">
        <v>130</v>
      </c>
      <c r="C226" s="275"/>
    </row>
    <row r="227" spans="1:3" ht="51.75" x14ac:dyDescent="0.25">
      <c r="A227" s="93" t="s">
        <v>126</v>
      </c>
      <c r="B227" s="93" t="s">
        <v>129</v>
      </c>
      <c r="C227" s="254"/>
    </row>
    <row r="228" spans="1:3" x14ac:dyDescent="0.25">
      <c r="A228" s="248" t="s">
        <v>15</v>
      </c>
      <c r="B228" s="248"/>
      <c r="C228" s="93"/>
    </row>
    <row r="229" spans="1:3" x14ac:dyDescent="0.25">
      <c r="A229" s="264" t="s">
        <v>215</v>
      </c>
      <c r="B229" s="264"/>
      <c r="C229" s="141">
        <v>-80</v>
      </c>
    </row>
    <row r="230" spans="1:3" x14ac:dyDescent="0.25">
      <c r="A230" s="263" t="s">
        <v>39</v>
      </c>
      <c r="B230" s="263"/>
      <c r="C230" s="73">
        <f>'6.'!E205</f>
        <v>-871000</v>
      </c>
    </row>
    <row r="232" spans="1:3" x14ac:dyDescent="0.25">
      <c r="A232" s="93" t="s">
        <v>7</v>
      </c>
      <c r="B232" s="61" t="s">
        <v>8</v>
      </c>
    </row>
    <row r="233" spans="1:3" x14ac:dyDescent="0.25">
      <c r="A233" s="93" t="s">
        <v>91</v>
      </c>
      <c r="B233" s="61" t="s">
        <v>92</v>
      </c>
    </row>
    <row r="234" spans="1:3" x14ac:dyDescent="0.25">
      <c r="A234" s="31"/>
      <c r="B234" s="31"/>
      <c r="C234" s="31"/>
    </row>
    <row r="235" spans="1:3" x14ac:dyDescent="0.25">
      <c r="A235" s="267" t="s">
        <v>9</v>
      </c>
      <c r="B235" s="267"/>
      <c r="C235" s="267"/>
    </row>
    <row r="237" spans="1:3" ht="78" customHeight="1" x14ac:dyDescent="0.25">
      <c r="A237" s="92" t="s">
        <v>10</v>
      </c>
      <c r="B237" s="92" t="s">
        <v>91</v>
      </c>
      <c r="C237" s="194" t="s">
        <v>40</v>
      </c>
    </row>
    <row r="238" spans="1:3" x14ac:dyDescent="0.25">
      <c r="A238" s="92" t="s">
        <v>11</v>
      </c>
      <c r="B238" s="92">
        <v>12026</v>
      </c>
      <c r="C238" s="91" t="s">
        <v>2</v>
      </c>
    </row>
    <row r="239" spans="1:3" ht="51.75" x14ac:dyDescent="0.25">
      <c r="A239" s="92" t="s">
        <v>12</v>
      </c>
      <c r="B239" s="92" t="s">
        <v>202</v>
      </c>
      <c r="C239" s="269"/>
    </row>
    <row r="240" spans="1:3" ht="51.75" x14ac:dyDescent="0.25">
      <c r="A240" s="92" t="s">
        <v>13</v>
      </c>
      <c r="B240" s="92" t="s">
        <v>213</v>
      </c>
      <c r="C240" s="270"/>
    </row>
    <row r="241" spans="1:9" x14ac:dyDescent="0.25">
      <c r="A241" s="92" t="s">
        <v>14</v>
      </c>
      <c r="B241" s="92" t="s">
        <v>90</v>
      </c>
      <c r="C241" s="270"/>
    </row>
    <row r="242" spans="1:9" ht="51.75" x14ac:dyDescent="0.25">
      <c r="A242" s="92" t="s">
        <v>219</v>
      </c>
      <c r="B242" s="92" t="s">
        <v>151</v>
      </c>
      <c r="C242" s="271"/>
    </row>
    <row r="243" spans="1:9" x14ac:dyDescent="0.25">
      <c r="A243" s="266" t="s">
        <v>15</v>
      </c>
      <c r="B243" s="266"/>
      <c r="C243" s="92"/>
    </row>
    <row r="244" spans="1:9" ht="19.5" customHeight="1" x14ac:dyDescent="0.25">
      <c r="A244" s="265" t="s">
        <v>36</v>
      </c>
      <c r="B244" s="265"/>
      <c r="C244" s="72">
        <f>'6.'!E218</f>
        <v>-750000</v>
      </c>
    </row>
    <row r="245" spans="1:9" x14ac:dyDescent="0.25">
      <c r="C245" s="173"/>
    </row>
    <row r="247" spans="1:9" x14ac:dyDescent="0.25">
      <c r="A247" s="198"/>
      <c r="B247" s="198"/>
      <c r="C247" s="199" t="s">
        <v>269</v>
      </c>
      <c r="I247" s="75"/>
    </row>
    <row r="248" spans="1:9" x14ac:dyDescent="0.25">
      <c r="A248" s="268" t="s">
        <v>270</v>
      </c>
      <c r="B248" s="268"/>
      <c r="C248" s="268"/>
    </row>
    <row r="249" spans="1:9" x14ac:dyDescent="0.25">
      <c r="A249" s="65" t="s">
        <v>37</v>
      </c>
      <c r="B249" s="65"/>
      <c r="C249" s="65"/>
    </row>
    <row r="250" spans="1:9" x14ac:dyDescent="0.25">
      <c r="A250" s="195" t="s">
        <v>7</v>
      </c>
      <c r="B250" s="66" t="s">
        <v>8</v>
      </c>
      <c r="C250" s="74"/>
    </row>
    <row r="251" spans="1:9" x14ac:dyDescent="0.25">
      <c r="A251" s="195">
        <v>1139</v>
      </c>
      <c r="B251" s="66" t="s">
        <v>271</v>
      </c>
      <c r="C251" s="74"/>
    </row>
    <row r="253" spans="1:9" x14ac:dyDescent="0.25">
      <c r="A253" s="65" t="s">
        <v>9</v>
      </c>
      <c r="B253" s="74"/>
      <c r="C253" s="74"/>
    </row>
    <row r="255" spans="1:9" ht="75" customHeight="1" x14ac:dyDescent="0.25">
      <c r="A255" s="195" t="s">
        <v>10</v>
      </c>
      <c r="B255" s="195" t="s">
        <v>272</v>
      </c>
      <c r="C255" s="194" t="s">
        <v>281</v>
      </c>
    </row>
    <row r="256" spans="1:9" x14ac:dyDescent="0.25">
      <c r="A256" s="195" t="s">
        <v>11</v>
      </c>
      <c r="B256" s="195" t="s">
        <v>273</v>
      </c>
      <c r="C256" s="197" t="s">
        <v>2</v>
      </c>
    </row>
    <row r="257" spans="1:3" ht="34.5" x14ac:dyDescent="0.25">
      <c r="A257" s="195" t="s">
        <v>12</v>
      </c>
      <c r="B257" s="195" t="s">
        <v>271</v>
      </c>
      <c r="C257" s="266"/>
    </row>
    <row r="258" spans="1:3" ht="69" x14ac:dyDescent="0.25">
      <c r="A258" s="195" t="s">
        <v>13</v>
      </c>
      <c r="B258" s="195" t="s">
        <v>274</v>
      </c>
      <c r="C258" s="266"/>
    </row>
    <row r="259" spans="1:3" x14ac:dyDescent="0.25">
      <c r="A259" s="195" t="s">
        <v>14</v>
      </c>
      <c r="B259" s="195" t="s">
        <v>77</v>
      </c>
      <c r="C259" s="266"/>
    </row>
    <row r="260" spans="1:3" x14ac:dyDescent="0.25">
      <c r="A260" s="266" t="s">
        <v>15</v>
      </c>
      <c r="B260" s="266"/>
      <c r="C260" s="195"/>
    </row>
    <row r="261" spans="1:3" x14ac:dyDescent="0.25">
      <c r="A261" s="265" t="s">
        <v>16</v>
      </c>
      <c r="B261" s="265"/>
      <c r="C261" s="72">
        <f>-'6.'!G11-'7.'!G11</f>
        <v>1726199.8</v>
      </c>
    </row>
    <row r="262" spans="1:3" x14ac:dyDescent="0.25">
      <c r="C262" s="173"/>
    </row>
  </sheetData>
  <mergeCells count="87">
    <mergeCell ref="A88:B88"/>
    <mergeCell ref="A89:B89"/>
    <mergeCell ref="C83:C86"/>
    <mergeCell ref="C209:C212"/>
    <mergeCell ref="C224:C227"/>
    <mergeCell ref="C153:C156"/>
    <mergeCell ref="C171:C174"/>
    <mergeCell ref="C180:C183"/>
    <mergeCell ref="C189:C192"/>
    <mergeCell ref="C199:C202"/>
    <mergeCell ref="C162:C165"/>
    <mergeCell ref="C94:C97"/>
    <mergeCell ref="C114:C117"/>
    <mergeCell ref="C124:C127"/>
    <mergeCell ref="C134:C137"/>
    <mergeCell ref="C143:C146"/>
    <mergeCell ref="C35:C38"/>
    <mergeCell ref="C49:C52"/>
    <mergeCell ref="C72:C75"/>
    <mergeCell ref="A184:B184"/>
    <mergeCell ref="A147:B147"/>
    <mergeCell ref="A138:B138"/>
    <mergeCell ref="A139:B139"/>
    <mergeCell ref="A120:B120"/>
    <mergeCell ref="A128:B128"/>
    <mergeCell ref="A129:B129"/>
    <mergeCell ref="A130:B130"/>
    <mergeCell ref="A53:B53"/>
    <mergeCell ref="A101:B101"/>
    <mergeCell ref="A118:B118"/>
    <mergeCell ref="A119:B119"/>
    <mergeCell ref="A148:B148"/>
    <mergeCell ref="A149:B149"/>
    <mergeCell ref="A175:B175"/>
    <mergeCell ref="A176:B176"/>
    <mergeCell ref="A54:B54"/>
    <mergeCell ref="A193:B193"/>
    <mergeCell ref="A77:B77"/>
    <mergeCell ref="A157:B157"/>
    <mergeCell ref="A98:B98"/>
    <mergeCell ref="A99:B99"/>
    <mergeCell ref="A100:B100"/>
    <mergeCell ref="A68:B68"/>
    <mergeCell ref="A67:B67"/>
    <mergeCell ref="A110:B110"/>
    <mergeCell ref="A90:B90"/>
    <mergeCell ref="A109:B109"/>
    <mergeCell ref="A87:B87"/>
    <mergeCell ref="A195:B195"/>
    <mergeCell ref="A158:B158"/>
    <mergeCell ref="A215:B215"/>
    <mergeCell ref="A204:B204"/>
    <mergeCell ref="A205:B205"/>
    <mergeCell ref="A185:B185"/>
    <mergeCell ref="A194:B194"/>
    <mergeCell ref="A203:B203"/>
    <mergeCell ref="A213:B213"/>
    <mergeCell ref="A214:B214"/>
    <mergeCell ref="A166:B166"/>
    <mergeCell ref="A167:B167"/>
    <mergeCell ref="A2:C2"/>
    <mergeCell ref="A3:C3"/>
    <mergeCell ref="A5:C5"/>
    <mergeCell ref="A7:C7"/>
    <mergeCell ref="A79:B79"/>
    <mergeCell ref="A76:B76"/>
    <mergeCell ref="A78:B78"/>
    <mergeCell ref="A39:B39"/>
    <mergeCell ref="A40:B40"/>
    <mergeCell ref="A20:B20"/>
    <mergeCell ref="A21:B21"/>
    <mergeCell ref="A22:B22"/>
    <mergeCell ref="A30:B30"/>
    <mergeCell ref="A31:B31"/>
    <mergeCell ref="C16:C19"/>
    <mergeCell ref="C26:C29"/>
    <mergeCell ref="A260:B260"/>
    <mergeCell ref="A261:B261"/>
    <mergeCell ref="A235:C235"/>
    <mergeCell ref="A248:C248"/>
    <mergeCell ref="C257:C259"/>
    <mergeCell ref="C239:C242"/>
    <mergeCell ref="A230:B230"/>
    <mergeCell ref="A228:B228"/>
    <mergeCell ref="A229:B229"/>
    <mergeCell ref="A244:B244"/>
    <mergeCell ref="A243:B243"/>
  </mergeCells>
  <pageMargins left="0.54" right="0.41" top="0.33" bottom="0.3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1.</vt:lpstr>
      <vt:lpstr>2.</vt:lpstr>
      <vt:lpstr>3.</vt:lpstr>
      <vt:lpstr>4.</vt:lpstr>
      <vt:lpstr>3-1</vt:lpstr>
      <vt:lpstr>5.</vt:lpstr>
      <vt:lpstr>6.</vt:lpstr>
      <vt:lpstr>7.</vt:lpstr>
      <vt:lpstr>8.</vt:lpstr>
      <vt:lpstr>9.</vt:lpstr>
      <vt:lpstr>'2.'!Print_Area</vt:lpstr>
      <vt:lpstr>'6.'!Print_Area</vt:lpstr>
      <vt:lpstr>'7.'!Print_Area</vt:lpstr>
      <vt:lpstr>'3-1'!Print_Titles</vt:lpstr>
      <vt:lpstr>'5.'!Print_Titles</vt:lpstr>
      <vt:lpstr>'6.'!Print_Titles</vt:lpstr>
      <vt:lpstr>'7.'!Print_Titles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Hasmik Aperyan</dc:creator>
  <cp:keywords>https:/mul2-mta.gov.am/tasks/1162070/oneclick/Dzevachap.xlsx?token=2deec17e9293c8665b431f864da53c37</cp:keywords>
  <cp:lastModifiedBy>Artak Albertyan</cp:lastModifiedBy>
  <cp:lastPrinted>2022-10-25T10:31:01Z</cp:lastPrinted>
  <dcterms:created xsi:type="dcterms:W3CDTF">2020-01-16T08:04:10Z</dcterms:created>
  <dcterms:modified xsi:type="dcterms:W3CDTF">2022-11-16T10:51:23Z</dcterms:modified>
</cp:coreProperties>
</file>