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14629" windowHeight="7669" tabRatio="946" activeTab="2"/>
  </bookViews>
  <sheets>
    <sheet name="Հավելված N 1" sheetId="27" r:id="rId1"/>
    <sheet name="Հավելված N 2" sheetId="32" r:id="rId2"/>
    <sheet name="Հավելված N 3" sheetId="49" r:id="rId3"/>
    <sheet name="Հավելված N 4" sheetId="60" r:id="rId4"/>
    <sheet name="Հավելված N 5" sheetId="29" r:id="rId5"/>
    <sheet name="Հավելված N 6" sheetId="59" r:id="rId6"/>
  </sheets>
  <definedNames>
    <definedName name="a" localSheetId="2">#REF!</definedName>
    <definedName name="a" localSheetId="3">#REF!</definedName>
    <definedName name="a" localSheetId="5">#REF!</definedName>
    <definedName name="a">#REF!</definedName>
    <definedName name="AgencyCode" localSheetId="1">#REF!</definedName>
    <definedName name="AgencyCode" localSheetId="2">#REF!</definedName>
    <definedName name="AgencyCode" localSheetId="5">#REF!</definedName>
    <definedName name="AgencyCode">#REF!</definedName>
    <definedName name="AgencyName" localSheetId="1">#REF!</definedName>
    <definedName name="AgencyName" localSheetId="2">#REF!</definedName>
    <definedName name="AgencyName" localSheetId="5">#REF!</definedName>
    <definedName name="AgencyName">#REF!</definedName>
    <definedName name="davit" localSheetId="2">#REF!</definedName>
    <definedName name="davit" localSheetId="5">#REF!</definedName>
    <definedName name="davit">#REF!</definedName>
    <definedName name="Functional1" localSheetId="1">#REF!</definedName>
    <definedName name="Functional1" localSheetId="2">#REF!</definedName>
    <definedName name="Functional1" localSheetId="5">#REF!</definedName>
    <definedName name="Functional1">#REF!</definedName>
    <definedName name="ggg" localSheetId="2">#REF!</definedName>
    <definedName name="ggg" localSheetId="5">#REF!</definedName>
    <definedName name="ggg">#REF!</definedName>
    <definedName name="PANature" localSheetId="1">#REF!</definedName>
    <definedName name="PANature" localSheetId="2">#REF!</definedName>
    <definedName name="PANature" localSheetId="5">#REF!</definedName>
    <definedName name="PANature">#REF!</definedName>
    <definedName name="PAType" localSheetId="1">#REF!</definedName>
    <definedName name="PAType" localSheetId="2">#REF!</definedName>
    <definedName name="PAType" localSheetId="5">#REF!</definedName>
    <definedName name="PAType">#REF!</definedName>
    <definedName name="Performance2" localSheetId="1">#REF!</definedName>
    <definedName name="Performance2" localSheetId="2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5">#REF!</definedName>
    <definedName name="PerformanceType">#REF!</definedName>
    <definedName name="_xlnm.Print_Titles" localSheetId="3">'Հավելված N 4'!$10:$11</definedName>
    <definedName name="Հավելված" localSheetId="2">#REF!</definedName>
    <definedName name="Հավելված" localSheetId="3">#REF!</definedName>
    <definedName name="Հավելված" localSheetId="5">#REF!</definedName>
    <definedName name="Հավելված">#REF!</definedName>
    <definedName name="Մաս" localSheetId="2">#REF!</definedName>
    <definedName name="Մաս" localSheetId="5">#REF!</definedName>
    <definedName name="Մաս">#REF!</definedName>
    <definedName name="շախմատիստ" localSheetId="2">#REF!</definedName>
    <definedName name="շախմատիստ" localSheetId="5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G17" i="49"/>
  <c r="D125" i="59"/>
  <c r="D103"/>
  <c r="D81"/>
  <c r="D24"/>
  <c r="G76" i="32"/>
  <c r="G75" s="1"/>
  <c r="G74" s="1"/>
  <c r="G73" s="1"/>
  <c r="G72" s="1"/>
  <c r="G70" s="1"/>
  <c r="G69"/>
  <c r="G68" s="1"/>
  <c r="G67" s="1"/>
  <c r="G66" s="1"/>
  <c r="G65" s="1"/>
  <c r="G63" s="1"/>
  <c r="G62"/>
  <c r="G61" s="1"/>
  <c r="G60" s="1"/>
  <c r="G59" s="1"/>
  <c r="G58" s="1"/>
  <c r="G56" s="1"/>
  <c r="G55"/>
  <c r="G48"/>
  <c r="G13" i="49"/>
  <c r="G23" l="1"/>
  <c r="G29"/>
  <c r="G21" l="1"/>
  <c r="G26" l="1"/>
  <c r="G12" s="1"/>
  <c r="G11" s="1"/>
  <c r="G10" s="1"/>
  <c r="G54" i="32" l="1"/>
  <c r="G53" s="1"/>
  <c r="G52" s="1"/>
  <c r="G51" s="1"/>
  <c r="G49" s="1"/>
  <c r="G30" l="1"/>
  <c r="G29" s="1"/>
  <c r="G28" s="1"/>
  <c r="G27" s="1"/>
  <c r="G25" s="1"/>
  <c r="G23" l="1"/>
  <c r="D23" i="27" s="1"/>
  <c r="D16" s="1"/>
  <c r="D45" i="59"/>
  <c r="D23" i="29"/>
  <c r="G21" i="32" l="1"/>
  <c r="G19" s="1"/>
  <c r="G17" s="1"/>
  <c r="G15" s="1"/>
  <c r="G47"/>
  <c r="G46" s="1"/>
  <c r="G45" s="1"/>
  <c r="G44" s="1"/>
  <c r="G42" s="1"/>
  <c r="G40" l="1"/>
  <c r="D36" i="27" s="1"/>
  <c r="D59" i="59"/>
  <c r="D29" i="27" l="1"/>
  <c r="D14" s="1"/>
  <c r="D12" s="1"/>
  <c r="D37" i="29"/>
  <c r="G38" i="32"/>
  <c r="G36" s="1"/>
  <c r="G34"/>
  <c r="G32" s="1"/>
  <c r="G13" s="1"/>
  <c r="G12" s="1"/>
  <c r="G10" s="1"/>
</calcChain>
</file>

<file path=xl/sharedStrings.xml><?xml version="1.0" encoding="utf-8"?>
<sst xmlns="http://schemas.openxmlformats.org/spreadsheetml/2006/main" count="357" uniqueCount="144">
  <si>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</si>
  <si>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</si>
  <si>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</si>
  <si>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</si>
  <si>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</si>
  <si>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</si>
  <si>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</si>
  <si>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</si>
  <si>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</si>
  <si>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</si>
  <si>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</si>
  <si>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</si>
  <si>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</si>
  <si>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</si>
  <si>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</si>
  <si>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</si>
  <si>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</si>
  <si>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</si>
  <si>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</si>
  <si>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</si>
  <si>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</si>
  <si>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</si>
  <si>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</si>
  <si>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</si>
  <si>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01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</si>
  <si>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</si>
  <si>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</si>
  <si>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</si>
  <si>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</si>
  <si>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</si>
  <si>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</si>
  <si>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</si>
  <si>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</si>
  <si>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</si>
  <si>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</si>
  <si>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</si>
  <si>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</si>
  <si>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</si>
  <si>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</si>
  <si>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</si>
  <si>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</t>
  </si>
  <si>
    <t>ՀՀ կրթության, գիտության, մշակույթի և սպորտի նախարարություն</t>
  </si>
  <si>
    <t xml:space="preserve"> ԿՐԹՈՒԹՅՈՒՆ</t>
  </si>
  <si>
    <t>Կրթությանը տրամադրվող օժանդակ ծառայություններ</t>
  </si>
  <si>
    <t>09</t>
  </si>
  <si>
    <t>06</t>
  </si>
  <si>
    <t xml:space="preserve">այդ թվում՝ բյուջետային ծախսերի տնտեսագիտական դասակարգման հոդվածներ
</t>
  </si>
  <si>
    <t>ԸՆԴԱՄԵՆԸ ԾԱԽՍԵՐ</t>
  </si>
  <si>
    <t xml:space="preserve">
1192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</si>
  <si>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</si>
  <si>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</si>
  <si>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</si>
  <si>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</si>
  <si>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այդ թվում՝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</si>
  <si>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</si>
  <si>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Ծրագրի դասիչը
</t>
  </si>
  <si>
    <t>Հավելված N 1</t>
  </si>
  <si>
    <t>Հավելված N 2</t>
  </si>
  <si>
    <t>Հավելված N 3</t>
  </si>
  <si>
    <t>Աղյուսակ 9․1.14</t>
  </si>
  <si>
    <t xml:space="preserve">Ցուցանիշների փոփոխությունը (ավելացումները նշված են դրական նշանով)  </t>
  </si>
  <si>
    <t>Ապահով դպրոց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</si>
  <si>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</si>
  <si>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</si>
  <si>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</si>
  <si>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</si>
  <si>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Ապահով դպրոց </t>
  </si>
  <si>
    <t xml:space="preserve"> Հանրակրթական դպրոցներ </t>
  </si>
  <si>
    <t>Ակտիվն օգտագործող կազմակերպությունների անվանումները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</si>
  <si>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</si>
  <si>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</si>
  <si>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</si>
  <si>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</si>
  <si>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</si>
  <si>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</si>
  <si>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</si>
  <si>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 xml:space="preserve">ՀՀ կառավարության  2022 թվականի 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</si>
  <si>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</si>
  <si>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</si>
  <si>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ԴՐԱՄԱՇՆՈՐՀՆԵՐ</t>
  </si>
  <si>
    <t>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</si>
  <si>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</si>
  <si>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ՓՈՓՈԽՈՒԹՅՈՒՆԸ ԵՎ ԼՐԱՑՈՒՄՆԵՐԸ</t>
  </si>
  <si>
    <t>ՀԱՅԱՍՏԱՆԻ ՀԱՆՐԱՊԵՏՈՒԹՅԱՆ ԿԱՌԱՎԱՐՈՒԹՅԱՆ 2021 ԹՎԱԿԱՆԻ ԴԵԿՏԵՄԲԵՐԻ 23-Ի N2121-Ն ՈՐՈՇՄԱՆ N 3 ԵՎ N 4 ՀԱՎԵԼՎԱԾՆԵՐՈՒՄ ԿԱՏԱՐՎՈՂ  ՓՈՓՈԽՈՒԹՅՈՒՆԸ ԵՎ ԼՐԱՑՈՒՄՆԵՐԸ</t>
  </si>
  <si>
    <t>ՀԱՅԱՍՏԱՆԻ ՀԱՆՐԱՊԵՏՈՒԹՅԱՆ ԿԱՌԱՎԱՐՈՒԹՅԱՆ 2021 ԹՎԱԿԱՆԻ ԴԵԿՏԵՄԲԵՐԻ 23-Ի N 2121-Ն ՈՐՈՇՄԱՆ N 5 ՀԱՎԵԼՎԱԾԻ N 7 ԱՂՅՈՒՍԱԿՈՒՄ ԿԱՏԱՐՎՈՂ ԼՐԱՑՈՒՄՆԵՐԸ</t>
  </si>
  <si>
    <t>Հանրակրթական դպրոցների գույքով և տեխնիկայով ապահովում</t>
  </si>
  <si>
    <t xml:space="preserve"> Հանրակրթական դպրոցների գույքով և տեխնիկայով ապահովում</t>
  </si>
  <si>
    <t xml:space="preserve">Կրթական ժամանակակից նորմերին համապատասխանող գույքի ձեռքբերում </t>
  </si>
  <si>
    <t xml:space="preserve"> Հանրակրթական դպրոցների գույքով և տեխնիկայով ապահովում </t>
  </si>
  <si>
    <t xml:space="preserve"> Կրթական ժամանակակից նորմերին համապատասխանող գույքի ձեռքբերում </t>
  </si>
  <si>
    <t>Ոչ մոդուլային դպրոցների թիվը, որոնք ապահովվում են գույքով (հատ)</t>
  </si>
  <si>
    <t>01</t>
  </si>
  <si>
    <t xml:space="preserve"> Հանրակրթության ծրագիր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</si>
  <si>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</si>
  <si>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</si>
  <si>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</si>
  <si>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 Ծառայությունների մատուցում 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</si>
  <si>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</si>
  <si>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</si>
  <si>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>Հավելված N 4</t>
  </si>
  <si>
    <t>Ցուցանիշների փոփոխությունը (ավելացումները նշված են դրական նշանով)</t>
  </si>
  <si>
    <t xml:space="preserve"> Հանրակրթության ծրագիր </t>
  </si>
  <si>
    <t xml:space="preserve"> Ծառայությունը մատուցող կազմակերպության(ների) անվանում(ներ)ը՛ </t>
  </si>
  <si>
    <t xml:space="preserve"> ՀՀ կրթության, գիտության,մշակույթի և սպորտի նախարարության, ՀՀ մարզպետարանների, Երևանի քաղաքապետարանի ենթակայության ուսումնական հաստատություններ </t>
  </si>
  <si>
    <t>Հավելված N 5</t>
  </si>
  <si>
    <t>Հավելված N 6</t>
  </si>
  <si>
    <t>ՀՀ տարածքային կառավարման և ենթակառուցվածքների նախարարություն</t>
  </si>
  <si>
    <t>Աղյուսակ 9․1.8</t>
  </si>
  <si>
    <t xml:space="preserve">ՀՀ տարածքային կառավարման և ենթակառուցվածքների նախարարություն </t>
  </si>
  <si>
    <t>ՑԱՆԿ</t>
  </si>
  <si>
    <t>Գործառական դասիչ</t>
  </si>
  <si>
    <t>Ծրագրային դասիչը</t>
  </si>
  <si>
    <t xml:space="preserve">Բյուջետային հատակացումների գլխավոր կարգադրիչներ, ծրագրերի, միջոցառումների և միջոցառումներն իրականացնող պետական մարմինների անվանումները </t>
  </si>
  <si>
    <t>Դաս</t>
  </si>
  <si>
    <t>ԿՐԹՈՒԹՅՈՒՆ</t>
  </si>
  <si>
    <t>ՀԱՅԱՍՏԱՆԻ ՀԱՆՐԱՊԵՏՈՒԹՅԱՆ ԿԱՌԱՎԱՐՈՒԹՅԱՆ 2021 ԹՎԱԿԱՆԻ ԴԵԿՏԵՄԲԵՐԻ 23-Ի N 2121-Ն ՈՐՈՇՄԱՆ N 8 ՀԱՎԵԼՎԱԾԻ ՑԱՆԿՈՒՄ  ԿԱՏԱՐՎՈՂ  ԼՐԱՑՈՒՄԸ</t>
  </si>
  <si>
    <t>ՀՀ Արմավիրի մարզպետարան</t>
  </si>
  <si>
    <t>«Գետաշենի միջնակարգ դպրոց» ՊՈԱԿ</t>
  </si>
  <si>
    <t>ՀՀ Գեղարքունիքի մարզպետարան</t>
  </si>
  <si>
    <t>«Ախպրաձոր գյուղի միջնակարգ դպրոց» ՊՈԱԿ</t>
  </si>
  <si>
    <t>«Մեծ Մասրիկ գյուղի միջնակարգ դպրոց» ՊՈԱԿ</t>
  </si>
  <si>
    <t>«Երևանի Ա. Ղարիբյանի անվան N 142 ավագ  դպրոց» ՊՈԱԿ</t>
  </si>
  <si>
    <t>«Երևանի Տ. Շևչենկոյի անվան  N  42 ավագ դպրոց» ՊՈԱԿ</t>
  </si>
  <si>
    <t>«Աղավնատան Ղ. Աբգարյանի անվան միջնակարգ դպրոց» ՊՈԱԿ</t>
  </si>
  <si>
    <t>«Արթիկ քաղաքի թիվ 3 ավագ դպրոց» ՊՈԱԿ</t>
  </si>
  <si>
    <t>«Մ. Խորենացու անվան թիվ 143 հիմնական դպրոց» ՊՈԱԿ</t>
  </si>
  <si>
    <t>«Գյումրու Ակադեմիական վարժարան» ՊՈԱԿ</t>
  </si>
  <si>
    <t>«Սևանի Խ. Աբովյանի անվան ավագ դպրոց» ՊՈԱԿ</t>
  </si>
  <si>
    <t>«Վաղարշապատի Մ. Գորկու անվան N 5 ավագ դպրոց ՊՈԱԿ</t>
  </si>
  <si>
    <t>ՀՀ Սյունիքի մարզպետարան</t>
  </si>
  <si>
    <t>«Սիսիանի թիվ 1 հիմնական դպրոց » ՊՈԱԿ</t>
  </si>
  <si>
    <t>«Տաշիրի Արտակ Խաչատրյանի անվան ավագ դպրոց» ՊՈԱԿ</t>
  </si>
  <si>
    <t xml:space="preserve"> Միջնակարգ (լրիվ)  ընդհանուր կրթություն</t>
  </si>
  <si>
    <t xml:space="preserve"> Միջնակարգ ընդհանուր կրթություն</t>
  </si>
  <si>
    <t xml:space="preserve"> Միջնակարգ ընդհանուր հանրակրթություն</t>
  </si>
  <si>
    <t xml:space="preserve"> Պարտադիր կրթության երրորդ մակարդակում սովորողների ընդգրկվածության, գրագիտության և համակողմանի զարգացման բարձր մակարդակի ապահովում</t>
  </si>
  <si>
    <t xml:space="preserve">ՀԱՅԱՍՏԱՆԻ ՀԱՆՐԱՊԵՏՈՒԹՅԱՆ ԿԱՌԱՎԱՐՈՒԹՅԱՆ 2021 ԹՎԱԿԱՆԻ ԴԵԿՏԵՄԲԵՐԻ 23-Ի N 2121-Ն ՈՐՈՇՄԱՆ N 9 ՀԱՎԵԼՎԱԾԻ NN 9.13 ԱՂՅՈՒՍԱԿՈՒՄ ԿԱՏԱՐՎՈՂ ՓՈՓՈԽՈՒԹՅՈՒՆՆԵՐԸ ԵՎ ԼՐԱՑՈՒՄՆԵՐԸ </t>
  </si>
  <si>
    <t xml:space="preserve"> Միջնակարգ ընդհանուր հանրակրթություն </t>
  </si>
  <si>
    <t xml:space="preserve"> Պարտադիր կրթության երրորդ մակարդակում սովորողների ընդգրկվածության, գրագիտության և համակողմանի զարգացման բարձր մակարդակի ապահովում </t>
  </si>
  <si>
    <t xml:space="preserve"> ՀՀ ԿԳՄՍՆ ենթակայության հանրակրթական ուսումնական հաստատություններ </t>
  </si>
  <si>
    <t>Աղյուսակ 9․1.51</t>
  </si>
  <si>
    <t>Աղյուսակ 9․1.52</t>
  </si>
  <si>
    <t>Աղյուսակ 9․1.56</t>
  </si>
  <si>
    <t xml:space="preserve">ՀԱՅԱՍՏԱՆԻ ՀԱՆՐԱՊԵՏՈՒԹՅԱՆ ԿԱՌԱՎԱՐՈՒԹՅԱՆ 2021 ԹՎԱԿԱՆԻ ԴԵԿՏԵՄԲԵՐԻ 23-Ի N 2121-Ն ՈՐՈՇՄԱՆ N 9.1 ՀԱՎԵԼՎԱԾԻ NN 9.1.8, 9.1.14, 9.1.51, 9.1.52 և 9.1.56 ԱՂՅՈՒՍԱԿՆԵՐՈՒՄ ԿԱՏԱՐՎՈՂ ՓՈՓՈԽՈՒԹՅՈՒՆՆԵՐԸ ԵՎ ԼՐԱՑՈՒՄՆԵՐԸ </t>
  </si>
</sst>
</file>

<file path=xl/styles.xml><?xml version="1.0" encoding="utf-8"?>
<styleSheet xmlns="http://schemas.openxmlformats.org/spreadsheetml/2006/main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</numFmts>
  <fonts count="9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  <font>
      <sz val="10"/>
      <color theme="1"/>
      <name val="Arial Narrow"/>
      <family val="2"/>
    </font>
    <font>
      <i/>
      <sz val="12"/>
      <color theme="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027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7" fillId="0" borderId="16" applyNumberFormat="0" applyFill="0" applyAlignment="0" applyProtection="0"/>
    <xf numFmtId="0" fontId="28" fillId="8" borderId="17" applyNumberFormat="0" applyAlignment="0" applyProtection="0"/>
    <xf numFmtId="0" fontId="29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8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1" applyNumberFormat="0" applyFill="0" applyAlignment="0" applyProtection="0"/>
    <xf numFmtId="0" fontId="34" fillId="25" borderId="0" applyNumberFormat="0" applyBorder="0" applyAlignment="0" applyProtection="0"/>
    <xf numFmtId="0" fontId="42" fillId="0" borderId="13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4" applyNumberFormat="0" applyAlignment="0" applyProtection="0"/>
    <xf numFmtId="0" fontId="39" fillId="3" borderId="0" applyNumberFormat="0" applyBorder="0" applyAlignment="0" applyProtection="0"/>
    <xf numFmtId="0" fontId="46" fillId="7" borderId="15" applyNumberFormat="0" applyAlignment="0" applyProtection="0"/>
    <xf numFmtId="0" fontId="43" fillId="6" borderId="14" applyNumberFormat="0" applyAlignment="0" applyProtection="0"/>
    <xf numFmtId="0" fontId="41" fillId="0" borderId="12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9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20" applyNumberFormat="0" applyAlignment="0" applyProtection="0"/>
    <xf numFmtId="0" fontId="56" fillId="53" borderId="21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20" applyNumberFormat="0" applyAlignment="0" applyProtection="0"/>
    <xf numFmtId="0" fontId="63" fillId="0" borderId="25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37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1" fillId="0" borderId="38">
      <protection locked="0"/>
    </xf>
    <xf numFmtId="173" fontId="82" fillId="56" borderId="38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</cellStyleXfs>
  <cellXfs count="253">
    <xf numFmtId="0" fontId="0" fillId="0" borderId="0" xfId="0"/>
    <xf numFmtId="0" fontId="73" fillId="2" borderId="0" xfId="0" applyFont="1" applyFill="1"/>
    <xf numFmtId="169" fontId="16" fillId="2" borderId="30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0" fontId="72" fillId="2" borderId="8" xfId="0" applyFont="1" applyFill="1" applyBorder="1" applyAlignment="1">
      <alignment horizontal="center" vertical="center" wrapText="1"/>
    </xf>
    <xf numFmtId="167" fontId="72" fillId="2" borderId="30" xfId="0" applyNumberFormat="1" applyFont="1" applyFill="1" applyBorder="1" applyAlignment="1">
      <alignment horizontal="center" vertical="center" wrapText="1"/>
    </xf>
    <xf numFmtId="165" fontId="72" fillId="2" borderId="30" xfId="0" applyNumberFormat="1" applyFont="1" applyFill="1" applyBorder="1"/>
    <xf numFmtId="0" fontId="16" fillId="2" borderId="30" xfId="0" applyFont="1" applyFill="1" applyBorder="1"/>
    <xf numFmtId="0" fontId="72" fillId="2" borderId="1" xfId="0" applyFont="1" applyFill="1" applyBorder="1" applyAlignment="1"/>
    <xf numFmtId="165" fontId="72" fillId="2" borderId="30" xfId="6" applyNumberFormat="1" applyFont="1" applyFill="1" applyBorder="1" applyAlignment="1">
      <alignment horizontal="right" vertical="top"/>
    </xf>
    <xf numFmtId="0" fontId="72" fillId="2" borderId="1" xfId="0" applyFont="1" applyFill="1" applyBorder="1" applyAlignment="1">
      <alignment horizontal="left" vertical="top" wrapText="1"/>
    </xf>
    <xf numFmtId="0" fontId="16" fillId="2" borderId="30" xfId="0" applyFont="1" applyFill="1" applyBorder="1" applyAlignment="1">
      <alignment horizontal="left" vertical="top" wrapText="1"/>
    </xf>
    <xf numFmtId="0" fontId="13" fillId="2" borderId="31" xfId="0" applyFont="1" applyFill="1" applyBorder="1" applyAlignment="1">
      <alignment horizontal="center" vertical="top" wrapText="1"/>
    </xf>
    <xf numFmtId="0" fontId="13" fillId="2" borderId="0" xfId="0" applyFont="1" applyFill="1" applyAlignment="1">
      <alignment horizontal="right"/>
    </xf>
    <xf numFmtId="0" fontId="16" fillId="2" borderId="39" xfId="0" applyFont="1" applyFill="1" applyBorder="1" applyAlignment="1">
      <alignment vertical="top" wrapText="1"/>
    </xf>
    <xf numFmtId="0" fontId="72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left" vertical="top"/>
    </xf>
    <xf numFmtId="0" fontId="16" fillId="2" borderId="1" xfId="0" applyFont="1" applyFill="1" applyBorder="1" applyAlignment="1">
      <alignment vertical="top" wrapText="1"/>
    </xf>
    <xf numFmtId="0" fontId="73" fillId="2" borderId="1" xfId="0" applyFont="1" applyFill="1" applyBorder="1" applyAlignment="1">
      <alignment vertical="top" wrapText="1"/>
    </xf>
    <xf numFmtId="0" fontId="13" fillId="2" borderId="31" xfId="0" applyFont="1" applyFill="1" applyBorder="1" applyAlignment="1">
      <alignment vertical="top" wrapText="1"/>
    </xf>
    <xf numFmtId="169" fontId="16" fillId="2" borderId="30" xfId="7" applyNumberFormat="1" applyFont="1" applyFill="1" applyBorder="1" applyAlignment="1">
      <alignment horizontal="center" vertical="top" wrapText="1"/>
    </xf>
    <xf numFmtId="165" fontId="16" fillId="2" borderId="46" xfId="6" applyNumberFormat="1" applyFont="1" applyFill="1" applyBorder="1" applyAlignment="1">
      <alignment horizontal="center" vertical="center"/>
    </xf>
    <xf numFmtId="0" fontId="72" fillId="2" borderId="31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0" fontId="72" fillId="2" borderId="0" xfId="0" applyFont="1" applyFill="1" applyAlignment="1">
      <alignment horizontal="left" vertical="top" wrapText="1"/>
    </xf>
    <xf numFmtId="0" fontId="72" fillId="2" borderId="0" xfId="0" applyFont="1" applyFill="1" applyBorder="1" applyAlignment="1">
      <alignment horizontal="left" vertical="top" wrapText="1"/>
    </xf>
    <xf numFmtId="169" fontId="16" fillId="2" borderId="30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72" fontId="72" fillId="2" borderId="0" xfId="0" applyNumberFormat="1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30" xfId="0" applyFont="1" applyFill="1" applyBorder="1" applyAlignment="1">
      <alignment horizontal="left" vertical="center" wrapText="1"/>
    </xf>
    <xf numFmtId="0" fontId="73" fillId="2" borderId="0" xfId="0" applyFont="1" applyFill="1" applyBorder="1"/>
    <xf numFmtId="0" fontId="72" fillId="2" borderId="0" xfId="8" applyFont="1" applyFill="1">
      <alignment horizontal="left" vertical="top" wrapText="1"/>
    </xf>
    <xf numFmtId="0" fontId="16" fillId="2" borderId="46" xfId="0" applyFont="1" applyFill="1" applyBorder="1" applyAlignment="1">
      <alignment horizontal="center" vertical="center"/>
    </xf>
    <xf numFmtId="0" fontId="72" fillId="2" borderId="46" xfId="8" applyFont="1" applyFill="1" applyBorder="1">
      <alignment horizontal="left" vertical="top" wrapText="1"/>
    </xf>
    <xf numFmtId="4" fontId="16" fillId="2" borderId="43" xfId="8" applyNumberFormat="1" applyFont="1" applyFill="1" applyBorder="1" applyAlignment="1">
      <alignment horizontal="center" vertical="center" wrapText="1"/>
    </xf>
    <xf numFmtId="0" fontId="85" fillId="2" borderId="46" xfId="8" applyFont="1" applyFill="1" applyBorder="1">
      <alignment horizontal="left" vertical="top" wrapText="1"/>
    </xf>
    <xf numFmtId="0" fontId="85" fillId="2" borderId="46" xfId="0" applyFont="1" applyFill="1" applyBorder="1" applyAlignment="1">
      <alignment horizontal="center" vertical="center"/>
    </xf>
    <xf numFmtId="0" fontId="85" fillId="2" borderId="43" xfId="0" applyFont="1" applyFill="1" applyBorder="1" applyAlignment="1">
      <alignment horizontal="center" vertical="center"/>
    </xf>
    <xf numFmtId="165" fontId="85" fillId="2" borderId="46" xfId="6" applyNumberFormat="1" applyFont="1" applyFill="1" applyBorder="1" applyAlignment="1">
      <alignment horizontal="center" vertical="center"/>
    </xf>
    <xf numFmtId="0" fontId="85" fillId="2" borderId="0" xfId="8" applyFont="1" applyFill="1">
      <alignment horizontal="left" vertical="top" wrapText="1"/>
    </xf>
    <xf numFmtId="0" fontId="72" fillId="2" borderId="0" xfId="8" applyFont="1" applyFill="1" applyAlignment="1">
      <alignment horizontal="left" vertical="top" wrapText="1"/>
    </xf>
    <xf numFmtId="0" fontId="85" fillId="2" borderId="53" xfId="0" applyFont="1" applyFill="1" applyBorder="1" applyAlignment="1">
      <alignment vertical="center" wrapText="1"/>
    </xf>
    <xf numFmtId="169" fontId="72" fillId="2" borderId="0" xfId="0" applyNumberFormat="1" applyFont="1" applyFill="1" applyAlignment="1">
      <alignment horizontal="left" vertical="top" wrapText="1"/>
    </xf>
    <xf numFmtId="0" fontId="72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wrapText="1"/>
    </xf>
    <xf numFmtId="0" fontId="72" fillId="2" borderId="3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left" vertical="top" wrapText="1"/>
    </xf>
    <xf numFmtId="0" fontId="16" fillId="2" borderId="54" xfId="0" applyFont="1" applyFill="1" applyBorder="1" applyAlignment="1">
      <alignment horizontal="center" vertical="center"/>
    </xf>
    <xf numFmtId="0" fontId="72" fillId="2" borderId="1" xfId="0" applyFont="1" applyFill="1" applyBorder="1" applyAlignment="1">
      <alignment horizontal="center" vertical="center" wrapText="1"/>
    </xf>
    <xf numFmtId="0" fontId="72" fillId="2" borderId="4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vertical="top" wrapText="1"/>
    </xf>
    <xf numFmtId="0" fontId="72" fillId="2" borderId="7" xfId="0" applyFont="1" applyFill="1" applyBorder="1" applyAlignment="1">
      <alignment horizontal="center" vertical="top" wrapText="1"/>
    </xf>
    <xf numFmtId="0" fontId="16" fillId="2" borderId="45" xfId="0" applyFont="1" applyFill="1" applyBorder="1" applyAlignment="1">
      <alignment vertical="top" wrapText="1"/>
    </xf>
    <xf numFmtId="0" fontId="85" fillId="2" borderId="3" xfId="0" applyFont="1" applyFill="1" applyBorder="1" applyAlignment="1">
      <alignment horizontal="left" vertical="top" wrapText="1"/>
    </xf>
    <xf numFmtId="165" fontId="72" fillId="2" borderId="0" xfId="0" applyNumberFormat="1" applyFont="1" applyFill="1"/>
    <xf numFmtId="0" fontId="85" fillId="2" borderId="1" xfId="0" applyFont="1" applyFill="1" applyBorder="1" applyAlignment="1">
      <alignment horizontal="left" vertical="top" wrapText="1"/>
    </xf>
    <xf numFmtId="0" fontId="72" fillId="2" borderId="1" xfId="0" applyFont="1" applyFill="1" applyBorder="1" applyAlignment="1">
      <alignment horizontal="center" vertical="top"/>
    </xf>
    <xf numFmtId="0" fontId="72" fillId="2" borderId="1" xfId="8" applyFont="1" applyFill="1" applyBorder="1" applyAlignment="1">
      <alignment horizontal="left" vertical="top" wrapText="1"/>
    </xf>
    <xf numFmtId="0" fontId="16" fillId="2" borderId="6" xfId="0" applyFont="1" applyFill="1" applyBorder="1" applyAlignment="1">
      <alignment vertical="top" wrapText="1"/>
    </xf>
    <xf numFmtId="0" fontId="72" fillId="2" borderId="8" xfId="8" applyFont="1" applyFill="1" applyBorder="1" applyAlignment="1">
      <alignment horizontal="left" vertical="top" wrapText="1"/>
    </xf>
    <xf numFmtId="0" fontId="13" fillId="2" borderId="0" xfId="0" applyFont="1" applyFill="1" applyAlignment="1">
      <alignment wrapText="1"/>
    </xf>
    <xf numFmtId="0" fontId="72" fillId="2" borderId="0" xfId="0" applyFont="1" applyFill="1" applyBorder="1"/>
    <xf numFmtId="167" fontId="73" fillId="2" borderId="0" xfId="0" applyNumberFormat="1" applyFont="1" applyFill="1" applyBorder="1"/>
    <xf numFmtId="0" fontId="72" fillId="2" borderId="39" xfId="0" applyFont="1" applyFill="1" applyBorder="1" applyAlignment="1">
      <alignment horizontal="left" vertical="top" wrapText="1"/>
    </xf>
    <xf numFmtId="165" fontId="72" fillId="2" borderId="1" xfId="6" applyNumberFormat="1" applyFont="1" applyFill="1" applyBorder="1" applyAlignment="1">
      <alignment horizontal="right" vertical="top"/>
    </xf>
    <xf numFmtId="168" fontId="72" fillId="2" borderId="0" xfId="0" applyNumberFormat="1" applyFont="1" applyFill="1"/>
    <xf numFmtId="0" fontId="72" fillId="2" borderId="4" xfId="0" applyFont="1" applyFill="1" applyBorder="1" applyAlignment="1">
      <alignment horizontal="left" vertical="top" wrapText="1"/>
    </xf>
    <xf numFmtId="0" fontId="72" fillId="2" borderId="0" xfId="0" applyFont="1" applyFill="1" applyAlignment="1"/>
    <xf numFmtId="165" fontId="16" fillId="2" borderId="54" xfId="6" applyNumberFormat="1" applyFont="1" applyFill="1" applyBorder="1" applyAlignment="1">
      <alignment horizontal="center" vertical="center"/>
    </xf>
    <xf numFmtId="0" fontId="72" fillId="2" borderId="54" xfId="0" applyFont="1" applyFill="1" applyBorder="1" applyAlignment="1">
      <alignment vertical="top" wrapText="1"/>
    </xf>
    <xf numFmtId="171" fontId="85" fillId="2" borderId="54" xfId="6" applyNumberFormat="1" applyFont="1" applyFill="1" applyBorder="1" applyAlignment="1">
      <alignment horizontal="right" vertical="center"/>
    </xf>
    <xf numFmtId="0" fontId="16" fillId="0" borderId="54" xfId="96" applyFont="1" applyBorder="1" applyAlignment="1">
      <alignment horizontal="left" vertical="center" wrapText="1"/>
    </xf>
    <xf numFmtId="0" fontId="86" fillId="0" borderId="54" xfId="0" applyFont="1" applyBorder="1" applyAlignment="1">
      <alignment horizontal="left" vertical="top" wrapText="1"/>
    </xf>
    <xf numFmtId="0" fontId="85" fillId="2" borderId="54" xfId="0" applyFont="1" applyFill="1" applyBorder="1" applyAlignment="1">
      <alignment horizontal="left" vertical="top" wrapText="1"/>
    </xf>
    <xf numFmtId="0" fontId="85" fillId="2" borderId="46" xfId="0" applyFont="1" applyFill="1" applyBorder="1" applyAlignment="1">
      <alignment vertical="center" wrapText="1"/>
    </xf>
    <xf numFmtId="0" fontId="16" fillId="2" borderId="47" xfId="0" applyFont="1" applyFill="1" applyBorder="1" applyAlignment="1">
      <alignment horizontal="center" vertical="center"/>
    </xf>
    <xf numFmtId="0" fontId="16" fillId="2" borderId="50" xfId="0" applyFont="1" applyFill="1" applyBorder="1" applyAlignment="1">
      <alignment vertical="center"/>
    </xf>
    <xf numFmtId="165" fontId="16" fillId="2" borderId="50" xfId="0" applyNumberFormat="1" applyFont="1" applyFill="1" applyBorder="1" applyAlignment="1">
      <alignment vertical="center" wrapText="1"/>
    </xf>
    <xf numFmtId="0" fontId="16" fillId="2" borderId="54" xfId="0" applyFont="1" applyFill="1" applyBorder="1" applyAlignment="1">
      <alignment horizontal="left" vertical="top" wrapText="1"/>
    </xf>
    <xf numFmtId="0" fontId="72" fillId="2" borderId="54" xfId="0" applyFont="1" applyFill="1" applyBorder="1" applyAlignment="1">
      <alignment horizontal="center" vertical="center" wrapText="1"/>
    </xf>
    <xf numFmtId="0" fontId="85" fillId="2" borderId="54" xfId="8" applyFont="1" applyFill="1" applyBorder="1">
      <alignment horizontal="left" vertical="top" wrapText="1"/>
    </xf>
    <xf numFmtId="165" fontId="85" fillId="2" borderId="54" xfId="6" applyNumberFormat="1" applyFont="1" applyFill="1" applyBorder="1" applyAlignment="1">
      <alignment horizontal="center" vertical="center"/>
    </xf>
    <xf numFmtId="165" fontId="85" fillId="2" borderId="53" xfId="6" applyNumberFormat="1" applyFont="1" applyFill="1" applyBorder="1" applyAlignment="1">
      <alignment horizontal="center" vertical="center"/>
    </xf>
    <xf numFmtId="165" fontId="16" fillId="2" borderId="46" xfId="6" applyNumberFormat="1" applyFont="1" applyFill="1" applyBorder="1" applyAlignment="1">
      <alignment horizontal="center" vertical="top"/>
    </xf>
    <xf numFmtId="0" fontId="72" fillId="2" borderId="54" xfId="8" applyFont="1" applyFill="1" applyBorder="1" applyAlignment="1">
      <alignment horizontal="left" vertical="top" wrapText="1"/>
    </xf>
    <xf numFmtId="165" fontId="72" fillId="2" borderId="0" xfId="8" applyNumberFormat="1" applyFont="1" applyFill="1">
      <alignment horizontal="left" vertical="top" wrapText="1"/>
    </xf>
    <xf numFmtId="0" fontId="72" fillId="2" borderId="54" xfId="0" applyFont="1" applyFill="1" applyBorder="1" applyAlignment="1">
      <alignment horizontal="center" vertical="top" wrapText="1"/>
    </xf>
    <xf numFmtId="0" fontId="85" fillId="2" borderId="53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top" wrapText="1"/>
    </xf>
    <xf numFmtId="0" fontId="72" fillId="2" borderId="54" xfId="8" applyFont="1" applyFill="1" applyBorder="1">
      <alignment horizontal="left" vertical="top" wrapText="1"/>
    </xf>
    <xf numFmtId="4" fontId="16" fillId="2" borderId="53" xfId="8" applyNumberFormat="1" applyFont="1" applyFill="1" applyBorder="1" applyAlignment="1">
      <alignment horizontal="center" vertical="center" wrapText="1"/>
    </xf>
    <xf numFmtId="169" fontId="72" fillId="2" borderId="54" xfId="7" applyNumberFormat="1" applyFont="1" applyFill="1" applyBorder="1" applyAlignment="1">
      <alignment horizontal="center" vertical="center" wrapText="1"/>
    </xf>
    <xf numFmtId="166" fontId="72" fillId="2" borderId="54" xfId="7" applyNumberFormat="1" applyFont="1" applyFill="1" applyBorder="1" applyAlignment="1">
      <alignment horizontal="center" vertical="center" wrapText="1"/>
    </xf>
    <xf numFmtId="43" fontId="72" fillId="2" borderId="54" xfId="7" applyNumberFormat="1" applyFont="1" applyFill="1" applyBorder="1" applyAlignment="1">
      <alignment horizontal="center" vertical="center" wrapText="1"/>
    </xf>
    <xf numFmtId="169" fontId="16" fillId="2" borderId="54" xfId="7" applyNumberFormat="1" applyFont="1" applyFill="1" applyBorder="1" applyAlignment="1">
      <alignment horizontal="center" vertical="center" wrapText="1"/>
    </xf>
    <xf numFmtId="169" fontId="16" fillId="2" borderId="54" xfId="7" applyNumberFormat="1" applyFont="1" applyFill="1" applyBorder="1" applyAlignment="1">
      <alignment horizontal="right" vertical="center" wrapText="1"/>
    </xf>
    <xf numFmtId="166" fontId="16" fillId="2" borderId="54" xfId="7" applyNumberFormat="1" applyFont="1" applyFill="1" applyBorder="1" applyAlignment="1">
      <alignment horizontal="right" vertical="center" wrapText="1"/>
    </xf>
    <xf numFmtId="0" fontId="85" fillId="2" borderId="54" xfId="165" applyFont="1" applyFill="1" applyBorder="1" applyAlignment="1">
      <alignment horizontal="left" vertical="top" wrapText="1"/>
    </xf>
    <xf numFmtId="166" fontId="85" fillId="2" borderId="54" xfId="7" applyNumberFormat="1" applyFont="1" applyFill="1" applyBorder="1" applyAlignment="1">
      <alignment horizontal="center" vertical="center" wrapText="1"/>
    </xf>
    <xf numFmtId="166" fontId="72" fillId="2" borderId="54" xfId="7" applyNumberFormat="1" applyFont="1" applyFill="1" applyBorder="1" applyAlignment="1">
      <alignment horizontal="right" vertical="center" wrapText="1"/>
    </xf>
    <xf numFmtId="0" fontId="86" fillId="2" borderId="54" xfId="0" applyFont="1" applyFill="1" applyBorder="1" applyAlignment="1">
      <alignment horizontal="left" vertical="top" wrapText="1"/>
    </xf>
    <xf numFmtId="165" fontId="72" fillId="2" borderId="54" xfId="6" applyNumberFormat="1" applyFont="1" applyFill="1" applyBorder="1" applyAlignment="1">
      <alignment horizontal="right" vertical="center"/>
    </xf>
    <xf numFmtId="167" fontId="13" fillId="2" borderId="54" xfId="0" applyNumberFormat="1" applyFont="1" applyFill="1" applyBorder="1"/>
    <xf numFmtId="0" fontId="73" fillId="2" borderId="54" xfId="0" applyFont="1" applyFill="1" applyBorder="1" applyAlignment="1">
      <alignment horizontal="left" vertical="top" wrapText="1"/>
    </xf>
    <xf numFmtId="0" fontId="73" fillId="2" borderId="54" xfId="0" applyFont="1" applyFill="1" applyBorder="1" applyAlignment="1">
      <alignment horizontal="left" vertical="center"/>
    </xf>
    <xf numFmtId="0" fontId="72" fillId="2" borderId="54" xfId="0" applyFont="1" applyFill="1" applyBorder="1" applyAlignment="1">
      <alignment horizontal="left" vertical="top" wrapText="1"/>
    </xf>
    <xf numFmtId="0" fontId="16" fillId="2" borderId="54" xfId="0" applyFont="1" applyFill="1" applyBorder="1" applyAlignment="1">
      <alignment horizontal="center" vertical="center" wrapText="1"/>
    </xf>
    <xf numFmtId="0" fontId="16" fillId="2" borderId="54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16" fillId="2" borderId="30" xfId="0" applyFont="1" applyFill="1" applyBorder="1" applyAlignment="1">
      <alignment horizontal="left" vertical="top" wrapText="1"/>
    </xf>
    <xf numFmtId="0" fontId="72" fillId="2" borderId="54" xfId="0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16" fillId="2" borderId="54" xfId="0" applyFont="1" applyFill="1" applyBorder="1" applyAlignment="1">
      <alignment horizontal="left" vertical="top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54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72" fillId="0" borderId="54" xfId="0" applyFont="1" applyBorder="1" applyAlignment="1">
      <alignment horizontal="left" vertical="top" wrapText="1"/>
    </xf>
    <xf numFmtId="43" fontId="72" fillId="2" borderId="54" xfId="7" applyNumberFormat="1" applyFont="1" applyFill="1" applyBorder="1" applyAlignment="1">
      <alignment vertical="center" wrapText="1"/>
    </xf>
    <xf numFmtId="166" fontId="16" fillId="2" borderId="54" xfId="7" applyNumberFormat="1" applyFont="1" applyFill="1" applyBorder="1" applyAlignment="1">
      <alignment horizontal="center" vertical="center" wrapText="1"/>
    </xf>
    <xf numFmtId="0" fontId="16" fillId="2" borderId="54" xfId="0" applyFont="1" applyFill="1" applyBorder="1" applyAlignment="1"/>
    <xf numFmtId="0" fontId="85" fillId="0" borderId="54" xfId="165" applyFont="1" applyBorder="1" applyAlignment="1">
      <alignment horizontal="left" vertical="top" wrapText="1"/>
    </xf>
    <xf numFmtId="0" fontId="72" fillId="0" borderId="54" xfId="1657" applyFont="1" applyBorder="1" applyAlignment="1">
      <alignment horizontal="left" vertical="top" wrapText="1"/>
    </xf>
    <xf numFmtId="0" fontId="72" fillId="0" borderId="54" xfId="1657" applyFont="1" applyBorder="1" applyAlignment="1">
      <alignment horizontal="center" vertical="top" wrapText="1"/>
    </xf>
    <xf numFmtId="0" fontId="72" fillId="2" borderId="54" xfId="0" applyFont="1" applyFill="1" applyBorder="1" applyAlignment="1">
      <alignment horizontal="center" vertical="center" wrapText="1"/>
    </xf>
    <xf numFmtId="0" fontId="16" fillId="2" borderId="31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72" fillId="2" borderId="31" xfId="0" applyFont="1" applyFill="1" applyBorder="1" applyAlignment="1">
      <alignment horizontal="left" vertical="center" wrapText="1"/>
    </xf>
    <xf numFmtId="0" fontId="72" fillId="2" borderId="3" xfId="0" applyFont="1" applyFill="1" applyBorder="1" applyAlignment="1">
      <alignment horizontal="left" vertical="top" wrapText="1"/>
    </xf>
    <xf numFmtId="0" fontId="90" fillId="2" borderId="53" xfId="0" applyFont="1" applyFill="1" applyBorder="1" applyAlignment="1">
      <alignment vertical="center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54" xfId="0" applyFont="1" applyFill="1" applyBorder="1" applyAlignment="1">
      <alignment horizontal="center" vertical="top" wrapText="1"/>
    </xf>
    <xf numFmtId="0" fontId="85" fillId="2" borderId="53" xfId="0" applyFont="1" applyFill="1" applyBorder="1" applyAlignment="1">
      <alignment horizontal="left" vertical="top" wrapText="1"/>
    </xf>
    <xf numFmtId="0" fontId="72" fillId="2" borderId="54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wrapText="1"/>
    </xf>
    <xf numFmtId="0" fontId="72" fillId="2" borderId="54" xfId="0" applyFont="1" applyFill="1" applyBorder="1" applyAlignment="1">
      <alignment horizontal="center" vertical="top" wrapText="1"/>
    </xf>
    <xf numFmtId="0" fontId="16" fillId="2" borderId="52" xfId="0" applyFont="1" applyFill="1" applyBorder="1" applyAlignment="1">
      <alignment horizontal="left" vertical="center" wrapText="1"/>
    </xf>
    <xf numFmtId="0" fontId="16" fillId="2" borderId="53" xfId="0" applyFont="1" applyFill="1" applyBorder="1" applyAlignment="1">
      <alignment horizontal="left" vertical="center" wrapText="1"/>
    </xf>
    <xf numFmtId="0" fontId="72" fillId="2" borderId="46" xfId="8" applyFont="1" applyFill="1" applyBorder="1" applyAlignment="1">
      <alignment horizontal="center" vertical="center" wrapText="1"/>
    </xf>
    <xf numFmtId="0" fontId="72" fillId="2" borderId="39" xfId="0" applyFont="1" applyFill="1" applyBorder="1"/>
    <xf numFmtId="0" fontId="72" fillId="2" borderId="39" xfId="0" applyFont="1" applyFill="1" applyBorder="1" applyAlignment="1">
      <alignment vertical="top" wrapText="1"/>
    </xf>
    <xf numFmtId="0" fontId="72" fillId="2" borderId="54" xfId="0" applyFont="1" applyFill="1" applyBorder="1" applyAlignment="1">
      <alignment horizontal="center" vertical="top" wrapText="1"/>
    </xf>
    <xf numFmtId="0" fontId="85" fillId="2" borderId="53" xfId="0" applyFont="1" applyFill="1" applyBorder="1" applyAlignment="1">
      <alignment horizontal="left" vertical="top" wrapText="1"/>
    </xf>
    <xf numFmtId="0" fontId="72" fillId="2" borderId="54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/>
    </xf>
    <xf numFmtId="0" fontId="73" fillId="2" borderId="0" xfId="0" applyFont="1" applyFill="1" applyAlignment="1">
      <alignment vertical="top"/>
    </xf>
    <xf numFmtId="0" fontId="73" fillId="2" borderId="0" xfId="0" applyFont="1" applyFill="1" applyAlignment="1"/>
    <xf numFmtId="0" fontId="72" fillId="2" borderId="0" xfId="162" applyNumberFormat="1" applyFont="1" applyFill="1" applyBorder="1" applyAlignment="1">
      <alignment vertical="center" wrapText="1"/>
    </xf>
    <xf numFmtId="0" fontId="72" fillId="2" borderId="0" xfId="162" applyFont="1" applyFill="1" applyAlignment="1">
      <alignment vertical="center" wrapText="1"/>
    </xf>
    <xf numFmtId="0" fontId="72" fillId="2" borderId="0" xfId="162" applyFont="1" applyFill="1" applyAlignment="1">
      <alignment horizontal="right" vertical="center" wrapText="1"/>
    </xf>
    <xf numFmtId="0" fontId="72" fillId="2" borderId="0" xfId="295" applyFont="1" applyFill="1">
      <alignment horizontal="left" vertical="top" wrapText="1"/>
    </xf>
    <xf numFmtId="0" fontId="72" fillId="2" borderId="0" xfId="162" applyNumberFormat="1" applyFont="1" applyFill="1" applyBorder="1" applyAlignment="1">
      <alignment horizontal="center" vertical="center" wrapText="1"/>
    </xf>
    <xf numFmtId="0" fontId="72" fillId="2" borderId="0" xfId="162" applyFont="1" applyFill="1" applyAlignment="1"/>
    <xf numFmtId="0" fontId="73" fillId="2" borderId="54" xfId="295" applyFont="1" applyFill="1" applyBorder="1" applyAlignment="1">
      <alignment horizontal="center" vertical="center" wrapText="1"/>
    </xf>
    <xf numFmtId="49" fontId="16" fillId="2" borderId="54" xfId="295" applyNumberFormat="1" applyFont="1" applyFill="1" applyBorder="1" applyAlignment="1">
      <alignment horizontal="center" vertical="center"/>
    </xf>
    <xf numFmtId="0" fontId="16" fillId="2" borderId="54" xfId="295" applyNumberFormat="1" applyFont="1" applyFill="1" applyBorder="1" applyAlignment="1">
      <alignment horizontal="center" vertical="center"/>
    </xf>
    <xf numFmtId="0" fontId="16" fillId="2" borderId="54" xfId="295" applyNumberFormat="1" applyFont="1" applyFill="1" applyBorder="1" applyAlignment="1">
      <alignment horizontal="center" vertical="top"/>
    </xf>
    <xf numFmtId="0" fontId="16" fillId="2" borderId="54" xfId="295" applyNumberFormat="1" applyFont="1" applyFill="1" applyBorder="1" applyAlignment="1">
      <alignment horizontal="left" vertical="center" wrapText="1"/>
    </xf>
    <xf numFmtId="0" fontId="72" fillId="2" borderId="0" xfId="295" applyFont="1" applyFill="1" applyAlignment="1"/>
    <xf numFmtId="0" fontId="72" fillId="2" borderId="54" xfId="295" applyFont="1" applyFill="1" applyBorder="1" applyAlignment="1">
      <alignment horizontal="center" vertical="center" wrapText="1"/>
    </xf>
    <xf numFmtId="0" fontId="72" fillId="2" borderId="54" xfId="295" applyFont="1" applyFill="1" applyBorder="1" applyAlignment="1">
      <alignment horizontal="left" vertical="center" wrapText="1"/>
    </xf>
    <xf numFmtId="0" fontId="72" fillId="2" borderId="0" xfId="295" applyFont="1" applyFill="1" applyAlignment="1">
      <alignment horizontal="center" vertical="center" wrapText="1"/>
    </xf>
    <xf numFmtId="0" fontId="72" fillId="2" borderId="0" xfId="295" applyFont="1" applyFill="1" applyAlignment="1">
      <alignment horizontal="left" vertical="top" wrapText="1"/>
    </xf>
    <xf numFmtId="0" fontId="16" fillId="2" borderId="52" xfId="0" applyFont="1" applyFill="1" applyBorder="1" applyAlignment="1">
      <alignment horizontal="left" vertical="center" wrapText="1"/>
    </xf>
    <xf numFmtId="0" fontId="16" fillId="2" borderId="53" xfId="0" applyFont="1" applyFill="1" applyBorder="1" applyAlignment="1">
      <alignment horizontal="left" vertical="center" wrapText="1"/>
    </xf>
    <xf numFmtId="0" fontId="16" fillId="2" borderId="54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54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16" fillId="2" borderId="52" xfId="0" applyFont="1" applyFill="1" applyBorder="1" applyAlignment="1">
      <alignment horizontal="left" vertical="center" wrapText="1"/>
    </xf>
    <xf numFmtId="0" fontId="16" fillId="2" borderId="53" xfId="0" applyFont="1" applyFill="1" applyBorder="1" applyAlignment="1">
      <alignment horizontal="left" vertical="center" wrapText="1"/>
    </xf>
    <xf numFmtId="0" fontId="86" fillId="0" borderId="54" xfId="0" applyFont="1" applyBorder="1" applyAlignment="1">
      <alignment horizontal="left" vertical="top" wrapText="1"/>
    </xf>
    <xf numFmtId="0" fontId="85" fillId="2" borderId="53" xfId="0" applyFont="1" applyFill="1" applyBorder="1" applyAlignment="1">
      <alignment horizontal="left" vertical="top" wrapText="1"/>
    </xf>
    <xf numFmtId="0" fontId="72" fillId="2" borderId="54" xfId="0" applyFont="1" applyFill="1" applyBorder="1" applyAlignment="1">
      <alignment horizontal="center" vertical="center" wrapText="1"/>
    </xf>
    <xf numFmtId="0" fontId="85" fillId="2" borderId="54" xfId="0" applyFont="1" applyFill="1" applyBorder="1" applyAlignment="1">
      <alignment horizontal="center" vertical="center"/>
    </xf>
    <xf numFmtId="0" fontId="72" fillId="2" borderId="3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8" xfId="0" applyFont="1" applyFill="1" applyBorder="1" applyAlignment="1">
      <alignment horizontal="center" vertical="top" wrapText="1"/>
    </xf>
    <xf numFmtId="0" fontId="16" fillId="2" borderId="54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2" fillId="2" borderId="8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7" xfId="0" applyFont="1" applyFill="1" applyBorder="1" applyAlignment="1">
      <alignment horizontal="center" vertical="center" wrapText="1"/>
    </xf>
    <xf numFmtId="0" fontId="16" fillId="2" borderId="31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0" fontId="16" fillId="0" borderId="54" xfId="0" applyFont="1" applyBorder="1" applyAlignment="1">
      <alignment horizontal="center" vertical="center" wrapText="1"/>
    </xf>
    <xf numFmtId="49" fontId="16" fillId="2" borderId="54" xfId="0" applyNumberFormat="1" applyFont="1" applyFill="1" applyBorder="1" applyAlignment="1">
      <alignment horizontal="center" vertical="top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31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49" fontId="16" fillId="2" borderId="54" xfId="0" applyNumberFormat="1" applyFont="1" applyFill="1" applyBorder="1" applyAlignment="1">
      <alignment horizontal="left" vertical="top" wrapText="1"/>
    </xf>
    <xf numFmtId="0" fontId="72" fillId="2" borderId="54" xfId="0" applyFont="1" applyFill="1" applyBorder="1" applyAlignment="1">
      <alignment wrapText="1"/>
    </xf>
    <xf numFmtId="0" fontId="72" fillId="2" borderId="30" xfId="0" applyFont="1" applyFill="1" applyBorder="1" applyAlignment="1">
      <alignment horizontal="center" vertical="center" wrapText="1"/>
    </xf>
    <xf numFmtId="0" fontId="16" fillId="2" borderId="54" xfId="0" applyFont="1" applyFill="1" applyBorder="1" applyAlignment="1">
      <alignment horizontal="left" vertical="top" wrapText="1"/>
    </xf>
    <xf numFmtId="0" fontId="16" fillId="2" borderId="54" xfId="0" applyNumberFormat="1" applyFont="1" applyFill="1" applyBorder="1" applyAlignment="1">
      <alignment horizontal="center" vertical="top" wrapText="1"/>
    </xf>
    <xf numFmtId="0" fontId="72" fillId="2" borderId="54" xfId="0" applyFont="1" applyFill="1" applyBorder="1" applyAlignment="1">
      <alignment horizontal="center" vertical="top" wrapText="1"/>
    </xf>
    <xf numFmtId="0" fontId="16" fillId="2" borderId="54" xfId="0" applyFont="1" applyFill="1" applyBorder="1" applyAlignment="1">
      <alignment horizontal="center" vertical="center" wrapText="1"/>
    </xf>
    <xf numFmtId="0" fontId="16" fillId="2" borderId="48" xfId="0" applyFont="1" applyFill="1" applyBorder="1" applyAlignment="1">
      <alignment horizontal="center" vertical="center" wrapText="1"/>
    </xf>
    <xf numFmtId="0" fontId="16" fillId="2" borderId="49" xfId="0" applyFont="1" applyFill="1" applyBorder="1" applyAlignment="1">
      <alignment horizontal="center" vertical="center" wrapText="1"/>
    </xf>
    <xf numFmtId="0" fontId="16" fillId="2" borderId="50" xfId="0" applyFont="1" applyFill="1" applyBorder="1" applyAlignment="1">
      <alignment horizontal="center" vertical="center" wrapText="1"/>
    </xf>
    <xf numFmtId="0" fontId="16" fillId="2" borderId="44" xfId="0" applyFont="1" applyFill="1" applyBorder="1" applyAlignment="1">
      <alignment horizontal="left" vertical="center" wrapText="1"/>
    </xf>
    <xf numFmtId="0" fontId="16" fillId="2" borderId="45" xfId="0" applyFont="1" applyFill="1" applyBorder="1" applyAlignment="1">
      <alignment horizontal="left" vertical="center" wrapText="1"/>
    </xf>
    <xf numFmtId="0" fontId="16" fillId="2" borderId="43" xfId="0" applyFont="1" applyFill="1" applyBorder="1" applyAlignment="1">
      <alignment horizontal="left" vertical="center" wrapText="1"/>
    </xf>
    <xf numFmtId="0" fontId="16" fillId="2" borderId="44" xfId="0" applyFont="1" applyFill="1" applyBorder="1" applyAlignment="1">
      <alignment horizontal="center" vertical="top" wrapText="1"/>
    </xf>
    <xf numFmtId="0" fontId="16" fillId="2" borderId="45" xfId="0" applyFont="1" applyFill="1" applyBorder="1" applyAlignment="1">
      <alignment horizontal="center" vertical="top" wrapText="1"/>
    </xf>
    <xf numFmtId="0" fontId="16" fillId="2" borderId="43" xfId="0" applyFont="1" applyFill="1" applyBorder="1" applyAlignment="1">
      <alignment horizontal="center" vertical="top" wrapText="1"/>
    </xf>
    <xf numFmtId="0" fontId="16" fillId="2" borderId="0" xfId="0" applyFont="1" applyFill="1" applyAlignment="1">
      <alignment horizontal="center" vertical="center" wrapText="1"/>
    </xf>
    <xf numFmtId="0" fontId="72" fillId="2" borderId="46" xfId="8" applyFont="1" applyFill="1" applyBorder="1" applyAlignment="1">
      <alignment horizontal="center" vertical="center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35" xfId="8" applyFont="1" applyFill="1" applyBorder="1" applyAlignment="1">
      <alignment horizontal="center" vertical="center" wrapText="1"/>
    </xf>
    <xf numFmtId="0" fontId="72" fillId="2" borderId="34" xfId="8" applyFont="1" applyFill="1" applyBorder="1" applyAlignment="1">
      <alignment horizontal="center" vertical="center" wrapText="1"/>
    </xf>
    <xf numFmtId="0" fontId="72" fillId="2" borderId="10" xfId="8" applyFont="1" applyFill="1" applyBorder="1" applyAlignment="1">
      <alignment horizontal="center" vertical="center" wrapText="1"/>
    </xf>
    <xf numFmtId="0" fontId="72" fillId="2" borderId="9" xfId="8" applyFont="1" applyFill="1" applyBorder="1" applyAlignment="1">
      <alignment horizontal="center" vertical="center" wrapText="1"/>
    </xf>
    <xf numFmtId="0" fontId="72" fillId="2" borderId="29" xfId="8" applyFont="1" applyFill="1" applyBorder="1" applyAlignment="1">
      <alignment horizontal="center" vertical="center" wrapText="1"/>
    </xf>
    <xf numFmtId="0" fontId="72" fillId="2" borderId="31" xfId="8" applyFont="1" applyFill="1" applyBorder="1" applyAlignment="1">
      <alignment horizontal="center" vertical="center" wrapText="1"/>
    </xf>
    <xf numFmtId="0" fontId="72" fillId="2" borderId="3" xfId="8" applyFont="1" applyFill="1" applyBorder="1" applyAlignment="1">
      <alignment horizontal="center" vertical="center" wrapText="1"/>
    </xf>
    <xf numFmtId="0" fontId="73" fillId="2" borderId="54" xfId="295" applyFont="1" applyFill="1" applyBorder="1" applyAlignment="1">
      <alignment horizontal="center" vertical="center" wrapText="1"/>
    </xf>
    <xf numFmtId="0" fontId="73" fillId="2" borderId="54" xfId="295" applyFont="1" applyFill="1" applyBorder="1" applyAlignment="1">
      <alignment horizontal="center" vertical="center"/>
    </xf>
    <xf numFmtId="0" fontId="72" fillId="2" borderId="54" xfId="107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6" fillId="2" borderId="0" xfId="162" applyNumberFormat="1" applyFont="1" applyFill="1" applyBorder="1" applyAlignment="1">
      <alignment horizontal="center" vertical="center" wrapText="1"/>
    </xf>
    <xf numFmtId="0" fontId="16" fillId="2" borderId="0" xfId="162" applyFont="1" applyFill="1" applyAlignment="1">
      <alignment horizontal="center" vertical="center"/>
    </xf>
    <xf numFmtId="0" fontId="16" fillId="2" borderId="4" xfId="0" applyFont="1" applyFill="1" applyBorder="1" applyAlignment="1">
      <alignment horizontal="left" vertical="center" wrapText="1"/>
    </xf>
    <xf numFmtId="0" fontId="84" fillId="2" borderId="5" xfId="0" applyFont="1" applyFill="1" applyBorder="1" applyAlignment="1">
      <alignment vertical="center" wrapText="1"/>
    </xf>
    <xf numFmtId="0" fontId="72" fillId="2" borderId="36" xfId="0" applyFont="1" applyFill="1" applyBorder="1" applyAlignment="1">
      <alignment horizontal="center" vertical="top" wrapText="1"/>
    </xf>
    <xf numFmtId="0" fontId="72" fillId="2" borderId="33" xfId="0" applyFont="1" applyFill="1" applyBorder="1" applyAlignment="1">
      <alignment horizontal="center" vertical="top" wrapText="1"/>
    </xf>
    <xf numFmtId="0" fontId="16" fillId="2" borderId="42" xfId="0" applyFont="1" applyFill="1" applyBorder="1" applyAlignment="1">
      <alignment horizontal="left"/>
    </xf>
    <xf numFmtId="0" fontId="16" fillId="2" borderId="40" xfId="0" applyFont="1" applyFill="1" applyBorder="1" applyAlignment="1">
      <alignment horizontal="left"/>
    </xf>
    <xf numFmtId="0" fontId="16" fillId="2" borderId="41" xfId="0" applyFont="1" applyFill="1" applyBorder="1" applyAlignment="1">
      <alignment horizontal="left"/>
    </xf>
    <xf numFmtId="0" fontId="87" fillId="2" borderId="0" xfId="0" applyFont="1" applyFill="1" applyBorder="1" applyAlignment="1">
      <alignment horizontal="right" vertical="top" wrapText="1"/>
    </xf>
    <xf numFmtId="0" fontId="13" fillId="2" borderId="0" xfId="0" applyFont="1" applyFill="1" applyAlignment="1">
      <alignment horizontal="center" vertical="center" wrapText="1"/>
    </xf>
    <xf numFmtId="0" fontId="13" fillId="2" borderId="4" xfId="0" applyFont="1" applyFill="1" applyBorder="1" applyAlignment="1">
      <alignment horizontal="left" vertical="top" wrapText="1"/>
    </xf>
    <xf numFmtId="0" fontId="88" fillId="2" borderId="5" xfId="0" applyFont="1" applyFill="1" applyBorder="1" applyAlignment="1">
      <alignment wrapText="1"/>
    </xf>
    <xf numFmtId="0" fontId="85" fillId="2" borderId="51" xfId="0" applyFont="1" applyFill="1" applyBorder="1" applyAlignment="1">
      <alignment horizontal="left" vertical="top" wrapText="1"/>
    </xf>
    <xf numFmtId="0" fontId="85" fillId="2" borderId="53" xfId="0" applyFont="1" applyFill="1" applyBorder="1" applyAlignment="1">
      <alignment horizontal="left" vertical="top" wrapText="1"/>
    </xf>
    <xf numFmtId="0" fontId="13" fillId="2" borderId="54" xfId="0" applyFont="1" applyFill="1" applyBorder="1" applyAlignment="1">
      <alignment horizontal="left" vertical="top" wrapText="1"/>
    </xf>
    <xf numFmtId="0" fontId="88" fillId="2" borderId="54" xfId="0" applyFont="1" applyFill="1" applyBorder="1" applyAlignment="1">
      <alignment horizontal="left" vertical="top" wrapText="1"/>
    </xf>
    <xf numFmtId="0" fontId="73" fillId="2" borderId="31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73" fillId="2" borderId="54" xfId="0" applyFont="1" applyFill="1" applyBorder="1" applyAlignment="1">
      <alignment horizontal="center" vertical="top" wrapText="1"/>
    </xf>
  </cellXfs>
  <cellStyles count="2027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0"/>
  <sheetViews>
    <sheetView topLeftCell="A21" zoomScale="85" zoomScaleNormal="85" zoomScaleSheetLayoutView="100" workbookViewId="0">
      <selection activeCell="C22" sqref="C22:C27"/>
    </sheetView>
  </sheetViews>
  <sheetFormatPr defaultColWidth="9.09765625" defaultRowHeight="18"/>
  <cols>
    <col min="1" max="1" width="9.69921875" style="3" customWidth="1"/>
    <col min="2" max="2" width="24.69921875" style="3" customWidth="1"/>
    <col min="3" max="3" width="64.3984375" style="3" customWidth="1"/>
    <col min="4" max="4" width="28.5" style="3" customWidth="1"/>
    <col min="5" max="5" width="15.8984375" style="3" customWidth="1"/>
    <col min="6" max="6" width="15.69921875" style="3" customWidth="1"/>
    <col min="7" max="7" width="13.8984375" style="3" customWidth="1"/>
    <col min="8" max="9" width="12.296875" style="3" customWidth="1"/>
    <col min="10" max="16384" width="9.09765625" style="3"/>
  </cols>
  <sheetData>
    <row r="1" spans="1:5" ht="37.1" customHeight="1">
      <c r="C1" s="181" t="s">
        <v>56</v>
      </c>
      <c r="D1" s="181"/>
    </row>
    <row r="2" spans="1:5" ht="17.45" customHeight="1">
      <c r="C2" s="182" t="s">
        <v>76</v>
      </c>
      <c r="D2" s="182"/>
    </row>
    <row r="3" spans="1:5" ht="17.45" customHeight="1">
      <c r="C3" s="182" t="s">
        <v>7</v>
      </c>
      <c r="D3" s="182"/>
    </row>
    <row r="6" spans="1:5" ht="75.95" customHeight="1">
      <c r="A6" s="185" t="s">
        <v>82</v>
      </c>
      <c r="B6" s="185"/>
      <c r="C6" s="185"/>
      <c r="D6" s="185"/>
    </row>
    <row r="7" spans="1:5">
      <c r="A7" s="45"/>
      <c r="B7" s="45"/>
      <c r="C7" s="45"/>
      <c r="D7" s="45"/>
    </row>
    <row r="9" spans="1:5">
      <c r="D9" s="44" t="s">
        <v>21</v>
      </c>
    </row>
    <row r="10" spans="1:5" s="24" customFormat="1" ht="108">
      <c r="A10" s="186" t="s">
        <v>10</v>
      </c>
      <c r="B10" s="187"/>
      <c r="C10" s="183" t="s">
        <v>11</v>
      </c>
      <c r="D10" s="80" t="s">
        <v>70</v>
      </c>
    </row>
    <row r="11" spans="1:5" s="24" customFormat="1" ht="44.45" customHeight="1">
      <c r="A11" s="49" t="s">
        <v>49</v>
      </c>
      <c r="B11" s="50" t="s">
        <v>14</v>
      </c>
      <c r="C11" s="184"/>
      <c r="D11" s="4" t="s">
        <v>12</v>
      </c>
    </row>
    <row r="12" spans="1:5" s="24" customFormat="1" ht="34.950000000000003" customHeight="1">
      <c r="A12" s="51" t="s">
        <v>48</v>
      </c>
      <c r="B12" s="52"/>
      <c r="C12" s="47" t="s">
        <v>20</v>
      </c>
      <c r="D12" s="20">
        <f>+D14</f>
        <v>0</v>
      </c>
    </row>
    <row r="13" spans="1:5" s="24" customFormat="1" ht="18" customHeight="1">
      <c r="A13" s="51"/>
      <c r="B13" s="52"/>
      <c r="C13" s="10" t="s">
        <v>40</v>
      </c>
      <c r="D13" s="5"/>
    </row>
    <row r="14" spans="1:5" s="24" customFormat="1" ht="33.85">
      <c r="A14" s="59"/>
      <c r="B14" s="53"/>
      <c r="C14" s="11" t="s">
        <v>52</v>
      </c>
      <c r="D14" s="2">
        <f>+D16+D29</f>
        <v>0</v>
      </c>
    </row>
    <row r="15" spans="1:5">
      <c r="A15" s="188">
        <v>1146</v>
      </c>
      <c r="B15" s="177"/>
      <c r="C15" s="54" t="s">
        <v>26</v>
      </c>
      <c r="D15" s="6"/>
    </row>
    <row r="16" spans="1:5" ht="19.399999999999999" customHeight="1">
      <c r="A16" s="189"/>
      <c r="B16" s="178"/>
      <c r="C16" s="30" t="s">
        <v>92</v>
      </c>
      <c r="D16" s="2">
        <f>+D23</f>
        <v>-353830.7</v>
      </c>
      <c r="E16" s="55"/>
    </row>
    <row r="17" spans="1:5" ht="17.899999999999999" customHeight="1">
      <c r="A17" s="189"/>
      <c r="B17" s="178"/>
      <c r="C17" s="56" t="s">
        <v>27</v>
      </c>
      <c r="D17" s="7"/>
    </row>
    <row r="18" spans="1:5">
      <c r="A18" s="189"/>
      <c r="B18" s="178"/>
      <c r="C18" s="58" t="s">
        <v>97</v>
      </c>
      <c r="D18" s="7"/>
    </row>
    <row r="19" spans="1:5" ht="18" customHeight="1">
      <c r="A19" s="189"/>
      <c r="B19" s="178"/>
      <c r="C19" s="56" t="s">
        <v>28</v>
      </c>
      <c r="D19" s="7"/>
    </row>
    <row r="20" spans="1:5" ht="90">
      <c r="A20" s="189"/>
      <c r="B20" s="179"/>
      <c r="C20" s="60" t="s">
        <v>98</v>
      </c>
      <c r="D20" s="7"/>
    </row>
    <row r="21" spans="1:5" ht="24" customHeight="1">
      <c r="A21" s="189"/>
      <c r="B21" s="115"/>
      <c r="C21" s="57" t="s">
        <v>15</v>
      </c>
      <c r="D21" s="8"/>
    </row>
    <row r="22" spans="1:5" ht="17.899999999999999" customHeight="1">
      <c r="A22" s="189"/>
      <c r="B22" s="191">
        <v>11003</v>
      </c>
      <c r="C22" s="74" t="s">
        <v>29</v>
      </c>
      <c r="D22" s="9"/>
    </row>
    <row r="23" spans="1:5">
      <c r="A23" s="189"/>
      <c r="B23" s="191"/>
      <c r="C23" s="114" t="s">
        <v>134</v>
      </c>
      <c r="D23" s="26">
        <f>+'Հավելված N 2'!G23</f>
        <v>-353830.7</v>
      </c>
      <c r="E23" s="55"/>
    </row>
    <row r="24" spans="1:5" ht="16.95" customHeight="1">
      <c r="A24" s="189"/>
      <c r="B24" s="191"/>
      <c r="C24" s="74" t="s">
        <v>30</v>
      </c>
      <c r="D24" s="117"/>
    </row>
    <row r="25" spans="1:5" ht="54">
      <c r="A25" s="189"/>
      <c r="B25" s="191"/>
      <c r="C25" s="85" t="s">
        <v>135</v>
      </c>
      <c r="D25" s="117"/>
    </row>
    <row r="26" spans="1:5" ht="16.95" customHeight="1">
      <c r="A26" s="189"/>
      <c r="B26" s="191"/>
      <c r="C26" s="74" t="s">
        <v>31</v>
      </c>
      <c r="D26" s="10"/>
    </row>
    <row r="27" spans="1:5">
      <c r="A27" s="190"/>
      <c r="B27" s="191"/>
      <c r="C27" s="85" t="s">
        <v>32</v>
      </c>
      <c r="D27" s="10"/>
    </row>
    <row r="28" spans="1:5" ht="17.05" customHeight="1">
      <c r="A28" s="188">
        <v>1183</v>
      </c>
      <c r="B28" s="177"/>
      <c r="C28" s="54" t="s">
        <v>26</v>
      </c>
      <c r="D28" s="6"/>
    </row>
    <row r="29" spans="1:5" ht="17.05" customHeight="1">
      <c r="A29" s="189"/>
      <c r="B29" s="178"/>
      <c r="C29" s="30" t="s">
        <v>62</v>
      </c>
      <c r="D29" s="2">
        <f>+D36</f>
        <v>353830.7</v>
      </c>
      <c r="E29" s="55"/>
    </row>
    <row r="30" spans="1:5" ht="17.05" customHeight="1">
      <c r="A30" s="189"/>
      <c r="B30" s="178"/>
      <c r="C30" s="56" t="s">
        <v>27</v>
      </c>
      <c r="D30" s="7"/>
    </row>
    <row r="31" spans="1:5" ht="17.05" customHeight="1">
      <c r="A31" s="189"/>
      <c r="B31" s="178"/>
      <c r="C31" s="58" t="s">
        <v>63</v>
      </c>
      <c r="D31" s="7"/>
    </row>
    <row r="32" spans="1:5" ht="17.05" customHeight="1">
      <c r="A32" s="189"/>
      <c r="B32" s="178"/>
      <c r="C32" s="56" t="s">
        <v>28</v>
      </c>
      <c r="D32" s="7"/>
    </row>
    <row r="33" spans="1:5" ht="17.05" customHeight="1">
      <c r="A33" s="189"/>
      <c r="B33" s="179"/>
      <c r="C33" s="60" t="s">
        <v>64</v>
      </c>
      <c r="D33" s="7"/>
    </row>
    <row r="34" spans="1:5" ht="17.05" customHeight="1">
      <c r="A34" s="189"/>
      <c r="B34" s="46"/>
      <c r="C34" s="57" t="s">
        <v>15</v>
      </c>
      <c r="D34" s="8"/>
    </row>
    <row r="35" spans="1:5" ht="17.05" customHeight="1">
      <c r="A35" s="189"/>
      <c r="B35" s="180">
        <v>32012</v>
      </c>
      <c r="C35" s="74" t="s">
        <v>29</v>
      </c>
      <c r="D35" s="9"/>
    </row>
    <row r="36" spans="1:5" ht="33.85">
      <c r="A36" s="189"/>
      <c r="B36" s="180"/>
      <c r="C36" s="79" t="s">
        <v>86</v>
      </c>
      <c r="D36" s="26">
        <f>+'Հավելված N 2'!G40</f>
        <v>353830.7</v>
      </c>
      <c r="E36" s="55"/>
    </row>
    <row r="37" spans="1:5" ht="17.05" customHeight="1">
      <c r="A37" s="189"/>
      <c r="B37" s="180"/>
      <c r="C37" s="74" t="s">
        <v>30</v>
      </c>
      <c r="D37" s="89"/>
    </row>
    <row r="38" spans="1:5" ht="17.05" customHeight="1">
      <c r="A38" s="189"/>
      <c r="B38" s="180"/>
      <c r="C38" s="85" t="s">
        <v>87</v>
      </c>
      <c r="D38" s="89"/>
    </row>
    <row r="39" spans="1:5" ht="17.05" customHeight="1">
      <c r="A39" s="189"/>
      <c r="B39" s="180"/>
      <c r="C39" s="74" t="s">
        <v>31</v>
      </c>
      <c r="D39" s="10"/>
    </row>
    <row r="40" spans="1:5" ht="17.05" customHeight="1">
      <c r="A40" s="190"/>
      <c r="B40" s="180"/>
      <c r="C40" s="85" t="s">
        <v>54</v>
      </c>
      <c r="D40" s="10"/>
    </row>
  </sheetData>
  <mergeCells count="12">
    <mergeCell ref="B28:B33"/>
    <mergeCell ref="B35:B40"/>
    <mergeCell ref="C1:D1"/>
    <mergeCell ref="C2:D2"/>
    <mergeCell ref="C3:D3"/>
    <mergeCell ref="C10:C11"/>
    <mergeCell ref="A6:D6"/>
    <mergeCell ref="A10:B10"/>
    <mergeCell ref="A28:A40"/>
    <mergeCell ref="B15:B20"/>
    <mergeCell ref="B22:B27"/>
    <mergeCell ref="A15:A27"/>
  </mergeCells>
  <pageMargins left="0" right="0" top="0" bottom="0" header="0.3" footer="0.3"/>
  <pageSetup paperSize="9"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76"/>
  <sheetViews>
    <sheetView zoomScale="82" zoomScaleNormal="82" zoomScaleSheetLayoutView="100" workbookViewId="0">
      <selection activeCell="G32" sqref="G32"/>
    </sheetView>
  </sheetViews>
  <sheetFormatPr defaultColWidth="9.09765625" defaultRowHeight="18"/>
  <cols>
    <col min="1" max="3" width="8.09765625" style="3" customWidth="1"/>
    <col min="4" max="4" width="11.59765625" style="3" customWidth="1"/>
    <col min="5" max="5" width="13.8984375" style="3" customWidth="1"/>
    <col min="6" max="6" width="62.09765625" style="3" customWidth="1"/>
    <col min="7" max="7" width="28.59765625" style="3" customWidth="1"/>
    <col min="8" max="10" width="15" style="3" customWidth="1"/>
    <col min="11" max="16384" width="9.09765625" style="3"/>
  </cols>
  <sheetData>
    <row r="1" spans="1:9" s="109" customFormat="1" ht="37.5" customHeight="1">
      <c r="F1" s="181" t="s">
        <v>57</v>
      </c>
      <c r="G1" s="181"/>
    </row>
    <row r="2" spans="1:9" s="110" customFormat="1" ht="17.45" customHeight="1">
      <c r="F2" s="182" t="s">
        <v>76</v>
      </c>
      <c r="G2" s="182"/>
    </row>
    <row r="3" spans="1:9" s="110" customFormat="1" ht="17.45" customHeight="1">
      <c r="F3" s="182" t="s">
        <v>7</v>
      </c>
      <c r="G3" s="182"/>
    </row>
    <row r="4" spans="1:9" ht="13.5" customHeight="1"/>
    <row r="5" spans="1:9" ht="52.5" customHeight="1">
      <c r="A5" s="185" t="s">
        <v>83</v>
      </c>
      <c r="B5" s="185"/>
      <c r="C5" s="185"/>
      <c r="D5" s="185"/>
      <c r="E5" s="185"/>
      <c r="F5" s="185"/>
      <c r="G5" s="185"/>
    </row>
    <row r="7" spans="1:9">
      <c r="G7" s="110" t="s">
        <v>21</v>
      </c>
    </row>
    <row r="8" spans="1:9" s="24" customFormat="1" ht="108">
      <c r="A8" s="203" t="s">
        <v>22</v>
      </c>
      <c r="B8" s="203"/>
      <c r="C8" s="203"/>
      <c r="D8" s="203" t="s">
        <v>10</v>
      </c>
      <c r="E8" s="203"/>
      <c r="F8" s="203" t="s">
        <v>16</v>
      </c>
      <c r="G8" s="125" t="s">
        <v>70</v>
      </c>
    </row>
    <row r="9" spans="1:9" s="24" customFormat="1">
      <c r="A9" s="113" t="s">
        <v>71</v>
      </c>
      <c r="B9" s="113" t="s">
        <v>72</v>
      </c>
      <c r="C9" s="113" t="s">
        <v>23</v>
      </c>
      <c r="D9" s="113" t="s">
        <v>13</v>
      </c>
      <c r="E9" s="113" t="s">
        <v>50</v>
      </c>
      <c r="F9" s="203"/>
      <c r="G9" s="113" t="s">
        <v>12</v>
      </c>
    </row>
    <row r="10" spans="1:9" s="24" customFormat="1" ht="34.950000000000003" customHeight="1">
      <c r="A10" s="117"/>
      <c r="B10" s="117"/>
      <c r="C10" s="117"/>
      <c r="D10" s="113"/>
      <c r="E10" s="113"/>
      <c r="F10" s="111" t="s">
        <v>20</v>
      </c>
      <c r="G10" s="20">
        <f>+G12</f>
        <v>0</v>
      </c>
      <c r="H10" s="43"/>
    </row>
    <row r="11" spans="1:9" s="24" customFormat="1">
      <c r="A11" s="117"/>
      <c r="B11" s="117"/>
      <c r="C11" s="117"/>
      <c r="D11" s="113"/>
      <c r="E11" s="113"/>
      <c r="F11" s="117" t="s">
        <v>40</v>
      </c>
      <c r="G11" s="2"/>
    </row>
    <row r="12" spans="1:9" s="24" customFormat="1" ht="33.85">
      <c r="A12" s="117"/>
      <c r="B12" s="117"/>
      <c r="C12" s="117"/>
      <c r="D12" s="113"/>
      <c r="E12" s="113"/>
      <c r="F12" s="111" t="s">
        <v>52</v>
      </c>
      <c r="G12" s="2">
        <f>+G13</f>
        <v>0</v>
      </c>
      <c r="H12" s="43"/>
      <c r="I12" s="43"/>
    </row>
    <row r="13" spans="1:9" s="24" customFormat="1">
      <c r="A13" s="192" t="s">
        <v>44</v>
      </c>
      <c r="B13" s="205"/>
      <c r="C13" s="188"/>
      <c r="D13" s="126"/>
      <c r="E13" s="22"/>
      <c r="F13" s="114" t="s">
        <v>42</v>
      </c>
      <c r="G13" s="95">
        <f>+G15+G32</f>
        <v>0</v>
      </c>
    </row>
    <row r="14" spans="1:9" s="24" customFormat="1" ht="16.95" customHeight="1">
      <c r="A14" s="192"/>
      <c r="B14" s="205"/>
      <c r="C14" s="189"/>
      <c r="D14" s="127"/>
      <c r="E14" s="23"/>
      <c r="F14" s="106" t="s">
        <v>17</v>
      </c>
      <c r="G14" s="92"/>
    </row>
    <row r="15" spans="1:9" s="24" customFormat="1" ht="18" customHeight="1">
      <c r="A15" s="192"/>
      <c r="B15" s="192" t="s">
        <v>25</v>
      </c>
      <c r="C15" s="189"/>
      <c r="D15" s="127"/>
      <c r="E15" s="23"/>
      <c r="F15" s="114" t="s">
        <v>133</v>
      </c>
      <c r="G15" s="92">
        <f>+G17</f>
        <v>-353830.7</v>
      </c>
    </row>
    <row r="16" spans="1:9" s="24" customFormat="1" ht="16.95" customHeight="1">
      <c r="A16" s="192"/>
      <c r="B16" s="192"/>
      <c r="C16" s="190"/>
      <c r="D16" s="127"/>
      <c r="E16" s="23"/>
      <c r="F16" s="106" t="s">
        <v>17</v>
      </c>
      <c r="G16" s="92"/>
    </row>
    <row r="17" spans="1:15" s="24" customFormat="1">
      <c r="A17" s="192"/>
      <c r="B17" s="192"/>
      <c r="C17" s="192" t="s">
        <v>25</v>
      </c>
      <c r="D17" s="127"/>
      <c r="E17" s="23"/>
      <c r="F17" s="114" t="s">
        <v>132</v>
      </c>
      <c r="G17" s="92">
        <f t="shared" ref="G17" si="0">+G19</f>
        <v>-353830.7</v>
      </c>
      <c r="H17" s="25"/>
      <c r="I17" s="25"/>
      <c r="J17" s="25"/>
      <c r="K17" s="25"/>
      <c r="L17" s="25"/>
      <c r="M17" s="25"/>
      <c r="N17" s="25"/>
      <c r="O17" s="25"/>
    </row>
    <row r="18" spans="1:15" s="24" customFormat="1" ht="16.95" customHeight="1">
      <c r="A18" s="192"/>
      <c r="B18" s="192"/>
      <c r="C18" s="192"/>
      <c r="D18" s="127"/>
      <c r="E18" s="23"/>
      <c r="F18" s="106" t="s">
        <v>17</v>
      </c>
      <c r="G18" s="92"/>
      <c r="H18" s="25"/>
      <c r="I18" s="25"/>
      <c r="J18" s="25"/>
      <c r="K18" s="25"/>
      <c r="L18" s="25"/>
      <c r="M18" s="25"/>
      <c r="N18" s="25"/>
      <c r="O18" s="25"/>
    </row>
    <row r="19" spans="1:15" s="24" customFormat="1" ht="36">
      <c r="A19" s="192"/>
      <c r="B19" s="192"/>
      <c r="C19" s="192"/>
      <c r="D19" s="127"/>
      <c r="E19" s="23"/>
      <c r="F19" s="116" t="s">
        <v>41</v>
      </c>
      <c r="G19" s="119">
        <f>+G21</f>
        <v>-353830.7</v>
      </c>
      <c r="H19" s="25"/>
      <c r="I19" s="25"/>
      <c r="J19" s="25"/>
      <c r="K19" s="25"/>
      <c r="L19" s="25"/>
      <c r="M19" s="25"/>
      <c r="N19" s="25"/>
      <c r="O19" s="25"/>
    </row>
    <row r="20" spans="1:15" s="24" customFormat="1" ht="16.95" customHeight="1">
      <c r="A20" s="192"/>
      <c r="B20" s="192"/>
      <c r="C20" s="192"/>
      <c r="D20" s="127"/>
      <c r="E20" s="23"/>
      <c r="F20" s="128" t="s">
        <v>53</v>
      </c>
      <c r="G20" s="119"/>
      <c r="H20" s="25"/>
      <c r="I20" s="25"/>
      <c r="J20" s="25"/>
      <c r="K20" s="25"/>
      <c r="L20" s="25"/>
      <c r="M20" s="25"/>
      <c r="N20" s="25"/>
      <c r="O20" s="25"/>
    </row>
    <row r="21" spans="1:15" s="24" customFormat="1">
      <c r="A21" s="192"/>
      <c r="B21" s="192"/>
      <c r="C21" s="192"/>
      <c r="D21" s="107">
        <v>1146</v>
      </c>
      <c r="E21" s="204" t="s">
        <v>92</v>
      </c>
      <c r="F21" s="204"/>
      <c r="G21" s="120">
        <f>+G23</f>
        <v>-353830.7</v>
      </c>
      <c r="H21" s="25"/>
      <c r="I21" s="25"/>
      <c r="J21" s="25"/>
      <c r="K21" s="25"/>
      <c r="L21" s="25"/>
      <c r="M21" s="25"/>
      <c r="N21" s="25"/>
      <c r="O21" s="25"/>
    </row>
    <row r="22" spans="1:15" s="24" customFormat="1" ht="16.95" customHeight="1">
      <c r="A22" s="192"/>
      <c r="B22" s="192"/>
      <c r="C22" s="192"/>
      <c r="D22" s="126"/>
      <c r="E22" s="23"/>
      <c r="F22" s="129" t="s">
        <v>17</v>
      </c>
      <c r="G22" s="94"/>
      <c r="H22" s="25"/>
      <c r="I22" s="25"/>
      <c r="J22" s="25"/>
      <c r="K22" s="25"/>
      <c r="L22" s="25"/>
      <c r="M22" s="25"/>
      <c r="N22" s="25"/>
      <c r="O22" s="25"/>
    </row>
    <row r="23" spans="1:15" s="24" customFormat="1">
      <c r="A23" s="192"/>
      <c r="B23" s="192"/>
      <c r="C23" s="192"/>
      <c r="D23" s="207"/>
      <c r="E23" s="167">
        <v>11003</v>
      </c>
      <c r="F23" s="72" t="s">
        <v>134</v>
      </c>
      <c r="G23" s="96">
        <f>+G25</f>
        <v>-353830.7</v>
      </c>
      <c r="H23" s="25"/>
      <c r="I23" s="25"/>
      <c r="J23" s="25"/>
      <c r="K23" s="25"/>
      <c r="L23" s="25"/>
      <c r="M23" s="25"/>
      <c r="N23" s="25"/>
      <c r="O23" s="25"/>
    </row>
    <row r="24" spans="1:15" s="24" customFormat="1" ht="16.95" customHeight="1">
      <c r="A24" s="192"/>
      <c r="B24" s="192"/>
      <c r="C24" s="192"/>
      <c r="D24" s="207"/>
      <c r="E24" s="206"/>
      <c r="F24" s="106" t="s">
        <v>51</v>
      </c>
      <c r="G24" s="93"/>
    </row>
    <row r="25" spans="1:15" s="27" customFormat="1" ht="36">
      <c r="A25" s="192"/>
      <c r="B25" s="192"/>
      <c r="C25" s="192"/>
      <c r="D25" s="207"/>
      <c r="E25" s="206"/>
      <c r="F25" s="122" t="s">
        <v>41</v>
      </c>
      <c r="G25" s="99">
        <f t="shared" ref="G25" si="1">G27</f>
        <v>-353830.7</v>
      </c>
    </row>
    <row r="26" spans="1:15" s="24" customFormat="1" ht="54">
      <c r="A26" s="192"/>
      <c r="B26" s="192"/>
      <c r="C26" s="192"/>
      <c r="D26" s="207"/>
      <c r="E26" s="206"/>
      <c r="F26" s="123" t="s">
        <v>46</v>
      </c>
      <c r="G26" s="93"/>
    </row>
    <row r="27" spans="1:15" s="24" customFormat="1" ht="16.95" customHeight="1">
      <c r="A27" s="192"/>
      <c r="B27" s="192"/>
      <c r="C27" s="192"/>
      <c r="D27" s="207"/>
      <c r="E27" s="206"/>
      <c r="F27" s="124" t="s">
        <v>18</v>
      </c>
      <c r="G27" s="93">
        <f>+G28</f>
        <v>-353830.7</v>
      </c>
    </row>
    <row r="28" spans="1:15" s="24" customFormat="1" ht="16.95" customHeight="1">
      <c r="A28" s="192"/>
      <c r="B28" s="192"/>
      <c r="C28" s="192"/>
      <c r="D28" s="207"/>
      <c r="E28" s="206"/>
      <c r="F28" s="118" t="s">
        <v>19</v>
      </c>
      <c r="G28" s="100">
        <f t="shared" ref="G28" si="2">G29</f>
        <v>-353830.7</v>
      </c>
    </row>
    <row r="29" spans="1:15" s="24" customFormat="1" ht="16.95" customHeight="1">
      <c r="A29" s="192"/>
      <c r="B29" s="192"/>
      <c r="C29" s="192"/>
      <c r="D29" s="207"/>
      <c r="E29" s="206"/>
      <c r="F29" s="118" t="s">
        <v>93</v>
      </c>
      <c r="G29" s="100">
        <f t="shared" ref="G29:G30" si="3">+G30</f>
        <v>-353830.7</v>
      </c>
    </row>
    <row r="30" spans="1:15" s="24" customFormat="1" ht="17.45" customHeight="1">
      <c r="A30" s="192"/>
      <c r="B30" s="192"/>
      <c r="C30" s="192"/>
      <c r="D30" s="207"/>
      <c r="E30" s="206"/>
      <c r="F30" s="118" t="s">
        <v>94</v>
      </c>
      <c r="G30" s="100">
        <f t="shared" si="3"/>
        <v>-353830.7</v>
      </c>
      <c r="H30" s="28"/>
    </row>
    <row r="31" spans="1:15" s="24" customFormat="1" ht="36">
      <c r="A31" s="192"/>
      <c r="B31" s="192"/>
      <c r="C31" s="192"/>
      <c r="D31" s="207"/>
      <c r="E31" s="206"/>
      <c r="F31" s="118" t="s">
        <v>95</v>
      </c>
      <c r="G31" s="100">
        <v>-353830.7</v>
      </c>
      <c r="H31" s="29"/>
    </row>
    <row r="32" spans="1:15" s="24" customFormat="1">
      <c r="A32" s="192"/>
      <c r="B32" s="192" t="s">
        <v>45</v>
      </c>
      <c r="C32" s="192"/>
      <c r="D32" s="195"/>
      <c r="E32" s="193"/>
      <c r="F32" s="114" t="s">
        <v>43</v>
      </c>
      <c r="G32" s="92">
        <f t="shared" ref="G32" si="4">+G34</f>
        <v>353830.7</v>
      </c>
    </row>
    <row r="33" spans="1:15" s="24" customFormat="1" ht="16.95" customHeight="1">
      <c r="A33" s="192"/>
      <c r="B33" s="192"/>
      <c r="C33" s="192"/>
      <c r="D33" s="196"/>
      <c r="E33" s="194"/>
      <c r="F33" s="106" t="s">
        <v>17</v>
      </c>
      <c r="G33" s="92"/>
    </row>
    <row r="34" spans="1:15" s="24" customFormat="1">
      <c r="A34" s="192"/>
      <c r="B34" s="192"/>
      <c r="C34" s="180" t="s">
        <v>24</v>
      </c>
      <c r="D34" s="196"/>
      <c r="E34" s="194"/>
      <c r="F34" s="114" t="s">
        <v>43</v>
      </c>
      <c r="G34" s="92">
        <f t="shared" ref="G34" si="5">+G36</f>
        <v>353830.7</v>
      </c>
      <c r="H34" s="25"/>
      <c r="I34" s="25"/>
      <c r="J34" s="25"/>
      <c r="K34" s="25"/>
      <c r="L34" s="25"/>
      <c r="M34" s="25"/>
      <c r="N34" s="25"/>
      <c r="O34" s="25"/>
    </row>
    <row r="35" spans="1:15" s="24" customFormat="1" ht="16.95" customHeight="1">
      <c r="A35" s="192"/>
      <c r="B35" s="192"/>
      <c r="C35" s="180"/>
      <c r="D35" s="196"/>
      <c r="E35" s="194"/>
      <c r="F35" s="106" t="s">
        <v>17</v>
      </c>
      <c r="G35" s="92"/>
      <c r="H35" s="25"/>
      <c r="I35" s="25"/>
      <c r="J35" s="25"/>
      <c r="K35" s="25"/>
      <c r="L35" s="25"/>
      <c r="M35" s="25"/>
      <c r="N35" s="25"/>
      <c r="O35" s="25"/>
    </row>
    <row r="36" spans="1:15" s="24" customFormat="1" ht="36">
      <c r="A36" s="192"/>
      <c r="B36" s="192"/>
      <c r="C36" s="180"/>
      <c r="D36" s="196"/>
      <c r="E36" s="194"/>
      <c r="F36" s="116" t="s">
        <v>41</v>
      </c>
      <c r="G36" s="119">
        <f>+G38</f>
        <v>353830.7</v>
      </c>
      <c r="H36" s="25"/>
      <c r="I36" s="25"/>
      <c r="J36" s="25"/>
      <c r="K36" s="25"/>
      <c r="L36" s="25"/>
      <c r="M36" s="25"/>
      <c r="N36" s="25"/>
      <c r="O36" s="25"/>
    </row>
    <row r="37" spans="1:15" s="24" customFormat="1" ht="16.95" customHeight="1">
      <c r="A37" s="192"/>
      <c r="B37" s="192"/>
      <c r="C37" s="180"/>
      <c r="D37" s="197"/>
      <c r="E37" s="177"/>
      <c r="F37" s="116" t="s">
        <v>53</v>
      </c>
      <c r="G37" s="119"/>
      <c r="H37" s="25"/>
      <c r="I37" s="25"/>
      <c r="J37" s="25"/>
      <c r="K37" s="25"/>
      <c r="L37" s="25"/>
      <c r="M37" s="25"/>
      <c r="N37" s="25"/>
      <c r="O37" s="25"/>
    </row>
    <row r="38" spans="1:15" s="24" customFormat="1">
      <c r="A38" s="192"/>
      <c r="B38" s="192"/>
      <c r="C38" s="180"/>
      <c r="D38" s="108">
        <v>1183</v>
      </c>
      <c r="E38" s="201" t="s">
        <v>61</v>
      </c>
      <c r="F38" s="202"/>
      <c r="G38" s="95">
        <f>+G40</f>
        <v>353830.7</v>
      </c>
      <c r="H38" s="25"/>
      <c r="I38" s="25"/>
      <c r="J38" s="25"/>
      <c r="K38" s="25"/>
      <c r="L38" s="25"/>
      <c r="M38" s="25"/>
      <c r="N38" s="25"/>
      <c r="O38" s="25"/>
    </row>
    <row r="39" spans="1:15" s="24" customFormat="1" ht="16.95" customHeight="1">
      <c r="A39" s="192"/>
      <c r="B39" s="192"/>
      <c r="C39" s="180"/>
      <c r="D39" s="108"/>
      <c r="E39" s="121"/>
      <c r="F39" s="106" t="s">
        <v>17</v>
      </c>
      <c r="G39" s="94"/>
      <c r="H39" s="25"/>
      <c r="I39" s="25"/>
      <c r="J39" s="25"/>
      <c r="K39" s="25"/>
      <c r="L39" s="25"/>
      <c r="M39" s="25"/>
      <c r="N39" s="25"/>
      <c r="O39" s="25"/>
    </row>
    <row r="40" spans="1:15" s="24" customFormat="1" ht="35.450000000000003" customHeight="1">
      <c r="A40" s="192"/>
      <c r="B40" s="192"/>
      <c r="C40" s="180"/>
      <c r="D40" s="188"/>
      <c r="E40" s="107">
        <v>32012</v>
      </c>
      <c r="F40" s="114" t="s">
        <v>86</v>
      </c>
      <c r="G40" s="97">
        <f>+G42+G49+G56+G63+G70</f>
        <v>353830.7</v>
      </c>
      <c r="H40" s="25"/>
      <c r="I40" s="25"/>
      <c r="J40" s="25"/>
      <c r="K40" s="25"/>
      <c r="L40" s="25"/>
      <c r="M40" s="25"/>
      <c r="N40" s="25"/>
      <c r="O40" s="25"/>
    </row>
    <row r="41" spans="1:15" s="24" customFormat="1" ht="17.45" customHeight="1">
      <c r="A41" s="192"/>
      <c r="B41" s="192"/>
      <c r="C41" s="180"/>
      <c r="D41" s="189"/>
      <c r="E41" s="198"/>
      <c r="F41" s="106" t="s">
        <v>51</v>
      </c>
      <c r="G41" s="93"/>
    </row>
    <row r="42" spans="1:15" s="27" customFormat="1" ht="36">
      <c r="A42" s="192"/>
      <c r="B42" s="192"/>
      <c r="C42" s="180"/>
      <c r="D42" s="189"/>
      <c r="E42" s="199"/>
      <c r="F42" s="98" t="s">
        <v>41</v>
      </c>
      <c r="G42" s="99">
        <f t="shared" ref="G42" si="6">G44</f>
        <v>173168.1</v>
      </c>
    </row>
    <row r="43" spans="1:15" s="24" customFormat="1" ht="54">
      <c r="A43" s="192"/>
      <c r="B43" s="192"/>
      <c r="C43" s="180"/>
      <c r="D43" s="189"/>
      <c r="E43" s="199"/>
      <c r="F43" s="106" t="s">
        <v>46</v>
      </c>
      <c r="G43" s="93"/>
    </row>
    <row r="44" spans="1:15" s="24" customFormat="1" ht="17.45" customHeight="1">
      <c r="A44" s="192"/>
      <c r="B44" s="192"/>
      <c r="C44" s="180"/>
      <c r="D44" s="189"/>
      <c r="E44" s="199"/>
      <c r="F44" s="112" t="s">
        <v>47</v>
      </c>
      <c r="G44" s="93">
        <f t="shared" ref="G44:G45" si="7">G45</f>
        <v>173168.1</v>
      </c>
    </row>
    <row r="45" spans="1:15" s="24" customFormat="1" ht="17.45" customHeight="1">
      <c r="A45" s="192"/>
      <c r="B45" s="192"/>
      <c r="C45" s="180"/>
      <c r="D45" s="189"/>
      <c r="E45" s="199"/>
      <c r="F45" s="106" t="s">
        <v>19</v>
      </c>
      <c r="G45" s="100">
        <f t="shared" si="7"/>
        <v>173168.1</v>
      </c>
    </row>
    <row r="46" spans="1:15" s="24" customFormat="1" ht="17.45" customHeight="1">
      <c r="A46" s="192"/>
      <c r="B46" s="192"/>
      <c r="C46" s="180"/>
      <c r="D46" s="189"/>
      <c r="E46" s="199"/>
      <c r="F46" s="106" t="s">
        <v>79</v>
      </c>
      <c r="G46" s="100">
        <f t="shared" ref="G46:G47" si="8">+G47</f>
        <v>173168.1</v>
      </c>
    </row>
    <row r="47" spans="1:15" s="24" customFormat="1" ht="17.45" customHeight="1">
      <c r="A47" s="192"/>
      <c r="B47" s="192"/>
      <c r="C47" s="180"/>
      <c r="D47" s="189"/>
      <c r="E47" s="199"/>
      <c r="F47" s="106" t="s">
        <v>80</v>
      </c>
      <c r="G47" s="100">
        <f t="shared" si="8"/>
        <v>173168.1</v>
      </c>
      <c r="H47" s="28"/>
    </row>
    <row r="48" spans="1:15" s="24" customFormat="1" ht="36">
      <c r="A48" s="192"/>
      <c r="B48" s="192"/>
      <c r="C48" s="180"/>
      <c r="D48" s="189"/>
      <c r="E48" s="199"/>
      <c r="F48" s="106" t="s">
        <v>81</v>
      </c>
      <c r="G48" s="100">
        <f>+'Հավելված N 3'!G13</f>
        <v>173168.1</v>
      </c>
      <c r="H48" s="29"/>
    </row>
    <row r="49" spans="1:8" s="27" customFormat="1" ht="36">
      <c r="A49" s="192"/>
      <c r="B49" s="192"/>
      <c r="C49" s="180"/>
      <c r="D49" s="189"/>
      <c r="E49" s="199"/>
      <c r="F49" s="98" t="s">
        <v>106</v>
      </c>
      <c r="G49" s="99">
        <f t="shared" ref="G49" si="9">G51</f>
        <v>58760</v>
      </c>
    </row>
    <row r="50" spans="1:8" s="24" customFormat="1" ht="54">
      <c r="A50" s="192"/>
      <c r="B50" s="192"/>
      <c r="C50" s="180"/>
      <c r="D50" s="189"/>
      <c r="E50" s="199"/>
      <c r="F50" s="106" t="s">
        <v>46</v>
      </c>
      <c r="G50" s="93"/>
    </row>
    <row r="51" spans="1:8" s="24" customFormat="1" ht="17.45" customHeight="1">
      <c r="A51" s="192"/>
      <c r="B51" s="192"/>
      <c r="C51" s="180"/>
      <c r="D51" s="189"/>
      <c r="E51" s="199"/>
      <c r="F51" s="137" t="s">
        <v>47</v>
      </c>
      <c r="G51" s="93">
        <f t="shared" ref="G51:G52" si="10">G52</f>
        <v>58760</v>
      </c>
    </row>
    <row r="52" spans="1:8" s="24" customFormat="1" ht="17.45" customHeight="1">
      <c r="A52" s="192"/>
      <c r="B52" s="192"/>
      <c r="C52" s="180"/>
      <c r="D52" s="189"/>
      <c r="E52" s="199"/>
      <c r="F52" s="106" t="s">
        <v>19</v>
      </c>
      <c r="G52" s="100">
        <f t="shared" si="10"/>
        <v>58760</v>
      </c>
    </row>
    <row r="53" spans="1:8" s="24" customFormat="1" ht="17.45" customHeight="1">
      <c r="A53" s="192"/>
      <c r="B53" s="192"/>
      <c r="C53" s="180"/>
      <c r="D53" s="189"/>
      <c r="E53" s="199"/>
      <c r="F53" s="106" t="s">
        <v>79</v>
      </c>
      <c r="G53" s="100">
        <f t="shared" ref="G53:G54" si="11">+G54</f>
        <v>58760</v>
      </c>
    </row>
    <row r="54" spans="1:8" s="24" customFormat="1" ht="17.45" customHeight="1">
      <c r="A54" s="192"/>
      <c r="B54" s="192"/>
      <c r="C54" s="180"/>
      <c r="D54" s="189"/>
      <c r="E54" s="199"/>
      <c r="F54" s="106" t="s">
        <v>80</v>
      </c>
      <c r="G54" s="100">
        <f t="shared" si="11"/>
        <v>58760</v>
      </c>
      <c r="H54" s="28"/>
    </row>
    <row r="55" spans="1:8" s="24" customFormat="1" ht="36">
      <c r="A55" s="192"/>
      <c r="B55" s="192"/>
      <c r="C55" s="180"/>
      <c r="D55" s="189"/>
      <c r="E55" s="199"/>
      <c r="F55" s="106" t="s">
        <v>81</v>
      </c>
      <c r="G55" s="100">
        <f>+'Հավելված N 3'!G21</f>
        <v>58760</v>
      </c>
      <c r="H55" s="29"/>
    </row>
    <row r="56" spans="1:8" s="27" customFormat="1">
      <c r="A56" s="192"/>
      <c r="B56" s="192"/>
      <c r="C56" s="180"/>
      <c r="D56" s="189"/>
      <c r="E56" s="199"/>
      <c r="F56" s="98" t="s">
        <v>116</v>
      </c>
      <c r="G56" s="99">
        <f t="shared" ref="G56" si="12">G58</f>
        <v>69318.8</v>
      </c>
    </row>
    <row r="57" spans="1:8" s="24" customFormat="1" ht="54">
      <c r="A57" s="192"/>
      <c r="B57" s="192"/>
      <c r="C57" s="180"/>
      <c r="D57" s="189"/>
      <c r="E57" s="199"/>
      <c r="F57" s="106" t="s">
        <v>46</v>
      </c>
      <c r="G57" s="93"/>
    </row>
    <row r="58" spans="1:8" s="24" customFormat="1" ht="17.45" customHeight="1">
      <c r="A58" s="192"/>
      <c r="B58" s="192"/>
      <c r="C58" s="180"/>
      <c r="D58" s="189"/>
      <c r="E58" s="199"/>
      <c r="F58" s="169" t="s">
        <v>47</v>
      </c>
      <c r="G58" s="93">
        <f t="shared" ref="G58:G59" si="13">G59</f>
        <v>69318.8</v>
      </c>
    </row>
    <row r="59" spans="1:8" s="24" customFormat="1" ht="17.45" customHeight="1">
      <c r="A59" s="192"/>
      <c r="B59" s="192"/>
      <c r="C59" s="180"/>
      <c r="D59" s="189"/>
      <c r="E59" s="199"/>
      <c r="F59" s="106" t="s">
        <v>19</v>
      </c>
      <c r="G59" s="100">
        <f t="shared" si="13"/>
        <v>69318.8</v>
      </c>
    </row>
    <row r="60" spans="1:8" s="24" customFormat="1" ht="17.45" customHeight="1">
      <c r="A60" s="192"/>
      <c r="B60" s="192"/>
      <c r="C60" s="180"/>
      <c r="D60" s="189"/>
      <c r="E60" s="199"/>
      <c r="F60" s="106" t="s">
        <v>79</v>
      </c>
      <c r="G60" s="100">
        <f t="shared" ref="G60:G61" si="14">+G61</f>
        <v>69318.8</v>
      </c>
    </row>
    <row r="61" spans="1:8" s="24" customFormat="1" ht="17.45" customHeight="1">
      <c r="A61" s="192"/>
      <c r="B61" s="192"/>
      <c r="C61" s="180"/>
      <c r="D61" s="189"/>
      <c r="E61" s="199"/>
      <c r="F61" s="106" t="s">
        <v>80</v>
      </c>
      <c r="G61" s="100">
        <f t="shared" si="14"/>
        <v>69318.8</v>
      </c>
      <c r="H61" s="28"/>
    </row>
    <row r="62" spans="1:8" s="24" customFormat="1" ht="36">
      <c r="A62" s="192"/>
      <c r="B62" s="192"/>
      <c r="C62" s="180"/>
      <c r="D62" s="189"/>
      <c r="E62" s="199"/>
      <c r="F62" s="106" t="s">
        <v>81</v>
      </c>
      <c r="G62" s="100">
        <f>+'Հավելված N 3'!G23</f>
        <v>69318.8</v>
      </c>
      <c r="H62" s="29"/>
    </row>
    <row r="63" spans="1:8" s="27" customFormat="1">
      <c r="A63" s="192"/>
      <c r="B63" s="192"/>
      <c r="C63" s="180"/>
      <c r="D63" s="189"/>
      <c r="E63" s="199"/>
      <c r="F63" s="98" t="s">
        <v>118</v>
      </c>
      <c r="G63" s="99">
        <f t="shared" ref="G63" si="15">G65</f>
        <v>42761.8</v>
      </c>
    </row>
    <row r="64" spans="1:8" s="24" customFormat="1" ht="54">
      <c r="A64" s="192"/>
      <c r="B64" s="192"/>
      <c r="C64" s="180"/>
      <c r="D64" s="189"/>
      <c r="E64" s="199"/>
      <c r="F64" s="106" t="s">
        <v>46</v>
      </c>
      <c r="G64" s="93"/>
    </row>
    <row r="65" spans="1:8" s="24" customFormat="1" ht="17.45" customHeight="1">
      <c r="A65" s="192"/>
      <c r="B65" s="192"/>
      <c r="C65" s="180"/>
      <c r="D65" s="189"/>
      <c r="E65" s="199"/>
      <c r="F65" s="169" t="s">
        <v>47</v>
      </c>
      <c r="G65" s="93">
        <f t="shared" ref="G65:G66" si="16">G66</f>
        <v>42761.8</v>
      </c>
    </row>
    <row r="66" spans="1:8" s="24" customFormat="1" ht="17.45" customHeight="1">
      <c r="A66" s="192"/>
      <c r="B66" s="192"/>
      <c r="C66" s="180"/>
      <c r="D66" s="189"/>
      <c r="E66" s="199"/>
      <c r="F66" s="106" t="s">
        <v>19</v>
      </c>
      <c r="G66" s="100">
        <f t="shared" si="16"/>
        <v>42761.8</v>
      </c>
    </row>
    <row r="67" spans="1:8" s="24" customFormat="1" ht="17.45" customHeight="1">
      <c r="A67" s="192"/>
      <c r="B67" s="192"/>
      <c r="C67" s="180"/>
      <c r="D67" s="189"/>
      <c r="E67" s="199"/>
      <c r="F67" s="106" t="s">
        <v>79</v>
      </c>
      <c r="G67" s="100">
        <f t="shared" ref="G67:G68" si="17">+G68</f>
        <v>42761.8</v>
      </c>
    </row>
    <row r="68" spans="1:8" s="24" customFormat="1" ht="17.45" customHeight="1">
      <c r="A68" s="192"/>
      <c r="B68" s="192"/>
      <c r="C68" s="180"/>
      <c r="D68" s="189"/>
      <c r="E68" s="199"/>
      <c r="F68" s="106" t="s">
        <v>80</v>
      </c>
      <c r="G68" s="100">
        <f t="shared" si="17"/>
        <v>42761.8</v>
      </c>
      <c r="H68" s="28"/>
    </row>
    <row r="69" spans="1:8" s="24" customFormat="1" ht="36">
      <c r="A69" s="192"/>
      <c r="B69" s="192"/>
      <c r="C69" s="180"/>
      <c r="D69" s="189"/>
      <c r="E69" s="199"/>
      <c r="F69" s="106" t="s">
        <v>81</v>
      </c>
      <c r="G69" s="100">
        <f>+'Հավելված N 3'!G26</f>
        <v>42761.8</v>
      </c>
      <c r="H69" s="29"/>
    </row>
    <row r="70" spans="1:8" s="27" customFormat="1">
      <c r="A70" s="192"/>
      <c r="B70" s="192"/>
      <c r="C70" s="180"/>
      <c r="D70" s="189"/>
      <c r="E70" s="199"/>
      <c r="F70" s="98" t="s">
        <v>129</v>
      </c>
      <c r="G70" s="99">
        <f t="shared" ref="G70" si="18">G72</f>
        <v>9822</v>
      </c>
    </row>
    <row r="71" spans="1:8" s="24" customFormat="1" ht="54">
      <c r="A71" s="192"/>
      <c r="B71" s="192"/>
      <c r="C71" s="180"/>
      <c r="D71" s="189"/>
      <c r="E71" s="199"/>
      <c r="F71" s="106" t="s">
        <v>46</v>
      </c>
      <c r="G71" s="93"/>
    </row>
    <row r="72" spans="1:8" s="24" customFormat="1" ht="17.45" customHeight="1">
      <c r="A72" s="192"/>
      <c r="B72" s="192"/>
      <c r="C72" s="180"/>
      <c r="D72" s="189"/>
      <c r="E72" s="199"/>
      <c r="F72" s="169" t="s">
        <v>47</v>
      </c>
      <c r="G72" s="93">
        <f t="shared" ref="G72:G73" si="19">G73</f>
        <v>9822</v>
      </c>
    </row>
    <row r="73" spans="1:8" s="24" customFormat="1" ht="17.45" customHeight="1">
      <c r="A73" s="192"/>
      <c r="B73" s="192"/>
      <c r="C73" s="180"/>
      <c r="D73" s="189"/>
      <c r="E73" s="199"/>
      <c r="F73" s="106" t="s">
        <v>19</v>
      </c>
      <c r="G73" s="100">
        <f t="shared" si="19"/>
        <v>9822</v>
      </c>
    </row>
    <row r="74" spans="1:8" s="24" customFormat="1" ht="17.45" customHeight="1">
      <c r="A74" s="192"/>
      <c r="B74" s="192"/>
      <c r="C74" s="180"/>
      <c r="D74" s="189"/>
      <c r="E74" s="199"/>
      <c r="F74" s="106" t="s">
        <v>79</v>
      </c>
      <c r="G74" s="100">
        <f t="shared" ref="G74:G75" si="20">+G75</f>
        <v>9822</v>
      </c>
    </row>
    <row r="75" spans="1:8" s="24" customFormat="1" ht="17.45" customHeight="1">
      <c r="A75" s="192"/>
      <c r="B75" s="192"/>
      <c r="C75" s="180"/>
      <c r="D75" s="189"/>
      <c r="E75" s="199"/>
      <c r="F75" s="106" t="s">
        <v>80</v>
      </c>
      <c r="G75" s="100">
        <f t="shared" si="20"/>
        <v>9822</v>
      </c>
      <c r="H75" s="28"/>
    </row>
    <row r="76" spans="1:8" s="24" customFormat="1" ht="36">
      <c r="A76" s="192"/>
      <c r="B76" s="192"/>
      <c r="C76" s="180"/>
      <c r="D76" s="190"/>
      <c r="E76" s="200"/>
      <c r="F76" s="106" t="s">
        <v>81</v>
      </c>
      <c r="G76" s="100">
        <f>+'Հավելված N 3'!G29</f>
        <v>9822</v>
      </c>
      <c r="H76" s="29"/>
    </row>
  </sheetData>
  <mergeCells count="23">
    <mergeCell ref="F1:G1"/>
    <mergeCell ref="D8:E8"/>
    <mergeCell ref="F8:F9"/>
    <mergeCell ref="A5:G5"/>
    <mergeCell ref="A8:C8"/>
    <mergeCell ref="F3:G3"/>
    <mergeCell ref="F2:G2"/>
    <mergeCell ref="C13:C16"/>
    <mergeCell ref="A13:A76"/>
    <mergeCell ref="E32:E37"/>
    <mergeCell ref="D32:D37"/>
    <mergeCell ref="E41:E76"/>
    <mergeCell ref="D40:D76"/>
    <mergeCell ref="E38:F38"/>
    <mergeCell ref="C32:C33"/>
    <mergeCell ref="C34:C76"/>
    <mergeCell ref="B32:B76"/>
    <mergeCell ref="C17:C31"/>
    <mergeCell ref="E21:F21"/>
    <mergeCell ref="B13:B14"/>
    <mergeCell ref="E24:E31"/>
    <mergeCell ref="D23:D31"/>
    <mergeCell ref="B15:B31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O30"/>
  <sheetViews>
    <sheetView tabSelected="1" topLeftCell="A12" zoomScale="85" zoomScaleNormal="85" zoomScaleSheetLayoutView="100" workbookViewId="0">
      <selection activeCell="G18" sqref="G18"/>
    </sheetView>
  </sheetViews>
  <sheetFormatPr defaultColWidth="9.09765625" defaultRowHeight="18"/>
  <cols>
    <col min="1" max="1" width="11.8984375" style="32" customWidth="1"/>
    <col min="2" max="2" width="15.3984375" style="32" customWidth="1"/>
    <col min="3" max="3" width="8" style="32" customWidth="1"/>
    <col min="4" max="4" width="7.8984375" style="41" customWidth="1"/>
    <col min="5" max="5" width="40" style="41" customWidth="1"/>
    <col min="6" max="6" width="62.3984375" style="41" customWidth="1"/>
    <col min="7" max="7" width="26.8984375" style="32" customWidth="1"/>
    <col min="8" max="8" width="13.19921875" style="32" bestFit="1" customWidth="1"/>
    <col min="9" max="9" width="12.09765625" style="32" customWidth="1"/>
    <col min="10" max="16384" width="9.09765625" style="32"/>
  </cols>
  <sheetData>
    <row r="1" spans="1:41" s="3" customFormat="1" ht="36.950000000000003" customHeight="1">
      <c r="F1" s="181" t="s">
        <v>58</v>
      </c>
      <c r="G1" s="181"/>
      <c r="Z1" s="182"/>
      <c r="AA1" s="182"/>
      <c r="AB1" s="182"/>
    </row>
    <row r="2" spans="1:41" s="3" customFormat="1" ht="17.45" customHeight="1">
      <c r="A2" s="68"/>
      <c r="B2" s="68"/>
      <c r="C2" s="68"/>
      <c r="D2" s="68"/>
      <c r="E2" s="68"/>
      <c r="F2" s="182" t="s">
        <v>76</v>
      </c>
      <c r="G2" s="182"/>
      <c r="W2" s="68"/>
      <c r="X2" s="68"/>
      <c r="Y2" s="182"/>
      <c r="Z2" s="182"/>
      <c r="AA2" s="182"/>
      <c r="AB2" s="18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</row>
    <row r="3" spans="1:41" s="3" customFormat="1" ht="17.45" customHeight="1">
      <c r="A3" s="68"/>
      <c r="B3" s="68"/>
      <c r="C3" s="68"/>
      <c r="D3" s="68"/>
      <c r="E3" s="68"/>
      <c r="F3" s="182" t="s">
        <v>7</v>
      </c>
      <c r="G3" s="182"/>
      <c r="W3" s="182"/>
      <c r="X3" s="182"/>
      <c r="Y3" s="182"/>
      <c r="Z3" s="182"/>
      <c r="AA3" s="182"/>
      <c r="AB3" s="18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</row>
    <row r="4" spans="1:41" s="3" customFormat="1">
      <c r="F4" s="110"/>
      <c r="G4" s="110"/>
    </row>
    <row r="5" spans="1:41" s="3" customFormat="1" ht="15.95" customHeight="1">
      <c r="F5" s="110"/>
      <c r="G5" s="110"/>
    </row>
    <row r="6" spans="1:41" s="3" customFormat="1" ht="67.5" customHeight="1">
      <c r="A6" s="217" t="s">
        <v>84</v>
      </c>
      <c r="B6" s="217"/>
      <c r="C6" s="217"/>
      <c r="D6" s="217"/>
      <c r="E6" s="217"/>
      <c r="F6" s="217"/>
      <c r="G6" s="217"/>
    </row>
    <row r="7" spans="1:41" s="3" customFormat="1" ht="40.5" customHeight="1">
      <c r="B7" s="136"/>
      <c r="C7" s="136"/>
      <c r="D7" s="136"/>
      <c r="E7" s="136"/>
      <c r="F7" s="136"/>
      <c r="G7" s="135" t="s">
        <v>21</v>
      </c>
    </row>
    <row r="8" spans="1:41" ht="77.45" customHeight="1">
      <c r="A8" s="218" t="s">
        <v>10</v>
      </c>
      <c r="B8" s="218"/>
      <c r="C8" s="219" t="s">
        <v>77</v>
      </c>
      <c r="D8" s="220"/>
      <c r="E8" s="221"/>
      <c r="F8" s="225" t="s">
        <v>78</v>
      </c>
      <c r="G8" s="140" t="s">
        <v>60</v>
      </c>
    </row>
    <row r="9" spans="1:41" ht="37.5" customHeight="1">
      <c r="A9" s="140" t="s">
        <v>49</v>
      </c>
      <c r="B9" s="140" t="s">
        <v>50</v>
      </c>
      <c r="C9" s="222"/>
      <c r="D9" s="223"/>
      <c r="E9" s="224"/>
      <c r="F9" s="226"/>
      <c r="G9" s="140" t="s">
        <v>12</v>
      </c>
    </row>
    <row r="10" spans="1:41" ht="24" customHeight="1">
      <c r="A10" s="214" t="s">
        <v>41</v>
      </c>
      <c r="B10" s="215"/>
      <c r="C10" s="215"/>
      <c r="D10" s="215"/>
      <c r="E10" s="215"/>
      <c r="F10" s="216"/>
      <c r="G10" s="84">
        <f>+G11</f>
        <v>353830.7</v>
      </c>
      <c r="H10" s="86"/>
    </row>
    <row r="11" spans="1:41">
      <c r="A11" s="76">
        <v>1183</v>
      </c>
      <c r="B11" s="208" t="s">
        <v>61</v>
      </c>
      <c r="C11" s="209"/>
      <c r="D11" s="209"/>
      <c r="E11" s="210"/>
      <c r="F11" s="77"/>
      <c r="G11" s="78">
        <f>+G12</f>
        <v>353830.7</v>
      </c>
    </row>
    <row r="12" spans="1:41" ht="37.1" customHeight="1">
      <c r="A12" s="34"/>
      <c r="B12" s="33">
        <v>32012</v>
      </c>
      <c r="C12" s="211" t="s">
        <v>85</v>
      </c>
      <c r="D12" s="212"/>
      <c r="E12" s="213"/>
      <c r="F12" s="35"/>
      <c r="G12" s="21">
        <f>+G13+G21+G23+G26+G29</f>
        <v>353830.7</v>
      </c>
    </row>
    <row r="13" spans="1:41" ht="33.85">
      <c r="A13" s="90"/>
      <c r="B13" s="48"/>
      <c r="C13" s="165"/>
      <c r="D13" s="165"/>
      <c r="E13" s="166"/>
      <c r="F13" s="91" t="s">
        <v>41</v>
      </c>
      <c r="G13" s="69">
        <f>+G14+G15+G16+G17+G18+G19+G20</f>
        <v>173168.1</v>
      </c>
    </row>
    <row r="14" spans="1:41" ht="36">
      <c r="A14" s="90"/>
      <c r="B14" s="48"/>
      <c r="C14" s="38"/>
      <c r="D14" s="75"/>
      <c r="E14" s="75"/>
      <c r="F14" s="130" t="s">
        <v>122</v>
      </c>
      <c r="G14" s="39">
        <v>66642.100000000006</v>
      </c>
    </row>
    <row r="15" spans="1:41" s="40" customFormat="1" ht="36">
      <c r="A15" s="36"/>
      <c r="B15" s="37"/>
      <c r="C15" s="38"/>
      <c r="D15" s="75"/>
      <c r="E15" s="75"/>
      <c r="F15" s="130" t="s">
        <v>121</v>
      </c>
      <c r="G15" s="39">
        <v>19675</v>
      </c>
    </row>
    <row r="16" spans="1:41" s="40" customFormat="1" ht="36">
      <c r="A16" s="81"/>
      <c r="B16" s="176"/>
      <c r="C16" s="38"/>
      <c r="D16" s="75"/>
      <c r="E16" s="75"/>
      <c r="F16" s="130" t="s">
        <v>128</v>
      </c>
      <c r="G16" s="82">
        <v>33175.300000000003</v>
      </c>
    </row>
    <row r="17" spans="1:7" s="40" customFormat="1">
      <c r="A17" s="81"/>
      <c r="B17" s="176"/>
      <c r="C17" s="38"/>
      <c r="D17" s="75"/>
      <c r="E17" s="75"/>
      <c r="F17" s="130" t="s">
        <v>127</v>
      </c>
      <c r="G17" s="82">
        <f>13565.7+864</f>
        <v>14429.7</v>
      </c>
    </row>
    <row r="18" spans="1:7" s="40" customFormat="1" ht="36">
      <c r="A18" s="81"/>
      <c r="B18" s="176"/>
      <c r="C18" s="38"/>
      <c r="D18" s="75"/>
      <c r="E18" s="75"/>
      <c r="F18" s="130" t="s">
        <v>131</v>
      </c>
      <c r="G18" s="82">
        <v>18049</v>
      </c>
    </row>
    <row r="19" spans="1:7" s="40" customFormat="1">
      <c r="A19" s="81"/>
      <c r="B19" s="176"/>
      <c r="C19" s="38"/>
      <c r="D19" s="75"/>
      <c r="E19" s="75"/>
      <c r="F19" s="130" t="s">
        <v>124</v>
      </c>
      <c r="G19" s="82">
        <v>14242</v>
      </c>
    </row>
    <row r="20" spans="1:7" s="40" customFormat="1">
      <c r="A20" s="81"/>
      <c r="B20" s="176"/>
      <c r="C20" s="38"/>
      <c r="D20" s="75"/>
      <c r="E20" s="75"/>
      <c r="F20" s="130" t="s">
        <v>126</v>
      </c>
      <c r="G20" s="82">
        <v>6955</v>
      </c>
    </row>
    <row r="21" spans="1:7" ht="33.85">
      <c r="A21" s="90"/>
      <c r="B21" s="48"/>
      <c r="C21" s="171"/>
      <c r="D21" s="171"/>
      <c r="E21" s="172"/>
      <c r="F21" s="91" t="s">
        <v>106</v>
      </c>
      <c r="G21" s="69">
        <f>+G22</f>
        <v>58760</v>
      </c>
    </row>
    <row r="22" spans="1:7" ht="36">
      <c r="A22" s="90"/>
      <c r="B22" s="48"/>
      <c r="C22" s="38"/>
      <c r="D22" s="75"/>
      <c r="E22" s="75"/>
      <c r="F22" s="130" t="s">
        <v>125</v>
      </c>
      <c r="G22" s="82">
        <v>58760</v>
      </c>
    </row>
    <row r="23" spans="1:7">
      <c r="A23" s="90"/>
      <c r="B23" s="48"/>
      <c r="C23" s="138"/>
      <c r="D23" s="138"/>
      <c r="E23" s="139"/>
      <c r="F23" s="35" t="s">
        <v>116</v>
      </c>
      <c r="G23" s="69">
        <f>+G24+G25</f>
        <v>69318.8</v>
      </c>
    </row>
    <row r="24" spans="1:7" s="40" customFormat="1">
      <c r="A24" s="36"/>
      <c r="B24" s="37"/>
      <c r="C24" s="38"/>
      <c r="D24" s="75"/>
      <c r="E24" s="75"/>
      <c r="F24" s="75" t="s">
        <v>117</v>
      </c>
      <c r="G24" s="82">
        <v>55639</v>
      </c>
    </row>
    <row r="25" spans="1:7" s="40" customFormat="1" ht="36">
      <c r="A25" s="81"/>
      <c r="B25" s="176"/>
      <c r="C25" s="38"/>
      <c r="D25" s="75"/>
      <c r="E25" s="75"/>
      <c r="F25" s="42" t="s">
        <v>123</v>
      </c>
      <c r="G25" s="82">
        <v>13679.8</v>
      </c>
    </row>
    <row r="26" spans="1:7">
      <c r="A26" s="90"/>
      <c r="B26" s="48"/>
      <c r="C26" s="138"/>
      <c r="D26" s="138"/>
      <c r="E26" s="139"/>
      <c r="F26" s="35" t="s">
        <v>118</v>
      </c>
      <c r="G26" s="69">
        <f>+G27+G28</f>
        <v>42761.8</v>
      </c>
    </row>
    <row r="27" spans="1:7" s="40" customFormat="1">
      <c r="A27" s="36"/>
      <c r="B27" s="37"/>
      <c r="C27" s="38"/>
      <c r="D27" s="75"/>
      <c r="E27" s="75"/>
      <c r="F27" s="75" t="s">
        <v>119</v>
      </c>
      <c r="G27" s="39">
        <v>28968.799999999999</v>
      </c>
    </row>
    <row r="28" spans="1:7" s="40" customFormat="1">
      <c r="A28" s="81"/>
      <c r="B28" s="176"/>
      <c r="C28" s="176"/>
      <c r="D28" s="75"/>
      <c r="E28" s="75"/>
      <c r="F28" s="42" t="s">
        <v>120</v>
      </c>
      <c r="G28" s="83">
        <v>13793</v>
      </c>
    </row>
    <row r="29" spans="1:7">
      <c r="A29" s="90"/>
      <c r="B29" s="48"/>
      <c r="C29" s="171"/>
      <c r="D29" s="171"/>
      <c r="E29" s="172"/>
      <c r="F29" s="91" t="s">
        <v>129</v>
      </c>
      <c r="G29" s="69">
        <f>+G30</f>
        <v>9822</v>
      </c>
    </row>
    <row r="30" spans="1:7">
      <c r="A30" s="90"/>
      <c r="B30" s="48"/>
      <c r="C30" s="176"/>
      <c r="D30" s="75"/>
      <c r="E30" s="75"/>
      <c r="F30" s="130" t="s">
        <v>130</v>
      </c>
      <c r="G30" s="82">
        <v>9822</v>
      </c>
    </row>
  </sheetData>
  <mergeCells count="13">
    <mergeCell ref="B11:E11"/>
    <mergeCell ref="C12:E12"/>
    <mergeCell ref="A10:F10"/>
    <mergeCell ref="Z1:AB1"/>
    <mergeCell ref="F2:G2"/>
    <mergeCell ref="Y2:AB2"/>
    <mergeCell ref="F3:G3"/>
    <mergeCell ref="W3:AB3"/>
    <mergeCell ref="F1:G1"/>
    <mergeCell ref="A6:G6"/>
    <mergeCell ref="A8:B8"/>
    <mergeCell ref="C8:E9"/>
    <mergeCell ref="F8:F9"/>
  </mergeCells>
  <pageMargins left="0.70866141732283505" right="0.70866141732283505" top="0.74803149606299202" bottom="0.74803149606299202" header="0.31496062992126" footer="0.31496062992126"/>
  <pageSetup paperSize="9" scale="1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Q16"/>
  <sheetViews>
    <sheetView zoomScaleNormal="100" zoomScaleSheetLayoutView="100" workbookViewId="0">
      <selection activeCell="G6" sqref="G6"/>
    </sheetView>
  </sheetViews>
  <sheetFormatPr defaultColWidth="9.09765625" defaultRowHeight="18"/>
  <cols>
    <col min="1" max="3" width="8" style="152" customWidth="1"/>
    <col min="4" max="4" width="12.5" style="163" customWidth="1"/>
    <col min="5" max="5" width="14" style="163" customWidth="1"/>
    <col min="6" max="6" width="88.69921875" style="164" customWidth="1"/>
    <col min="7" max="7" width="12.69921875" style="152" customWidth="1"/>
    <col min="8" max="16384" width="9.09765625" style="152"/>
  </cols>
  <sheetData>
    <row r="1" spans="1:43" s="147" customFormat="1" ht="36.549999999999997" customHeight="1">
      <c r="F1" s="170" t="s">
        <v>99</v>
      </c>
      <c r="AB1" s="230"/>
      <c r="AC1" s="230"/>
      <c r="AD1" s="230"/>
    </row>
    <row r="2" spans="1:43" s="1" customFormat="1" ht="17.05" customHeight="1">
      <c r="A2" s="148"/>
      <c r="B2" s="148"/>
      <c r="C2" s="148"/>
      <c r="D2" s="148"/>
      <c r="E2" s="148"/>
      <c r="F2" s="146" t="s">
        <v>76</v>
      </c>
      <c r="G2" s="148"/>
      <c r="Y2" s="148"/>
      <c r="Z2" s="148"/>
      <c r="AA2" s="231"/>
      <c r="AB2" s="231"/>
      <c r="AC2" s="231"/>
      <c r="AD2" s="2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</row>
    <row r="3" spans="1:43" s="1" customFormat="1" ht="17.05" customHeight="1">
      <c r="A3" s="148"/>
      <c r="B3" s="148"/>
      <c r="C3" s="148"/>
      <c r="D3" s="148"/>
      <c r="E3" s="148"/>
      <c r="F3" s="146" t="s">
        <v>7</v>
      </c>
      <c r="G3" s="148"/>
      <c r="Y3" s="231"/>
      <c r="Z3" s="231"/>
      <c r="AA3" s="231"/>
      <c r="AB3" s="231"/>
      <c r="AC3" s="231"/>
      <c r="AD3" s="2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</row>
    <row r="4" spans="1:43" s="1" customFormat="1">
      <c r="F4" s="146"/>
      <c r="G4" s="146"/>
      <c r="H4" s="146"/>
    </row>
    <row r="5" spans="1:43" s="1" customFormat="1" ht="15.85" customHeight="1">
      <c r="F5" s="146"/>
      <c r="G5" s="146"/>
      <c r="H5" s="146"/>
    </row>
    <row r="6" spans="1:43" ht="88.5" customHeight="1">
      <c r="A6" s="232" t="s">
        <v>115</v>
      </c>
      <c r="B6" s="232"/>
      <c r="C6" s="232"/>
      <c r="D6" s="232"/>
      <c r="E6" s="232"/>
      <c r="F6" s="232"/>
      <c r="G6" s="149"/>
      <c r="H6" s="149"/>
      <c r="I6" s="149"/>
      <c r="J6" s="150"/>
      <c r="K6" s="150"/>
      <c r="L6" s="150"/>
      <c r="M6" s="150"/>
      <c r="N6" s="151"/>
    </row>
    <row r="7" spans="1:43">
      <c r="A7" s="153"/>
      <c r="B7" s="153"/>
      <c r="C7" s="153"/>
      <c r="D7" s="153"/>
      <c r="E7" s="153"/>
      <c r="F7" s="153"/>
      <c r="G7" s="149"/>
      <c r="H7" s="149"/>
      <c r="I7" s="149"/>
      <c r="J7" s="150"/>
      <c r="K7" s="150"/>
      <c r="L7" s="150"/>
      <c r="M7" s="150"/>
      <c r="N7" s="151"/>
    </row>
    <row r="8" spans="1:43" ht="23.35" customHeight="1">
      <c r="A8" s="233" t="s">
        <v>109</v>
      </c>
      <c r="B8" s="233"/>
      <c r="C8" s="233"/>
      <c r="D8" s="233"/>
      <c r="E8" s="233"/>
      <c r="F8" s="233"/>
      <c r="G8" s="154"/>
      <c r="H8" s="154"/>
      <c r="I8" s="154"/>
    </row>
    <row r="9" spans="1:43">
      <c r="A9" s="153"/>
      <c r="B9" s="153"/>
      <c r="C9" s="153"/>
      <c r="D9" s="153"/>
      <c r="E9" s="153"/>
      <c r="F9" s="153"/>
      <c r="G9" s="149"/>
      <c r="H9" s="149"/>
      <c r="I9" s="149"/>
      <c r="J9" s="150"/>
      <c r="K9" s="150"/>
      <c r="L9" s="150"/>
      <c r="M9" s="150"/>
      <c r="N9" s="151"/>
    </row>
    <row r="10" spans="1:43" ht="30" customHeight="1">
      <c r="A10" s="227" t="s">
        <v>110</v>
      </c>
      <c r="B10" s="227"/>
      <c r="C10" s="227"/>
      <c r="D10" s="228" t="s">
        <v>111</v>
      </c>
      <c r="E10" s="228"/>
      <c r="F10" s="229" t="s">
        <v>112</v>
      </c>
      <c r="G10" s="149"/>
      <c r="H10" s="149"/>
      <c r="I10" s="149"/>
      <c r="J10" s="150"/>
      <c r="K10" s="150"/>
      <c r="L10" s="150"/>
      <c r="M10" s="150"/>
      <c r="N10" s="151"/>
    </row>
    <row r="11" spans="1:43" ht="25.5" customHeight="1">
      <c r="A11" s="155" t="s">
        <v>71</v>
      </c>
      <c r="B11" s="155" t="s">
        <v>72</v>
      </c>
      <c r="C11" s="155" t="s">
        <v>113</v>
      </c>
      <c r="D11" s="155" t="s">
        <v>49</v>
      </c>
      <c r="E11" s="155" t="s">
        <v>50</v>
      </c>
      <c r="F11" s="229"/>
      <c r="G11" s="149"/>
      <c r="H11" s="149"/>
      <c r="I11" s="149"/>
      <c r="J11" s="150"/>
      <c r="K11" s="150"/>
      <c r="L11" s="150"/>
      <c r="M11" s="150"/>
      <c r="N11" s="151"/>
    </row>
    <row r="12" spans="1:43" s="160" customFormat="1" ht="25.5" customHeight="1">
      <c r="A12" s="156" t="s">
        <v>44</v>
      </c>
      <c r="B12" s="157"/>
      <c r="C12" s="157"/>
      <c r="D12" s="158"/>
      <c r="E12" s="158"/>
      <c r="F12" s="159" t="s">
        <v>114</v>
      </c>
    </row>
    <row r="13" spans="1:43" s="160" customFormat="1" ht="42" customHeight="1">
      <c r="A13" s="157"/>
      <c r="B13" s="156" t="s">
        <v>45</v>
      </c>
      <c r="C13" s="157"/>
      <c r="D13" s="158"/>
      <c r="E13" s="158"/>
      <c r="F13" s="159" t="s">
        <v>43</v>
      </c>
    </row>
    <row r="14" spans="1:43" s="160" customFormat="1" ht="30.85" customHeight="1">
      <c r="A14" s="157"/>
      <c r="B14" s="157"/>
      <c r="C14" s="156" t="s">
        <v>91</v>
      </c>
      <c r="D14" s="158"/>
      <c r="E14" s="158"/>
      <c r="F14" s="159" t="s">
        <v>43</v>
      </c>
    </row>
    <row r="15" spans="1:43" ht="36.85" customHeight="1">
      <c r="A15" s="157"/>
      <c r="B15" s="157"/>
      <c r="C15" s="157"/>
      <c r="D15" s="161">
        <v>1183</v>
      </c>
      <c r="E15" s="161"/>
      <c r="F15" s="162" t="s">
        <v>62</v>
      </c>
    </row>
    <row r="16" spans="1:43" ht="45" customHeight="1">
      <c r="A16" s="157"/>
      <c r="B16" s="157"/>
      <c r="C16" s="157"/>
      <c r="D16" s="161"/>
      <c r="E16" s="161">
        <v>32012</v>
      </c>
      <c r="F16" s="162" t="s">
        <v>86</v>
      </c>
    </row>
  </sheetData>
  <mergeCells count="8">
    <mergeCell ref="A10:C10"/>
    <mergeCell ref="D10:E10"/>
    <mergeCell ref="F10:F11"/>
    <mergeCell ref="AB1:AD1"/>
    <mergeCell ref="AA2:AD2"/>
    <mergeCell ref="Y3:AD3"/>
    <mergeCell ref="A6:F6"/>
    <mergeCell ref="A8:F8"/>
  </mergeCells>
  <pageMargins left="0.51181102362204722" right="0.23622047244094491" top="0.39370078740157483" bottom="0.55118110236220474" header="0.19685039370078741" footer="0.27559055118110237"/>
  <pageSetup scale="78" firstPageNumber="1215" orientation="portrait" useFirstPageNumber="1" horizontalDpi="4294967294" verticalDpi="4294967294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E37"/>
  <sheetViews>
    <sheetView topLeftCell="A19" zoomScale="85" zoomScaleNormal="85" zoomScaleSheetLayoutView="100" workbookViewId="0">
      <selection activeCell="A12" sqref="A12:XFD24"/>
    </sheetView>
  </sheetViews>
  <sheetFormatPr defaultColWidth="9.09765625" defaultRowHeight="18"/>
  <cols>
    <col min="1" max="1" width="5.296875" style="1" customWidth="1"/>
    <col min="2" max="2" width="24.59765625" style="1" customWidth="1"/>
    <col min="3" max="3" width="67.8984375" style="1" customWidth="1"/>
    <col min="4" max="4" width="28.59765625" style="1" customWidth="1"/>
    <col min="5" max="5" width="32" style="1" customWidth="1"/>
    <col min="6" max="6" width="49.8984375" style="1" customWidth="1"/>
    <col min="7" max="16384" width="9.09765625" style="1"/>
  </cols>
  <sheetData>
    <row r="1" spans="1:4" ht="37.5" customHeight="1">
      <c r="C1" s="230" t="s">
        <v>104</v>
      </c>
      <c r="D1" s="230"/>
    </row>
    <row r="2" spans="1:4" ht="17.45" customHeight="1">
      <c r="C2" s="231" t="s">
        <v>76</v>
      </c>
      <c r="D2" s="231"/>
    </row>
    <row r="3" spans="1:4" ht="17.45" customHeight="1">
      <c r="C3" s="231" t="s">
        <v>7</v>
      </c>
      <c r="D3" s="231"/>
    </row>
    <row r="5" spans="1:4" ht="59.45" customHeight="1">
      <c r="A5" s="61"/>
      <c r="B5" s="242" t="s">
        <v>136</v>
      </c>
      <c r="C5" s="242"/>
      <c r="D5" s="242"/>
    </row>
    <row r="6" spans="1:4" ht="23.45" customHeight="1"/>
    <row r="7" spans="1:4" ht="21.95" customHeight="1">
      <c r="A7" s="241" t="s">
        <v>75</v>
      </c>
      <c r="B7" s="241"/>
      <c r="C7" s="241"/>
      <c r="D7" s="241"/>
    </row>
    <row r="8" spans="1:4" ht="38.9" customHeight="1">
      <c r="C8" s="12" t="s">
        <v>69</v>
      </c>
      <c r="D8" s="13"/>
    </row>
    <row r="9" spans="1:4">
      <c r="B9" s="238" t="s">
        <v>8</v>
      </c>
      <c r="C9" s="239"/>
      <c r="D9" s="240"/>
    </row>
    <row r="10" spans="1:4" s="31" customFormat="1">
      <c r="B10" s="62"/>
      <c r="C10" s="62"/>
      <c r="D10" s="63"/>
    </row>
    <row r="11" spans="1:4" s="31" customFormat="1">
      <c r="B11" s="62"/>
      <c r="C11" s="62"/>
    </row>
    <row r="12" spans="1:4" s="3" customFormat="1">
      <c r="B12" s="14" t="s">
        <v>1</v>
      </c>
      <c r="C12" s="14" t="s">
        <v>2</v>
      </c>
      <c r="D12" s="141"/>
    </row>
    <row r="13" spans="1:4" s="3" customFormat="1">
      <c r="B13" s="64">
        <v>1146</v>
      </c>
      <c r="C13" s="142" t="s">
        <v>101</v>
      </c>
      <c r="D13" s="14"/>
    </row>
    <row r="14" spans="1:4" s="3" customFormat="1"/>
    <row r="15" spans="1:4" s="3" customFormat="1">
      <c r="B15" s="234" t="s">
        <v>3</v>
      </c>
      <c r="C15" s="235"/>
      <c r="D15" s="17"/>
    </row>
    <row r="16" spans="1:4" s="3" customFormat="1" ht="72">
      <c r="B16" s="15" t="s">
        <v>4</v>
      </c>
      <c r="C16" s="56">
        <v>1146</v>
      </c>
      <c r="D16" s="134" t="s">
        <v>73</v>
      </c>
    </row>
    <row r="17" spans="2:5" s="3" customFormat="1">
      <c r="B17" s="15" t="s">
        <v>5</v>
      </c>
      <c r="C17" s="56">
        <v>11003</v>
      </c>
      <c r="D17" s="131" t="s">
        <v>9</v>
      </c>
    </row>
    <row r="18" spans="2:5" s="3" customFormat="1" ht="36">
      <c r="B18" s="15" t="s">
        <v>35</v>
      </c>
      <c r="C18" s="73" t="s">
        <v>137</v>
      </c>
      <c r="D18" s="193"/>
    </row>
    <row r="19" spans="2:5" s="3" customFormat="1" ht="54">
      <c r="B19" s="15" t="s">
        <v>36</v>
      </c>
      <c r="C19" s="73" t="s">
        <v>138</v>
      </c>
      <c r="D19" s="194"/>
    </row>
    <row r="20" spans="2:5" s="3" customFormat="1" ht="36">
      <c r="B20" s="15" t="s">
        <v>37</v>
      </c>
      <c r="C20" s="73" t="s">
        <v>96</v>
      </c>
      <c r="D20" s="194"/>
    </row>
    <row r="21" spans="2:5" s="3" customFormat="1" ht="72">
      <c r="B21" s="10" t="s">
        <v>102</v>
      </c>
      <c r="C21" s="73" t="s">
        <v>103</v>
      </c>
      <c r="D21" s="194"/>
    </row>
    <row r="22" spans="2:5" s="3" customFormat="1">
      <c r="B22" s="236" t="s">
        <v>0</v>
      </c>
      <c r="C22" s="237"/>
      <c r="D22" s="177"/>
    </row>
    <row r="23" spans="2:5" s="3" customFormat="1">
      <c r="B23" s="16" t="s">
        <v>6</v>
      </c>
      <c r="C23" s="16"/>
      <c r="D23" s="65">
        <f>+'Հավելված N 1'!D23</f>
        <v>-353830.7</v>
      </c>
      <c r="E23" s="66"/>
    </row>
    <row r="24" spans="2:5" s="3" customFormat="1"/>
    <row r="25" spans="2:5" ht="50.75">
      <c r="B25" s="19" t="s">
        <v>55</v>
      </c>
      <c r="C25" s="243" t="s">
        <v>2</v>
      </c>
      <c r="D25" s="244"/>
    </row>
    <row r="26" spans="2:5">
      <c r="B26" s="67">
        <v>1183</v>
      </c>
      <c r="C26" s="18" t="s">
        <v>66</v>
      </c>
      <c r="D26" s="18"/>
    </row>
    <row r="28" spans="2:5">
      <c r="B28" s="247" t="s">
        <v>3</v>
      </c>
      <c r="C28" s="248"/>
      <c r="D28" s="103"/>
    </row>
    <row r="29" spans="2:5" s="3" customFormat="1" ht="72">
      <c r="B29" s="70" t="s">
        <v>33</v>
      </c>
      <c r="C29" s="74">
        <v>1183</v>
      </c>
      <c r="D29" s="134" t="s">
        <v>100</v>
      </c>
    </row>
    <row r="30" spans="2:5">
      <c r="B30" s="104" t="s">
        <v>34</v>
      </c>
      <c r="C30" s="74">
        <v>32012</v>
      </c>
      <c r="D30" s="87" t="s">
        <v>9</v>
      </c>
    </row>
    <row r="31" spans="2:5" ht="36">
      <c r="B31" s="104" t="s">
        <v>35</v>
      </c>
      <c r="C31" s="101" t="s">
        <v>88</v>
      </c>
      <c r="D31" s="249"/>
    </row>
    <row r="32" spans="2:5" ht="36">
      <c r="B32" s="104" t="s">
        <v>36</v>
      </c>
      <c r="C32" s="101" t="s">
        <v>89</v>
      </c>
      <c r="D32" s="250"/>
    </row>
    <row r="33" spans="2:4" ht="36">
      <c r="B33" s="104" t="s">
        <v>37</v>
      </c>
      <c r="C33" s="88" t="s">
        <v>65</v>
      </c>
      <c r="D33" s="250"/>
    </row>
    <row r="34" spans="2:4" ht="72" customHeight="1">
      <c r="B34" s="104" t="s">
        <v>68</v>
      </c>
      <c r="C34" s="88" t="s">
        <v>67</v>
      </c>
      <c r="D34" s="250"/>
    </row>
    <row r="35" spans="2:4">
      <c r="B35" s="252" t="s">
        <v>38</v>
      </c>
      <c r="C35" s="252"/>
      <c r="D35" s="251"/>
    </row>
    <row r="36" spans="2:4">
      <c r="B36" s="245" t="s">
        <v>90</v>
      </c>
      <c r="C36" s="246"/>
      <c r="D36" s="71">
        <v>12</v>
      </c>
    </row>
    <row r="37" spans="2:4">
      <c r="B37" s="105" t="s">
        <v>39</v>
      </c>
      <c r="C37" s="105"/>
      <c r="D37" s="102">
        <f>+'Հավելված N 1'!D36</f>
        <v>353830.7</v>
      </c>
    </row>
  </sheetData>
  <mergeCells count="14">
    <mergeCell ref="C25:D25"/>
    <mergeCell ref="B36:C36"/>
    <mergeCell ref="B28:C28"/>
    <mergeCell ref="D31:D35"/>
    <mergeCell ref="B35:C35"/>
    <mergeCell ref="D18:D22"/>
    <mergeCell ref="B15:C15"/>
    <mergeCell ref="B22:C22"/>
    <mergeCell ref="C1:D1"/>
    <mergeCell ref="B9:D9"/>
    <mergeCell ref="A7:D7"/>
    <mergeCell ref="B5:D5"/>
    <mergeCell ref="C3:D3"/>
    <mergeCell ref="C2:D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125"/>
  <sheetViews>
    <sheetView zoomScale="85" zoomScaleNormal="85" zoomScaleSheetLayoutView="100" workbookViewId="0">
      <selection activeCell="E11" sqref="E11"/>
    </sheetView>
  </sheetViews>
  <sheetFormatPr defaultColWidth="9.09765625" defaultRowHeight="18"/>
  <cols>
    <col min="1" max="1" width="5.296875" style="1" customWidth="1"/>
    <col min="2" max="2" width="24.59765625" style="1" customWidth="1"/>
    <col min="3" max="3" width="67.8984375" style="1" customWidth="1"/>
    <col min="4" max="4" width="28.59765625" style="1" customWidth="1"/>
    <col min="5" max="5" width="32" style="1" customWidth="1"/>
    <col min="6" max="6" width="49.8984375" style="1" customWidth="1"/>
    <col min="7" max="16384" width="9.09765625" style="1"/>
  </cols>
  <sheetData>
    <row r="1" spans="1:4" ht="37.5" customHeight="1">
      <c r="C1" s="230" t="s">
        <v>105</v>
      </c>
      <c r="D1" s="230"/>
    </row>
    <row r="2" spans="1:4" ht="17.45" customHeight="1">
      <c r="C2" s="231" t="s">
        <v>76</v>
      </c>
      <c r="D2" s="231"/>
    </row>
    <row r="3" spans="1:4" ht="17.45" customHeight="1">
      <c r="C3" s="231" t="s">
        <v>7</v>
      </c>
      <c r="D3" s="231"/>
    </row>
    <row r="6" spans="1:4" ht="59.45" customHeight="1">
      <c r="A6" s="61"/>
      <c r="B6" s="242" t="s">
        <v>143</v>
      </c>
      <c r="C6" s="242"/>
      <c r="D6" s="242"/>
    </row>
    <row r="7" spans="1:4" ht="23.45" customHeight="1"/>
    <row r="8" spans="1:4" ht="21.95" customHeight="1">
      <c r="A8" s="241" t="s">
        <v>107</v>
      </c>
      <c r="B8" s="241"/>
      <c r="C8" s="241"/>
      <c r="D8" s="241"/>
    </row>
    <row r="9" spans="1:4" ht="38.9" customHeight="1">
      <c r="C9" s="12" t="s">
        <v>108</v>
      </c>
      <c r="D9" s="13"/>
    </row>
    <row r="10" spans="1:4">
      <c r="B10" s="238" t="s">
        <v>74</v>
      </c>
      <c r="C10" s="239"/>
      <c r="D10" s="240"/>
    </row>
    <row r="11" spans="1:4" s="31" customFormat="1">
      <c r="B11" s="62"/>
      <c r="C11" s="62"/>
      <c r="D11" s="63"/>
    </row>
    <row r="12" spans="1:4" s="31" customFormat="1">
      <c r="B12" s="62"/>
      <c r="C12" s="62"/>
    </row>
    <row r="13" spans="1:4" ht="50.75">
      <c r="B13" s="19" t="s">
        <v>55</v>
      </c>
      <c r="C13" s="243" t="s">
        <v>2</v>
      </c>
      <c r="D13" s="244"/>
    </row>
    <row r="14" spans="1:4">
      <c r="B14" s="67">
        <v>1183</v>
      </c>
      <c r="C14" s="18" t="s">
        <v>66</v>
      </c>
      <c r="D14" s="18"/>
    </row>
    <row r="16" spans="1:4">
      <c r="B16" s="247" t="s">
        <v>3</v>
      </c>
      <c r="C16" s="248"/>
      <c r="D16" s="103"/>
    </row>
    <row r="17" spans="1:4" s="3" customFormat="1" ht="72">
      <c r="B17" s="70" t="s">
        <v>33</v>
      </c>
      <c r="C17" s="74">
        <v>1183</v>
      </c>
      <c r="D17" s="145" t="s">
        <v>100</v>
      </c>
    </row>
    <row r="18" spans="1:4">
      <c r="B18" s="104" t="s">
        <v>34</v>
      </c>
      <c r="C18" s="74">
        <v>32012</v>
      </c>
      <c r="D18" s="143" t="s">
        <v>9</v>
      </c>
    </row>
    <row r="19" spans="1:4" ht="36">
      <c r="B19" s="104" t="s">
        <v>35</v>
      </c>
      <c r="C19" s="101" t="s">
        <v>88</v>
      </c>
      <c r="D19" s="249"/>
    </row>
    <row r="20" spans="1:4" ht="36">
      <c r="B20" s="104" t="s">
        <v>36</v>
      </c>
      <c r="C20" s="101" t="s">
        <v>89</v>
      </c>
      <c r="D20" s="250"/>
    </row>
    <row r="21" spans="1:4" ht="36">
      <c r="B21" s="104" t="s">
        <v>37</v>
      </c>
      <c r="C21" s="144" t="s">
        <v>65</v>
      </c>
      <c r="D21" s="250"/>
    </row>
    <row r="22" spans="1:4" ht="72" customHeight="1">
      <c r="B22" s="104" t="s">
        <v>68</v>
      </c>
      <c r="C22" s="144" t="s">
        <v>67</v>
      </c>
      <c r="D22" s="250"/>
    </row>
    <row r="23" spans="1:4">
      <c r="B23" s="252" t="s">
        <v>38</v>
      </c>
      <c r="C23" s="252"/>
      <c r="D23" s="251"/>
    </row>
    <row r="24" spans="1:4">
      <c r="B24" s="105" t="s">
        <v>39</v>
      </c>
      <c r="C24" s="105"/>
      <c r="D24" s="102">
        <f>+'Հավելված N 2'!G49</f>
        <v>58760</v>
      </c>
    </row>
    <row r="29" spans="1:4" ht="21.95" customHeight="1">
      <c r="A29" s="241" t="s">
        <v>59</v>
      </c>
      <c r="B29" s="241"/>
      <c r="C29" s="241"/>
      <c r="D29" s="241"/>
    </row>
    <row r="30" spans="1:4" ht="38.9" customHeight="1">
      <c r="C30" s="12" t="s">
        <v>69</v>
      </c>
      <c r="D30" s="13"/>
    </row>
    <row r="31" spans="1:4">
      <c r="B31" s="238" t="s">
        <v>74</v>
      </c>
      <c r="C31" s="239"/>
      <c r="D31" s="240"/>
    </row>
    <row r="32" spans="1:4" s="31" customFormat="1">
      <c r="B32" s="62"/>
      <c r="C32" s="62"/>
      <c r="D32" s="63"/>
    </row>
    <row r="33" spans="2:5" s="31" customFormat="1">
      <c r="B33" s="62"/>
      <c r="C33" s="62"/>
    </row>
    <row r="34" spans="2:5" s="3" customFormat="1">
      <c r="B34" s="14" t="s">
        <v>1</v>
      </c>
      <c r="C34" s="14" t="s">
        <v>2</v>
      </c>
      <c r="D34" s="141"/>
    </row>
    <row r="35" spans="2:5" s="3" customFormat="1">
      <c r="B35" s="64">
        <v>1146</v>
      </c>
      <c r="C35" s="142" t="s">
        <v>101</v>
      </c>
      <c r="D35" s="14"/>
    </row>
    <row r="36" spans="2:5" s="3" customFormat="1"/>
    <row r="37" spans="2:5" s="3" customFormat="1">
      <c r="B37" s="234" t="s">
        <v>3</v>
      </c>
      <c r="C37" s="235"/>
      <c r="D37" s="17"/>
    </row>
    <row r="38" spans="2:5" s="3" customFormat="1" ht="72">
      <c r="B38" s="15" t="s">
        <v>4</v>
      </c>
      <c r="C38" s="56">
        <v>1146</v>
      </c>
      <c r="D38" s="175" t="s">
        <v>73</v>
      </c>
    </row>
    <row r="39" spans="2:5" s="3" customFormat="1">
      <c r="B39" s="15" t="s">
        <v>5</v>
      </c>
      <c r="C39" s="56">
        <v>11003</v>
      </c>
      <c r="D39" s="168" t="s">
        <v>9</v>
      </c>
    </row>
    <row r="40" spans="2:5" s="3" customFormat="1" ht="36">
      <c r="B40" s="15" t="s">
        <v>35</v>
      </c>
      <c r="C40" s="173" t="s">
        <v>137</v>
      </c>
      <c r="D40" s="193"/>
    </row>
    <row r="41" spans="2:5" s="3" customFormat="1" ht="54">
      <c r="B41" s="15" t="s">
        <v>36</v>
      </c>
      <c r="C41" s="173" t="s">
        <v>138</v>
      </c>
      <c r="D41" s="194"/>
    </row>
    <row r="42" spans="2:5" s="3" customFormat="1" ht="36">
      <c r="B42" s="15" t="s">
        <v>37</v>
      </c>
      <c r="C42" s="173" t="s">
        <v>96</v>
      </c>
      <c r="D42" s="194"/>
    </row>
    <row r="43" spans="2:5" s="3" customFormat="1" ht="72">
      <c r="B43" s="10" t="s">
        <v>102</v>
      </c>
      <c r="C43" s="173" t="s">
        <v>139</v>
      </c>
      <c r="D43" s="194"/>
    </row>
    <row r="44" spans="2:5" s="3" customFormat="1">
      <c r="B44" s="236" t="s">
        <v>0</v>
      </c>
      <c r="C44" s="237"/>
      <c r="D44" s="177"/>
    </row>
    <row r="45" spans="2:5" s="3" customFormat="1">
      <c r="B45" s="16" t="s">
        <v>6</v>
      </c>
      <c r="C45" s="16"/>
      <c r="D45" s="65">
        <f>+'Հավելված N 2'!G25</f>
        <v>-353830.7</v>
      </c>
      <c r="E45" s="66"/>
    </row>
    <row r="46" spans="2:5" s="3" customFormat="1"/>
    <row r="47" spans="2:5" ht="50.75">
      <c r="B47" s="19" t="s">
        <v>55</v>
      </c>
      <c r="C47" s="243" t="s">
        <v>2</v>
      </c>
      <c r="D47" s="244"/>
    </row>
    <row r="48" spans="2:5">
      <c r="B48" s="67">
        <v>1183</v>
      </c>
      <c r="C48" s="18" t="s">
        <v>66</v>
      </c>
      <c r="D48" s="18"/>
    </row>
    <row r="50" spans="1:4">
      <c r="B50" s="247" t="s">
        <v>3</v>
      </c>
      <c r="C50" s="248"/>
      <c r="D50" s="103"/>
    </row>
    <row r="51" spans="1:4" s="3" customFormat="1" ht="72">
      <c r="B51" s="70" t="s">
        <v>33</v>
      </c>
      <c r="C51" s="74">
        <v>1183</v>
      </c>
      <c r="D51" s="134" t="s">
        <v>100</v>
      </c>
    </row>
    <row r="52" spans="1:4">
      <c r="B52" s="104" t="s">
        <v>34</v>
      </c>
      <c r="C52" s="74">
        <v>32012</v>
      </c>
      <c r="D52" s="132" t="s">
        <v>9</v>
      </c>
    </row>
    <row r="53" spans="1:4" ht="36">
      <c r="B53" s="104" t="s">
        <v>35</v>
      </c>
      <c r="C53" s="101" t="s">
        <v>88</v>
      </c>
      <c r="D53" s="249"/>
    </row>
    <row r="54" spans="1:4" ht="36">
      <c r="B54" s="104" t="s">
        <v>36</v>
      </c>
      <c r="C54" s="101" t="s">
        <v>89</v>
      </c>
      <c r="D54" s="250"/>
    </row>
    <row r="55" spans="1:4" ht="36">
      <c r="B55" s="104" t="s">
        <v>37</v>
      </c>
      <c r="C55" s="133" t="s">
        <v>65</v>
      </c>
      <c r="D55" s="250"/>
    </row>
    <row r="56" spans="1:4" ht="72" customHeight="1">
      <c r="B56" s="104" t="s">
        <v>68</v>
      </c>
      <c r="C56" s="133" t="s">
        <v>67</v>
      </c>
      <c r="D56" s="250"/>
    </row>
    <row r="57" spans="1:4">
      <c r="B57" s="252" t="s">
        <v>38</v>
      </c>
      <c r="C57" s="252"/>
      <c r="D57" s="251"/>
    </row>
    <row r="58" spans="1:4">
      <c r="B58" s="245" t="s">
        <v>90</v>
      </c>
      <c r="C58" s="246"/>
      <c r="D58" s="71">
        <v>7</v>
      </c>
    </row>
    <row r="59" spans="1:4">
      <c r="B59" s="105" t="s">
        <v>39</v>
      </c>
      <c r="C59" s="105"/>
      <c r="D59" s="102">
        <f>+'Հավելված N 2'!G42</f>
        <v>173168.1</v>
      </c>
    </row>
    <row r="64" spans="1:4" ht="21.95" customHeight="1">
      <c r="A64" s="241" t="s">
        <v>140</v>
      </c>
      <c r="B64" s="241"/>
      <c r="C64" s="241"/>
      <c r="D64" s="241"/>
    </row>
    <row r="65" spans="2:4" ht="38.9" customHeight="1">
      <c r="C65" s="12" t="s">
        <v>116</v>
      </c>
      <c r="D65" s="13"/>
    </row>
    <row r="66" spans="2:4">
      <c r="B66" s="238" t="s">
        <v>74</v>
      </c>
      <c r="C66" s="239"/>
      <c r="D66" s="240"/>
    </row>
    <row r="67" spans="2:4" s="31" customFormat="1">
      <c r="B67" s="62"/>
      <c r="C67" s="62"/>
      <c r="D67" s="63"/>
    </row>
    <row r="68" spans="2:4" s="31" customFormat="1">
      <c r="B68" s="62"/>
      <c r="C68" s="62"/>
    </row>
    <row r="69" spans="2:4" ht="50.75">
      <c r="B69" s="19" t="s">
        <v>55</v>
      </c>
      <c r="C69" s="243" t="s">
        <v>2</v>
      </c>
      <c r="D69" s="244"/>
    </row>
    <row r="70" spans="2:4">
      <c r="B70" s="67">
        <v>1183</v>
      </c>
      <c r="C70" s="18" t="s">
        <v>66</v>
      </c>
      <c r="D70" s="18"/>
    </row>
    <row r="72" spans="2:4">
      <c r="B72" s="247" t="s">
        <v>3</v>
      </c>
      <c r="C72" s="248"/>
      <c r="D72" s="103"/>
    </row>
    <row r="73" spans="2:4" s="3" customFormat="1" ht="72">
      <c r="B73" s="70" t="s">
        <v>33</v>
      </c>
      <c r="C73" s="74">
        <v>1183</v>
      </c>
      <c r="D73" s="175" t="s">
        <v>100</v>
      </c>
    </row>
    <row r="74" spans="2:4">
      <c r="B74" s="104" t="s">
        <v>34</v>
      </c>
      <c r="C74" s="74">
        <v>32012</v>
      </c>
      <c r="D74" s="169" t="s">
        <v>9</v>
      </c>
    </row>
    <row r="75" spans="2:4" ht="36">
      <c r="B75" s="104" t="s">
        <v>35</v>
      </c>
      <c r="C75" s="101" t="s">
        <v>88</v>
      </c>
      <c r="D75" s="249"/>
    </row>
    <row r="76" spans="2:4" ht="36">
      <c r="B76" s="104" t="s">
        <v>36</v>
      </c>
      <c r="C76" s="101" t="s">
        <v>89</v>
      </c>
      <c r="D76" s="250"/>
    </row>
    <row r="77" spans="2:4" ht="36">
      <c r="B77" s="104" t="s">
        <v>37</v>
      </c>
      <c r="C77" s="174" t="s">
        <v>65</v>
      </c>
      <c r="D77" s="250"/>
    </row>
    <row r="78" spans="2:4" ht="72" customHeight="1">
      <c r="B78" s="104" t="s">
        <v>68</v>
      </c>
      <c r="C78" s="174" t="s">
        <v>67</v>
      </c>
      <c r="D78" s="250"/>
    </row>
    <row r="79" spans="2:4">
      <c r="B79" s="252" t="s">
        <v>38</v>
      </c>
      <c r="C79" s="252"/>
      <c r="D79" s="251"/>
    </row>
    <row r="80" spans="2:4">
      <c r="B80" s="245" t="s">
        <v>90</v>
      </c>
      <c r="C80" s="246"/>
      <c r="D80" s="71">
        <v>2</v>
      </c>
    </row>
    <row r="81" spans="1:4">
      <c r="B81" s="105" t="s">
        <v>39</v>
      </c>
      <c r="C81" s="105"/>
      <c r="D81" s="102">
        <f>+'Հավելված N 2'!G56</f>
        <v>69318.8</v>
      </c>
    </row>
    <row r="86" spans="1:4" ht="21.95" customHeight="1">
      <c r="A86" s="241" t="s">
        <v>141</v>
      </c>
      <c r="B86" s="241"/>
      <c r="C86" s="241"/>
      <c r="D86" s="241"/>
    </row>
    <row r="87" spans="1:4" ht="38.9" customHeight="1">
      <c r="C87" s="12" t="s">
        <v>118</v>
      </c>
      <c r="D87" s="13"/>
    </row>
    <row r="88" spans="1:4">
      <c r="B88" s="238" t="s">
        <v>74</v>
      </c>
      <c r="C88" s="239"/>
      <c r="D88" s="240"/>
    </row>
    <row r="89" spans="1:4" s="31" customFormat="1">
      <c r="B89" s="62"/>
      <c r="C89" s="62"/>
      <c r="D89" s="63"/>
    </row>
    <row r="90" spans="1:4" s="31" customFormat="1">
      <c r="B90" s="62"/>
      <c r="C90" s="62"/>
    </row>
    <row r="91" spans="1:4" ht="50.75">
      <c r="B91" s="19" t="s">
        <v>55</v>
      </c>
      <c r="C91" s="243" t="s">
        <v>2</v>
      </c>
      <c r="D91" s="244"/>
    </row>
    <row r="92" spans="1:4">
      <c r="B92" s="67">
        <v>1183</v>
      </c>
      <c r="C92" s="18" t="s">
        <v>66</v>
      </c>
      <c r="D92" s="18"/>
    </row>
    <row r="94" spans="1:4">
      <c r="B94" s="247" t="s">
        <v>3</v>
      </c>
      <c r="C94" s="248"/>
      <c r="D94" s="103"/>
    </row>
    <row r="95" spans="1:4" s="3" customFormat="1" ht="72">
      <c r="B95" s="70" t="s">
        <v>33</v>
      </c>
      <c r="C95" s="74">
        <v>1183</v>
      </c>
      <c r="D95" s="175" t="s">
        <v>100</v>
      </c>
    </row>
    <row r="96" spans="1:4">
      <c r="B96" s="104" t="s">
        <v>34</v>
      </c>
      <c r="C96" s="74">
        <v>32012</v>
      </c>
      <c r="D96" s="169" t="s">
        <v>9</v>
      </c>
    </row>
    <row r="97" spans="1:4" ht="36">
      <c r="B97" s="104" t="s">
        <v>35</v>
      </c>
      <c r="C97" s="101" t="s">
        <v>88</v>
      </c>
      <c r="D97" s="249"/>
    </row>
    <row r="98" spans="1:4" ht="36">
      <c r="B98" s="104" t="s">
        <v>36</v>
      </c>
      <c r="C98" s="101" t="s">
        <v>89</v>
      </c>
      <c r="D98" s="250"/>
    </row>
    <row r="99" spans="1:4" ht="36">
      <c r="B99" s="104" t="s">
        <v>37</v>
      </c>
      <c r="C99" s="174" t="s">
        <v>65</v>
      </c>
      <c r="D99" s="250"/>
    </row>
    <row r="100" spans="1:4" ht="72" customHeight="1">
      <c r="B100" s="104" t="s">
        <v>68</v>
      </c>
      <c r="C100" s="174" t="s">
        <v>67</v>
      </c>
      <c r="D100" s="250"/>
    </row>
    <row r="101" spans="1:4">
      <c r="B101" s="252" t="s">
        <v>38</v>
      </c>
      <c r="C101" s="252"/>
      <c r="D101" s="251"/>
    </row>
    <row r="102" spans="1:4">
      <c r="B102" s="245" t="s">
        <v>90</v>
      </c>
      <c r="C102" s="246"/>
      <c r="D102" s="71">
        <v>2</v>
      </c>
    </row>
    <row r="103" spans="1:4">
      <c r="B103" s="105" t="s">
        <v>39</v>
      </c>
      <c r="C103" s="105"/>
      <c r="D103" s="102">
        <f>+'Հավելված N 2'!G63</f>
        <v>42761.8</v>
      </c>
    </row>
    <row r="108" spans="1:4" ht="21.95" customHeight="1">
      <c r="A108" s="241" t="s">
        <v>142</v>
      </c>
      <c r="B108" s="241"/>
      <c r="C108" s="241"/>
      <c r="D108" s="241"/>
    </row>
    <row r="109" spans="1:4" ht="38.9" customHeight="1">
      <c r="C109" s="12" t="s">
        <v>129</v>
      </c>
      <c r="D109" s="13"/>
    </row>
    <row r="110" spans="1:4">
      <c r="B110" s="238" t="s">
        <v>74</v>
      </c>
      <c r="C110" s="239"/>
      <c r="D110" s="240"/>
    </row>
    <row r="111" spans="1:4" s="31" customFormat="1">
      <c r="B111" s="62"/>
      <c r="C111" s="62"/>
      <c r="D111" s="63"/>
    </row>
    <row r="112" spans="1:4" s="31" customFormat="1">
      <c r="B112" s="62"/>
      <c r="C112" s="62"/>
    </row>
    <row r="113" spans="2:4" ht="50.75">
      <c r="B113" s="19" t="s">
        <v>55</v>
      </c>
      <c r="C113" s="243" t="s">
        <v>2</v>
      </c>
      <c r="D113" s="244"/>
    </row>
    <row r="114" spans="2:4">
      <c r="B114" s="67">
        <v>1183</v>
      </c>
      <c r="C114" s="18" t="s">
        <v>66</v>
      </c>
      <c r="D114" s="18"/>
    </row>
    <row r="116" spans="2:4">
      <c r="B116" s="247" t="s">
        <v>3</v>
      </c>
      <c r="C116" s="248"/>
      <c r="D116" s="103"/>
    </row>
    <row r="117" spans="2:4" s="3" customFormat="1" ht="72">
      <c r="B117" s="70" t="s">
        <v>33</v>
      </c>
      <c r="C117" s="74">
        <v>1183</v>
      </c>
      <c r="D117" s="175" t="s">
        <v>100</v>
      </c>
    </row>
    <row r="118" spans="2:4">
      <c r="B118" s="104" t="s">
        <v>34</v>
      </c>
      <c r="C118" s="74">
        <v>32012</v>
      </c>
      <c r="D118" s="169" t="s">
        <v>9</v>
      </c>
    </row>
    <row r="119" spans="2:4" ht="36">
      <c r="B119" s="104" t="s">
        <v>35</v>
      </c>
      <c r="C119" s="101" t="s">
        <v>88</v>
      </c>
      <c r="D119" s="249"/>
    </row>
    <row r="120" spans="2:4" ht="36">
      <c r="B120" s="104" t="s">
        <v>36</v>
      </c>
      <c r="C120" s="101" t="s">
        <v>89</v>
      </c>
      <c r="D120" s="250"/>
    </row>
    <row r="121" spans="2:4" ht="36">
      <c r="B121" s="104" t="s">
        <v>37</v>
      </c>
      <c r="C121" s="174" t="s">
        <v>65</v>
      </c>
      <c r="D121" s="250"/>
    </row>
    <row r="122" spans="2:4" ht="72" customHeight="1">
      <c r="B122" s="104" t="s">
        <v>68</v>
      </c>
      <c r="C122" s="174" t="s">
        <v>67</v>
      </c>
      <c r="D122" s="250"/>
    </row>
    <row r="123" spans="2:4">
      <c r="B123" s="252" t="s">
        <v>38</v>
      </c>
      <c r="C123" s="252"/>
      <c r="D123" s="251"/>
    </row>
    <row r="124" spans="2:4">
      <c r="B124" s="245" t="s">
        <v>90</v>
      </c>
      <c r="C124" s="246"/>
      <c r="D124" s="71">
        <v>1</v>
      </c>
    </row>
    <row r="125" spans="2:4">
      <c r="B125" s="105" t="s">
        <v>39</v>
      </c>
      <c r="C125" s="105"/>
      <c r="D125" s="102">
        <f>+'Հավելված N 2'!G70</f>
        <v>9822</v>
      </c>
    </row>
  </sheetData>
  <mergeCells count="41">
    <mergeCell ref="B31:D31"/>
    <mergeCell ref="B16:C16"/>
    <mergeCell ref="D19:D23"/>
    <mergeCell ref="B23:C23"/>
    <mergeCell ref="C13:D13"/>
    <mergeCell ref="C1:D1"/>
    <mergeCell ref="C2:D2"/>
    <mergeCell ref="C3:D3"/>
    <mergeCell ref="B6:D6"/>
    <mergeCell ref="A29:D29"/>
    <mergeCell ref="A8:D8"/>
    <mergeCell ref="B10:D10"/>
    <mergeCell ref="B124:C124"/>
    <mergeCell ref="D119:D123"/>
    <mergeCell ref="B123:C123"/>
    <mergeCell ref="B110:D110"/>
    <mergeCell ref="C113:D113"/>
    <mergeCell ref="C69:D69"/>
    <mergeCell ref="B72:C72"/>
    <mergeCell ref="D75:D79"/>
    <mergeCell ref="B79:C79"/>
    <mergeCell ref="B116:C116"/>
    <mergeCell ref="B80:C80"/>
    <mergeCell ref="A86:D86"/>
    <mergeCell ref="B88:D88"/>
    <mergeCell ref="C91:D91"/>
    <mergeCell ref="B94:C94"/>
    <mergeCell ref="D97:D101"/>
    <mergeCell ref="B101:C101"/>
    <mergeCell ref="B102:C102"/>
    <mergeCell ref="A108:D108"/>
    <mergeCell ref="B37:C37"/>
    <mergeCell ref="D40:D44"/>
    <mergeCell ref="B44:C44"/>
    <mergeCell ref="A64:D64"/>
    <mergeCell ref="B66:D66"/>
    <mergeCell ref="D53:D57"/>
    <mergeCell ref="B57:C57"/>
    <mergeCell ref="B58:C58"/>
    <mergeCell ref="C47:D47"/>
    <mergeCell ref="B50:C50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'Հավելված N 4'!Print_Titles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https://mul2.gov.am/tasks/701243/oneclick/havelvacner.xlsx?token=c5fcc7a3d58264d412938f263c586441</cp:keywords>
  <cp:lastModifiedBy>User</cp:lastModifiedBy>
  <cp:lastPrinted>2022-10-11T15:24:28Z</cp:lastPrinted>
  <dcterms:created xsi:type="dcterms:W3CDTF">2022-01-04T07:12:58Z</dcterms:created>
  <dcterms:modified xsi:type="dcterms:W3CDTF">2022-10-31T11:33:28Z</dcterms:modified>
</cp:coreProperties>
</file>