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45" yWindow="-165" windowWidth="20640" windowHeight="3780" tabRatio="423" activeTab="6"/>
  </bookViews>
  <sheets>
    <sheet name="1" sheetId="54" r:id="rId1"/>
    <sheet name="2" sheetId="37" r:id="rId2"/>
    <sheet name="3" sheetId="50" r:id="rId3"/>
    <sheet name="4" sheetId="42" r:id="rId4"/>
    <sheet name="5" sheetId="51" r:id="rId5"/>
    <sheet name="6" sheetId="52" r:id="rId6"/>
    <sheet name="7" sheetId="48" r:id="rId7"/>
  </sheets>
  <externalReferences>
    <externalReference r:id="rId8"/>
  </externalReference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>#REF!</definedName>
    <definedName name="mas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x">#REF!</definedName>
    <definedName name="_xlnm.Print_Titles" localSheetId="1">'2'!$6:$8</definedName>
    <definedName name="_xlnm.Print_Titles" localSheetId="2">'3'!$8:$9</definedName>
    <definedName name="_xlnm.Print_Titles" localSheetId="3">'4'!$7:$8</definedName>
    <definedName name="_xlnm.Print_Area" localSheetId="3">'4'!$A$1:$E$32</definedName>
    <definedName name="Հավելված">#REF!</definedName>
    <definedName name="Մաս">#REF!</definedName>
    <definedName name="շախմատիստ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5" i="52" l="1"/>
  <c r="H32" i="50" l="1"/>
  <c r="G32" i="50"/>
  <c r="G44" i="48" l="1"/>
  <c r="G43" i="48"/>
  <c r="G42" i="48"/>
  <c r="G41" i="48"/>
  <c r="G40" i="48"/>
  <c r="G39" i="48"/>
  <c r="G38" i="48"/>
  <c r="G37" i="48"/>
  <c r="G36" i="48"/>
  <c r="G35" i="48"/>
  <c r="G33" i="48"/>
  <c r="G32" i="48"/>
  <c r="G31" i="48"/>
  <c r="G30" i="48"/>
  <c r="G29" i="48"/>
  <c r="G28" i="48"/>
  <c r="G26" i="48" s="1"/>
  <c r="G27" i="48"/>
  <c r="B25" i="48"/>
  <c r="G24" i="48"/>
  <c r="G23" i="48"/>
  <c r="G22" i="48"/>
  <c r="G21" i="48"/>
  <c r="G20" i="48"/>
  <c r="G19" i="48"/>
  <c r="G18" i="48"/>
  <c r="G17" i="48"/>
  <c r="G16" i="48"/>
  <c r="G14" i="48"/>
  <c r="E13" i="48"/>
  <c r="G13" i="48" s="1"/>
  <c r="G12" i="48"/>
  <c r="G11" i="48" l="1"/>
  <c r="G15" i="48"/>
  <c r="G34" i="48"/>
  <c r="G25" i="48"/>
  <c r="G9" i="48" l="1"/>
  <c r="G8" i="48" s="1"/>
  <c r="G10" i="48"/>
  <c r="H15" i="37"/>
  <c r="E15" i="37"/>
  <c r="F15" i="37"/>
  <c r="E17" i="42"/>
  <c r="D17" i="42"/>
  <c r="C16" i="37"/>
  <c r="G16" i="37"/>
  <c r="D16" i="37" s="1"/>
  <c r="C61" i="52" l="1"/>
  <c r="D59" i="52" l="1"/>
  <c r="C59" i="52"/>
  <c r="D57" i="52"/>
  <c r="C57" i="52"/>
  <c r="D55" i="52"/>
  <c r="D54" i="52" s="1"/>
  <c r="D30" i="52"/>
  <c r="D29" i="52" s="1"/>
  <c r="C30" i="52"/>
  <c r="C32" i="52"/>
  <c r="D32" i="52"/>
  <c r="D34" i="52"/>
  <c r="C34" i="52"/>
  <c r="D30" i="54" l="1"/>
  <c r="D28" i="54"/>
  <c r="D26" i="54"/>
  <c r="H30" i="50" l="1"/>
  <c r="H29" i="50" s="1"/>
  <c r="G30" i="50"/>
  <c r="G29" i="50"/>
  <c r="H31" i="50"/>
  <c r="G31" i="50"/>
  <c r="H48" i="50"/>
  <c r="H47" i="50" s="1"/>
  <c r="G48" i="50"/>
  <c r="G47" i="50" s="1"/>
  <c r="G46" i="50" s="1"/>
  <c r="G45" i="50" s="1"/>
  <c r="G44" i="50" s="1"/>
  <c r="G42" i="50" s="1"/>
  <c r="H50" i="50"/>
  <c r="G50" i="50"/>
  <c r="H49" i="50"/>
  <c r="G49" i="50"/>
  <c r="F31" i="37"/>
  <c r="F32" i="37"/>
  <c r="D32" i="37" s="1"/>
  <c r="F33" i="37"/>
  <c r="F34" i="37"/>
  <c r="D34" i="37" s="1"/>
  <c r="F35" i="37"/>
  <c r="D35" i="37" s="1"/>
  <c r="F36" i="37"/>
  <c r="D36" i="37" s="1"/>
  <c r="F37" i="37"/>
  <c r="D37" i="37" s="1"/>
  <c r="G38" i="37"/>
  <c r="G30" i="37" s="1"/>
  <c r="G29" i="37"/>
  <c r="G28" i="37"/>
  <c r="F27" i="37"/>
  <c r="F25" i="37" s="1"/>
  <c r="G26" i="37"/>
  <c r="D26" i="37" s="1"/>
  <c r="F24" i="37"/>
  <c r="F23" i="37"/>
  <c r="D23" i="37" s="1"/>
  <c r="G21" i="37"/>
  <c r="D21" i="37" s="1"/>
  <c r="G22" i="37"/>
  <c r="D22" i="37" s="1"/>
  <c r="G20" i="37"/>
  <c r="G18" i="37"/>
  <c r="G17" i="37"/>
  <c r="G15" i="37" s="1"/>
  <c r="E30" i="37"/>
  <c r="H25" i="37"/>
  <c r="E25" i="37"/>
  <c r="H19" i="37"/>
  <c r="E19" i="37"/>
  <c r="D20" i="37"/>
  <c r="D24" i="37"/>
  <c r="D27" i="37"/>
  <c r="D28" i="37"/>
  <c r="D29" i="37"/>
  <c r="D31" i="37"/>
  <c r="D33" i="37"/>
  <c r="H30" i="37"/>
  <c r="C38" i="37"/>
  <c r="C37" i="37"/>
  <c r="C32" i="37"/>
  <c r="C33" i="37"/>
  <c r="C34" i="37"/>
  <c r="C35" i="37"/>
  <c r="C36" i="37"/>
  <c r="C31" i="37"/>
  <c r="C17" i="37"/>
  <c r="C18" i="37"/>
  <c r="B19" i="37"/>
  <c r="C19" i="37"/>
  <c r="C20" i="37"/>
  <c r="C21" i="37"/>
  <c r="C22" i="37"/>
  <c r="C23" i="37"/>
  <c r="C24" i="37"/>
  <c r="B25" i="37"/>
  <c r="C25" i="37"/>
  <c r="C26" i="37"/>
  <c r="C27" i="37"/>
  <c r="C28" i="37"/>
  <c r="C29" i="37"/>
  <c r="C15" i="37"/>
  <c r="B15" i="37"/>
  <c r="E35" i="42"/>
  <c r="D37" i="52" s="1"/>
  <c r="D35" i="42"/>
  <c r="C37" i="52" s="1"/>
  <c r="E27" i="42"/>
  <c r="E15" i="42" s="1"/>
  <c r="D27" i="42"/>
  <c r="E21" i="42"/>
  <c r="D21" i="42"/>
  <c r="D15" i="42" s="1"/>
  <c r="D17" i="37" l="1"/>
  <c r="H46" i="50"/>
  <c r="H45" i="50" s="1"/>
  <c r="H44" i="50" s="1"/>
  <c r="H42" i="50" s="1"/>
  <c r="E34" i="42"/>
  <c r="D62" i="52" s="1"/>
  <c r="D34" i="42"/>
  <c r="C62" i="52" s="1"/>
  <c r="C20" i="52" s="1"/>
  <c r="F30" i="37"/>
  <c r="D30" i="37" s="1"/>
  <c r="D38" i="37"/>
  <c r="D18" i="37"/>
  <c r="G19" i="37"/>
  <c r="G25" i="37"/>
  <c r="D20" i="52"/>
  <c r="H28" i="50"/>
  <c r="H27" i="50" s="1"/>
  <c r="H26" i="50" s="1"/>
  <c r="H24" i="50" s="1"/>
  <c r="H22" i="50" s="1"/>
  <c r="H41" i="50" s="1"/>
  <c r="G28" i="50"/>
  <c r="G27" i="50" s="1"/>
  <c r="G26" i="50" s="1"/>
  <c r="G24" i="50" s="1"/>
  <c r="G22" i="50" s="1"/>
  <c r="D25" i="37"/>
  <c r="E13" i="37"/>
  <c r="E11" i="37" s="1"/>
  <c r="E9" i="37" s="1"/>
  <c r="F19" i="37"/>
  <c r="F13" i="37" s="1"/>
  <c r="H13" i="37"/>
  <c r="H11" i="37" s="1"/>
  <c r="H9" i="37" s="1"/>
  <c r="G13" i="37"/>
  <c r="G11" i="37" s="1"/>
  <c r="G9" i="37" s="1"/>
  <c r="D15" i="37"/>
  <c r="D32" i="42" l="1"/>
  <c r="F39" i="37"/>
  <c r="D39" i="37" s="1"/>
  <c r="E32" i="42"/>
  <c r="D30" i="51" s="1"/>
  <c r="C30" i="51"/>
  <c r="H40" i="50"/>
  <c r="H39" i="50" s="1"/>
  <c r="H38" i="50" s="1"/>
  <c r="H37" i="50" s="1"/>
  <c r="H35" i="50" s="1"/>
  <c r="H33" i="50" s="1"/>
  <c r="H20" i="50" s="1"/>
  <c r="H18" i="50" s="1"/>
  <c r="H16" i="50" s="1"/>
  <c r="H14" i="50" s="1"/>
  <c r="H12" i="50" s="1"/>
  <c r="H10" i="50" s="1"/>
  <c r="G41" i="50"/>
  <c r="D19" i="37"/>
  <c r="D13" i="37"/>
  <c r="D11" i="37" s="1"/>
  <c r="D9" i="37" s="1"/>
  <c r="G40" i="50" l="1"/>
  <c r="G39" i="50" s="1"/>
  <c r="G38" i="50" s="1"/>
  <c r="G37" i="50" s="1"/>
  <c r="G35" i="50" s="1"/>
  <c r="G33" i="50" s="1"/>
  <c r="G20" i="50" s="1"/>
  <c r="G18" i="50" s="1"/>
  <c r="G16" i="50" s="1"/>
  <c r="G14" i="50" s="1"/>
  <c r="G12" i="50" s="1"/>
  <c r="G10" i="50" s="1"/>
  <c r="F11" i="37"/>
  <c r="F9" i="37" s="1"/>
  <c r="F26" i="54"/>
  <c r="F20" i="54" s="1"/>
  <c r="F13" i="54" s="1"/>
  <c r="F11" i="54" s="1"/>
  <c r="F9" i="54" s="1"/>
  <c r="D20" i="51"/>
  <c r="C20" i="51"/>
  <c r="E26" i="54"/>
  <c r="E20" i="54" s="1"/>
  <c r="E13" i="54" s="1"/>
  <c r="E11" i="54" s="1"/>
  <c r="E9" i="54" s="1"/>
  <c r="D13" i="42"/>
  <c r="E13" i="42"/>
  <c r="E11" i="42" l="1"/>
  <c r="E9" i="42" s="1"/>
  <c r="D11" i="42"/>
  <c r="D9" i="42" s="1"/>
</calcChain>
</file>

<file path=xl/sharedStrings.xml><?xml version="1.0" encoding="utf-8"?>
<sst xmlns="http://schemas.openxmlformats.org/spreadsheetml/2006/main" count="430" uniqueCount="189">
  <si>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</si>
  <si>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</si>
  <si>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</si>
  <si>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</si>
  <si>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</si>
  <si>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</si>
  <si>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</si>
  <si>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</si>
  <si>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</si>
  <si>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</si>
  <si>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</si>
  <si>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</si>
  <si>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</si>
  <si>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</si>
  <si>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</si>
  <si>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</si>
  <si>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</si>
  <si>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</si>
  <si>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</si>
  <si>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</si>
  <si>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</si>
  <si>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</si>
  <si>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</si>
  <si>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</si>
  <si>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</si>
  <si>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</si>
  <si>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</si>
  <si>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</si>
  <si>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</si>
  <si>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</si>
  <si>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</si>
  <si>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</si>
  <si>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</si>
  <si>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</si>
  <si>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</si>
  <si>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</si>
  <si>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</si>
  <si>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</si>
  <si>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</si>
  <si>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</si>
  <si>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</si>
  <si>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</si>
  <si>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</si>
  <si>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</si>
  <si>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</si>
  <si>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</si>
  <si>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</si>
  <si>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</si>
  <si>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</si>
  <si>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</si>
  <si>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</si>
  <si>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</si>
  <si>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</si>
  <si>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</si>
  <si>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</si>
  <si>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</si>
  <si>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</si>
  <si>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</si>
  <si>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</si>
  <si>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</si>
  <si>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</si>
  <si>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</si>
  <si>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</si>
  <si>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</si>
  <si>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</si>
  <si>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</si>
  <si>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</si>
  <si>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</si>
  <si>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</si>
  <si>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</si>
  <si>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</si>
  <si>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</si>
  <si>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</si>
  <si>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</si>
  <si>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</si>
  <si>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</si>
  <si>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</si>
  <si>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</si>
  <si>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</si>
  <si>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>ՀՀ ԿԱՌԱՎԱՐՈՒԹՅՈՒՆ</t>
  </si>
  <si>
    <t xml:space="preserve"> Ինն ամիս</t>
  </si>
  <si>
    <t>հազ. դրամ</t>
  </si>
  <si>
    <t>դրամ</t>
  </si>
  <si>
    <t>հեղինակային հսկողության ծառայություններ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</si>
  <si>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</si>
  <si>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</si>
  <si>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</si>
  <si>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</si>
  <si>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</si>
  <si>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</si>
  <si>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</si>
  <si>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</si>
  <si>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2</t>
  </si>
  <si>
    <t>Բաժին</t>
  </si>
  <si>
    <t>Խումբ</t>
  </si>
  <si>
    <t>Դաս</t>
  </si>
  <si>
    <t xml:space="preserve"> Տրանսպորտային օբյեկտների հիմնանորոգում </t>
  </si>
  <si>
    <t xml:space="preserve"> Ավտոմոբիլային ճանապարհների վրա գտնվող կամուրջների հիմնանորոգում 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</si>
  <si>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</si>
  <si>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</si>
  <si>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</si>
  <si>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</si>
  <si>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</si>
  <si>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ՄԱ</t>
  </si>
  <si>
    <t>ԳՀ</t>
  </si>
  <si>
    <t>Տրանսպորտային օբյեկտների հիմնանորոգում</t>
  </si>
  <si>
    <t xml:space="preserve"> ԱՅԼ ՀԻՄՆԱԿԱՆ ՄԻՋՈՑՆԵՐ</t>
  </si>
  <si>
    <t xml:space="preserve"> - Նախագծահետազոտական ծախսեր</t>
  </si>
  <si>
    <t xml:space="preserve"> 21002 </t>
  </si>
  <si>
    <t>1049   21002</t>
  </si>
  <si>
    <t>Նախագծերի պատրաստում, ծախսերի գնահատում</t>
  </si>
  <si>
    <t>Փորձաքննության ծառայություններ</t>
  </si>
  <si>
    <t xml:space="preserve">ՀԱՅԱՍՏԱՆԻ ՀԱՆՐԱՊԵՏՈՒԹՅԱՆ ԿԱՌԱՎԱՐՈՒԹՅԱՆ 2021 ԹՎԱԿԱՆԻ ԴԵԿՏԵՄԲԵՐԻ 23-Ի N 2121-Ն ՈՐՈՇՄԱՆ N 9 ՀԱՎԵԼՎԱԾԻ NN 9.7 ԱՂՅՈՒՍԱԿՈՒՄ ԿԱՏԱՐՎՈՂ ՓՈՓՈԽՈՒԹՅՈՒՆՆԵՐԸ </t>
  </si>
  <si>
    <t>Աղյուսակ 9.7</t>
  </si>
  <si>
    <t>1</t>
  </si>
  <si>
    <t>Տ-1-50, /Մ-3/ - Լեռնապար ավտոճանապարհի կմ0+000 - կմ3+800 հատվածի հիմնանորոգում</t>
  </si>
  <si>
    <t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t>
  </si>
  <si>
    <t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</si>
  <si>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</si>
  <si>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Հ-4, Երևան - Եղվարդ - Արագյուղ - Հարթավան - /Մ-3/ հանրապետական նշանակության ավտոճանապարհի կմ0+000-կմ15+600 հատվածի հիմնանորոգում</t>
  </si>
  <si>
    <t>Հ38,/Հ-30/ (Թթուջուր) – /Հ-36/ (Նավուր) հանրապետական նշանակության ավտոճանապարհի կմ15+100 - կմ40+100 հատվածի հիմնանորոգում</t>
  </si>
  <si>
    <t>Հ-43, /Մ-2/ - Գնդեվազ - Ջերմուկ – Արցախի Հանրապետության սահման հանրապետական նշանակության ավտոճանապարհի կմ0+000-ում ջրահեռացման ապահովման, կմ0+900-ում փլուզված հատվածի և կմ18+250 – կմ18+360 նստվածքային հատվածի վերականգնում</t>
  </si>
  <si>
    <t>Հ-46, /Մ-2/-Տաթև-Աղվանի-/Մ-2/(Սյունիք) հանրապետական նշանակության ավտոճանապարհի կմ55+000-կմ68+000 հատվածի հիմնանորոգում</t>
  </si>
  <si>
    <t>Տ-2-62, /Հ-8/ (Այգավան) - /Հ-11/ (Եղեգնավան) ավտոճանապարհի կմ0+100 - կմ3+000 հատվածի հիմնանորոգում և կմ0+100-ից դեպի Այգավան ուղեանցի /Մ-2  միջպետական նշանակության ավտոճանապարհի վրայի ուղեանց/ և մոտեցումների նորոգում</t>
  </si>
  <si>
    <t>Տ-5-46, /Մ-6/(Ալավերդի) - Սանահին թաղամաս - Ակներ ավտոճանապարհի 9.3 կմ երկարությամբ հատվածի հիմնանորոգում</t>
  </si>
  <si>
    <t>Գյումրի համայնքի օղակային փողոցի կմ0+000 - կմ2+500 (Մ-7-ի հետ հատման կետ) հատվածի հիմնանորոգում</t>
  </si>
  <si>
    <t>Մ-4, Երևան - Սևան - Իջևան - Ադրբեջանի սահման կմ14+796 հատվածում գտնվող կամրջի վերանորոգում</t>
  </si>
  <si>
    <t>Մ-4, Երևան - Սևան - Իջևան - Ադրբեջանի սահման կմ104+300 հատվածում գտնվող կամուրջի վերանորոգում</t>
  </si>
  <si>
    <t>Մ-4, Երևան - Սևան - Իջևան - Ադրբեջանի սահման կմ103+900 հատվածում գտնվող կամուրջի վերանորոգում</t>
  </si>
  <si>
    <t>Մ-10, Սևան-Մարտունի-Գետափ Կմ 123+500 (Գետափ բնակավայրի դպրոցի մոտ) վերգետնյա հետիոտնային անցման կառուցում</t>
  </si>
  <si>
    <t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t>
  </si>
  <si>
    <t>Հ-22, /Մ-6/-Դսեղ-/Հ-70/ հանրապետական նշանակության ավտոճանապարհի առաջին կիլոմետրում գտնվող կամրջի հիմնանորոգում</t>
  </si>
  <si>
    <t>Տ-2-13 Արգավանդ – Հայանիստ – Հովտաշատ - Արմավիրի մարզի սահման մարզային նշանակության ավտոճանապարհի կմ4+000 կամրջի հիմնանորոգում</t>
  </si>
  <si>
    <t>Սևանի տրանսպորտային հանգույցի հիմնանորոգում</t>
  </si>
  <si>
    <t xml:space="preserve">Հավելված N1 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</si>
  <si>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</si>
  <si>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</si>
  <si>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</si>
  <si>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</si>
  <si>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</si>
  <si>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</si>
  <si>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</si>
  <si>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</si>
  <si>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</si>
  <si>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</si>
  <si>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</si>
  <si>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</si>
  <si>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</si>
  <si>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</si>
  <si>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</si>
  <si>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</si>
  <si>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 xml:space="preserve"> Միջոցառման տեսակը</t>
  </si>
  <si>
    <t>Հավելված N7</t>
  </si>
  <si>
    <t>Հավելված N 6</t>
  </si>
  <si>
    <t>Հավելված N5</t>
  </si>
  <si>
    <t>«ՀԱՅԱՍՏԱՆԻ ՀԱՆՐԱՊԵՏՈՒԹՅԱՆ 2022 ԹՎԱԿԱՆԻ ՊԵՏԱԿԱՆ ԲՅՈՒՋԵԻ ՄԱՍԻՆ» ՕՐԵՆՔԻ N 1 ՀԱՎԵԼՎԱԾԻ N 3 ԱՂՅՈՒՍԱԿՈՒՄ ԿԱՏԱՐՎՈՂ ՓՈՓՈԽՈՒԹՅՈՒՆՆԵՐԸ ԵՎ ԼՐԱՑՈՒՄՆԵՐԸ</t>
  </si>
  <si>
    <t xml:space="preserve"> Հիմնանորոգվող տրանսպորտային օբյեկտների թիվը, այդ թվում՜ </t>
  </si>
  <si>
    <t xml:space="preserve">  Կամուրջներ, այդ թվում աշխատանքներ և ծառայություններ </t>
  </si>
  <si>
    <t xml:space="preserve"> Նախագծվող օբյեկտ, հատ </t>
  </si>
  <si>
    <t xml:space="preserve"> Շինարարություն, հատ </t>
  </si>
  <si>
    <t xml:space="preserve">  Կամուրջներ (մ) </t>
  </si>
  <si>
    <t xml:space="preserve"> Շինարարություն (մ) </t>
  </si>
  <si>
    <t xml:space="preserve"> Տրանսպորտային հանգույցներ (ուղեանցեր, հենապատեր և այլն), այդ թվում աշխատանքներ և ծառայություններ </t>
  </si>
  <si>
    <t>/Մ-2/-Տաթև-Աղվանի-/Մ-2/(Սյունիք) միջպետական նշանակության ավտոճանապարհի կմ0+000-կմ19+500 հատվածի հիմնանորոգում</t>
  </si>
  <si>
    <t xml:space="preserve"> ՄԱՍ II.  ԱՇԽԱՏԱՆՔՆԵՐ</t>
  </si>
  <si>
    <t>ճանապարհների վերանորոգման աշխատանքներ</t>
  </si>
  <si>
    <t>71351540/504</t>
  </si>
  <si>
    <t>տեխնիկական հսկողության ծառայություններ</t>
  </si>
  <si>
    <t>կամուրջների վերանորոգման շինարարական
աշխատանքներ</t>
  </si>
  <si>
    <t>ՀԲՄ</t>
  </si>
  <si>
    <t>71351540/511</t>
  </si>
  <si>
    <t>71351540/534</t>
  </si>
  <si>
    <t>ՀՄԱ</t>
  </si>
  <si>
    <t>ԲՄ</t>
  </si>
  <si>
    <t>45231177/519</t>
  </si>
  <si>
    <t>71351540/12</t>
  </si>
  <si>
    <t>71241200/514</t>
  </si>
  <si>
    <t>71241200/518</t>
  </si>
  <si>
    <t>50531140/512</t>
  </si>
  <si>
    <t>50531140/517</t>
  </si>
  <si>
    <t>45221117/512</t>
  </si>
  <si>
    <t>45221117/508</t>
  </si>
  <si>
    <t>45221117/501</t>
  </si>
  <si>
    <t>71241200/519</t>
  </si>
  <si>
    <t>71241200/521</t>
  </si>
  <si>
    <t>45221117/521</t>
  </si>
  <si>
    <t>45221117/522</t>
  </si>
  <si>
    <t>71351540/512</t>
  </si>
  <si>
    <t>45221117/10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</si>
</sst>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_(* #,##0.00_);_(* \(#,##0.00\);_(* &quot;-&quot;??_);_(@_)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##,##0.0;\(##,##0.0\);\-"/>
    <numFmt numFmtId="168" formatCode="#,##0.0_);\(#,##0.0\)"/>
    <numFmt numFmtId="169" formatCode="_(* #,##0.0_);_(* \(#,##0.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 * #,##0.0_)\ _€_ ;_ * \(#,##0.0\)\ _€_ ;_ * &quot;-&quot;?_)\ _€_ ;_ @_ "/>
    <numFmt numFmtId="174" formatCode="_-* #,##0.00\ _֏_-;\-* #,##0.00\ _֏_-;_-* &quot;-&quot;??\ _֏_-;_-@_-"/>
    <numFmt numFmtId="175" formatCode="_(* #,##0_);_(* \(#,##0\);_(* &quot;-&quot;??_);_(@_)"/>
    <numFmt numFmtId="176" formatCode="_(* #,##0.000_);_(* \(#,##0.000\);_(* &quot;-&quot;??_);_(@_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99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7" fontId="8" fillId="0" borderId="0" applyFill="0" applyBorder="0" applyProtection="0">
      <alignment horizontal="right" vertical="top"/>
    </xf>
    <xf numFmtId="164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11" fillId="0" borderId="0"/>
    <xf numFmtId="0" fontId="12" fillId="0" borderId="0"/>
    <xf numFmtId="166" fontId="11" fillId="0" borderId="0" applyFont="0" applyFill="0" applyBorder="0" applyAlignment="0" applyProtection="0"/>
    <xf numFmtId="0" fontId="7" fillId="0" borderId="0"/>
    <xf numFmtId="164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164" fontId="13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164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164" fontId="10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57" fillId="0" borderId="0" applyFont="0" applyFill="0" applyBorder="0" applyAlignment="0" applyProtection="0"/>
    <xf numFmtId="164" fontId="8" fillId="0" borderId="0" applyFont="0" applyFill="0" applyBorder="0" applyAlignment="0" applyProtection="0">
      <alignment horizontal="left" vertical="top" wrapText="1"/>
    </xf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71" fontId="29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8" borderId="21" applyNumberFormat="0" applyFont="0" applyAlignment="0" applyProtection="0"/>
    <xf numFmtId="164" fontId="2" fillId="0" borderId="0" applyFont="0" applyFill="0" applyBorder="0" applyAlignment="0" applyProtection="0"/>
    <xf numFmtId="0" fontId="39" fillId="51" borderId="39" applyNumberFormat="0" applyAlignment="0" applyProtection="0"/>
    <xf numFmtId="164" fontId="2" fillId="0" borderId="0" applyFont="0" applyFill="0" applyBorder="0" applyAlignment="0" applyProtection="0"/>
    <xf numFmtId="0" fontId="46" fillId="41" borderId="39" applyNumberFormat="0" applyAlignment="0" applyProtection="0"/>
    <xf numFmtId="0" fontId="2" fillId="0" borderId="0"/>
    <xf numFmtId="0" fontId="10" fillId="54" borderId="40" applyNumberFormat="0" applyFont="0" applyAlignment="0" applyProtection="0"/>
    <xf numFmtId="0" fontId="49" fillId="51" borderId="41" applyNumberFormat="0" applyAlignment="0" applyProtection="0"/>
    <xf numFmtId="0" fontId="51" fillId="0" borderId="42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8" borderId="21" applyNumberFormat="0" applyFont="0" applyAlignment="0" applyProtection="0"/>
    <xf numFmtId="164" fontId="1" fillId="0" borderId="0" applyFont="0" applyFill="0" applyBorder="0" applyAlignment="0" applyProtection="0"/>
    <xf numFmtId="0" fontId="46" fillId="41" borderId="43" applyNumberFormat="0" applyAlignment="0" applyProtection="0"/>
    <xf numFmtId="0" fontId="49" fillId="51" borderId="45" applyNumberForma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3" applyNumberForma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6" applyNumberFormat="0" applyFill="0" applyAlignment="0" applyProtection="0"/>
    <xf numFmtId="0" fontId="10" fillId="54" borderId="44" applyNumberFormat="0" applyFont="0" applyAlignment="0" applyProtection="0"/>
    <xf numFmtId="0" fontId="77" fillId="3" borderId="0" applyNumberFormat="0" applyBorder="0" applyAlignment="0" applyProtection="0"/>
    <xf numFmtId="0" fontId="78" fillId="4" borderId="0" applyNumberFormat="0" applyBorder="0" applyAlignment="0" applyProtection="0"/>
    <xf numFmtId="0" fontId="8" fillId="0" borderId="0">
      <alignment horizontal="left" vertical="top" wrapText="1"/>
    </xf>
    <xf numFmtId="174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81" fillId="12" borderId="0" applyNumberFormat="0" applyBorder="0" applyAlignment="0" applyProtection="0"/>
    <xf numFmtId="0" fontId="59" fillId="16" borderId="0" applyNumberFormat="0" applyBorder="0" applyAlignment="0" applyProtection="0"/>
    <xf numFmtId="0" fontId="81" fillId="16" borderId="0" applyNumberFormat="0" applyBorder="0" applyAlignment="0" applyProtection="0"/>
    <xf numFmtId="0" fontId="59" fillId="20" borderId="0" applyNumberFormat="0" applyBorder="0" applyAlignment="0" applyProtection="0"/>
    <xf numFmtId="0" fontId="81" fillId="20" borderId="0" applyNumberFormat="0" applyBorder="0" applyAlignment="0" applyProtection="0"/>
    <xf numFmtId="0" fontId="59" fillId="24" borderId="0" applyNumberFormat="0" applyBorder="0" applyAlignment="0" applyProtection="0"/>
    <xf numFmtId="0" fontId="81" fillId="24" borderId="0" applyNumberFormat="0" applyBorder="0" applyAlignment="0" applyProtection="0"/>
    <xf numFmtId="0" fontId="59" fillId="28" borderId="0" applyNumberFormat="0" applyBorder="0" applyAlignment="0" applyProtection="0"/>
    <xf numFmtId="0" fontId="81" fillId="28" borderId="0" applyNumberFormat="0" applyBorder="0" applyAlignment="0" applyProtection="0"/>
    <xf numFmtId="0" fontId="59" fillId="32" borderId="0" applyNumberFormat="0" applyBorder="0" applyAlignment="0" applyProtection="0"/>
    <xf numFmtId="0" fontId="8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21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81" fillId="9" borderId="0" applyNumberFormat="0" applyBorder="0" applyAlignment="0" applyProtection="0"/>
    <xf numFmtId="0" fontId="59" fillId="13" borderId="0" applyNumberFormat="0" applyBorder="0" applyAlignment="0" applyProtection="0"/>
    <xf numFmtId="0" fontId="81" fillId="13" borderId="0" applyNumberFormat="0" applyBorder="0" applyAlignment="0" applyProtection="0"/>
    <xf numFmtId="0" fontId="59" fillId="17" borderId="0" applyNumberFormat="0" applyBorder="0" applyAlignment="0" applyProtection="0"/>
    <xf numFmtId="0" fontId="81" fillId="17" borderId="0" applyNumberFormat="0" applyBorder="0" applyAlignment="0" applyProtection="0"/>
    <xf numFmtId="0" fontId="59" fillId="21" borderId="0" applyNumberFormat="0" applyBorder="0" applyAlignment="0" applyProtection="0"/>
    <xf numFmtId="0" fontId="81" fillId="21" borderId="0" applyNumberFormat="0" applyBorder="0" applyAlignment="0" applyProtection="0"/>
    <xf numFmtId="0" fontId="59" fillId="25" borderId="0" applyNumberFormat="0" applyBorder="0" applyAlignment="0" applyProtection="0"/>
    <xf numFmtId="0" fontId="81" fillId="25" borderId="0" applyNumberFormat="0" applyBorder="0" applyAlignment="0" applyProtection="0"/>
    <xf numFmtId="0" fontId="59" fillId="29" borderId="0" applyNumberFormat="0" applyBorder="0" applyAlignment="0" applyProtection="0"/>
    <xf numFmtId="0" fontId="81" fillId="29" borderId="0" applyNumberFormat="0" applyBorder="0" applyAlignment="0" applyProtection="0"/>
    <xf numFmtId="0" fontId="68" fillId="5" borderId="17" applyNumberFormat="0" applyAlignment="0" applyProtection="0"/>
    <xf numFmtId="0" fontId="82" fillId="5" borderId="17" applyNumberFormat="0" applyAlignment="0" applyProtection="0"/>
    <xf numFmtId="0" fontId="70" fillId="6" borderId="18" applyNumberFormat="0" applyAlignment="0" applyProtection="0"/>
    <xf numFmtId="0" fontId="83" fillId="6" borderId="18" applyNumberFormat="0" applyAlignment="0" applyProtection="0"/>
    <xf numFmtId="0" fontId="61" fillId="6" borderId="17" applyNumberFormat="0" applyAlignment="0" applyProtection="0"/>
    <xf numFmtId="0" fontId="84" fillId="6" borderId="17" applyNumberFormat="0" applyAlignment="0" applyProtection="0"/>
    <xf numFmtId="0" fontId="65" fillId="0" borderId="14" applyNumberFormat="0" applyFill="0" applyAlignment="0" applyProtection="0"/>
    <xf numFmtId="0" fontId="85" fillId="0" borderId="14" applyNumberFormat="0" applyFill="0" applyAlignment="0" applyProtection="0"/>
    <xf numFmtId="0" fontId="66" fillId="0" borderId="15" applyNumberFormat="0" applyFill="0" applyAlignment="0" applyProtection="0"/>
    <xf numFmtId="0" fontId="86" fillId="0" borderId="15" applyNumberFormat="0" applyFill="0" applyAlignment="0" applyProtection="0"/>
    <xf numFmtId="0" fontId="67" fillId="0" borderId="16" applyNumberFormat="0" applyFill="0" applyAlignment="0" applyProtection="0"/>
    <xf numFmtId="0" fontId="8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88" fillId="0" borderId="22" applyNumberFormat="0" applyFill="0" applyAlignment="0" applyProtection="0"/>
    <xf numFmtId="0" fontId="62" fillId="7" borderId="20" applyNumberFormat="0" applyAlignment="0" applyProtection="0"/>
    <xf numFmtId="0" fontId="89" fillId="7" borderId="20" applyNumberFormat="0" applyAlignment="0" applyProtection="0"/>
    <xf numFmtId="0" fontId="90" fillId="4" borderId="0" applyNumberFormat="0" applyBorder="0" applyAlignment="0" applyProtection="0"/>
    <xf numFmtId="0" fontId="91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92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" fillId="8" borderId="21" applyNumberFormat="0" applyFont="0" applyAlignment="0" applyProtection="0"/>
    <xf numFmtId="0" fontId="69" fillId="0" borderId="19" applyNumberFormat="0" applyFill="0" applyAlignment="0" applyProtection="0"/>
    <xf numFmtId="0" fontId="94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170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6" fillId="2" borderId="0" applyNumberFormat="0" applyBorder="0" applyAlignment="0" applyProtection="0"/>
  </cellStyleXfs>
  <cellXfs count="193">
    <xf numFmtId="0" fontId="0" fillId="0" borderId="0" xfId="0"/>
    <xf numFmtId="0" fontId="9" fillId="55" borderId="32" xfId="0" applyFont="1" applyFill="1" applyBorder="1" applyAlignment="1">
      <alignment horizontal="center" vertical="center" wrapText="1"/>
    </xf>
    <xf numFmtId="0" fontId="9" fillId="55" borderId="32" xfId="0" applyFont="1" applyFill="1" applyBorder="1" applyAlignment="1">
      <alignment vertical="center" wrapText="1"/>
    </xf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Alignment="1">
      <alignment vertical="top" wrapText="1"/>
    </xf>
    <xf numFmtId="0" fontId="74" fillId="55" borderId="0" xfId="9" applyFont="1" applyFill="1" applyAlignment="1">
      <alignment horizontal="left" vertical="top" wrapText="1"/>
    </xf>
    <xf numFmtId="169" fontId="75" fillId="55" borderId="32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horizontal="left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7" fontId="74" fillId="55" borderId="32" xfId="6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9" fillId="55" borderId="32" xfId="0" applyFont="1" applyFill="1" applyBorder="1" applyAlignment="1">
      <alignment horizontal="center" vertical="center"/>
    </xf>
    <xf numFmtId="49" fontId="9" fillId="55" borderId="32" xfId="0" applyNumberFormat="1" applyFont="1" applyFill="1" applyBorder="1" applyAlignment="1">
      <alignment horizontal="center" vertical="center" wrapText="1"/>
    </xf>
    <xf numFmtId="0" fontId="75" fillId="55" borderId="0" xfId="0" applyFont="1" applyFill="1" applyAlignment="1">
      <alignment vertical="center"/>
    </xf>
    <xf numFmtId="0" fontId="9" fillId="0" borderId="0" xfId="0" applyFont="1" applyAlignment="1">
      <alignment vertical="center" wrapText="1"/>
    </xf>
    <xf numFmtId="0" fontId="9" fillId="0" borderId="0" xfId="8" applyFont="1">
      <alignment horizontal="left" vertical="top" wrapText="1"/>
    </xf>
    <xf numFmtId="169" fontId="9" fillId="0" borderId="0" xfId="7" applyNumberFormat="1" applyFont="1" applyFill="1" applyBorder="1" applyAlignment="1">
      <alignment horizontal="center" vertical="center" wrapText="1"/>
    </xf>
    <xf numFmtId="169" fontId="9" fillId="0" borderId="0" xfId="0" applyNumberFormat="1" applyFont="1" applyAlignment="1">
      <alignment vertical="center" wrapText="1"/>
    </xf>
    <xf numFmtId="164" fontId="9" fillId="0" borderId="0" xfId="0" applyNumberFormat="1" applyFont="1" applyAlignment="1">
      <alignment vertical="center" wrapText="1"/>
    </xf>
    <xf numFmtId="0" fontId="9" fillId="0" borderId="32" xfId="0" applyFont="1" applyBorder="1" applyAlignment="1">
      <alignment horizontal="left" vertical="center" wrapText="1"/>
    </xf>
    <xf numFmtId="169" fontId="9" fillId="0" borderId="32" xfId="7" applyNumberFormat="1" applyFont="1" applyFill="1" applyBorder="1" applyAlignment="1">
      <alignment vertical="center" wrapText="1"/>
    </xf>
    <xf numFmtId="0" fontId="9" fillId="0" borderId="0" xfId="0" applyFont="1" applyAlignment="1">
      <alignment horizontal="right" vertical="center" wrapText="1"/>
    </xf>
    <xf numFmtId="169" fontId="9" fillId="0" borderId="0" xfId="7" applyNumberFormat="1" applyFont="1" applyFill="1" applyAlignment="1">
      <alignment vertical="center" wrapText="1"/>
    </xf>
    <xf numFmtId="173" fontId="9" fillId="0" borderId="0" xfId="0" applyNumberFormat="1" applyFont="1" applyAlignment="1">
      <alignment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Alignment="1">
      <alignment vertical="center" wrapText="1"/>
    </xf>
    <xf numFmtId="49" fontId="9" fillId="0" borderId="0" xfId="9" applyNumberFormat="1" applyFont="1" applyAlignment="1">
      <alignment horizontal="center" vertical="center" wrapText="1"/>
    </xf>
    <xf numFmtId="0" fontId="9" fillId="0" borderId="0" xfId="9" applyFont="1" applyAlignment="1">
      <alignment horizontal="center" vertical="center" wrapText="1"/>
    </xf>
    <xf numFmtId="49" fontId="9" fillId="0" borderId="32" xfId="9" applyNumberFormat="1" applyFont="1" applyBorder="1" applyAlignment="1">
      <alignment horizontal="center" vertical="center" textRotation="90" wrapText="1"/>
    </xf>
    <xf numFmtId="39" fontId="9" fillId="0" borderId="32" xfId="9" applyNumberFormat="1" applyFont="1" applyBorder="1" applyAlignment="1">
      <alignment horizontal="center" vertical="center" wrapText="1"/>
    </xf>
    <xf numFmtId="168" fontId="9" fillId="0" borderId="32" xfId="9" applyNumberFormat="1" applyFont="1" applyBorder="1" applyAlignment="1">
      <alignment horizontal="center" vertical="center" wrapText="1"/>
    </xf>
    <xf numFmtId="0" fontId="9" fillId="0" borderId="32" xfId="9" applyFont="1" applyBorder="1" applyAlignment="1">
      <alignment horizontal="center" vertical="center" wrapText="1"/>
    </xf>
    <xf numFmtId="172" fontId="9" fillId="0" borderId="12" xfId="9" applyNumberFormat="1" applyFont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/>
    </xf>
    <xf numFmtId="0" fontId="73" fillId="0" borderId="1" xfId="9" applyFont="1" applyBorder="1" applyAlignment="1">
      <alignment horizontal="center" vertical="center" wrapText="1"/>
    </xf>
    <xf numFmtId="0" fontId="73" fillId="0" borderId="32" xfId="9" applyFont="1" applyBorder="1" applyAlignment="1">
      <alignment horizontal="center" vertical="center" wrapText="1"/>
    </xf>
    <xf numFmtId="0" fontId="74" fillId="0" borderId="11" xfId="9" applyFont="1" applyBorder="1" applyAlignment="1">
      <alignment horizontal="center" vertical="center" wrapText="1"/>
    </xf>
    <xf numFmtId="0" fontId="74" fillId="0" borderId="32" xfId="9" applyFont="1" applyBorder="1" applyAlignment="1">
      <alignment horizontal="left" vertical="center" wrapText="1"/>
    </xf>
    <xf numFmtId="169" fontId="74" fillId="0" borderId="32" xfId="7" applyNumberFormat="1" applyFont="1" applyFill="1" applyBorder="1" applyAlignment="1">
      <alignment vertical="center" wrapText="1"/>
    </xf>
    <xf numFmtId="0" fontId="74" fillId="0" borderId="0" xfId="9" applyFont="1" applyAlignment="1">
      <alignment vertical="center" wrapText="1"/>
    </xf>
    <xf numFmtId="0" fontId="74" fillId="0" borderId="11" xfId="9" applyFont="1" applyBorder="1" applyAlignment="1">
      <alignment vertical="center" wrapText="1"/>
    </xf>
    <xf numFmtId="169" fontId="9" fillId="0" borderId="0" xfId="9" applyNumberFormat="1" applyFont="1" applyAlignment="1">
      <alignment vertical="center" wrapText="1"/>
    </xf>
    <xf numFmtId="0" fontId="9" fillId="0" borderId="11" xfId="9" applyFont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0" xfId="8" applyFont="1" applyAlignment="1">
      <alignment vertical="center" wrapText="1"/>
    </xf>
    <xf numFmtId="0" fontId="9" fillId="0" borderId="0" xfId="8" applyFont="1" applyAlignment="1">
      <alignment horizontal="right" vertical="center"/>
    </xf>
    <xf numFmtId="168" fontId="9" fillId="0" borderId="0" xfId="9" applyNumberFormat="1" applyFont="1" applyAlignment="1">
      <alignment horizontal="center" vertical="center" wrapText="1"/>
    </xf>
    <xf numFmtId="49" fontId="9" fillId="0" borderId="1" xfId="9" applyNumberFormat="1" applyFont="1" applyBorder="1" applyAlignment="1">
      <alignment horizontal="center" vertical="center" textRotation="90" wrapText="1"/>
    </xf>
    <xf numFmtId="168" fontId="9" fillId="0" borderId="1" xfId="9" applyNumberFormat="1" applyFont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horizontal="left" vertical="center" wrapText="1"/>
    </xf>
    <xf numFmtId="168" fontId="9" fillId="0" borderId="3" xfId="9" applyNumberFormat="1" applyFont="1" applyBorder="1" applyAlignment="1">
      <alignment horizontal="center" vertical="center" wrapText="1"/>
    </xf>
    <xf numFmtId="0" fontId="9" fillId="0" borderId="11" xfId="9" applyFont="1" applyBorder="1" applyAlignment="1">
      <alignment horizontal="center" vertical="center" wrapText="1"/>
    </xf>
    <xf numFmtId="0" fontId="9" fillId="0" borderId="11" xfId="9" applyFont="1" applyBorder="1" applyAlignment="1">
      <alignment horizontal="left" vertical="center" wrapText="1"/>
    </xf>
    <xf numFmtId="169" fontId="9" fillId="0" borderId="1" xfId="7" applyNumberFormat="1" applyFont="1" applyFill="1" applyBorder="1" applyAlignment="1">
      <alignment horizontal="center" vertical="center" wrapText="1"/>
    </xf>
    <xf numFmtId="169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Border="1" applyAlignment="1">
      <alignment vertical="center" wrapText="1"/>
    </xf>
    <xf numFmtId="168" fontId="9" fillId="0" borderId="0" xfId="9" applyNumberFormat="1" applyFont="1" applyAlignment="1">
      <alignment vertical="center" wrapText="1"/>
    </xf>
    <xf numFmtId="167" fontId="75" fillId="55" borderId="0" xfId="0" applyNumberFormat="1" applyFont="1" applyFill="1" applyAlignment="1">
      <alignment horizontal="left" vertical="center" indent="2"/>
    </xf>
    <xf numFmtId="169" fontId="74" fillId="0" borderId="0" xfId="9" applyNumberFormat="1" applyFont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55" borderId="0" xfId="8" applyFont="1" applyFill="1" applyAlignment="1">
      <alignment horizontal="center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0" fontId="9" fillId="0" borderId="11" xfId="117" applyNumberFormat="1" applyFont="1" applyFill="1" applyBorder="1" applyAlignment="1">
      <alignment horizontal="left"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0" borderId="11" xfId="0" applyFont="1" applyBorder="1" applyAlignment="1">
      <alignment vertical="center" wrapText="1"/>
    </xf>
    <xf numFmtId="49" fontId="9" fillId="0" borderId="32" xfId="9" applyNumberFormat="1" applyFont="1" applyBorder="1" applyAlignment="1">
      <alignment horizontal="center" vertical="center" wrapText="1"/>
    </xf>
    <xf numFmtId="49" fontId="79" fillId="0" borderId="11" xfId="893" applyNumberFormat="1" applyFont="1" applyFill="1" applyBorder="1" applyAlignment="1">
      <alignment horizontal="center" vertical="center"/>
    </xf>
    <xf numFmtId="0" fontId="79" fillId="0" borderId="11" xfId="0" applyFont="1" applyBorder="1" applyAlignment="1">
      <alignment horizontal="center" vertical="center" wrapText="1"/>
    </xf>
    <xf numFmtId="49" fontId="79" fillId="0" borderId="10" xfId="893" applyNumberFormat="1" applyFont="1" applyFill="1" applyBorder="1" applyAlignment="1">
      <alignment horizontal="center" vertical="center"/>
    </xf>
    <xf numFmtId="0" fontId="75" fillId="0" borderId="11" xfId="0" applyFont="1" applyBorder="1" applyAlignment="1">
      <alignment vertical="center" wrapText="1"/>
    </xf>
    <xf numFmtId="1" fontId="75" fillId="0" borderId="10" xfId="0" applyNumberFormat="1" applyFont="1" applyBorder="1" applyAlignment="1">
      <alignment horizontal="center" vertical="center"/>
    </xf>
    <xf numFmtId="1" fontId="75" fillId="0" borderId="11" xfId="0" applyNumberFormat="1" applyFont="1" applyBorder="1" applyAlignment="1">
      <alignment horizontal="center" vertical="center"/>
    </xf>
    <xf numFmtId="0" fontId="9" fillId="0" borderId="11" xfId="894" applyFont="1" applyFill="1" applyBorder="1" applyAlignment="1">
      <alignment vertical="center" wrapText="1"/>
    </xf>
    <xf numFmtId="1" fontId="80" fillId="0" borderId="11" xfId="0" applyNumberFormat="1" applyFont="1" applyBorder="1" applyAlignment="1">
      <alignment horizontal="center" vertical="center"/>
    </xf>
    <xf numFmtId="0" fontId="9" fillId="0" borderId="11" xfId="894" applyNumberFormat="1" applyFont="1" applyFill="1" applyBorder="1" applyAlignment="1">
      <alignment horizontal="left" vertical="center" wrapText="1"/>
    </xf>
    <xf numFmtId="0" fontId="75" fillId="0" borderId="11" xfId="0" applyFont="1" applyBorder="1" applyAlignment="1">
      <alignment horizontal="left" vertical="center" wrapText="1"/>
    </xf>
    <xf numFmtId="169" fontId="79" fillId="0" borderId="11" xfId="7" applyNumberFormat="1" applyFont="1" applyFill="1" applyBorder="1" applyAlignment="1">
      <alignment horizontal="center" vertical="center" wrapText="1"/>
    </xf>
    <xf numFmtId="169" fontId="79" fillId="0" borderId="32" xfId="7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75" fillId="0" borderId="0" xfId="0" applyFont="1" applyAlignment="1">
      <alignment horizontal="left" vertical="center" wrapText="1"/>
    </xf>
    <xf numFmtId="0" fontId="75" fillId="0" borderId="11" xfId="0" applyFont="1" applyBorder="1" applyAlignment="1">
      <alignment horizontal="center" vertical="center" wrapText="1"/>
    </xf>
    <xf numFmtId="0" fontId="9" fillId="0" borderId="11" xfId="56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167" fontId="9" fillId="0" borderId="11" xfId="6" applyFont="1" applyFill="1" applyBorder="1" applyAlignment="1">
      <alignment horizontal="center" vertical="top"/>
    </xf>
    <xf numFmtId="0" fontId="9" fillId="0" borderId="11" xfId="0" applyFont="1" applyBorder="1" applyAlignment="1">
      <alignment horizontal="left" vertical="top" wrapText="1"/>
    </xf>
    <xf numFmtId="0" fontId="75" fillId="0" borderId="11" xfId="0" applyFont="1" applyBorder="1" applyAlignment="1">
      <alignment vertical="center"/>
    </xf>
    <xf numFmtId="0" fontId="9" fillId="0" borderId="11" xfId="8" applyFont="1" applyBorder="1" applyAlignment="1">
      <alignment horizontal="left" vertical="center" wrapText="1"/>
    </xf>
    <xf numFmtId="167" fontId="9" fillId="0" borderId="11" xfId="6" applyFont="1" applyFill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169" fontId="75" fillId="0" borderId="11" xfId="896" applyNumberFormat="1" applyFont="1" applyFill="1" applyBorder="1" applyAlignment="1">
      <alignment vertical="center"/>
    </xf>
    <xf numFmtId="0" fontId="9" fillId="55" borderId="11" xfId="9" applyFont="1" applyFill="1" applyBorder="1" applyAlignment="1">
      <alignment horizontal="right" vertical="top" wrapText="1"/>
    </xf>
    <xf numFmtId="175" fontId="75" fillId="55" borderId="32" xfId="12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32" xfId="0" applyFont="1" applyBorder="1" applyAlignment="1">
      <alignment horizontal="right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2" xfId="0" applyFont="1" applyBorder="1" applyAlignment="1">
      <alignment vertical="center" wrapText="1"/>
    </xf>
    <xf numFmtId="0" fontId="79" fillId="0" borderId="32" xfId="9" applyFont="1" applyBorder="1" applyAlignment="1">
      <alignment horizontal="center" vertical="center" wrapText="1"/>
    </xf>
    <xf numFmtId="0" fontId="79" fillId="0" borderId="32" xfId="117" applyNumberFormat="1" applyFont="1" applyFill="1" applyBorder="1" applyAlignment="1">
      <alignment horizontal="left" vertical="center" wrapText="1"/>
    </xf>
    <xf numFmtId="0" fontId="79" fillId="0" borderId="0" xfId="9" applyFont="1" applyAlignment="1">
      <alignment vertical="center" wrapText="1"/>
    </xf>
    <xf numFmtId="0" fontId="74" fillId="0" borderId="32" xfId="9" applyFont="1" applyBorder="1" applyAlignment="1">
      <alignment horizontal="center" vertical="center" wrapText="1"/>
    </xf>
    <xf numFmtId="0" fontId="74" fillId="0" borderId="32" xfId="117" applyNumberFormat="1" applyFont="1" applyFill="1" applyBorder="1" applyAlignment="1">
      <alignment horizontal="center" vertical="center" wrapText="1"/>
    </xf>
    <xf numFmtId="169" fontId="74" fillId="0" borderId="32" xfId="7" applyNumberFormat="1" applyFont="1" applyFill="1" applyBorder="1" applyAlignment="1">
      <alignment horizontal="center" vertical="center" wrapText="1"/>
    </xf>
    <xf numFmtId="0" fontId="79" fillId="0" borderId="11" xfId="9" applyFont="1" applyBorder="1" applyAlignment="1">
      <alignment horizontal="center" vertical="center" wrapText="1"/>
    </xf>
    <xf numFmtId="0" fontId="79" fillId="0" borderId="32" xfId="9" applyFont="1" applyBorder="1" applyAlignment="1">
      <alignment horizontal="left" vertical="center" wrapText="1"/>
    </xf>
    <xf numFmtId="176" fontId="9" fillId="0" borderId="0" xfId="0" applyNumberFormat="1" applyFont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167" fontId="74" fillId="55" borderId="0" xfId="8" applyNumberFormat="1" applyFont="1" applyFill="1" applyAlignment="1">
      <alignment horizontal="left" vertical="center" wrapText="1"/>
    </xf>
    <xf numFmtId="0" fontId="9" fillId="56" borderId="32" xfId="0" applyFont="1" applyFill="1" applyBorder="1" applyAlignment="1">
      <alignment horizontal="center" vertical="center" wrapText="1"/>
    </xf>
    <xf numFmtId="0" fontId="75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center" wrapText="1"/>
    </xf>
    <xf numFmtId="0" fontId="75" fillId="0" borderId="11" xfId="0" applyFont="1" applyBorder="1" applyAlignment="1">
      <alignment vertical="center" wrapText="1"/>
    </xf>
    <xf numFmtId="0" fontId="9" fillId="0" borderId="11" xfId="895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top" wrapText="1"/>
    </xf>
    <xf numFmtId="0" fontId="75" fillId="0" borderId="11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5" fillId="0" borderId="11" xfId="0" applyFont="1" applyBorder="1" applyAlignment="1">
      <alignment horizontal="center" vertical="center" wrapText="1"/>
    </xf>
    <xf numFmtId="2" fontId="75" fillId="0" borderId="11" xfId="0" applyNumberFormat="1" applyFont="1" applyBorder="1" applyAlignment="1">
      <alignment horizontal="center" vertical="center" wrapText="1"/>
    </xf>
    <xf numFmtId="0" fontId="9" fillId="0" borderId="0" xfId="9" applyFont="1" applyAlignment="1">
      <alignment horizontal="center" vertical="center" wrapText="1"/>
    </xf>
    <xf numFmtId="168" fontId="9" fillId="0" borderId="5" xfId="9" applyNumberFormat="1" applyFont="1" applyBorder="1" applyAlignment="1">
      <alignment horizontal="right" vertical="center" wrapText="1"/>
    </xf>
    <xf numFmtId="0" fontId="9" fillId="0" borderId="8" xfId="9" applyFont="1" applyBorder="1" applyAlignment="1">
      <alignment horizontal="center" vertical="center" wrapText="1"/>
    </xf>
    <xf numFmtId="0" fontId="9" fillId="0" borderId="2" xfId="9" applyFont="1" applyBorder="1" applyAlignment="1">
      <alignment horizontal="center" vertical="center" wrapText="1"/>
    </xf>
    <xf numFmtId="0" fontId="9" fillId="0" borderId="3" xfId="9" applyFont="1" applyBorder="1" applyAlignment="1">
      <alignment horizontal="center" vertical="center" wrapText="1"/>
    </xf>
    <xf numFmtId="168" fontId="9" fillId="0" borderId="8" xfId="9" applyNumberFormat="1" applyFont="1" applyBorder="1" applyAlignment="1">
      <alignment horizontal="center" vertical="center" wrapText="1"/>
    </xf>
    <xf numFmtId="168" fontId="9" fillId="0" borderId="3" xfId="9" applyNumberFormat="1" applyFont="1" applyBorder="1" applyAlignment="1">
      <alignment horizontal="center" vertical="center" wrapText="1"/>
    </xf>
    <xf numFmtId="168" fontId="9" fillId="0" borderId="4" xfId="9" applyNumberFormat="1" applyFont="1" applyBorder="1" applyAlignment="1">
      <alignment horizontal="center" vertical="center" wrapText="1"/>
    </xf>
    <xf numFmtId="168" fontId="9" fillId="0" borderId="6" xfId="9" applyNumberFormat="1" applyFont="1" applyBorder="1" applyAlignment="1">
      <alignment horizontal="center" vertical="center" wrapText="1"/>
    </xf>
    <xf numFmtId="168" fontId="9" fillId="0" borderId="7" xfId="9" applyNumberFormat="1" applyFont="1" applyBorder="1" applyAlignment="1">
      <alignment horizontal="center" vertical="center" wrapText="1"/>
    </xf>
    <xf numFmtId="49" fontId="9" fillId="0" borderId="1" xfId="9" applyNumberFormat="1" applyFont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49" fontId="9" fillId="0" borderId="32" xfId="9" applyNumberFormat="1" applyFont="1" applyBorder="1" applyAlignment="1">
      <alignment horizontal="center" vertical="center" wrapText="1"/>
    </xf>
    <xf numFmtId="0" fontId="9" fillId="0" borderId="10" xfId="9" applyFont="1" applyBorder="1" applyAlignment="1">
      <alignment horizontal="center" vertical="center" wrapText="1"/>
    </xf>
    <xf numFmtId="0" fontId="9" fillId="0" borderId="12" xfId="9" applyFont="1" applyBorder="1" applyAlignment="1">
      <alignment horizontal="center" vertical="center" wrapText="1"/>
    </xf>
    <xf numFmtId="0" fontId="9" fillId="0" borderId="0" xfId="8" applyFont="1" applyAlignment="1">
      <alignment horizontal="right" vertical="center" wrapText="1"/>
    </xf>
    <xf numFmtId="0" fontId="9" fillId="0" borderId="0" xfId="8" applyFont="1" applyAlignment="1">
      <alignment horizontal="center" vertical="center" wrapText="1"/>
    </xf>
    <xf numFmtId="0" fontId="9" fillId="0" borderId="13" xfId="8" applyFont="1" applyBorder="1" applyAlignment="1">
      <alignment horizontal="right" wrapText="1"/>
    </xf>
    <xf numFmtId="0" fontId="9" fillId="55" borderId="4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Alignment="1">
      <alignment horizontal="center" vertical="top"/>
    </xf>
    <xf numFmtId="0" fontId="9" fillId="55" borderId="37" xfId="9" applyFont="1" applyFill="1" applyBorder="1" applyAlignment="1">
      <alignment horizontal="center" vertical="top" wrapText="1"/>
    </xf>
    <xf numFmtId="0" fontId="9" fillId="55" borderId="38" xfId="9" applyFont="1" applyFill="1" applyBorder="1" applyAlignment="1">
      <alignment horizontal="center" vertical="top" wrapText="1"/>
    </xf>
    <xf numFmtId="0" fontId="74" fillId="0" borderId="11" xfId="0" applyFont="1" applyBorder="1" applyAlignment="1">
      <alignment horizontal="left" vertical="top" wrapText="1"/>
    </xf>
    <xf numFmtId="0" fontId="9" fillId="55" borderId="0" xfId="9" applyFont="1" applyFill="1" applyAlignment="1">
      <alignment horizontal="left" vertical="top" wrapText="1"/>
    </xf>
    <xf numFmtId="0" fontId="9" fillId="0" borderId="32" xfId="0" applyFont="1" applyBorder="1" applyAlignment="1">
      <alignment vertical="center" wrapText="1"/>
    </xf>
    <xf numFmtId="0" fontId="9" fillId="0" borderId="0" xfId="8" applyFont="1" applyAlignment="1">
      <alignment horizontal="right" vertical="top" wrapText="1"/>
    </xf>
    <xf numFmtId="0" fontId="9" fillId="0" borderId="32" xfId="0" applyFont="1" applyBorder="1" applyAlignment="1">
      <alignment horizontal="right" vertical="center" wrapText="1"/>
    </xf>
    <xf numFmtId="0" fontId="9" fillId="0" borderId="32" xfId="0" applyFont="1" applyBorder="1" applyAlignment="1">
      <alignment horizontal="center" vertical="center" wrapText="1"/>
    </xf>
    <xf numFmtId="169" fontId="9" fillId="0" borderId="32" xfId="7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</cellXfs>
  <cellStyles count="999">
    <cellStyle name="_artabyuje" xfId="140"/>
    <cellStyle name="_artabyuje_3.Havelvacner_N1_12 23.01.2018" xfId="141"/>
    <cellStyle name="20% - Accent1 2" xfId="18"/>
    <cellStyle name="20% - Accent1 2 2" xfId="80"/>
    <cellStyle name="20% - Accent1 2 2 2" xfId="142"/>
    <cellStyle name="20% - Accent1 2 2 2 2" xfId="143"/>
    <cellStyle name="20% - Accent1 2 2 2 2 2" xfId="436"/>
    <cellStyle name="20% - Accent1 2 2 2 2 3" xfId="668"/>
    <cellStyle name="20% - Accent1 2 2 2 3" xfId="144"/>
    <cellStyle name="20% - Accent1 2 2 2 3 2" xfId="437"/>
    <cellStyle name="20% - Accent1 2 2 2 3 3" xfId="669"/>
    <cellStyle name="20% - Accent1 2 2 2 4" xfId="435"/>
    <cellStyle name="20% - Accent1 2 2 2 5" xfId="667"/>
    <cellStyle name="20% - Accent1 2 2 3" xfId="145"/>
    <cellStyle name="20% - Accent1 2 2 3 2" xfId="438"/>
    <cellStyle name="20% - Accent1 2 2 3 3" xfId="670"/>
    <cellStyle name="20% - Accent1 2 2 4" xfId="146"/>
    <cellStyle name="20% - Accent1 2 2 4 2" xfId="439"/>
    <cellStyle name="20% - Accent1 2 2 4 3" xfId="671"/>
    <cellStyle name="20% - Accent1 2 3" xfId="147"/>
    <cellStyle name="20% - Accent1 2 3 2" xfId="148"/>
    <cellStyle name="20% - Accent1 2 3 2 2" xfId="441"/>
    <cellStyle name="20% - Accent1 2 3 2 3" xfId="673"/>
    <cellStyle name="20% - Accent1 2 3 3" xfId="149"/>
    <cellStyle name="20% - Accent1 2 3 3 2" xfId="442"/>
    <cellStyle name="20% - Accent1 2 3 3 3" xfId="674"/>
    <cellStyle name="20% - Accent1 2 3 4" xfId="440"/>
    <cellStyle name="20% - Accent1 2 3 5" xfId="672"/>
    <cellStyle name="20% - Accent1 2 4" xfId="150"/>
    <cellStyle name="20% - Accent1 2 4 2" xfId="151"/>
    <cellStyle name="20% - Accent1 2 4 2 2" xfId="444"/>
    <cellStyle name="20% - Accent1 2 4 2 3" xfId="676"/>
    <cellStyle name="20% - Accent1 2 4 3" xfId="152"/>
    <cellStyle name="20% - Accent1 2 4 3 2" xfId="445"/>
    <cellStyle name="20% - Accent1 2 4 3 3" xfId="677"/>
    <cellStyle name="20% - Accent1 2 4 4" xfId="443"/>
    <cellStyle name="20% - Accent1 2 4 5" xfId="675"/>
    <cellStyle name="20% - Accent1 2 5" xfId="153"/>
    <cellStyle name="20% - Accent1 2 5 2" xfId="446"/>
    <cellStyle name="20% - Accent1 2 5 3" xfId="678"/>
    <cellStyle name="20% - Accent1 2 6" xfId="154"/>
    <cellStyle name="20% - Accent1 2 6 2" xfId="447"/>
    <cellStyle name="20% - Accent1 2 6 3" xfId="679"/>
    <cellStyle name="20% - Accent1 3" xfId="381"/>
    <cellStyle name="20% - Accent1 3 2" xfId="646"/>
    <cellStyle name="20% - Accent1 3 3" xfId="879"/>
    <cellStyle name="20% - Accent1 4" xfId="897"/>
    <cellStyle name="20% - Accent2 2" xfId="19"/>
    <cellStyle name="20% - Accent2 2 2" xfId="81"/>
    <cellStyle name="20% - Accent2 2 2 2" xfId="155"/>
    <cellStyle name="20% - Accent2 2 2 2 2" xfId="156"/>
    <cellStyle name="20% - Accent2 2 2 2 2 2" xfId="449"/>
    <cellStyle name="20% - Accent2 2 2 2 2 3" xfId="681"/>
    <cellStyle name="20% - Accent2 2 2 2 3" xfId="157"/>
    <cellStyle name="20% - Accent2 2 2 2 3 2" xfId="450"/>
    <cellStyle name="20% - Accent2 2 2 2 3 3" xfId="682"/>
    <cellStyle name="20% - Accent2 2 2 2 4" xfId="448"/>
    <cellStyle name="20% - Accent2 2 2 2 5" xfId="680"/>
    <cellStyle name="20% - Accent2 2 2 3" xfId="158"/>
    <cellStyle name="20% - Accent2 2 2 3 2" xfId="451"/>
    <cellStyle name="20% - Accent2 2 2 3 3" xfId="683"/>
    <cellStyle name="20% - Accent2 2 2 4" xfId="159"/>
    <cellStyle name="20% - Accent2 2 2 4 2" xfId="452"/>
    <cellStyle name="20% - Accent2 2 2 4 3" xfId="684"/>
    <cellStyle name="20% - Accent2 2 3" xfId="160"/>
    <cellStyle name="20% - Accent2 2 3 2" xfId="161"/>
    <cellStyle name="20% - Accent2 2 3 2 2" xfId="454"/>
    <cellStyle name="20% - Accent2 2 3 2 3" xfId="686"/>
    <cellStyle name="20% - Accent2 2 3 3" xfId="162"/>
    <cellStyle name="20% - Accent2 2 3 3 2" xfId="455"/>
    <cellStyle name="20% - Accent2 2 3 3 3" xfId="687"/>
    <cellStyle name="20% - Accent2 2 3 4" xfId="453"/>
    <cellStyle name="20% - Accent2 2 3 5" xfId="685"/>
    <cellStyle name="20% - Accent2 2 4" xfId="163"/>
    <cellStyle name="20% - Accent2 2 4 2" xfId="164"/>
    <cellStyle name="20% - Accent2 2 4 2 2" xfId="457"/>
    <cellStyle name="20% - Accent2 2 4 2 3" xfId="689"/>
    <cellStyle name="20% - Accent2 2 4 3" xfId="165"/>
    <cellStyle name="20% - Accent2 2 4 3 2" xfId="458"/>
    <cellStyle name="20% - Accent2 2 4 3 3" xfId="690"/>
    <cellStyle name="20% - Accent2 2 4 4" xfId="456"/>
    <cellStyle name="20% - Accent2 2 4 5" xfId="688"/>
    <cellStyle name="20% - Accent2 2 5" xfId="166"/>
    <cellStyle name="20% - Accent2 2 5 2" xfId="459"/>
    <cellStyle name="20% - Accent2 2 5 3" xfId="691"/>
    <cellStyle name="20% - Accent2 2 6" xfId="167"/>
    <cellStyle name="20% - Accent2 2 6 2" xfId="460"/>
    <cellStyle name="20% - Accent2 2 6 3" xfId="692"/>
    <cellStyle name="20% - Accent2 3" xfId="382"/>
    <cellStyle name="20% - Accent2 3 2" xfId="647"/>
    <cellStyle name="20% - Accent2 3 3" xfId="880"/>
    <cellStyle name="20% - Accent2 4" xfId="898"/>
    <cellStyle name="20% - Accent3 2" xfId="20"/>
    <cellStyle name="20% - Accent3 2 2" xfId="82"/>
    <cellStyle name="20% - Accent3 2 2 2" xfId="168"/>
    <cellStyle name="20% - Accent3 2 2 2 2" xfId="169"/>
    <cellStyle name="20% - Accent3 2 2 2 2 2" xfId="462"/>
    <cellStyle name="20% - Accent3 2 2 2 2 3" xfId="694"/>
    <cellStyle name="20% - Accent3 2 2 2 3" xfId="170"/>
    <cellStyle name="20% - Accent3 2 2 2 3 2" xfId="463"/>
    <cellStyle name="20% - Accent3 2 2 2 3 3" xfId="695"/>
    <cellStyle name="20% - Accent3 2 2 2 4" xfId="461"/>
    <cellStyle name="20% - Accent3 2 2 2 5" xfId="693"/>
    <cellStyle name="20% - Accent3 2 2 3" xfId="171"/>
    <cellStyle name="20% - Accent3 2 2 3 2" xfId="464"/>
    <cellStyle name="20% - Accent3 2 2 3 3" xfId="696"/>
    <cellStyle name="20% - Accent3 2 2 4" xfId="172"/>
    <cellStyle name="20% - Accent3 2 2 4 2" xfId="465"/>
    <cellStyle name="20% - Accent3 2 2 4 3" xfId="697"/>
    <cellStyle name="20% - Accent3 2 3" xfId="173"/>
    <cellStyle name="20% - Accent3 2 3 2" xfId="174"/>
    <cellStyle name="20% - Accent3 2 3 2 2" xfId="467"/>
    <cellStyle name="20% - Accent3 2 3 2 3" xfId="699"/>
    <cellStyle name="20% - Accent3 2 3 3" xfId="175"/>
    <cellStyle name="20% - Accent3 2 3 3 2" xfId="468"/>
    <cellStyle name="20% - Accent3 2 3 3 3" xfId="700"/>
    <cellStyle name="20% - Accent3 2 3 4" xfId="466"/>
    <cellStyle name="20% - Accent3 2 3 5" xfId="698"/>
    <cellStyle name="20% - Accent3 2 4" xfId="176"/>
    <cellStyle name="20% - Accent3 2 4 2" xfId="177"/>
    <cellStyle name="20% - Accent3 2 4 2 2" xfId="470"/>
    <cellStyle name="20% - Accent3 2 4 2 3" xfId="702"/>
    <cellStyle name="20% - Accent3 2 4 3" xfId="178"/>
    <cellStyle name="20% - Accent3 2 4 3 2" xfId="471"/>
    <cellStyle name="20% - Accent3 2 4 3 3" xfId="703"/>
    <cellStyle name="20% - Accent3 2 4 4" xfId="469"/>
    <cellStyle name="20% - Accent3 2 4 5" xfId="701"/>
    <cellStyle name="20% - Accent3 2 5" xfId="179"/>
    <cellStyle name="20% - Accent3 2 5 2" xfId="472"/>
    <cellStyle name="20% - Accent3 2 5 3" xfId="704"/>
    <cellStyle name="20% - Accent3 2 6" xfId="180"/>
    <cellStyle name="20% - Accent3 2 6 2" xfId="473"/>
    <cellStyle name="20% - Accent3 2 6 3" xfId="705"/>
    <cellStyle name="20% - Accent3 3" xfId="383"/>
    <cellStyle name="20% - Accent3 3 2" xfId="648"/>
    <cellStyle name="20% - Accent3 3 3" xfId="881"/>
    <cellStyle name="20% - Accent3 4" xfId="899"/>
    <cellStyle name="20% - Accent4 2" xfId="21"/>
    <cellStyle name="20% - Accent4 2 2" xfId="83"/>
    <cellStyle name="20% - Accent4 2 2 2" xfId="181"/>
    <cellStyle name="20% - Accent4 2 2 2 2" xfId="182"/>
    <cellStyle name="20% - Accent4 2 2 2 2 2" xfId="475"/>
    <cellStyle name="20% - Accent4 2 2 2 2 3" xfId="707"/>
    <cellStyle name="20% - Accent4 2 2 2 3" xfId="183"/>
    <cellStyle name="20% - Accent4 2 2 2 3 2" xfId="476"/>
    <cellStyle name="20% - Accent4 2 2 2 3 3" xfId="708"/>
    <cellStyle name="20% - Accent4 2 2 2 4" xfId="474"/>
    <cellStyle name="20% - Accent4 2 2 2 5" xfId="706"/>
    <cellStyle name="20% - Accent4 2 2 3" xfId="184"/>
    <cellStyle name="20% - Accent4 2 2 3 2" xfId="477"/>
    <cellStyle name="20% - Accent4 2 2 3 3" xfId="709"/>
    <cellStyle name="20% - Accent4 2 2 4" xfId="185"/>
    <cellStyle name="20% - Accent4 2 2 4 2" xfId="478"/>
    <cellStyle name="20% - Accent4 2 2 4 3" xfId="710"/>
    <cellStyle name="20% - Accent4 2 3" xfId="186"/>
    <cellStyle name="20% - Accent4 2 3 2" xfId="187"/>
    <cellStyle name="20% - Accent4 2 3 2 2" xfId="480"/>
    <cellStyle name="20% - Accent4 2 3 2 3" xfId="712"/>
    <cellStyle name="20% - Accent4 2 3 3" xfId="188"/>
    <cellStyle name="20% - Accent4 2 3 3 2" xfId="481"/>
    <cellStyle name="20% - Accent4 2 3 3 3" xfId="713"/>
    <cellStyle name="20% - Accent4 2 3 4" xfId="479"/>
    <cellStyle name="20% - Accent4 2 3 5" xfId="711"/>
    <cellStyle name="20% - Accent4 2 4" xfId="189"/>
    <cellStyle name="20% - Accent4 2 4 2" xfId="190"/>
    <cellStyle name="20% - Accent4 2 4 2 2" xfId="483"/>
    <cellStyle name="20% - Accent4 2 4 2 3" xfId="715"/>
    <cellStyle name="20% - Accent4 2 4 3" xfId="191"/>
    <cellStyle name="20% - Accent4 2 4 3 2" xfId="484"/>
    <cellStyle name="20% - Accent4 2 4 3 3" xfId="716"/>
    <cellStyle name="20% - Accent4 2 4 4" xfId="482"/>
    <cellStyle name="20% - Accent4 2 4 5" xfId="714"/>
    <cellStyle name="20% - Accent4 2 5" xfId="192"/>
    <cellStyle name="20% - Accent4 2 5 2" xfId="485"/>
    <cellStyle name="20% - Accent4 2 5 3" xfId="717"/>
    <cellStyle name="20% - Accent4 2 6" xfId="193"/>
    <cellStyle name="20% - Accent4 2 6 2" xfId="486"/>
    <cellStyle name="20% - Accent4 2 6 3" xfId="718"/>
    <cellStyle name="20% - Accent4 3" xfId="384"/>
    <cellStyle name="20% - Accent4 3 2" xfId="649"/>
    <cellStyle name="20% - Accent4 3 3" xfId="882"/>
    <cellStyle name="20% - Accent4 4" xfId="900"/>
    <cellStyle name="20% - Accent5 2" xfId="22"/>
    <cellStyle name="20% - Accent5 2 2" xfId="84"/>
    <cellStyle name="20% - Accent5 2 2 2" xfId="194"/>
    <cellStyle name="20% - Accent5 2 2 2 2" xfId="195"/>
    <cellStyle name="20% - Accent5 2 2 2 2 2" xfId="488"/>
    <cellStyle name="20% - Accent5 2 2 2 2 3" xfId="720"/>
    <cellStyle name="20% - Accent5 2 2 2 3" xfId="196"/>
    <cellStyle name="20% - Accent5 2 2 2 3 2" xfId="489"/>
    <cellStyle name="20% - Accent5 2 2 2 3 3" xfId="721"/>
    <cellStyle name="20% - Accent5 2 2 2 4" xfId="487"/>
    <cellStyle name="20% - Accent5 2 2 2 5" xfId="719"/>
    <cellStyle name="20% - Accent5 2 2 3" xfId="197"/>
    <cellStyle name="20% - Accent5 2 2 3 2" xfId="490"/>
    <cellStyle name="20% - Accent5 2 2 3 3" xfId="722"/>
    <cellStyle name="20% - Accent5 2 2 4" xfId="198"/>
    <cellStyle name="20% - Accent5 2 2 4 2" xfId="491"/>
    <cellStyle name="20% - Accent5 2 2 4 3" xfId="723"/>
    <cellStyle name="20% - Accent5 2 3" xfId="199"/>
    <cellStyle name="20% - Accent5 2 3 2" xfId="200"/>
    <cellStyle name="20% - Accent5 2 3 2 2" xfId="493"/>
    <cellStyle name="20% - Accent5 2 3 2 3" xfId="725"/>
    <cellStyle name="20% - Accent5 2 3 3" xfId="201"/>
    <cellStyle name="20% - Accent5 2 3 3 2" xfId="494"/>
    <cellStyle name="20% - Accent5 2 3 3 3" xfId="726"/>
    <cellStyle name="20% - Accent5 2 3 4" xfId="492"/>
    <cellStyle name="20% - Accent5 2 3 5" xfId="724"/>
    <cellStyle name="20% - Accent5 2 4" xfId="202"/>
    <cellStyle name="20% - Accent5 2 4 2" xfId="203"/>
    <cellStyle name="20% - Accent5 2 4 2 2" xfId="496"/>
    <cellStyle name="20% - Accent5 2 4 2 3" xfId="728"/>
    <cellStyle name="20% - Accent5 2 4 3" xfId="204"/>
    <cellStyle name="20% - Accent5 2 4 3 2" xfId="497"/>
    <cellStyle name="20% - Accent5 2 4 3 3" xfId="729"/>
    <cellStyle name="20% - Accent5 2 4 4" xfId="495"/>
    <cellStyle name="20% - Accent5 2 4 5" xfId="727"/>
    <cellStyle name="20% - Accent5 2 5" xfId="205"/>
    <cellStyle name="20% - Accent5 2 5 2" xfId="498"/>
    <cellStyle name="20% - Accent5 2 5 3" xfId="730"/>
    <cellStyle name="20% - Accent5 2 6" xfId="206"/>
    <cellStyle name="20% - Accent5 2 6 2" xfId="499"/>
    <cellStyle name="20% - Accent5 2 6 3" xfId="731"/>
    <cellStyle name="20% - Accent5 3" xfId="385"/>
    <cellStyle name="20% - Accent5 3 2" xfId="650"/>
    <cellStyle name="20% - Accent5 3 3" xfId="883"/>
    <cellStyle name="20% - Accent5 4" xfId="901"/>
    <cellStyle name="20% - Accent6 2" xfId="23"/>
    <cellStyle name="20% - Accent6 2 2" xfId="85"/>
    <cellStyle name="20% - Accent6 2 2 2" xfId="207"/>
    <cellStyle name="20% - Accent6 2 2 2 2" xfId="208"/>
    <cellStyle name="20% - Accent6 2 2 2 2 2" xfId="501"/>
    <cellStyle name="20% - Accent6 2 2 2 2 3" xfId="733"/>
    <cellStyle name="20% - Accent6 2 2 2 3" xfId="209"/>
    <cellStyle name="20% - Accent6 2 2 2 3 2" xfId="502"/>
    <cellStyle name="20% - Accent6 2 2 2 3 3" xfId="734"/>
    <cellStyle name="20% - Accent6 2 2 2 4" xfId="500"/>
    <cellStyle name="20% - Accent6 2 2 2 5" xfId="732"/>
    <cellStyle name="20% - Accent6 2 2 3" xfId="210"/>
    <cellStyle name="20% - Accent6 2 2 3 2" xfId="503"/>
    <cellStyle name="20% - Accent6 2 2 3 3" xfId="735"/>
    <cellStyle name="20% - Accent6 2 2 4" xfId="211"/>
    <cellStyle name="20% - Accent6 2 2 4 2" xfId="504"/>
    <cellStyle name="20% - Accent6 2 2 4 3" xfId="736"/>
    <cellStyle name="20% - Accent6 2 3" xfId="212"/>
    <cellStyle name="20% - Accent6 2 3 2" xfId="213"/>
    <cellStyle name="20% - Accent6 2 3 2 2" xfId="506"/>
    <cellStyle name="20% - Accent6 2 3 2 3" xfId="738"/>
    <cellStyle name="20% - Accent6 2 3 3" xfId="214"/>
    <cellStyle name="20% - Accent6 2 3 3 2" xfId="507"/>
    <cellStyle name="20% - Accent6 2 3 3 3" xfId="739"/>
    <cellStyle name="20% - Accent6 2 3 4" xfId="505"/>
    <cellStyle name="20% - Accent6 2 3 5" xfId="737"/>
    <cellStyle name="20% - Accent6 2 4" xfId="215"/>
    <cellStyle name="20% - Accent6 2 4 2" xfId="216"/>
    <cellStyle name="20% - Accent6 2 4 2 2" xfId="509"/>
    <cellStyle name="20% - Accent6 2 4 2 3" xfId="741"/>
    <cellStyle name="20% - Accent6 2 4 3" xfId="217"/>
    <cellStyle name="20% - Accent6 2 4 3 2" xfId="510"/>
    <cellStyle name="20% - Accent6 2 4 3 3" xfId="742"/>
    <cellStyle name="20% - Accent6 2 4 4" xfId="508"/>
    <cellStyle name="20% - Accent6 2 4 5" xfId="740"/>
    <cellStyle name="20% - Accent6 2 5" xfId="218"/>
    <cellStyle name="20% - Accent6 2 5 2" xfId="511"/>
    <cellStyle name="20% - Accent6 2 5 3" xfId="743"/>
    <cellStyle name="20% - Accent6 2 6" xfId="219"/>
    <cellStyle name="20% - Accent6 2 6 2" xfId="512"/>
    <cellStyle name="20% - Accent6 2 6 3" xfId="744"/>
    <cellStyle name="20% - Accent6 3" xfId="386"/>
    <cellStyle name="20% - Accent6 3 2" xfId="651"/>
    <cellStyle name="20% - Accent6 3 3" xfId="884"/>
    <cellStyle name="20% - Accent6 4" xfId="902"/>
    <cellStyle name="20% - Акцент1 2" xfId="903"/>
    <cellStyle name="20% — акцент1 2" xfId="904"/>
    <cellStyle name="20% - Акцент2 2" xfId="905"/>
    <cellStyle name="20% — акцент2 2" xfId="906"/>
    <cellStyle name="20% - Акцент3 2" xfId="907"/>
    <cellStyle name="20% — акцент3 2" xfId="908"/>
    <cellStyle name="20% - Акцент4 2" xfId="909"/>
    <cellStyle name="20% — акцент4 2" xfId="910"/>
    <cellStyle name="20% - Акцент5 2" xfId="911"/>
    <cellStyle name="20% — акцент5 2" xfId="912"/>
    <cellStyle name="20% - Акцент6 2" xfId="913"/>
    <cellStyle name="20% — акцент6 2" xfId="914"/>
    <cellStyle name="40% - Accent1 2" xfId="24"/>
    <cellStyle name="40% - Accent1 2 2" xfId="86"/>
    <cellStyle name="40% - Accent1 2 2 2" xfId="220"/>
    <cellStyle name="40% - Accent1 2 2 2 2" xfId="221"/>
    <cellStyle name="40% - Accent1 2 2 2 2 2" xfId="514"/>
    <cellStyle name="40% - Accent1 2 2 2 2 3" xfId="746"/>
    <cellStyle name="40% - Accent1 2 2 2 3" xfId="222"/>
    <cellStyle name="40% - Accent1 2 2 2 3 2" xfId="515"/>
    <cellStyle name="40% - Accent1 2 2 2 3 3" xfId="747"/>
    <cellStyle name="40% - Accent1 2 2 2 4" xfId="513"/>
    <cellStyle name="40% - Accent1 2 2 2 5" xfId="745"/>
    <cellStyle name="40% - Accent1 2 2 3" xfId="223"/>
    <cellStyle name="40% - Accent1 2 2 3 2" xfId="516"/>
    <cellStyle name="40% - Accent1 2 2 3 3" xfId="748"/>
    <cellStyle name="40% - Accent1 2 2 4" xfId="224"/>
    <cellStyle name="40% - Accent1 2 2 4 2" xfId="517"/>
    <cellStyle name="40% - Accent1 2 2 4 3" xfId="749"/>
    <cellStyle name="40% - Accent1 2 3" xfId="225"/>
    <cellStyle name="40% - Accent1 2 3 2" xfId="226"/>
    <cellStyle name="40% - Accent1 2 3 2 2" xfId="519"/>
    <cellStyle name="40% - Accent1 2 3 2 3" xfId="751"/>
    <cellStyle name="40% - Accent1 2 3 3" xfId="227"/>
    <cellStyle name="40% - Accent1 2 3 3 2" xfId="520"/>
    <cellStyle name="40% - Accent1 2 3 3 3" xfId="752"/>
    <cellStyle name="40% - Accent1 2 3 4" xfId="518"/>
    <cellStyle name="40% - Accent1 2 3 5" xfId="750"/>
    <cellStyle name="40% - Accent1 2 4" xfId="228"/>
    <cellStyle name="40% - Accent1 2 4 2" xfId="229"/>
    <cellStyle name="40% - Accent1 2 4 2 2" xfId="522"/>
    <cellStyle name="40% - Accent1 2 4 2 3" xfId="754"/>
    <cellStyle name="40% - Accent1 2 4 3" xfId="230"/>
    <cellStyle name="40% - Accent1 2 4 3 2" xfId="523"/>
    <cellStyle name="40% - Accent1 2 4 3 3" xfId="755"/>
    <cellStyle name="40% - Accent1 2 4 4" xfId="521"/>
    <cellStyle name="40% - Accent1 2 4 5" xfId="753"/>
    <cellStyle name="40% - Accent1 2 5" xfId="231"/>
    <cellStyle name="40% - Accent1 2 5 2" xfId="524"/>
    <cellStyle name="40% - Accent1 2 5 3" xfId="756"/>
    <cellStyle name="40% - Accent1 2 6" xfId="232"/>
    <cellStyle name="40% - Accent1 2 6 2" xfId="525"/>
    <cellStyle name="40% - Accent1 2 6 3" xfId="757"/>
    <cellStyle name="40% - Accent1 3" xfId="387"/>
    <cellStyle name="40% - Accent1 3 2" xfId="652"/>
    <cellStyle name="40% - Accent1 3 3" xfId="885"/>
    <cellStyle name="40% - Accent1 4" xfId="915"/>
    <cellStyle name="40% - Accent2 2" xfId="25"/>
    <cellStyle name="40% - Accent2 2 2" xfId="87"/>
    <cellStyle name="40% - Accent2 2 2 2" xfId="233"/>
    <cellStyle name="40% - Accent2 2 2 2 2" xfId="234"/>
    <cellStyle name="40% - Accent2 2 2 2 2 2" xfId="527"/>
    <cellStyle name="40% - Accent2 2 2 2 2 3" xfId="759"/>
    <cellStyle name="40% - Accent2 2 2 2 3" xfId="235"/>
    <cellStyle name="40% - Accent2 2 2 2 3 2" xfId="528"/>
    <cellStyle name="40% - Accent2 2 2 2 3 3" xfId="760"/>
    <cellStyle name="40% - Accent2 2 2 2 4" xfId="526"/>
    <cellStyle name="40% - Accent2 2 2 2 5" xfId="758"/>
    <cellStyle name="40% - Accent2 2 2 3" xfId="236"/>
    <cellStyle name="40% - Accent2 2 2 3 2" xfId="529"/>
    <cellStyle name="40% - Accent2 2 2 3 3" xfId="761"/>
    <cellStyle name="40% - Accent2 2 2 4" xfId="237"/>
    <cellStyle name="40% - Accent2 2 2 4 2" xfId="530"/>
    <cellStyle name="40% - Accent2 2 2 4 3" xfId="762"/>
    <cellStyle name="40% - Accent2 2 3" xfId="238"/>
    <cellStyle name="40% - Accent2 2 3 2" xfId="239"/>
    <cellStyle name="40% - Accent2 2 3 2 2" xfId="532"/>
    <cellStyle name="40% - Accent2 2 3 2 3" xfId="764"/>
    <cellStyle name="40% - Accent2 2 3 3" xfId="240"/>
    <cellStyle name="40% - Accent2 2 3 3 2" xfId="533"/>
    <cellStyle name="40% - Accent2 2 3 3 3" xfId="765"/>
    <cellStyle name="40% - Accent2 2 3 4" xfId="531"/>
    <cellStyle name="40% - Accent2 2 3 5" xfId="763"/>
    <cellStyle name="40% - Accent2 2 4" xfId="241"/>
    <cellStyle name="40% - Accent2 2 4 2" xfId="242"/>
    <cellStyle name="40% - Accent2 2 4 2 2" xfId="535"/>
    <cellStyle name="40% - Accent2 2 4 2 3" xfId="767"/>
    <cellStyle name="40% - Accent2 2 4 3" xfId="243"/>
    <cellStyle name="40% - Accent2 2 4 3 2" xfId="536"/>
    <cellStyle name="40% - Accent2 2 4 3 3" xfId="768"/>
    <cellStyle name="40% - Accent2 2 4 4" xfId="534"/>
    <cellStyle name="40% - Accent2 2 4 5" xfId="766"/>
    <cellStyle name="40% - Accent2 2 5" xfId="244"/>
    <cellStyle name="40% - Accent2 2 5 2" xfId="537"/>
    <cellStyle name="40% - Accent2 2 5 3" xfId="769"/>
    <cellStyle name="40% - Accent2 2 6" xfId="245"/>
    <cellStyle name="40% - Accent2 2 6 2" xfId="538"/>
    <cellStyle name="40% - Accent2 2 6 3" xfId="770"/>
    <cellStyle name="40% - Accent2 3" xfId="388"/>
    <cellStyle name="40% - Accent2 3 2" xfId="653"/>
    <cellStyle name="40% - Accent2 3 3" xfId="886"/>
    <cellStyle name="40% - Accent2 4" xfId="916"/>
    <cellStyle name="40% - Accent3 2" xfId="26"/>
    <cellStyle name="40% - Accent3 2 2" xfId="88"/>
    <cellStyle name="40% - Accent3 2 2 2" xfId="246"/>
    <cellStyle name="40% - Accent3 2 2 2 2" xfId="247"/>
    <cellStyle name="40% - Accent3 2 2 2 2 2" xfId="540"/>
    <cellStyle name="40% - Accent3 2 2 2 2 3" xfId="772"/>
    <cellStyle name="40% - Accent3 2 2 2 3" xfId="248"/>
    <cellStyle name="40% - Accent3 2 2 2 3 2" xfId="541"/>
    <cellStyle name="40% - Accent3 2 2 2 3 3" xfId="773"/>
    <cellStyle name="40% - Accent3 2 2 2 4" xfId="539"/>
    <cellStyle name="40% - Accent3 2 2 2 5" xfId="771"/>
    <cellStyle name="40% - Accent3 2 2 3" xfId="249"/>
    <cellStyle name="40% - Accent3 2 2 3 2" xfId="542"/>
    <cellStyle name="40% - Accent3 2 2 3 3" xfId="774"/>
    <cellStyle name="40% - Accent3 2 2 4" xfId="250"/>
    <cellStyle name="40% - Accent3 2 2 4 2" xfId="543"/>
    <cellStyle name="40% - Accent3 2 2 4 3" xfId="775"/>
    <cellStyle name="40% - Accent3 2 3" xfId="251"/>
    <cellStyle name="40% - Accent3 2 3 2" xfId="252"/>
    <cellStyle name="40% - Accent3 2 3 2 2" xfId="545"/>
    <cellStyle name="40% - Accent3 2 3 2 3" xfId="777"/>
    <cellStyle name="40% - Accent3 2 3 3" xfId="253"/>
    <cellStyle name="40% - Accent3 2 3 3 2" xfId="546"/>
    <cellStyle name="40% - Accent3 2 3 3 3" xfId="778"/>
    <cellStyle name="40% - Accent3 2 3 4" xfId="544"/>
    <cellStyle name="40% - Accent3 2 3 5" xfId="776"/>
    <cellStyle name="40% - Accent3 2 4" xfId="254"/>
    <cellStyle name="40% - Accent3 2 4 2" xfId="255"/>
    <cellStyle name="40% - Accent3 2 4 2 2" xfId="548"/>
    <cellStyle name="40% - Accent3 2 4 2 3" xfId="780"/>
    <cellStyle name="40% - Accent3 2 4 3" xfId="256"/>
    <cellStyle name="40% - Accent3 2 4 3 2" xfId="549"/>
    <cellStyle name="40% - Accent3 2 4 3 3" xfId="781"/>
    <cellStyle name="40% - Accent3 2 4 4" xfId="547"/>
    <cellStyle name="40% - Accent3 2 4 5" xfId="779"/>
    <cellStyle name="40% - Accent3 2 5" xfId="257"/>
    <cellStyle name="40% - Accent3 2 5 2" xfId="550"/>
    <cellStyle name="40% - Accent3 2 5 3" xfId="782"/>
    <cellStyle name="40% - Accent3 2 6" xfId="258"/>
    <cellStyle name="40% - Accent3 2 6 2" xfId="551"/>
    <cellStyle name="40% - Accent3 2 6 3" xfId="783"/>
    <cellStyle name="40% - Accent3 3" xfId="389"/>
    <cellStyle name="40% - Accent3 3 2" xfId="654"/>
    <cellStyle name="40% - Accent3 3 3" xfId="887"/>
    <cellStyle name="40% - Accent3 4" xfId="917"/>
    <cellStyle name="40% - Accent4 2" xfId="27"/>
    <cellStyle name="40% - Accent4 2 2" xfId="89"/>
    <cellStyle name="40% - Accent4 2 2 2" xfId="259"/>
    <cellStyle name="40% - Accent4 2 2 2 2" xfId="260"/>
    <cellStyle name="40% - Accent4 2 2 2 2 2" xfId="553"/>
    <cellStyle name="40% - Accent4 2 2 2 2 3" xfId="785"/>
    <cellStyle name="40% - Accent4 2 2 2 3" xfId="261"/>
    <cellStyle name="40% - Accent4 2 2 2 3 2" xfId="554"/>
    <cellStyle name="40% - Accent4 2 2 2 3 3" xfId="786"/>
    <cellStyle name="40% - Accent4 2 2 2 4" xfId="552"/>
    <cellStyle name="40% - Accent4 2 2 2 5" xfId="784"/>
    <cellStyle name="40% - Accent4 2 2 3" xfId="262"/>
    <cellStyle name="40% - Accent4 2 2 3 2" xfId="555"/>
    <cellStyle name="40% - Accent4 2 2 3 3" xfId="787"/>
    <cellStyle name="40% - Accent4 2 2 4" xfId="263"/>
    <cellStyle name="40% - Accent4 2 2 4 2" xfId="556"/>
    <cellStyle name="40% - Accent4 2 2 4 3" xfId="788"/>
    <cellStyle name="40% - Accent4 2 3" xfId="264"/>
    <cellStyle name="40% - Accent4 2 3 2" xfId="265"/>
    <cellStyle name="40% - Accent4 2 3 2 2" xfId="558"/>
    <cellStyle name="40% - Accent4 2 3 2 3" xfId="790"/>
    <cellStyle name="40% - Accent4 2 3 3" xfId="266"/>
    <cellStyle name="40% - Accent4 2 3 3 2" xfId="559"/>
    <cellStyle name="40% - Accent4 2 3 3 3" xfId="791"/>
    <cellStyle name="40% - Accent4 2 3 4" xfId="557"/>
    <cellStyle name="40% - Accent4 2 3 5" xfId="789"/>
    <cellStyle name="40% - Accent4 2 4" xfId="267"/>
    <cellStyle name="40% - Accent4 2 4 2" xfId="268"/>
    <cellStyle name="40% - Accent4 2 4 2 2" xfId="561"/>
    <cellStyle name="40% - Accent4 2 4 2 3" xfId="793"/>
    <cellStyle name="40% - Accent4 2 4 3" xfId="269"/>
    <cellStyle name="40% - Accent4 2 4 3 2" xfId="562"/>
    <cellStyle name="40% - Accent4 2 4 3 3" xfId="794"/>
    <cellStyle name="40% - Accent4 2 4 4" xfId="560"/>
    <cellStyle name="40% - Accent4 2 4 5" xfId="792"/>
    <cellStyle name="40% - Accent4 2 5" xfId="270"/>
    <cellStyle name="40% - Accent4 2 5 2" xfId="563"/>
    <cellStyle name="40% - Accent4 2 5 3" xfId="795"/>
    <cellStyle name="40% - Accent4 2 6" xfId="271"/>
    <cellStyle name="40% - Accent4 2 6 2" xfId="564"/>
    <cellStyle name="40% - Accent4 2 6 3" xfId="796"/>
    <cellStyle name="40% - Accent4 3" xfId="390"/>
    <cellStyle name="40% - Accent4 3 2" xfId="655"/>
    <cellStyle name="40% - Accent4 3 3" xfId="888"/>
    <cellStyle name="40% - Accent4 4" xfId="918"/>
    <cellStyle name="40% - Accent5 2" xfId="28"/>
    <cellStyle name="40% - Accent5 2 2" xfId="90"/>
    <cellStyle name="40% - Accent5 2 2 2" xfId="272"/>
    <cellStyle name="40% - Accent5 2 2 2 2" xfId="273"/>
    <cellStyle name="40% - Accent5 2 2 2 2 2" xfId="566"/>
    <cellStyle name="40% - Accent5 2 2 2 2 3" xfId="798"/>
    <cellStyle name="40% - Accent5 2 2 2 3" xfId="274"/>
    <cellStyle name="40% - Accent5 2 2 2 3 2" xfId="567"/>
    <cellStyle name="40% - Accent5 2 2 2 3 3" xfId="799"/>
    <cellStyle name="40% - Accent5 2 2 2 4" xfId="565"/>
    <cellStyle name="40% - Accent5 2 2 2 5" xfId="797"/>
    <cellStyle name="40% - Accent5 2 2 3" xfId="275"/>
    <cellStyle name="40% - Accent5 2 2 3 2" xfId="568"/>
    <cellStyle name="40% - Accent5 2 2 3 3" xfId="800"/>
    <cellStyle name="40% - Accent5 2 2 4" xfId="276"/>
    <cellStyle name="40% - Accent5 2 2 4 2" xfId="569"/>
    <cellStyle name="40% - Accent5 2 2 4 3" xfId="801"/>
    <cellStyle name="40% - Accent5 2 3" xfId="277"/>
    <cellStyle name="40% - Accent5 2 3 2" xfId="278"/>
    <cellStyle name="40% - Accent5 2 3 2 2" xfId="571"/>
    <cellStyle name="40% - Accent5 2 3 2 3" xfId="803"/>
    <cellStyle name="40% - Accent5 2 3 3" xfId="279"/>
    <cellStyle name="40% - Accent5 2 3 3 2" xfId="572"/>
    <cellStyle name="40% - Accent5 2 3 3 3" xfId="804"/>
    <cellStyle name="40% - Accent5 2 3 4" xfId="570"/>
    <cellStyle name="40% - Accent5 2 3 5" xfId="802"/>
    <cellStyle name="40% - Accent5 2 4" xfId="280"/>
    <cellStyle name="40% - Accent5 2 4 2" xfId="281"/>
    <cellStyle name="40% - Accent5 2 4 2 2" xfId="574"/>
    <cellStyle name="40% - Accent5 2 4 2 3" xfId="806"/>
    <cellStyle name="40% - Accent5 2 4 3" xfId="282"/>
    <cellStyle name="40% - Accent5 2 4 3 2" xfId="575"/>
    <cellStyle name="40% - Accent5 2 4 3 3" xfId="807"/>
    <cellStyle name="40% - Accent5 2 4 4" xfId="573"/>
    <cellStyle name="40% - Accent5 2 4 5" xfId="805"/>
    <cellStyle name="40% - Accent5 2 5" xfId="283"/>
    <cellStyle name="40% - Accent5 2 5 2" xfId="576"/>
    <cellStyle name="40% - Accent5 2 5 3" xfId="808"/>
    <cellStyle name="40% - Accent5 2 6" xfId="284"/>
    <cellStyle name="40% - Accent5 2 6 2" xfId="577"/>
    <cellStyle name="40% - Accent5 2 6 3" xfId="809"/>
    <cellStyle name="40% - Accent5 3" xfId="391"/>
    <cellStyle name="40% - Accent5 3 2" xfId="656"/>
    <cellStyle name="40% - Accent5 3 3" xfId="889"/>
    <cellStyle name="40% - Accent5 4" xfId="919"/>
    <cellStyle name="40% - Accent6 2" xfId="29"/>
    <cellStyle name="40% - Accent6 2 2" xfId="91"/>
    <cellStyle name="40% - Accent6 2 2 2" xfId="285"/>
    <cellStyle name="40% - Accent6 2 2 2 2" xfId="286"/>
    <cellStyle name="40% - Accent6 2 2 2 2 2" xfId="579"/>
    <cellStyle name="40% - Accent6 2 2 2 2 3" xfId="811"/>
    <cellStyle name="40% - Accent6 2 2 2 3" xfId="287"/>
    <cellStyle name="40% - Accent6 2 2 2 3 2" xfId="580"/>
    <cellStyle name="40% - Accent6 2 2 2 3 3" xfId="812"/>
    <cellStyle name="40% - Accent6 2 2 2 4" xfId="578"/>
    <cellStyle name="40% - Accent6 2 2 2 5" xfId="810"/>
    <cellStyle name="40% - Accent6 2 2 3" xfId="288"/>
    <cellStyle name="40% - Accent6 2 2 3 2" xfId="581"/>
    <cellStyle name="40% - Accent6 2 2 3 3" xfId="813"/>
    <cellStyle name="40% - Accent6 2 2 4" xfId="289"/>
    <cellStyle name="40% - Accent6 2 2 4 2" xfId="582"/>
    <cellStyle name="40% - Accent6 2 2 4 3" xfId="814"/>
    <cellStyle name="40% - Accent6 2 3" xfId="290"/>
    <cellStyle name="40% - Accent6 2 3 2" xfId="291"/>
    <cellStyle name="40% - Accent6 2 3 2 2" xfId="584"/>
    <cellStyle name="40% - Accent6 2 3 2 3" xfId="816"/>
    <cellStyle name="40% - Accent6 2 3 3" xfId="292"/>
    <cellStyle name="40% - Accent6 2 3 3 2" xfId="585"/>
    <cellStyle name="40% - Accent6 2 3 3 3" xfId="817"/>
    <cellStyle name="40% - Accent6 2 3 4" xfId="583"/>
    <cellStyle name="40% - Accent6 2 3 5" xfId="815"/>
    <cellStyle name="40% - Accent6 2 4" xfId="293"/>
    <cellStyle name="40% - Accent6 2 4 2" xfId="294"/>
    <cellStyle name="40% - Accent6 2 4 2 2" xfId="587"/>
    <cellStyle name="40% - Accent6 2 4 2 3" xfId="819"/>
    <cellStyle name="40% - Accent6 2 4 3" xfId="295"/>
    <cellStyle name="40% - Accent6 2 4 3 2" xfId="588"/>
    <cellStyle name="40% - Accent6 2 4 3 3" xfId="820"/>
    <cellStyle name="40% - Accent6 2 4 4" xfId="586"/>
    <cellStyle name="40% - Accent6 2 4 5" xfId="818"/>
    <cellStyle name="40% - Accent6 2 5" xfId="296"/>
    <cellStyle name="40% - Accent6 2 5 2" xfId="589"/>
    <cellStyle name="40% - Accent6 2 5 3" xfId="821"/>
    <cellStyle name="40% - Accent6 2 6" xfId="297"/>
    <cellStyle name="40% - Accent6 2 6 2" xfId="590"/>
    <cellStyle name="40% - Accent6 2 6 3" xfId="822"/>
    <cellStyle name="40% - Accent6 3" xfId="392"/>
    <cellStyle name="40% - Accent6 3 2" xfId="657"/>
    <cellStyle name="40% - Accent6 3 3" xfId="890"/>
    <cellStyle name="40% - Accent6 4" xfId="920"/>
    <cellStyle name="40% - Акцент1 2" xfId="921"/>
    <cellStyle name="40% — акцент1 2" xfId="922"/>
    <cellStyle name="40% - Акцент2 2" xfId="923"/>
    <cellStyle name="40% — акцент2 2" xfId="924"/>
    <cellStyle name="40% - Акцент3 2" xfId="925"/>
    <cellStyle name="40% — акцент3 2" xfId="926"/>
    <cellStyle name="40% - Акцент4 2" xfId="927"/>
    <cellStyle name="40% — акцент4 2" xfId="928"/>
    <cellStyle name="40% - Акцент5 2" xfId="929"/>
    <cellStyle name="40% — акцент5 2" xfId="930"/>
    <cellStyle name="40% - Акцент6 2" xfId="931"/>
    <cellStyle name="40% — акцент6 2" xfId="932"/>
    <cellStyle name="60% - Accent1 2" xfId="30"/>
    <cellStyle name="60% - Accent1 2 2" xfId="92"/>
    <cellStyle name="60% - Accent1 3" xfId="393"/>
    <cellStyle name="60% - Accent2 2" xfId="31"/>
    <cellStyle name="60% - Accent2 2 2" xfId="93"/>
    <cellStyle name="60% - Accent2 3" xfId="394"/>
    <cellStyle name="60% - Accent3 2" xfId="32"/>
    <cellStyle name="60% - Accent3 2 2" xfId="94"/>
    <cellStyle name="60% - Accent3 3" xfId="395"/>
    <cellStyle name="60% - Accent4 2" xfId="33"/>
    <cellStyle name="60% - Accent4 2 2" xfId="95"/>
    <cellStyle name="60% - Accent4 3" xfId="396"/>
    <cellStyle name="60% - Accent5 2" xfId="34"/>
    <cellStyle name="60% - Accent5 2 2" xfId="96"/>
    <cellStyle name="60% - Accent5 3" xfId="397"/>
    <cellStyle name="60% - Accent6 2" xfId="35"/>
    <cellStyle name="60% - Accent6 2 2" xfId="97"/>
    <cellStyle name="60% - Accent6 3" xfId="398"/>
    <cellStyle name="60% - Акцент1 2" xfId="933"/>
    <cellStyle name="60% — акцент1 2" xfId="934"/>
    <cellStyle name="60% - Акцент2 2" xfId="935"/>
    <cellStyle name="60% — акцент2 2" xfId="936"/>
    <cellStyle name="60% - Акцент3 2" xfId="937"/>
    <cellStyle name="60% — акцент3 2" xfId="938"/>
    <cellStyle name="60% - Акцент4 2" xfId="939"/>
    <cellStyle name="60% — акцент4 2" xfId="940"/>
    <cellStyle name="60% - Акцент5 2" xfId="941"/>
    <cellStyle name="60% — акцент5 2" xfId="942"/>
    <cellStyle name="60% - Акцент6 2" xfId="943"/>
    <cellStyle name="60% — акцент6 2" xfId="944"/>
    <cellStyle name="Accent1 2" xfId="36"/>
    <cellStyle name="Accent1 2 2" xfId="98"/>
    <cellStyle name="Accent1 3" xfId="399"/>
    <cellStyle name="Accent2 2" xfId="37"/>
    <cellStyle name="Accent2 2 2" xfId="99"/>
    <cellStyle name="Accent2 3" xfId="400"/>
    <cellStyle name="Accent3 2" xfId="38"/>
    <cellStyle name="Accent3 2 2" xfId="100"/>
    <cellStyle name="Accent3 3" xfId="401"/>
    <cellStyle name="Accent4 2" xfId="39"/>
    <cellStyle name="Accent4 2 2" xfId="101"/>
    <cellStyle name="Accent4 3" xfId="402"/>
    <cellStyle name="Accent5 2" xfId="40"/>
    <cellStyle name="Accent5 2 2" xfId="102"/>
    <cellStyle name="Accent5 3" xfId="403"/>
    <cellStyle name="Accent6 2" xfId="41"/>
    <cellStyle name="Accent6 2 2" xfId="103"/>
    <cellStyle name="Accent6 3" xfId="404"/>
    <cellStyle name="Bad 2" xfId="42"/>
    <cellStyle name="Bad 2 2" xfId="104"/>
    <cellStyle name="Bad 3" xfId="405"/>
    <cellStyle name="Calculation 2" xfId="43"/>
    <cellStyle name="Calculation 2 2" xfId="105"/>
    <cellStyle name="Calculation 2 2 2" xfId="427"/>
    <cellStyle name="Calculation 2 2 3" xfId="823"/>
    <cellStyle name="Calculation 3" xfId="406"/>
    <cellStyle name="Check Cell 2" xfId="44"/>
    <cellStyle name="Check Cell 2 2" xfId="106"/>
    <cellStyle name="Check Cell 3" xfId="407"/>
    <cellStyle name="Comma 10" xfId="422"/>
    <cellStyle name="Comma 2" xfId="10"/>
    <cellStyle name="Comma 2 2" xfId="72"/>
    <cellStyle name="Comma 2 2 2" xfId="107"/>
    <cellStyle name="Comma 2 2 2 2" xfId="298"/>
    <cellStyle name="Comma 2 3" xfId="75"/>
    <cellStyle name="Comma 2 3 2" xfId="299"/>
    <cellStyle name="Comma 2 4" xfId="68"/>
    <cellStyle name="Comma 2 5" xfId="17"/>
    <cellStyle name="Comma 3" xfId="12"/>
    <cellStyle name="Comma 3 2" xfId="108"/>
    <cellStyle name="Comma 3 2 2" xfId="300"/>
    <cellStyle name="Comma 3 2 2 2" xfId="301"/>
    <cellStyle name="Comma 3 2 3" xfId="428"/>
    <cellStyle name="Comma 3 2 4" xfId="664"/>
    <cellStyle name="Comma 3 3" xfId="71"/>
    <cellStyle name="Comma 4" xfId="74"/>
    <cellStyle name="Comma 4 2" xfId="302"/>
    <cellStyle name="Comma 4 2 2" xfId="303"/>
    <cellStyle name="Comma 4 3" xfId="304"/>
    <cellStyle name="Comma 4 3 2" xfId="305"/>
    <cellStyle name="Comma 5" xfId="66"/>
    <cellStyle name="Comma 5 2" xfId="306"/>
    <cellStyle name="Comma 5 2 2" xfId="307"/>
    <cellStyle name="Comma 5 3" xfId="426"/>
    <cellStyle name="Comma 5 4" xfId="661"/>
    <cellStyle name="Comma 6" xfId="15"/>
    <cellStyle name="Comma 6 10" xfId="659"/>
    <cellStyle name="Comma 6 2" xfId="308"/>
    <cellStyle name="Comma 6 3" xfId="309"/>
    <cellStyle name="Comma 6 3 2" xfId="310"/>
    <cellStyle name="Comma 6 3 2 2" xfId="311"/>
    <cellStyle name="Comma 6 3 2 2 2" xfId="593"/>
    <cellStyle name="Comma 6 3 2 2 3" xfId="826"/>
    <cellStyle name="Comma 6 3 2 3" xfId="312"/>
    <cellStyle name="Comma 6 3 2 3 2" xfId="594"/>
    <cellStyle name="Comma 6 3 2 3 3" xfId="827"/>
    <cellStyle name="Comma 6 3 2 4" xfId="592"/>
    <cellStyle name="Comma 6 3 2 5" xfId="825"/>
    <cellStyle name="Comma 6 3 3" xfId="313"/>
    <cellStyle name="Comma 6 3 3 2" xfId="595"/>
    <cellStyle name="Comma 6 3 3 3" xfId="828"/>
    <cellStyle name="Comma 6 3 4" xfId="314"/>
    <cellStyle name="Comma 6 3 4 2" xfId="596"/>
    <cellStyle name="Comma 6 3 4 3" xfId="829"/>
    <cellStyle name="Comma 6 3 5" xfId="591"/>
    <cellStyle name="Comma 6 3 6" xfId="824"/>
    <cellStyle name="Comma 6 4" xfId="315"/>
    <cellStyle name="Comma 6 4 2" xfId="316"/>
    <cellStyle name="Comma 6 4 2 2" xfId="317"/>
    <cellStyle name="Comma 6 4 2 2 2" xfId="599"/>
    <cellStyle name="Comma 6 4 2 2 3" xfId="832"/>
    <cellStyle name="Comma 6 4 2 3" xfId="318"/>
    <cellStyle name="Comma 6 4 2 3 2" xfId="600"/>
    <cellStyle name="Comma 6 4 2 3 3" xfId="833"/>
    <cellStyle name="Comma 6 4 2 4" xfId="598"/>
    <cellStyle name="Comma 6 4 2 5" xfId="831"/>
    <cellStyle name="Comma 6 4 3" xfId="319"/>
    <cellStyle name="Comma 6 4 3 2" xfId="601"/>
    <cellStyle name="Comma 6 4 3 3" xfId="834"/>
    <cellStyle name="Comma 6 4 4" xfId="320"/>
    <cellStyle name="Comma 6 4 4 2" xfId="602"/>
    <cellStyle name="Comma 6 4 4 3" xfId="835"/>
    <cellStyle name="Comma 6 4 5" xfId="597"/>
    <cellStyle name="Comma 6 4 6" xfId="830"/>
    <cellStyle name="Comma 6 5" xfId="321"/>
    <cellStyle name="Comma 6 5 2" xfId="322"/>
    <cellStyle name="Comma 6 5 2 2" xfId="604"/>
    <cellStyle name="Comma 6 5 2 3" xfId="837"/>
    <cellStyle name="Comma 6 5 3" xfId="323"/>
    <cellStyle name="Comma 6 5 3 2" xfId="605"/>
    <cellStyle name="Comma 6 5 3 3" xfId="838"/>
    <cellStyle name="Comma 6 5 4" xfId="603"/>
    <cellStyle name="Comma 6 5 5" xfId="836"/>
    <cellStyle name="Comma 6 6" xfId="324"/>
    <cellStyle name="Comma 6 6 2" xfId="325"/>
    <cellStyle name="Comma 6 6 2 2" xfId="607"/>
    <cellStyle name="Comma 6 6 2 3" xfId="840"/>
    <cellStyle name="Comma 6 6 3" xfId="326"/>
    <cellStyle name="Comma 6 6 3 2" xfId="608"/>
    <cellStyle name="Comma 6 6 3 3" xfId="841"/>
    <cellStyle name="Comma 6 6 4" xfId="606"/>
    <cellStyle name="Comma 6 6 5" xfId="839"/>
    <cellStyle name="Comma 6 7" xfId="327"/>
    <cellStyle name="Comma 6 7 2" xfId="609"/>
    <cellStyle name="Comma 6 7 3" xfId="842"/>
    <cellStyle name="Comma 6 8" xfId="328"/>
    <cellStyle name="Comma 6 8 2" xfId="610"/>
    <cellStyle name="Comma 6 8 3" xfId="843"/>
    <cellStyle name="Comma 6 9" xfId="424"/>
    <cellStyle name="Comma 7" xfId="329"/>
    <cellStyle name="Comma 8" xfId="330"/>
    <cellStyle name="Comma 8 2" xfId="331"/>
    <cellStyle name="Comma 9" xfId="332"/>
    <cellStyle name="Comma 9 2" xfId="333"/>
    <cellStyle name="Explanatory Text 2" xfId="45"/>
    <cellStyle name="Explanatory Text 2 2" xfId="109"/>
    <cellStyle name="Explanatory Text 3" xfId="408"/>
    <cellStyle name="Good 2" xfId="46"/>
    <cellStyle name="Good 2 2" xfId="110"/>
    <cellStyle name="Good 3" xfId="409"/>
    <cellStyle name="Heading 1 2" xfId="47"/>
    <cellStyle name="Heading 1 2 2" xfId="111"/>
    <cellStyle name="Heading 1 3" xfId="410"/>
    <cellStyle name="Heading 2 2" xfId="48"/>
    <cellStyle name="Heading 2 2 2" xfId="112"/>
    <cellStyle name="Heading 2 3" xfId="411"/>
    <cellStyle name="Heading 3 2" xfId="49"/>
    <cellStyle name="Heading 3 2 2" xfId="113"/>
    <cellStyle name="Heading 3 3" xfId="412"/>
    <cellStyle name="Heading 4 2" xfId="50"/>
    <cellStyle name="Heading 4 2 2" xfId="114"/>
    <cellStyle name="Heading 4 3" xfId="413"/>
    <cellStyle name="Input 2" xfId="51"/>
    <cellStyle name="Input 2 2" xfId="115"/>
    <cellStyle name="Input 2 2 2" xfId="429"/>
    <cellStyle name="Input 2 2 3" xfId="662"/>
    <cellStyle name="Input 3" xfId="414"/>
    <cellStyle name="Linked Cell 2" xfId="52"/>
    <cellStyle name="Linked Cell 2 2" xfId="116"/>
    <cellStyle name="Linked Cell 3" xfId="415"/>
    <cellStyle name="Neutral 2" xfId="53"/>
    <cellStyle name="Neutral 2 2" xfId="78"/>
    <cellStyle name="Neutral 2 3" xfId="334"/>
    <cellStyle name="Neutral 3" xfId="117"/>
    <cellStyle name="Neutral 4" xfId="335"/>
    <cellStyle name="Neutral 4 2" xfId="416"/>
    <cellStyle name="Normal 10" xfId="4"/>
    <cellStyle name="Normal 10 2" xfId="336"/>
    <cellStyle name="Normal 10 2 2" xfId="337"/>
    <cellStyle name="Normal 10 2 2 2" xfId="338"/>
    <cellStyle name="Normal 10 2 2 2 2" xfId="613"/>
    <cellStyle name="Normal 10 2 2 2 3" xfId="846"/>
    <cellStyle name="Normal 10 2 2 3" xfId="339"/>
    <cellStyle name="Normal 10 2 2 3 2" xfId="614"/>
    <cellStyle name="Normal 10 2 2 3 3" xfId="847"/>
    <cellStyle name="Normal 10 2 2 4" xfId="612"/>
    <cellStyle name="Normal 10 2 2 5" xfId="845"/>
    <cellStyle name="Normal 10 2 3" xfId="340"/>
    <cellStyle name="Normal 10 2 3 2" xfId="615"/>
    <cellStyle name="Normal 10 2 3 3" xfId="848"/>
    <cellStyle name="Normal 10 2 4" xfId="341"/>
    <cellStyle name="Normal 10 2 4 2" xfId="616"/>
    <cellStyle name="Normal 10 2 4 3" xfId="849"/>
    <cellStyle name="Normal 10 2 5" xfId="611"/>
    <cellStyle name="Normal 10 2 6" xfId="844"/>
    <cellStyle name="Normal 10 3" xfId="342"/>
    <cellStyle name="Normal 10 3 2" xfId="343"/>
    <cellStyle name="Normal 10 3 2 2" xfId="618"/>
    <cellStyle name="Normal 10 3 2 3" xfId="851"/>
    <cellStyle name="Normal 10 3 3" xfId="344"/>
    <cellStyle name="Normal 10 3 3 2" xfId="619"/>
    <cellStyle name="Normal 10 3 3 3" xfId="852"/>
    <cellStyle name="Normal 10 3 4" xfId="617"/>
    <cellStyle name="Normal 10 3 5" xfId="850"/>
    <cellStyle name="Normal 10 4" xfId="345"/>
    <cellStyle name="Normal 10 4 2" xfId="346"/>
    <cellStyle name="Normal 10 4 2 2" xfId="621"/>
    <cellStyle name="Normal 10 4 2 3" xfId="854"/>
    <cellStyle name="Normal 10 4 3" xfId="347"/>
    <cellStyle name="Normal 10 4 3 2" xfId="622"/>
    <cellStyle name="Normal 10 4 3 3" xfId="855"/>
    <cellStyle name="Normal 10 4 4" xfId="620"/>
    <cellStyle name="Normal 10 4 5" xfId="853"/>
    <cellStyle name="Normal 10 5" xfId="348"/>
    <cellStyle name="Normal 10 5 2" xfId="623"/>
    <cellStyle name="Normal 10 5 3" xfId="856"/>
    <cellStyle name="Normal 10 6" xfId="349"/>
    <cellStyle name="Normal 10 6 2" xfId="624"/>
    <cellStyle name="Normal 10 6 3" xfId="857"/>
    <cellStyle name="Normal 11" xfId="350"/>
    <cellStyle name="Normal 11 2" xfId="351"/>
    <cellStyle name="Normal 11 3" xfId="945"/>
    <cellStyle name="Normal 12" xfId="352"/>
    <cellStyle name="Normal 12 2" xfId="353"/>
    <cellStyle name="Normal 12 3" xfId="895"/>
    <cellStyle name="Normal 2" xfId="1"/>
    <cellStyle name="Normal 2 2" xfId="54"/>
    <cellStyle name="Normal 2 2 2" xfId="135"/>
    <cellStyle name="Normal 2 2 3" xfId="118"/>
    <cellStyle name="Normal 2 3" xfId="119"/>
    <cellStyle name="Normal 2 4" xfId="67"/>
    <cellStyle name="Normal 2 5" xfId="16"/>
    <cellStyle name="Normal 2_3.Havelvacner_N1_12 23.01.2018" xfId="354"/>
    <cellStyle name="Normal 3" xfId="3"/>
    <cellStyle name="Normal 3 2" xfId="55"/>
    <cellStyle name="Normal 3 2 2" xfId="120"/>
    <cellStyle name="Normal 3 2 3" xfId="76"/>
    <cellStyle name="Normal 3 3" xfId="70"/>
    <cellStyle name="Normal 3_HavelvacN2axjusakN3" xfId="79"/>
    <cellStyle name="Normal 4" xfId="5"/>
    <cellStyle name="Normal 4 2" xfId="77"/>
    <cellStyle name="Normal 4 2 2" xfId="355"/>
    <cellStyle name="Normal 4 3" xfId="73"/>
    <cellStyle name="Normal 5" xfId="9"/>
    <cellStyle name="Normal 5 2" xfId="56"/>
    <cellStyle name="Normal 5 2 2" xfId="121"/>
    <cellStyle name="Normal 5 2 2 2" xfId="430"/>
    <cellStyle name="Normal 5 2 2 3" xfId="665"/>
    <cellStyle name="Normal 5 2 3" xfId="946"/>
    <cellStyle name="Normal 5 2 4" xfId="947"/>
    <cellStyle name="Normal 5 3" xfId="356"/>
    <cellStyle name="Normal 5 3 2" xfId="357"/>
    <cellStyle name="Normal 5 3 2 2" xfId="358"/>
    <cellStyle name="Normal 5 3 2 2 2" xfId="627"/>
    <cellStyle name="Normal 5 3 2 2 3" xfId="860"/>
    <cellStyle name="Normal 5 3 2 3" xfId="359"/>
    <cellStyle name="Normal 5 3 2 3 2" xfId="628"/>
    <cellStyle name="Normal 5 3 2 3 3" xfId="861"/>
    <cellStyle name="Normal 5 3 2 4" xfId="626"/>
    <cellStyle name="Normal 5 3 2 5" xfId="859"/>
    <cellStyle name="Normal 5 3 3" xfId="360"/>
    <cellStyle name="Normal 5 3 3 2" xfId="629"/>
    <cellStyle name="Normal 5 3 3 3" xfId="862"/>
    <cellStyle name="Normal 5 3 4" xfId="361"/>
    <cellStyle name="Normal 5 3 4 2" xfId="630"/>
    <cellStyle name="Normal 5 3 4 3" xfId="863"/>
    <cellStyle name="Normal 5 3 5" xfId="625"/>
    <cellStyle name="Normal 5 3 6" xfId="858"/>
    <cellStyle name="Normal 5 4" xfId="362"/>
    <cellStyle name="Normal 5 4 2" xfId="363"/>
    <cellStyle name="Normal 5 4 2 2" xfId="364"/>
    <cellStyle name="Normal 5 4 2 2 2" xfId="633"/>
    <cellStyle name="Normal 5 4 2 2 3" xfId="866"/>
    <cellStyle name="Normal 5 4 2 3" xfId="365"/>
    <cellStyle name="Normal 5 4 2 3 2" xfId="634"/>
    <cellStyle name="Normal 5 4 2 3 3" xfId="867"/>
    <cellStyle name="Normal 5 4 2 4" xfId="632"/>
    <cellStyle name="Normal 5 4 2 5" xfId="865"/>
    <cellStyle name="Normal 5 4 3" xfId="366"/>
    <cellStyle name="Normal 5 4 3 2" xfId="635"/>
    <cellStyle name="Normal 5 4 3 3" xfId="868"/>
    <cellStyle name="Normal 5 4 4" xfId="367"/>
    <cellStyle name="Normal 5 4 4 2" xfId="636"/>
    <cellStyle name="Normal 5 4 4 3" xfId="869"/>
    <cellStyle name="Normal 5 4 5" xfId="631"/>
    <cellStyle name="Normal 5 4 6" xfId="864"/>
    <cellStyle name="Normal 5 5" xfId="368"/>
    <cellStyle name="Normal 5 5 2" xfId="369"/>
    <cellStyle name="Normal 5 5 2 2" xfId="638"/>
    <cellStyle name="Normal 5 5 2 3" xfId="871"/>
    <cellStyle name="Normal 5 5 3" xfId="370"/>
    <cellStyle name="Normal 5 5 3 2" xfId="639"/>
    <cellStyle name="Normal 5 5 3 3" xfId="872"/>
    <cellStyle name="Normal 5 5 4" xfId="637"/>
    <cellStyle name="Normal 5 5 5" xfId="870"/>
    <cellStyle name="Normal 5 6" xfId="371"/>
    <cellStyle name="Normal 5 6 2" xfId="372"/>
    <cellStyle name="Normal 5 6 2 2" xfId="641"/>
    <cellStyle name="Normal 5 6 2 3" xfId="874"/>
    <cellStyle name="Normal 5 6 3" xfId="373"/>
    <cellStyle name="Normal 5 6 3 2" xfId="642"/>
    <cellStyle name="Normal 5 6 3 3" xfId="875"/>
    <cellStyle name="Normal 5 6 4" xfId="640"/>
    <cellStyle name="Normal 5 6 5" xfId="873"/>
    <cellStyle name="Normal 5 7" xfId="374"/>
    <cellStyle name="Normal 5 7 2" xfId="643"/>
    <cellStyle name="Normal 5 7 3" xfId="876"/>
    <cellStyle name="Normal 5 8" xfId="375"/>
    <cellStyle name="Normal 5 8 2" xfId="644"/>
    <cellStyle name="Normal 5 8 3" xfId="877"/>
    <cellStyle name="Normal 5 9" xfId="376"/>
    <cellStyle name="Normal 5 9 2" xfId="645"/>
    <cellStyle name="Normal 5 9 3" xfId="878"/>
    <cellStyle name="Normal 6" xfId="122"/>
    <cellStyle name="Normal 6 2" xfId="948"/>
    <cellStyle name="Normal 7" xfId="123"/>
    <cellStyle name="Normal 8" xfId="8"/>
    <cellStyle name="Normal 8 2" xfId="134"/>
    <cellStyle name="Normal 8 3" xfId="949"/>
    <cellStyle name="Normal 8 4" xfId="950"/>
    <cellStyle name="Normal 9" xfId="13"/>
    <cellStyle name="Normal 9 2" xfId="423"/>
    <cellStyle name="Normal 9 3" xfId="658"/>
    <cellStyle name="Note 2" xfId="57"/>
    <cellStyle name="Note 2 2" xfId="124"/>
    <cellStyle name="Note 2 2 2" xfId="431"/>
    <cellStyle name="Note 2 2 3" xfId="892"/>
    <cellStyle name="Note 3" xfId="58"/>
    <cellStyle name="Note 3 2" xfId="425"/>
    <cellStyle name="Note 3 3" xfId="660"/>
    <cellStyle name="Note 4" xfId="951"/>
    <cellStyle name="Output 2" xfId="59"/>
    <cellStyle name="Output 2 2" xfId="125"/>
    <cellStyle name="Output 2 2 2" xfId="432"/>
    <cellStyle name="Output 2 2 3" xfId="663"/>
    <cellStyle name="Output 3" xfId="417"/>
    <cellStyle name="Percent 2" xfId="2"/>
    <cellStyle name="Percent 2 2" xfId="69"/>
    <cellStyle name="Percent 2 2 2" xfId="377"/>
    <cellStyle name="Percent 2 3" xfId="60"/>
    <cellStyle name="Percent 3" xfId="11"/>
    <cellStyle name="Percent 3 2" xfId="378"/>
    <cellStyle name="RowLevel_1_N6+artabyuje" xfId="379"/>
    <cellStyle name="SN_241" xfId="6"/>
    <cellStyle name="Style 1" xfId="126"/>
    <cellStyle name="Style 1 2" xfId="127"/>
    <cellStyle name="Style 1 2 2" xfId="952"/>
    <cellStyle name="Style 1_verchnakan_ax21-25_2018" xfId="128"/>
    <cellStyle name="Title 2" xfId="61"/>
    <cellStyle name="Title 2 2" xfId="129"/>
    <cellStyle name="Title 3" xfId="418"/>
    <cellStyle name="Total 2" xfId="62"/>
    <cellStyle name="Total 2 2" xfId="130"/>
    <cellStyle name="Total 2 2 2" xfId="433"/>
    <cellStyle name="Total 2 2 3" xfId="891"/>
    <cellStyle name="Total 3" xfId="419"/>
    <cellStyle name="Warning Text 2" xfId="63"/>
    <cellStyle name="Warning Text 2 2" xfId="131"/>
    <cellStyle name="Warning Text 3" xfId="420"/>
    <cellStyle name="Акцент1 2" xfId="953"/>
    <cellStyle name="Акцент1 3" xfId="954"/>
    <cellStyle name="Акцент2 2" xfId="955"/>
    <cellStyle name="Акцент2 3" xfId="956"/>
    <cellStyle name="Акцент3 2" xfId="957"/>
    <cellStyle name="Акцент3 3" xfId="958"/>
    <cellStyle name="Акцент4 2" xfId="959"/>
    <cellStyle name="Акцент4 3" xfId="960"/>
    <cellStyle name="Акцент5 2" xfId="961"/>
    <cellStyle name="Акцент5 3" xfId="962"/>
    <cellStyle name="Акцент6 2" xfId="963"/>
    <cellStyle name="Акцент6 3" xfId="964"/>
    <cellStyle name="Ввод  2" xfId="965"/>
    <cellStyle name="Ввод  3" xfId="966"/>
    <cellStyle name="Вывод 2" xfId="967"/>
    <cellStyle name="Вывод 3" xfId="968"/>
    <cellStyle name="Вычисление 2" xfId="969"/>
    <cellStyle name="Вычисление 3" xfId="970"/>
    <cellStyle name="Гиперссылка" xfId="421" builtinId="8"/>
    <cellStyle name="Заголовок 1 2" xfId="971"/>
    <cellStyle name="Заголовок 1 3" xfId="972"/>
    <cellStyle name="Заголовок 2 2" xfId="973"/>
    <cellStyle name="Заголовок 2 3" xfId="974"/>
    <cellStyle name="Заголовок 3 2" xfId="975"/>
    <cellStyle name="Заголовок 3 3" xfId="976"/>
    <cellStyle name="Заголовок 4 2" xfId="977"/>
    <cellStyle name="Заголовок 4 3" xfId="978"/>
    <cellStyle name="Итог 2" xfId="979"/>
    <cellStyle name="Итог 3" xfId="980"/>
    <cellStyle name="Контрольная ячейка 2" xfId="981"/>
    <cellStyle name="Контрольная ячейка 3" xfId="982"/>
    <cellStyle name="Название 2" xfId="380"/>
    <cellStyle name="Нейтральный" xfId="894" builtinId="28"/>
    <cellStyle name="Нейтральный 2" xfId="983"/>
    <cellStyle name="Нейтральный 3" xfId="984"/>
    <cellStyle name="Обычный" xfId="0" builtinId="0"/>
    <cellStyle name="Обычный 2" xfId="14"/>
    <cellStyle name="Обычный 2 2" xfId="133"/>
    <cellStyle name="Обычный 2 3" xfId="132"/>
    <cellStyle name="Обычный 3" xfId="136"/>
    <cellStyle name="Обычный 3 2" xfId="434"/>
    <cellStyle name="Обычный 3 3" xfId="666"/>
    <cellStyle name="Обычный 4" xfId="137"/>
    <cellStyle name="Обычный 5" xfId="138"/>
    <cellStyle name="Обычный 6" xfId="139"/>
    <cellStyle name="Обычный 7" xfId="985"/>
    <cellStyle name="Плохой" xfId="893" builtinId="27"/>
    <cellStyle name="Плохой 2" xfId="986"/>
    <cellStyle name="Плохой 3" xfId="987"/>
    <cellStyle name="Пояснение 2" xfId="988"/>
    <cellStyle name="Пояснение 3" xfId="989"/>
    <cellStyle name="Примечание 2" xfId="990"/>
    <cellStyle name="Связанная ячейка 2" xfId="991"/>
    <cellStyle name="Связанная ячейка 3" xfId="992"/>
    <cellStyle name="Стиль 1" xfId="64"/>
    <cellStyle name="Текст предупреждения 2" xfId="993"/>
    <cellStyle name="Текст предупреждения 3" xfId="994"/>
    <cellStyle name="Финансовый" xfId="7" builtinId="3"/>
    <cellStyle name="Финансовый 2" xfId="65"/>
    <cellStyle name="Финансовый 2 2" xfId="995"/>
    <cellStyle name="Финансовый 3" xfId="896"/>
    <cellStyle name="Финансовый 4" xfId="996"/>
    <cellStyle name="Хороший 2" xfId="997"/>
    <cellStyle name="Хороший 3" xfId="9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.parsadanyan/Downloads/Havelvacner%20(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 refreshError="1"/>
      <sheetData sheetId="1" refreshError="1"/>
      <sheetData sheetId="2">
        <row r="33">
          <cell r="F33" t="str">
            <v>Տրանսպորտային օբյեկտների հիմնանորոգում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0"/>
  <sheetViews>
    <sheetView zoomScaleNormal="100" workbookViewId="0"/>
  </sheetViews>
  <sheetFormatPr defaultColWidth="9.140625" defaultRowHeight="17.25"/>
  <cols>
    <col min="1" max="1" width="9.140625" style="100"/>
    <col min="2" max="2" width="11.140625" style="100" customWidth="1"/>
    <col min="3" max="3" width="17" style="100" customWidth="1"/>
    <col min="4" max="4" width="80" style="100" customWidth="1"/>
    <col min="5" max="6" width="18.85546875" style="100" customWidth="1"/>
    <col min="7" max="10" width="9.140625" style="100"/>
    <col min="11" max="11" width="17.85546875" style="100" customWidth="1"/>
    <col min="12" max="12" width="10.28515625" style="100" bestFit="1" customWidth="1"/>
    <col min="13" max="16384" width="9.140625" style="100"/>
  </cols>
  <sheetData>
    <row r="1" spans="2:6">
      <c r="F1" s="101" t="s">
        <v>134</v>
      </c>
    </row>
    <row r="2" spans="2:6">
      <c r="F2" s="101" t="s">
        <v>84</v>
      </c>
    </row>
    <row r="3" spans="2:6">
      <c r="F3" s="101" t="s">
        <v>0</v>
      </c>
    </row>
    <row r="5" spans="2:6" ht="78.75" customHeight="1">
      <c r="B5" s="142" t="s">
        <v>135</v>
      </c>
      <c r="C5" s="142"/>
      <c r="D5" s="142"/>
      <c r="E5" s="142"/>
      <c r="F5" s="142"/>
    </row>
    <row r="6" spans="2:6">
      <c r="F6" s="100" t="s">
        <v>81</v>
      </c>
    </row>
    <row r="7" spans="2:6" s="102" customFormat="1" ht="75.75" customHeight="1">
      <c r="B7" s="143" t="s">
        <v>1</v>
      </c>
      <c r="C7" s="143"/>
      <c r="D7" s="143" t="s">
        <v>136</v>
      </c>
      <c r="E7" s="144" t="s">
        <v>36</v>
      </c>
      <c r="F7" s="144"/>
    </row>
    <row r="8" spans="2:6" s="102" customFormat="1">
      <c r="B8" s="103" t="s">
        <v>24</v>
      </c>
      <c r="C8" s="103" t="s">
        <v>137</v>
      </c>
      <c r="D8" s="143"/>
      <c r="E8" s="104" t="s">
        <v>80</v>
      </c>
      <c r="F8" s="104" t="s">
        <v>2</v>
      </c>
    </row>
    <row r="9" spans="2:6" s="102" customFormat="1" ht="17.25" customHeight="1">
      <c r="B9" s="143" t="s">
        <v>138</v>
      </c>
      <c r="C9" s="143"/>
      <c r="D9" s="105" t="s">
        <v>139</v>
      </c>
      <c r="E9" s="106">
        <f>+E11</f>
        <v>0</v>
      </c>
      <c r="F9" s="106">
        <f>+F11</f>
        <v>0</v>
      </c>
    </row>
    <row r="10" spans="2:6" s="102" customFormat="1">
      <c r="B10" s="143"/>
      <c r="C10" s="143"/>
      <c r="D10" s="105" t="s">
        <v>140</v>
      </c>
      <c r="E10" s="97"/>
      <c r="F10" s="97"/>
    </row>
    <row r="11" spans="2:6" s="102" customFormat="1" ht="23.25" customHeight="1">
      <c r="B11" s="91"/>
      <c r="C11" s="141" t="s">
        <v>141</v>
      </c>
      <c r="D11" s="141"/>
      <c r="E11" s="106">
        <f>+E13</f>
        <v>0</v>
      </c>
      <c r="F11" s="106">
        <f>+F13</f>
        <v>0</v>
      </c>
    </row>
    <row r="12" spans="2:6" s="102" customFormat="1" ht="20.25" customHeight="1">
      <c r="B12" s="135">
        <v>1049</v>
      </c>
      <c r="C12" s="136"/>
      <c r="D12" s="107" t="s">
        <v>142</v>
      </c>
      <c r="E12" s="97"/>
      <c r="F12" s="97"/>
    </row>
    <row r="13" spans="2:6" s="102" customFormat="1" ht="20.25" customHeight="1">
      <c r="B13" s="135"/>
      <c r="C13" s="137"/>
      <c r="D13" s="107" t="s">
        <v>44</v>
      </c>
      <c r="E13" s="106">
        <f>+E20+E26</f>
        <v>0</v>
      </c>
      <c r="F13" s="106">
        <f>+F20+F26</f>
        <v>0</v>
      </c>
    </row>
    <row r="14" spans="2:6" s="102" customFormat="1" ht="20.25" customHeight="1">
      <c r="B14" s="135"/>
      <c r="C14" s="137"/>
      <c r="D14" s="107" t="s">
        <v>143</v>
      </c>
      <c r="E14" s="108"/>
      <c r="F14" s="108"/>
    </row>
    <row r="15" spans="2:6" s="102" customFormat="1" ht="20.25" customHeight="1">
      <c r="B15" s="135"/>
      <c r="C15" s="137"/>
      <c r="D15" s="107" t="s">
        <v>144</v>
      </c>
      <c r="E15" s="97"/>
      <c r="F15" s="108"/>
    </row>
    <row r="16" spans="2:6" s="102" customFormat="1" ht="20.25" customHeight="1">
      <c r="B16" s="135"/>
      <c r="C16" s="137"/>
      <c r="D16" s="107" t="s">
        <v>145</v>
      </c>
      <c r="E16" s="97"/>
      <c r="F16" s="108"/>
    </row>
    <row r="17" spans="2:6" s="102" customFormat="1" ht="51.75" customHeight="1">
      <c r="B17" s="135"/>
      <c r="C17" s="137"/>
      <c r="D17" s="107" t="s">
        <v>146</v>
      </c>
      <c r="E17" s="97"/>
      <c r="F17" s="108"/>
    </row>
    <row r="18" spans="2:6" s="102" customFormat="1" ht="19.5" customHeight="1">
      <c r="B18" s="135"/>
      <c r="C18" s="138" t="s">
        <v>147</v>
      </c>
      <c r="D18" s="138"/>
      <c r="E18" s="138"/>
      <c r="F18" s="138"/>
    </row>
    <row r="19" spans="2:6" s="102" customFormat="1">
      <c r="B19" s="135"/>
      <c r="C19" s="139">
        <v>21001</v>
      </c>
      <c r="D19" s="109" t="s">
        <v>148</v>
      </c>
      <c r="E19" s="97"/>
      <c r="F19" s="97"/>
    </row>
    <row r="20" spans="2:6" s="102" customFormat="1">
      <c r="B20" s="135"/>
      <c r="C20" s="139"/>
      <c r="D20" s="109" t="s">
        <v>46</v>
      </c>
      <c r="E20" s="110">
        <f>-E26</f>
        <v>120494.29999999997</v>
      </c>
      <c r="F20" s="110">
        <f>-F26</f>
        <v>161860</v>
      </c>
    </row>
    <row r="21" spans="2:6" s="102" customFormat="1">
      <c r="B21" s="135"/>
      <c r="C21" s="139"/>
      <c r="D21" s="109" t="s">
        <v>149</v>
      </c>
      <c r="E21" s="97"/>
      <c r="F21" s="97"/>
    </row>
    <row r="22" spans="2:6" s="102" customFormat="1" ht="51.75">
      <c r="B22" s="135"/>
      <c r="C22" s="139"/>
      <c r="D22" s="109" t="s">
        <v>150</v>
      </c>
      <c r="E22" s="97"/>
      <c r="F22" s="97"/>
    </row>
    <row r="23" spans="2:6" s="102" customFormat="1">
      <c r="B23" s="135"/>
      <c r="C23" s="139"/>
      <c r="D23" s="109" t="s">
        <v>151</v>
      </c>
      <c r="E23" s="97"/>
      <c r="F23" s="97"/>
    </row>
    <row r="24" spans="2:6" s="102" customFormat="1" ht="42.75" customHeight="1">
      <c r="B24" s="135"/>
      <c r="C24" s="139"/>
      <c r="D24" s="109" t="s">
        <v>58</v>
      </c>
      <c r="E24" s="97"/>
      <c r="F24" s="97"/>
    </row>
    <row r="25" spans="2:6" s="111" customFormat="1">
      <c r="B25" s="135"/>
      <c r="C25" s="140">
        <v>21002</v>
      </c>
      <c r="D25" s="109" t="s">
        <v>148</v>
      </c>
      <c r="E25" s="112"/>
      <c r="F25" s="112"/>
    </row>
    <row r="26" spans="2:6" s="111" customFormat="1">
      <c r="B26" s="135"/>
      <c r="C26" s="140"/>
      <c r="D26" s="109" t="str">
        <f>+'5'!B25</f>
        <v xml:space="preserve"> Տրանսպորտային օբյեկտների հիմնանորոգում </v>
      </c>
      <c r="E26" s="112">
        <f>+'5'!C30</f>
        <v>-120494.29999999997</v>
      </c>
      <c r="F26" s="112">
        <f>+'5'!D30</f>
        <v>-161860</v>
      </c>
    </row>
    <row r="27" spans="2:6" s="111" customFormat="1">
      <c r="B27" s="135"/>
      <c r="C27" s="140"/>
      <c r="D27" s="109" t="s">
        <v>149</v>
      </c>
      <c r="E27" s="112"/>
      <c r="F27" s="112"/>
    </row>
    <row r="28" spans="2:6" s="111" customFormat="1" ht="34.5">
      <c r="B28" s="135"/>
      <c r="C28" s="140"/>
      <c r="D28" s="109" t="str">
        <f>+'6'!B50</f>
        <v xml:space="preserve"> Ավտոմոբիլային ճանապարհների վրա գտնվող կամուրջների հիմնանորոգում </v>
      </c>
      <c r="E28" s="112"/>
      <c r="F28" s="112"/>
    </row>
    <row r="29" spans="2:6" s="111" customFormat="1">
      <c r="B29" s="135"/>
      <c r="C29" s="140"/>
      <c r="D29" s="109" t="s">
        <v>151</v>
      </c>
      <c r="E29" s="112"/>
      <c r="F29" s="112"/>
    </row>
    <row r="30" spans="2:6" s="111" customFormat="1" ht="34.5">
      <c r="B30" s="135"/>
      <c r="C30" s="140"/>
      <c r="D30" s="109" t="str">
        <f>+'6'!B51</f>
        <v xml:space="preserve"> Հանրության կողմից անմիջականորեն օգտագործվող ակտիվների հետ կապված միջոցառումներ</v>
      </c>
      <c r="E30" s="112"/>
      <c r="F30" s="112"/>
    </row>
  </sheetData>
  <mergeCells count="12">
    <mergeCell ref="C11:D11"/>
    <mergeCell ref="B5:F5"/>
    <mergeCell ref="B7:C7"/>
    <mergeCell ref="D7:D8"/>
    <mergeCell ref="E7:F7"/>
    <mergeCell ref="B9:C10"/>
    <mergeCell ref="B12:B24"/>
    <mergeCell ref="C12:C17"/>
    <mergeCell ref="C18:F18"/>
    <mergeCell ref="C19:C24"/>
    <mergeCell ref="B25:B30"/>
    <mergeCell ref="C25:C30"/>
  </mergeCells>
  <pageMargins left="0" right="0" top="0.19685039370078741" bottom="0.19685039370078741" header="0.31496062992125984" footer="0.31496062992125984"/>
  <pageSetup paperSize="9" scale="1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zoomScaleNormal="100" workbookViewId="0"/>
  </sheetViews>
  <sheetFormatPr defaultRowHeight="17.25"/>
  <cols>
    <col min="1" max="1" width="7.42578125" style="44" customWidth="1"/>
    <col min="2" max="2" width="8.7109375" style="44" customWidth="1"/>
    <col min="3" max="3" width="56.5703125" style="42" customWidth="1"/>
    <col min="4" max="4" width="16.7109375" style="74" bestFit="1" customWidth="1"/>
    <col min="5" max="5" width="18.140625" style="74" customWidth="1"/>
    <col min="6" max="6" width="21.140625" style="74" customWidth="1"/>
    <col min="7" max="7" width="18.140625" style="74" customWidth="1"/>
    <col min="8" max="8" width="16.85546875" style="74" customWidth="1"/>
    <col min="9" max="9" width="15.28515625" style="42" bestFit="1" customWidth="1"/>
    <col min="10" max="16384" width="9.140625" style="42"/>
  </cols>
  <sheetData>
    <row r="1" spans="1:9" ht="16.5" customHeight="1">
      <c r="B1" s="62"/>
      <c r="C1" s="62"/>
      <c r="D1" s="62"/>
      <c r="E1" s="62"/>
      <c r="F1" s="62"/>
      <c r="G1" s="62"/>
      <c r="H1" s="63" t="s">
        <v>85</v>
      </c>
    </row>
    <row r="2" spans="1:9" ht="16.5" customHeight="1">
      <c r="B2" s="62"/>
      <c r="C2" s="62"/>
      <c r="D2" s="62"/>
      <c r="E2" s="62"/>
      <c r="F2" s="62"/>
      <c r="G2" s="62"/>
      <c r="H2" s="63" t="s">
        <v>84</v>
      </c>
    </row>
    <row r="3" spans="1:9" ht="16.5" customHeight="1">
      <c r="B3" s="62"/>
      <c r="C3" s="62"/>
      <c r="D3" s="62"/>
      <c r="E3" s="62"/>
      <c r="F3" s="62"/>
      <c r="G3" s="62"/>
      <c r="H3" s="63" t="s">
        <v>0</v>
      </c>
    </row>
    <row r="4" spans="1:9" ht="52.5" customHeight="1">
      <c r="A4" s="145" t="s">
        <v>155</v>
      </c>
      <c r="B4" s="145"/>
      <c r="C4" s="145"/>
      <c r="D4" s="145"/>
      <c r="E4" s="145"/>
      <c r="F4" s="145"/>
      <c r="G4" s="145"/>
      <c r="H4" s="145"/>
    </row>
    <row r="5" spans="1:9">
      <c r="A5" s="43"/>
      <c r="B5" s="43"/>
      <c r="C5" s="44"/>
      <c r="D5" s="64"/>
      <c r="E5" s="64"/>
      <c r="F5" s="64"/>
      <c r="G5" s="146" t="s">
        <v>81</v>
      </c>
      <c r="H5" s="146"/>
    </row>
    <row r="6" spans="1:9" s="44" customFormat="1" ht="39" customHeight="1">
      <c r="A6" s="155" t="s">
        <v>21</v>
      </c>
      <c r="B6" s="155"/>
      <c r="C6" s="147" t="s">
        <v>22</v>
      </c>
      <c r="D6" s="152" t="s">
        <v>36</v>
      </c>
      <c r="E6" s="153"/>
      <c r="F6" s="153"/>
      <c r="G6" s="153"/>
      <c r="H6" s="154"/>
    </row>
    <row r="7" spans="1:9" s="44" customFormat="1" ht="19.5" customHeight="1">
      <c r="A7" s="155"/>
      <c r="B7" s="155"/>
      <c r="C7" s="148"/>
      <c r="D7" s="150" t="s">
        <v>23</v>
      </c>
      <c r="E7" s="152" t="s">
        <v>6</v>
      </c>
      <c r="F7" s="153"/>
      <c r="G7" s="153"/>
      <c r="H7" s="154"/>
    </row>
    <row r="8" spans="1:9" s="44" customFormat="1" ht="110.25" customHeight="1">
      <c r="A8" s="65" t="s">
        <v>24</v>
      </c>
      <c r="B8" s="65" t="s">
        <v>25</v>
      </c>
      <c r="C8" s="149"/>
      <c r="D8" s="151"/>
      <c r="E8" s="66" t="s">
        <v>26</v>
      </c>
      <c r="F8" s="66" t="s">
        <v>27</v>
      </c>
      <c r="G8" s="66" t="s">
        <v>28</v>
      </c>
      <c r="H8" s="66" t="s">
        <v>29</v>
      </c>
    </row>
    <row r="9" spans="1:9" s="44" customFormat="1" ht="30.75" customHeight="1">
      <c r="A9" s="65"/>
      <c r="B9" s="65"/>
      <c r="C9" s="50" t="s">
        <v>30</v>
      </c>
      <c r="D9" s="41">
        <f>+D11</f>
        <v>0</v>
      </c>
      <c r="E9" s="41">
        <f t="shared" ref="E9:H9" si="0">+E11</f>
        <v>0</v>
      </c>
      <c r="F9" s="41">
        <f t="shared" si="0"/>
        <v>-14743.099999999977</v>
      </c>
      <c r="G9" s="41">
        <f t="shared" si="0"/>
        <v>14743.1</v>
      </c>
      <c r="H9" s="41">
        <f t="shared" si="0"/>
        <v>0</v>
      </c>
    </row>
    <row r="10" spans="1:9">
      <c r="A10" s="65"/>
      <c r="B10" s="65"/>
      <c r="C10" s="50" t="s">
        <v>31</v>
      </c>
      <c r="D10" s="68"/>
      <c r="E10" s="68"/>
      <c r="F10" s="68"/>
      <c r="G10" s="68"/>
      <c r="H10" s="68"/>
    </row>
    <row r="11" spans="1:9" s="44" customFormat="1" ht="51.75">
      <c r="A11" s="50"/>
      <c r="B11" s="51"/>
      <c r="C11" s="51" t="s">
        <v>34</v>
      </c>
      <c r="D11" s="67">
        <f>+D13+D30+D39</f>
        <v>0</v>
      </c>
      <c r="E11" s="67">
        <f t="shared" ref="E11:H11" si="1">+E13+E30+E39</f>
        <v>0</v>
      </c>
      <c r="F11" s="67">
        <f t="shared" si="1"/>
        <v>-14743.099999999977</v>
      </c>
      <c r="G11" s="67">
        <f t="shared" si="1"/>
        <v>14743.1</v>
      </c>
      <c r="H11" s="67">
        <f t="shared" si="1"/>
        <v>0</v>
      </c>
    </row>
    <row r="12" spans="1:9" s="44" customFormat="1">
      <c r="A12" s="50"/>
      <c r="B12" s="50"/>
      <c r="C12" s="50" t="s">
        <v>32</v>
      </c>
      <c r="D12" s="66"/>
      <c r="E12" s="66"/>
      <c r="F12" s="66"/>
      <c r="G12" s="66"/>
      <c r="H12" s="66"/>
    </row>
    <row r="13" spans="1:9" ht="34.5">
      <c r="A13" s="69">
        <v>1049</v>
      </c>
      <c r="B13" s="69">
        <v>21001</v>
      </c>
      <c r="C13" s="70" t="s">
        <v>35</v>
      </c>
      <c r="D13" s="67">
        <f>+E13+F13+G13+H13</f>
        <v>161860</v>
      </c>
      <c r="E13" s="67">
        <f>+E15+E19+E25</f>
        <v>0</v>
      </c>
      <c r="F13" s="67">
        <f t="shared" ref="F13:H13" si="2">+F15+F19+F25</f>
        <v>148516.9</v>
      </c>
      <c r="G13" s="67">
        <f t="shared" si="2"/>
        <v>13343.1</v>
      </c>
      <c r="H13" s="67">
        <f t="shared" si="2"/>
        <v>0</v>
      </c>
      <c r="I13" s="58"/>
    </row>
    <row r="14" spans="1:9">
      <c r="A14" s="69"/>
      <c r="B14" s="69"/>
      <c r="C14" s="50" t="s">
        <v>32</v>
      </c>
      <c r="D14" s="71"/>
      <c r="E14" s="71"/>
      <c r="F14" s="71"/>
      <c r="G14" s="71"/>
      <c r="H14" s="71"/>
    </row>
    <row r="15" spans="1:9" ht="34.5">
      <c r="A15" s="48"/>
      <c r="B15" s="87" t="str">
        <f>+'4'!B17</f>
        <v>1</v>
      </c>
      <c r="C15" s="87" t="str">
        <f>+'4'!C17</f>
        <v>Միջպետական նշանակության ավտոճանապարհներ, այդ թվում</v>
      </c>
      <c r="D15" s="72">
        <f>+E15+F15+G15+H15</f>
        <v>1013.7</v>
      </c>
      <c r="E15" s="72">
        <f t="shared" ref="E15:F15" si="3">SUM(E16:E18)</f>
        <v>0</v>
      </c>
      <c r="F15" s="72">
        <f t="shared" si="3"/>
        <v>0</v>
      </c>
      <c r="G15" s="72">
        <f>SUM(G16:G18)</f>
        <v>1013.7</v>
      </c>
      <c r="H15" s="72">
        <f>SUM(H16:H18)</f>
        <v>0</v>
      </c>
    </row>
    <row r="16" spans="1:9" ht="51.75">
      <c r="A16" s="48"/>
      <c r="B16" s="87"/>
      <c r="C16" s="87" t="str">
        <f>+'4'!C18</f>
        <v>/Մ-2/-Տաթև-Աղվանի-/Մ-2/(Սյունիք) միջպետական նշանակության ավտոճանապարհի կմ0+000-կմ19+500 հատվածի հիմնանորոգում</v>
      </c>
      <c r="D16" s="72">
        <f t="shared" ref="D16" si="4">+E16+F16+G16+H16</f>
        <v>828</v>
      </c>
      <c r="E16" s="72">
        <v>0</v>
      </c>
      <c r="F16" s="72">
        <v>0</v>
      </c>
      <c r="G16" s="72">
        <f>+'4'!E18</f>
        <v>828</v>
      </c>
      <c r="H16" s="72">
        <v>0</v>
      </c>
    </row>
    <row r="17" spans="1:8" ht="69">
      <c r="A17" s="69"/>
      <c r="B17" s="87"/>
      <c r="C17" s="87" t="str">
        <f>+'4'!C19</f>
        <v xml:space="preserve">Մ-15, /Մ-4/ (Վերին Պտղնի) - Մասիսի տրանսպորտային հանգույց (Երևանի շրջանց) միջպետական նշանակության ավտոճանապարհի կմ0+000-կմ8+200 հատվածի հիմնանորոգում </v>
      </c>
      <c r="D17" s="72">
        <f t="shared" ref="D17:D39" si="5">+E17+F17+G17+H17</f>
        <v>93.2</v>
      </c>
      <c r="E17" s="72">
        <v>0</v>
      </c>
      <c r="F17" s="72">
        <v>0</v>
      </c>
      <c r="G17" s="72">
        <f>+'4'!E19</f>
        <v>93.2</v>
      </c>
      <c r="H17" s="72">
        <v>0</v>
      </c>
    </row>
    <row r="18" spans="1:8" ht="69">
      <c r="A18" s="69"/>
      <c r="B18" s="87"/>
      <c r="C18" s="87" t="str">
        <f>+'4'!C20</f>
        <v xml:space="preserve">Մ-15, /Մ-4/ (Վերին Պտղնի) - Մասիսի տրանսպորտային հանգույց (Երևանի շրջանց) միջպետական նշանակության ավտոճանապարհի կմ19+900-կմ29+400 հատվածի հիմնանորոգում </v>
      </c>
      <c r="D18" s="72">
        <f t="shared" si="5"/>
        <v>92.5</v>
      </c>
      <c r="E18" s="72">
        <v>0</v>
      </c>
      <c r="F18" s="72">
        <v>0</v>
      </c>
      <c r="G18" s="72">
        <f>+'4'!E20</f>
        <v>92.5</v>
      </c>
      <c r="H18" s="72">
        <v>0</v>
      </c>
    </row>
    <row r="19" spans="1:8" ht="34.5">
      <c r="A19" s="69"/>
      <c r="B19" s="87" t="str">
        <f>+'4'!B21</f>
        <v>2</v>
      </c>
      <c r="C19" s="87" t="str">
        <f>+'4'!C21</f>
        <v>Հանրապետական նշանակության ավտոճանապարհներ, այդ թվում</v>
      </c>
      <c r="D19" s="72">
        <f t="shared" si="5"/>
        <v>137695.5</v>
      </c>
      <c r="E19" s="72">
        <f>SUM(E20:E24)</f>
        <v>0</v>
      </c>
      <c r="F19" s="72">
        <f t="shared" ref="F19:H19" si="6">SUM(F20:F24)</f>
        <v>128950.2</v>
      </c>
      <c r="G19" s="72">
        <f t="shared" si="6"/>
        <v>8745.2999999999993</v>
      </c>
      <c r="H19" s="72">
        <f t="shared" si="6"/>
        <v>0</v>
      </c>
    </row>
    <row r="20" spans="1:8" ht="86.25">
      <c r="A20" s="69"/>
      <c r="B20" s="87"/>
      <c r="C20" s="87" t="str">
        <f>+'4'!C22</f>
        <v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v>
      </c>
      <c r="D20" s="72">
        <f t="shared" si="5"/>
        <v>53.2</v>
      </c>
      <c r="E20" s="72">
        <v>0</v>
      </c>
      <c r="F20" s="72">
        <v>0</v>
      </c>
      <c r="G20" s="72">
        <f>+'4'!E22</f>
        <v>53.2</v>
      </c>
      <c r="H20" s="72">
        <v>0</v>
      </c>
    </row>
    <row r="21" spans="1:8" ht="69">
      <c r="A21" s="48"/>
      <c r="B21" s="87"/>
      <c r="C21" s="87" t="str">
        <f>+'4'!C23</f>
        <v>Հ-4, Երևան - Եղվարդ - Արագյուղ - Հարթավան - /Մ-3/ հանրապետական նշանակության ավտոճանապարհի կմ0+000-կմ15+600 հատվածի հիմնանորոգում</v>
      </c>
      <c r="D21" s="72">
        <f t="shared" si="5"/>
        <v>952.1</v>
      </c>
      <c r="E21" s="41">
        <v>0</v>
      </c>
      <c r="F21" s="41">
        <v>0</v>
      </c>
      <c r="G21" s="72">
        <f>+'4'!E23</f>
        <v>952.1</v>
      </c>
      <c r="H21" s="41">
        <v>0</v>
      </c>
    </row>
    <row r="22" spans="1:8" ht="69">
      <c r="A22" s="69"/>
      <c r="B22" s="87"/>
      <c r="C22" s="87" t="str">
        <f>+'4'!C24</f>
        <v>Հ38,/Հ-30/ (Թթուջուր) – /Հ-36/ (Նավուր) հանրապետական նշանակության ավտոճանապարհի կմ15+100 - կմ40+100 հատվածի հիմնանորոգում</v>
      </c>
      <c r="D22" s="72">
        <f t="shared" si="5"/>
        <v>7740</v>
      </c>
      <c r="E22" s="41">
        <v>0</v>
      </c>
      <c r="F22" s="41">
        <v>0</v>
      </c>
      <c r="G22" s="72">
        <f>+'4'!E24</f>
        <v>7740</v>
      </c>
      <c r="H22" s="41">
        <v>0</v>
      </c>
    </row>
    <row r="23" spans="1:8" ht="103.5">
      <c r="A23" s="48"/>
      <c r="B23" s="87"/>
      <c r="C23" s="87" t="str">
        <f>+'4'!C25</f>
        <v>Հ-43, /Մ-2/ - Գնդեվազ - Ջերմուկ – Արցախի Հանրապետության սահման հանրապետական նշանակության ավտոճանապարհի կմ0+000-ում ջրահեռացման ապահովման, կմ0+900-ում փլուզված հատվածի և կմ18+250 – կմ18+360 նստվածքային հատվածի վերականգնում</v>
      </c>
      <c r="D23" s="72">
        <f t="shared" si="5"/>
        <v>25004.799999999999</v>
      </c>
      <c r="E23" s="41">
        <v>0</v>
      </c>
      <c r="F23" s="41">
        <f>+'4'!E25</f>
        <v>25004.799999999999</v>
      </c>
      <c r="G23" s="41">
        <v>0</v>
      </c>
      <c r="H23" s="41">
        <v>0</v>
      </c>
    </row>
    <row r="24" spans="1:8" ht="69">
      <c r="A24" s="48"/>
      <c r="B24" s="87"/>
      <c r="C24" s="87" t="str">
        <f>+'4'!C26</f>
        <v>Հ-46, /Մ-2/-Տաթև-Աղվանի-/Մ-2/(Սյունիք) հանրապետական նշանակության ավտոճանապարհի կմ55+000-կմ68+000 հատվածի հիմնանորոգում</v>
      </c>
      <c r="D24" s="72">
        <f t="shared" si="5"/>
        <v>103945.4</v>
      </c>
      <c r="E24" s="41">
        <v>0</v>
      </c>
      <c r="F24" s="41">
        <f>+'4'!E26</f>
        <v>103945.4</v>
      </c>
      <c r="G24" s="41">
        <v>0</v>
      </c>
      <c r="H24" s="41">
        <v>0</v>
      </c>
    </row>
    <row r="25" spans="1:8" ht="34.5">
      <c r="A25" s="48"/>
      <c r="B25" s="87">
        <f>+'4'!B27</f>
        <v>3</v>
      </c>
      <c r="C25" s="87" t="str">
        <f>+'4'!C27</f>
        <v>Մարզային նշանակության ավտոճանապարհներ, այդ թվում</v>
      </c>
      <c r="D25" s="72">
        <f t="shared" si="5"/>
        <v>23150.799999999999</v>
      </c>
      <c r="E25" s="41">
        <f>SUM(E26:E29)</f>
        <v>0</v>
      </c>
      <c r="F25" s="41">
        <f t="shared" ref="F25:H25" si="7">SUM(F26:F29)</f>
        <v>19566.7</v>
      </c>
      <c r="G25" s="41">
        <f t="shared" si="7"/>
        <v>3584.1</v>
      </c>
      <c r="H25" s="41">
        <f t="shared" si="7"/>
        <v>0</v>
      </c>
    </row>
    <row r="26" spans="1:8" ht="34.5">
      <c r="A26" s="48"/>
      <c r="B26" s="87"/>
      <c r="C26" s="87" t="str">
        <f>+'4'!C28</f>
        <v>Տ-1-50, /Մ-3/ - Լեռնապար ավտոճանապարհի կմ0+000 - կմ3+800 հատվածի հիմնանորոգում</v>
      </c>
      <c r="D26" s="72">
        <f t="shared" si="5"/>
        <v>2280</v>
      </c>
      <c r="E26" s="41">
        <v>0</v>
      </c>
      <c r="F26" s="41">
        <v>0</v>
      </c>
      <c r="G26" s="41">
        <f>+'4'!E28</f>
        <v>2280</v>
      </c>
      <c r="H26" s="41">
        <v>0</v>
      </c>
    </row>
    <row r="27" spans="1:8" ht="103.5">
      <c r="A27" s="48"/>
      <c r="B27" s="87"/>
      <c r="C27" s="87" t="str">
        <f>+'4'!C29</f>
        <v>Տ-2-62, /Հ-8/ (Այգավան) - /Հ-11/ (Եղեգնավան) ավտոճանապարհի կմ0+100 - կմ3+000 հատվածի հիմնանորոգում և կմ0+100-ից դեպի Այգավան ուղեանցի /Մ-2  միջպետական նշանակության ավտոճանապարհի վրայի ուղեանց/ և մոտեցումների նորոգում</v>
      </c>
      <c r="D27" s="72">
        <f t="shared" si="5"/>
        <v>19566.7</v>
      </c>
      <c r="E27" s="41">
        <v>0</v>
      </c>
      <c r="F27" s="41">
        <f>+'4'!E29</f>
        <v>19566.7</v>
      </c>
      <c r="G27" s="41">
        <v>0</v>
      </c>
      <c r="H27" s="41">
        <v>0</v>
      </c>
    </row>
    <row r="28" spans="1:8" ht="51.75">
      <c r="A28" s="48"/>
      <c r="B28" s="87"/>
      <c r="C28" s="87" t="str">
        <f>+'4'!C30</f>
        <v>Տ-5-46, /Մ-6/(Ալավերդի) - Սանահին թաղամաս - Ակներ ավտոճանապարհի 9.3 կմ երկարությամբ հատվածի հիմնանորոգում</v>
      </c>
      <c r="D28" s="72">
        <f t="shared" si="5"/>
        <v>698.5</v>
      </c>
      <c r="E28" s="41">
        <v>0</v>
      </c>
      <c r="F28" s="41">
        <v>0</v>
      </c>
      <c r="G28" s="41">
        <f>+'4'!E30</f>
        <v>698.5</v>
      </c>
      <c r="H28" s="41">
        <v>0</v>
      </c>
    </row>
    <row r="29" spans="1:8" ht="51.75">
      <c r="A29" s="69"/>
      <c r="B29" s="87"/>
      <c r="C29" s="87" t="str">
        <f>+'4'!C31</f>
        <v>Գյումրի համայնքի օղակային փողոցի կմ0+000 - կմ2+500 (Մ-7-ի հետ հատման կետ) հատվածի հիմնանորոգում</v>
      </c>
      <c r="D29" s="72">
        <f t="shared" si="5"/>
        <v>605.6</v>
      </c>
      <c r="E29" s="41">
        <v>0</v>
      </c>
      <c r="F29" s="41">
        <v>0</v>
      </c>
      <c r="G29" s="41">
        <f>+'4'!E31</f>
        <v>605.6</v>
      </c>
      <c r="H29" s="41">
        <v>0</v>
      </c>
    </row>
    <row r="30" spans="1:8">
      <c r="A30" s="48">
        <v>1049</v>
      </c>
      <c r="B30" s="73">
        <v>21002</v>
      </c>
      <c r="C30" s="60" t="s">
        <v>105</v>
      </c>
      <c r="D30" s="72">
        <f t="shared" si="5"/>
        <v>418299</v>
      </c>
      <c r="E30" s="41">
        <f>SUM(E31:E38)</f>
        <v>0</v>
      </c>
      <c r="F30" s="41">
        <f t="shared" ref="F30:H30" si="8">SUM(F31:F38)</f>
        <v>416899</v>
      </c>
      <c r="G30" s="41">
        <f>SUM(G31:G38)</f>
        <v>1400</v>
      </c>
      <c r="H30" s="41">
        <f t="shared" si="8"/>
        <v>0</v>
      </c>
    </row>
    <row r="31" spans="1:8" ht="51.75">
      <c r="A31" s="69"/>
      <c r="B31" s="59"/>
      <c r="C31" s="81" t="str">
        <f>+'4'!C37</f>
        <v>Մ-4, Երևան - Սևան - Իջևան - Ադրբեջանի սահման կմ14+796 հատվածում գտնվող կամրջի վերանորոգում</v>
      </c>
      <c r="D31" s="72">
        <f t="shared" si="5"/>
        <v>5468.5</v>
      </c>
      <c r="E31" s="72">
        <v>0</v>
      </c>
      <c r="F31" s="72">
        <f>+'4'!E37</f>
        <v>5468.5</v>
      </c>
      <c r="G31" s="72">
        <v>0</v>
      </c>
      <c r="H31" s="72">
        <v>0</v>
      </c>
    </row>
    <row r="32" spans="1:8" ht="51.75">
      <c r="A32" s="69"/>
      <c r="B32" s="59"/>
      <c r="C32" s="81" t="str">
        <f>+'4'!C38</f>
        <v>Մ-4, Երևան - Սևան - Իջևան - Ադրբեջանի սահման կմ104+300 հատվածում գտնվող կամուրջի վերանորոգում</v>
      </c>
      <c r="D32" s="72">
        <f t="shared" si="5"/>
        <v>88634.4</v>
      </c>
      <c r="E32" s="72">
        <v>0</v>
      </c>
      <c r="F32" s="72">
        <f>+'4'!E38</f>
        <v>88634.4</v>
      </c>
      <c r="G32" s="72">
        <v>0</v>
      </c>
      <c r="H32" s="72">
        <v>0</v>
      </c>
    </row>
    <row r="33" spans="1:8" ht="51.75">
      <c r="A33" s="69"/>
      <c r="B33" s="59"/>
      <c r="C33" s="81" t="str">
        <f>+'4'!C39</f>
        <v>Մ-4, Երևան - Սևան - Իջևան - Ադրբեջանի սահման կմ103+900 հատվածում գտնվող կամուրջի վերանորոգում</v>
      </c>
      <c r="D33" s="72">
        <f t="shared" si="5"/>
        <v>117532.8</v>
      </c>
      <c r="E33" s="72">
        <v>0</v>
      </c>
      <c r="F33" s="72">
        <f>+'4'!E39</f>
        <v>117532.8</v>
      </c>
      <c r="G33" s="72">
        <v>0</v>
      </c>
      <c r="H33" s="72">
        <v>0</v>
      </c>
    </row>
    <row r="34" spans="1:8" ht="51.75">
      <c r="A34" s="69"/>
      <c r="B34" s="59"/>
      <c r="C34" s="81" t="str">
        <f>+'4'!C40</f>
        <v>Մ-10, Սևան-Մարտունի-Գետափ Կմ 123+500 (Գետափ բնակավայրի դպրոցի մոտ) վերգետնյա հետիոտնային անցման կառուցում</v>
      </c>
      <c r="D34" s="72">
        <f t="shared" si="5"/>
        <v>55846.9</v>
      </c>
      <c r="E34" s="72">
        <v>0</v>
      </c>
      <c r="F34" s="72">
        <f>+'4'!E40</f>
        <v>55846.9</v>
      </c>
      <c r="G34" s="72">
        <v>0</v>
      </c>
      <c r="H34" s="72">
        <v>0</v>
      </c>
    </row>
    <row r="35" spans="1:8" ht="103.5">
      <c r="A35" s="69"/>
      <c r="B35" s="59"/>
      <c r="C35" s="81" t="str">
        <f>+'4'!C41</f>
        <v>Հ-7, /Հ-5/ - Կարենիս - Չարենցավան - Ֆանտան հանրապետական նշանակության ավտոճանապարհի Չարենցավան - Ֆանտան հատվածի (Երևան -Սևան երկաթգծի և հրազդանի ջրանցքի վրայով անցնող) կամրջի հիմնանորոգում</v>
      </c>
      <c r="D35" s="72">
        <f t="shared" si="5"/>
        <v>40945</v>
      </c>
      <c r="E35" s="72">
        <v>0</v>
      </c>
      <c r="F35" s="72">
        <f>+'4'!E41</f>
        <v>40945</v>
      </c>
      <c r="G35" s="72">
        <v>0</v>
      </c>
      <c r="H35" s="72">
        <v>0</v>
      </c>
    </row>
    <row r="36" spans="1:8" ht="51.75">
      <c r="A36" s="69"/>
      <c r="B36" s="59"/>
      <c r="C36" s="81" t="str">
        <f>+'4'!C42</f>
        <v>Հ-22, /Մ-6/-Դսեղ-/Հ-70/ հանրապետական նշանակության ավտոճանապարհի առաջին կիլոմետրում գտնվող կամրջի հիմնանորոգում</v>
      </c>
      <c r="D36" s="72">
        <f t="shared" si="5"/>
        <v>90688.8</v>
      </c>
      <c r="E36" s="72">
        <v>0</v>
      </c>
      <c r="F36" s="72">
        <f>+'4'!E42</f>
        <v>90688.8</v>
      </c>
      <c r="G36" s="72">
        <v>0</v>
      </c>
      <c r="H36" s="72">
        <v>0</v>
      </c>
    </row>
    <row r="37" spans="1:8" ht="69">
      <c r="A37" s="69"/>
      <c r="B37" s="59"/>
      <c r="C37" s="81" t="str">
        <f>+'4'!C43</f>
        <v>Տ-2-13 Արգավանդ – Հայանիստ – Հովտաշատ - Արմավիրի մարզի սահման մարզային նշանակության ավտոճանապարհի կմ4+000 կամրջի հիմնանորոգում</v>
      </c>
      <c r="D37" s="72">
        <f t="shared" si="5"/>
        <v>17782.599999999999</v>
      </c>
      <c r="E37" s="72">
        <v>0</v>
      </c>
      <c r="F37" s="72">
        <f>+'4'!E43</f>
        <v>17782.599999999999</v>
      </c>
      <c r="G37" s="72">
        <v>0</v>
      </c>
      <c r="H37" s="72">
        <v>0</v>
      </c>
    </row>
    <row r="38" spans="1:8" ht="34.5">
      <c r="A38" s="69"/>
      <c r="B38" s="59"/>
      <c r="C38" s="81" t="str">
        <f>+'4'!C44</f>
        <v>Սևանի տրանսպորտային հանգույցի հիմնանորոգում</v>
      </c>
      <c r="D38" s="72">
        <f t="shared" si="5"/>
        <v>1400</v>
      </c>
      <c r="E38" s="72">
        <v>0</v>
      </c>
      <c r="F38" s="72">
        <v>0</v>
      </c>
      <c r="G38" s="72">
        <f>+'4'!E44</f>
        <v>1400</v>
      </c>
      <c r="H38" s="72">
        <v>0</v>
      </c>
    </row>
    <row r="39" spans="1:8">
      <c r="A39" s="48">
        <v>1049</v>
      </c>
      <c r="B39" s="73">
        <v>21002</v>
      </c>
      <c r="C39" s="60" t="s">
        <v>105</v>
      </c>
      <c r="D39" s="72">
        <f t="shared" si="5"/>
        <v>-580159</v>
      </c>
      <c r="E39" s="41">
        <v>0</v>
      </c>
      <c r="F39" s="41">
        <f>+'4'!E34</f>
        <v>-580159</v>
      </c>
      <c r="G39" s="41">
        <v>0</v>
      </c>
      <c r="H39" s="41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C28" zoomScaleNormal="100" workbookViewId="0">
      <selection activeCell="I40" sqref="I40:J43"/>
    </sheetView>
  </sheetViews>
  <sheetFormatPr defaultRowHeight="17.25"/>
  <cols>
    <col min="1" max="1" width="10.7109375" style="78" customWidth="1"/>
    <col min="2" max="2" width="9.85546875" style="78" customWidth="1"/>
    <col min="3" max="3" width="7" style="78" customWidth="1"/>
    <col min="4" max="4" width="10.7109375" style="78" customWidth="1"/>
    <col min="5" max="5" width="15.28515625" style="78" customWidth="1"/>
    <col min="6" max="6" width="76.140625" style="15" customWidth="1"/>
    <col min="7" max="7" width="21.7109375" style="15" customWidth="1"/>
    <col min="8" max="8" width="20.85546875" style="15" customWidth="1"/>
    <col min="9" max="9" width="18.140625" style="15" bestFit="1" customWidth="1"/>
    <col min="10" max="11" width="16.42578125" style="15" bestFit="1" customWidth="1"/>
    <col min="12" max="254" width="9.140625" style="15"/>
    <col min="255" max="255" width="7.5703125" style="15" bestFit="1" customWidth="1"/>
    <col min="256" max="256" width="7" style="15" bestFit="1" customWidth="1"/>
    <col min="257" max="257" width="5.5703125" style="15" bestFit="1" customWidth="1"/>
    <col min="258" max="258" width="8.7109375" style="15" bestFit="1" customWidth="1"/>
    <col min="259" max="259" width="8.42578125" style="15" bestFit="1" customWidth="1"/>
    <col min="260" max="260" width="76.140625" style="15" customWidth="1"/>
    <col min="261" max="262" width="16.5703125" style="15" customWidth="1"/>
    <col min="263" max="263" width="16.7109375" style="15" customWidth="1"/>
    <col min="264" max="264" width="18.5703125" style="15" customWidth="1"/>
    <col min="265" max="510" width="9.140625" style="15"/>
    <col min="511" max="511" width="7.5703125" style="15" bestFit="1" customWidth="1"/>
    <col min="512" max="512" width="7" style="15" bestFit="1" customWidth="1"/>
    <col min="513" max="513" width="5.5703125" style="15" bestFit="1" customWidth="1"/>
    <col min="514" max="514" width="8.7109375" style="15" bestFit="1" customWidth="1"/>
    <col min="515" max="515" width="8.42578125" style="15" bestFit="1" customWidth="1"/>
    <col min="516" max="516" width="76.140625" style="15" customWidth="1"/>
    <col min="517" max="518" width="16.5703125" style="15" customWidth="1"/>
    <col min="519" max="519" width="16.7109375" style="15" customWidth="1"/>
    <col min="520" max="520" width="18.5703125" style="15" customWidth="1"/>
    <col min="521" max="766" width="9.140625" style="15"/>
    <col min="767" max="767" width="7.5703125" style="15" bestFit="1" customWidth="1"/>
    <col min="768" max="768" width="7" style="15" bestFit="1" customWidth="1"/>
    <col min="769" max="769" width="5.5703125" style="15" bestFit="1" customWidth="1"/>
    <col min="770" max="770" width="8.7109375" style="15" bestFit="1" customWidth="1"/>
    <col min="771" max="771" width="8.42578125" style="15" bestFit="1" customWidth="1"/>
    <col min="772" max="772" width="76.140625" style="15" customWidth="1"/>
    <col min="773" max="774" width="16.5703125" style="15" customWidth="1"/>
    <col min="775" max="775" width="16.7109375" style="15" customWidth="1"/>
    <col min="776" max="776" width="18.5703125" style="15" customWidth="1"/>
    <col min="777" max="1022" width="9.140625" style="15"/>
    <col min="1023" max="1023" width="7.5703125" style="15" bestFit="1" customWidth="1"/>
    <col min="1024" max="1024" width="7" style="15" bestFit="1" customWidth="1"/>
    <col min="1025" max="1025" width="5.5703125" style="15" bestFit="1" customWidth="1"/>
    <col min="1026" max="1026" width="8.7109375" style="15" bestFit="1" customWidth="1"/>
    <col min="1027" max="1027" width="8.42578125" style="15" bestFit="1" customWidth="1"/>
    <col min="1028" max="1028" width="76.140625" style="15" customWidth="1"/>
    <col min="1029" max="1030" width="16.5703125" style="15" customWidth="1"/>
    <col min="1031" max="1031" width="16.7109375" style="15" customWidth="1"/>
    <col min="1032" max="1032" width="18.5703125" style="15" customWidth="1"/>
    <col min="1033" max="1278" width="9.140625" style="15"/>
    <col min="1279" max="1279" width="7.5703125" style="15" bestFit="1" customWidth="1"/>
    <col min="1280" max="1280" width="7" style="15" bestFit="1" customWidth="1"/>
    <col min="1281" max="1281" width="5.5703125" style="15" bestFit="1" customWidth="1"/>
    <col min="1282" max="1282" width="8.7109375" style="15" bestFit="1" customWidth="1"/>
    <col min="1283" max="1283" width="8.42578125" style="15" bestFit="1" customWidth="1"/>
    <col min="1284" max="1284" width="76.140625" style="15" customWidth="1"/>
    <col min="1285" max="1286" width="16.5703125" style="15" customWidth="1"/>
    <col min="1287" max="1287" width="16.7109375" style="15" customWidth="1"/>
    <col min="1288" max="1288" width="18.5703125" style="15" customWidth="1"/>
    <col min="1289" max="1534" width="9.140625" style="15"/>
    <col min="1535" max="1535" width="7.5703125" style="15" bestFit="1" customWidth="1"/>
    <col min="1536" max="1536" width="7" style="15" bestFit="1" customWidth="1"/>
    <col min="1537" max="1537" width="5.5703125" style="15" bestFit="1" customWidth="1"/>
    <col min="1538" max="1538" width="8.7109375" style="15" bestFit="1" customWidth="1"/>
    <col min="1539" max="1539" width="8.42578125" style="15" bestFit="1" customWidth="1"/>
    <col min="1540" max="1540" width="76.140625" style="15" customWidth="1"/>
    <col min="1541" max="1542" width="16.5703125" style="15" customWidth="1"/>
    <col min="1543" max="1543" width="16.7109375" style="15" customWidth="1"/>
    <col min="1544" max="1544" width="18.5703125" style="15" customWidth="1"/>
    <col min="1545" max="1790" width="9.140625" style="15"/>
    <col min="1791" max="1791" width="7.5703125" style="15" bestFit="1" customWidth="1"/>
    <col min="1792" max="1792" width="7" style="15" bestFit="1" customWidth="1"/>
    <col min="1793" max="1793" width="5.5703125" style="15" bestFit="1" customWidth="1"/>
    <col min="1794" max="1794" width="8.7109375" style="15" bestFit="1" customWidth="1"/>
    <col min="1795" max="1795" width="8.42578125" style="15" bestFit="1" customWidth="1"/>
    <col min="1796" max="1796" width="76.140625" style="15" customWidth="1"/>
    <col min="1797" max="1798" width="16.5703125" style="15" customWidth="1"/>
    <col min="1799" max="1799" width="16.7109375" style="15" customWidth="1"/>
    <col min="1800" max="1800" width="18.5703125" style="15" customWidth="1"/>
    <col min="1801" max="2046" width="9.140625" style="15"/>
    <col min="2047" max="2047" width="7.5703125" style="15" bestFit="1" customWidth="1"/>
    <col min="2048" max="2048" width="7" style="15" bestFit="1" customWidth="1"/>
    <col min="2049" max="2049" width="5.5703125" style="15" bestFit="1" customWidth="1"/>
    <col min="2050" max="2050" width="8.7109375" style="15" bestFit="1" customWidth="1"/>
    <col min="2051" max="2051" width="8.42578125" style="15" bestFit="1" customWidth="1"/>
    <col min="2052" max="2052" width="76.140625" style="15" customWidth="1"/>
    <col min="2053" max="2054" width="16.5703125" style="15" customWidth="1"/>
    <col min="2055" max="2055" width="16.7109375" style="15" customWidth="1"/>
    <col min="2056" max="2056" width="18.5703125" style="15" customWidth="1"/>
    <col min="2057" max="2302" width="9.140625" style="15"/>
    <col min="2303" max="2303" width="7.5703125" style="15" bestFit="1" customWidth="1"/>
    <col min="2304" max="2304" width="7" style="15" bestFit="1" customWidth="1"/>
    <col min="2305" max="2305" width="5.5703125" style="15" bestFit="1" customWidth="1"/>
    <col min="2306" max="2306" width="8.7109375" style="15" bestFit="1" customWidth="1"/>
    <col min="2307" max="2307" width="8.42578125" style="15" bestFit="1" customWidth="1"/>
    <col min="2308" max="2308" width="76.140625" style="15" customWidth="1"/>
    <col min="2309" max="2310" width="16.5703125" style="15" customWidth="1"/>
    <col min="2311" max="2311" width="16.7109375" style="15" customWidth="1"/>
    <col min="2312" max="2312" width="18.5703125" style="15" customWidth="1"/>
    <col min="2313" max="2558" width="9.140625" style="15"/>
    <col min="2559" max="2559" width="7.5703125" style="15" bestFit="1" customWidth="1"/>
    <col min="2560" max="2560" width="7" style="15" bestFit="1" customWidth="1"/>
    <col min="2561" max="2561" width="5.5703125" style="15" bestFit="1" customWidth="1"/>
    <col min="2562" max="2562" width="8.7109375" style="15" bestFit="1" customWidth="1"/>
    <col min="2563" max="2563" width="8.42578125" style="15" bestFit="1" customWidth="1"/>
    <col min="2564" max="2564" width="76.140625" style="15" customWidth="1"/>
    <col min="2565" max="2566" width="16.5703125" style="15" customWidth="1"/>
    <col min="2567" max="2567" width="16.7109375" style="15" customWidth="1"/>
    <col min="2568" max="2568" width="18.5703125" style="15" customWidth="1"/>
    <col min="2569" max="2814" width="9.140625" style="15"/>
    <col min="2815" max="2815" width="7.5703125" style="15" bestFit="1" customWidth="1"/>
    <col min="2816" max="2816" width="7" style="15" bestFit="1" customWidth="1"/>
    <col min="2817" max="2817" width="5.5703125" style="15" bestFit="1" customWidth="1"/>
    <col min="2818" max="2818" width="8.7109375" style="15" bestFit="1" customWidth="1"/>
    <col min="2819" max="2819" width="8.42578125" style="15" bestFit="1" customWidth="1"/>
    <col min="2820" max="2820" width="76.140625" style="15" customWidth="1"/>
    <col min="2821" max="2822" width="16.5703125" style="15" customWidth="1"/>
    <col min="2823" max="2823" width="16.7109375" style="15" customWidth="1"/>
    <col min="2824" max="2824" width="18.5703125" style="15" customWidth="1"/>
    <col min="2825" max="3070" width="9.140625" style="15"/>
    <col min="3071" max="3071" width="7.5703125" style="15" bestFit="1" customWidth="1"/>
    <col min="3072" max="3072" width="7" style="15" bestFit="1" customWidth="1"/>
    <col min="3073" max="3073" width="5.5703125" style="15" bestFit="1" customWidth="1"/>
    <col min="3074" max="3074" width="8.7109375" style="15" bestFit="1" customWidth="1"/>
    <col min="3075" max="3075" width="8.42578125" style="15" bestFit="1" customWidth="1"/>
    <col min="3076" max="3076" width="76.140625" style="15" customWidth="1"/>
    <col min="3077" max="3078" width="16.5703125" style="15" customWidth="1"/>
    <col min="3079" max="3079" width="16.7109375" style="15" customWidth="1"/>
    <col min="3080" max="3080" width="18.5703125" style="15" customWidth="1"/>
    <col min="3081" max="3326" width="9.140625" style="15"/>
    <col min="3327" max="3327" width="7.5703125" style="15" bestFit="1" customWidth="1"/>
    <col min="3328" max="3328" width="7" style="15" bestFit="1" customWidth="1"/>
    <col min="3329" max="3329" width="5.5703125" style="15" bestFit="1" customWidth="1"/>
    <col min="3330" max="3330" width="8.7109375" style="15" bestFit="1" customWidth="1"/>
    <col min="3331" max="3331" width="8.42578125" style="15" bestFit="1" customWidth="1"/>
    <col min="3332" max="3332" width="76.140625" style="15" customWidth="1"/>
    <col min="3333" max="3334" width="16.5703125" style="15" customWidth="1"/>
    <col min="3335" max="3335" width="16.7109375" style="15" customWidth="1"/>
    <col min="3336" max="3336" width="18.5703125" style="15" customWidth="1"/>
    <col min="3337" max="3582" width="9.140625" style="15"/>
    <col min="3583" max="3583" width="7.5703125" style="15" bestFit="1" customWidth="1"/>
    <col min="3584" max="3584" width="7" style="15" bestFit="1" customWidth="1"/>
    <col min="3585" max="3585" width="5.5703125" style="15" bestFit="1" customWidth="1"/>
    <col min="3586" max="3586" width="8.7109375" style="15" bestFit="1" customWidth="1"/>
    <col min="3587" max="3587" width="8.42578125" style="15" bestFit="1" customWidth="1"/>
    <col min="3588" max="3588" width="76.140625" style="15" customWidth="1"/>
    <col min="3589" max="3590" width="16.5703125" style="15" customWidth="1"/>
    <col min="3591" max="3591" width="16.7109375" style="15" customWidth="1"/>
    <col min="3592" max="3592" width="18.5703125" style="15" customWidth="1"/>
    <col min="3593" max="3838" width="9.140625" style="15"/>
    <col min="3839" max="3839" width="7.5703125" style="15" bestFit="1" customWidth="1"/>
    <col min="3840" max="3840" width="7" style="15" bestFit="1" customWidth="1"/>
    <col min="3841" max="3841" width="5.5703125" style="15" bestFit="1" customWidth="1"/>
    <col min="3842" max="3842" width="8.7109375" style="15" bestFit="1" customWidth="1"/>
    <col min="3843" max="3843" width="8.42578125" style="15" bestFit="1" customWidth="1"/>
    <col min="3844" max="3844" width="76.140625" style="15" customWidth="1"/>
    <col min="3845" max="3846" width="16.5703125" style="15" customWidth="1"/>
    <col min="3847" max="3847" width="16.7109375" style="15" customWidth="1"/>
    <col min="3848" max="3848" width="18.5703125" style="15" customWidth="1"/>
    <col min="3849" max="4094" width="9.140625" style="15"/>
    <col min="4095" max="4095" width="7.5703125" style="15" bestFit="1" customWidth="1"/>
    <col min="4096" max="4096" width="7" style="15" bestFit="1" customWidth="1"/>
    <col min="4097" max="4097" width="5.5703125" style="15" bestFit="1" customWidth="1"/>
    <col min="4098" max="4098" width="8.7109375" style="15" bestFit="1" customWidth="1"/>
    <col min="4099" max="4099" width="8.42578125" style="15" bestFit="1" customWidth="1"/>
    <col min="4100" max="4100" width="76.140625" style="15" customWidth="1"/>
    <col min="4101" max="4102" width="16.5703125" style="15" customWidth="1"/>
    <col min="4103" max="4103" width="16.7109375" style="15" customWidth="1"/>
    <col min="4104" max="4104" width="18.5703125" style="15" customWidth="1"/>
    <col min="4105" max="4350" width="9.140625" style="15"/>
    <col min="4351" max="4351" width="7.5703125" style="15" bestFit="1" customWidth="1"/>
    <col min="4352" max="4352" width="7" style="15" bestFit="1" customWidth="1"/>
    <col min="4353" max="4353" width="5.5703125" style="15" bestFit="1" customWidth="1"/>
    <col min="4354" max="4354" width="8.7109375" style="15" bestFit="1" customWidth="1"/>
    <col min="4355" max="4355" width="8.42578125" style="15" bestFit="1" customWidth="1"/>
    <col min="4356" max="4356" width="76.140625" style="15" customWidth="1"/>
    <col min="4357" max="4358" width="16.5703125" style="15" customWidth="1"/>
    <col min="4359" max="4359" width="16.7109375" style="15" customWidth="1"/>
    <col min="4360" max="4360" width="18.5703125" style="15" customWidth="1"/>
    <col min="4361" max="4606" width="9.140625" style="15"/>
    <col min="4607" max="4607" width="7.5703125" style="15" bestFit="1" customWidth="1"/>
    <col min="4608" max="4608" width="7" style="15" bestFit="1" customWidth="1"/>
    <col min="4609" max="4609" width="5.5703125" style="15" bestFit="1" customWidth="1"/>
    <col min="4610" max="4610" width="8.7109375" style="15" bestFit="1" customWidth="1"/>
    <col min="4611" max="4611" width="8.42578125" style="15" bestFit="1" customWidth="1"/>
    <col min="4612" max="4612" width="76.140625" style="15" customWidth="1"/>
    <col min="4613" max="4614" width="16.5703125" style="15" customWidth="1"/>
    <col min="4615" max="4615" width="16.7109375" style="15" customWidth="1"/>
    <col min="4616" max="4616" width="18.5703125" style="15" customWidth="1"/>
    <col min="4617" max="4862" width="9.140625" style="15"/>
    <col min="4863" max="4863" width="7.5703125" style="15" bestFit="1" customWidth="1"/>
    <col min="4864" max="4864" width="7" style="15" bestFit="1" customWidth="1"/>
    <col min="4865" max="4865" width="5.5703125" style="15" bestFit="1" customWidth="1"/>
    <col min="4866" max="4866" width="8.7109375" style="15" bestFit="1" customWidth="1"/>
    <col min="4867" max="4867" width="8.42578125" style="15" bestFit="1" customWidth="1"/>
    <col min="4868" max="4868" width="76.140625" style="15" customWidth="1"/>
    <col min="4869" max="4870" width="16.5703125" style="15" customWidth="1"/>
    <col min="4871" max="4871" width="16.7109375" style="15" customWidth="1"/>
    <col min="4872" max="4872" width="18.5703125" style="15" customWidth="1"/>
    <col min="4873" max="5118" width="9.140625" style="15"/>
    <col min="5119" max="5119" width="7.5703125" style="15" bestFit="1" customWidth="1"/>
    <col min="5120" max="5120" width="7" style="15" bestFit="1" customWidth="1"/>
    <col min="5121" max="5121" width="5.5703125" style="15" bestFit="1" customWidth="1"/>
    <col min="5122" max="5122" width="8.7109375" style="15" bestFit="1" customWidth="1"/>
    <col min="5123" max="5123" width="8.42578125" style="15" bestFit="1" customWidth="1"/>
    <col min="5124" max="5124" width="76.140625" style="15" customWidth="1"/>
    <col min="5125" max="5126" width="16.5703125" style="15" customWidth="1"/>
    <col min="5127" max="5127" width="16.7109375" style="15" customWidth="1"/>
    <col min="5128" max="5128" width="18.5703125" style="15" customWidth="1"/>
    <col min="5129" max="5374" width="9.140625" style="15"/>
    <col min="5375" max="5375" width="7.5703125" style="15" bestFit="1" customWidth="1"/>
    <col min="5376" max="5376" width="7" style="15" bestFit="1" customWidth="1"/>
    <col min="5377" max="5377" width="5.5703125" style="15" bestFit="1" customWidth="1"/>
    <col min="5378" max="5378" width="8.7109375" style="15" bestFit="1" customWidth="1"/>
    <col min="5379" max="5379" width="8.42578125" style="15" bestFit="1" customWidth="1"/>
    <col min="5380" max="5380" width="76.140625" style="15" customWidth="1"/>
    <col min="5381" max="5382" width="16.5703125" style="15" customWidth="1"/>
    <col min="5383" max="5383" width="16.7109375" style="15" customWidth="1"/>
    <col min="5384" max="5384" width="18.5703125" style="15" customWidth="1"/>
    <col min="5385" max="5630" width="9.140625" style="15"/>
    <col min="5631" max="5631" width="7.5703125" style="15" bestFit="1" customWidth="1"/>
    <col min="5632" max="5632" width="7" style="15" bestFit="1" customWidth="1"/>
    <col min="5633" max="5633" width="5.5703125" style="15" bestFit="1" customWidth="1"/>
    <col min="5634" max="5634" width="8.7109375" style="15" bestFit="1" customWidth="1"/>
    <col min="5635" max="5635" width="8.42578125" style="15" bestFit="1" customWidth="1"/>
    <col min="5636" max="5636" width="76.140625" style="15" customWidth="1"/>
    <col min="5637" max="5638" width="16.5703125" style="15" customWidth="1"/>
    <col min="5639" max="5639" width="16.7109375" style="15" customWidth="1"/>
    <col min="5640" max="5640" width="18.5703125" style="15" customWidth="1"/>
    <col min="5641" max="5886" width="9.140625" style="15"/>
    <col min="5887" max="5887" width="7.5703125" style="15" bestFit="1" customWidth="1"/>
    <col min="5888" max="5888" width="7" style="15" bestFit="1" customWidth="1"/>
    <col min="5889" max="5889" width="5.5703125" style="15" bestFit="1" customWidth="1"/>
    <col min="5890" max="5890" width="8.7109375" style="15" bestFit="1" customWidth="1"/>
    <col min="5891" max="5891" width="8.42578125" style="15" bestFit="1" customWidth="1"/>
    <col min="5892" max="5892" width="76.140625" style="15" customWidth="1"/>
    <col min="5893" max="5894" width="16.5703125" style="15" customWidth="1"/>
    <col min="5895" max="5895" width="16.7109375" style="15" customWidth="1"/>
    <col min="5896" max="5896" width="18.5703125" style="15" customWidth="1"/>
    <col min="5897" max="6142" width="9.140625" style="15"/>
    <col min="6143" max="6143" width="7.5703125" style="15" bestFit="1" customWidth="1"/>
    <col min="6144" max="6144" width="7" style="15" bestFit="1" customWidth="1"/>
    <col min="6145" max="6145" width="5.5703125" style="15" bestFit="1" customWidth="1"/>
    <col min="6146" max="6146" width="8.7109375" style="15" bestFit="1" customWidth="1"/>
    <col min="6147" max="6147" width="8.42578125" style="15" bestFit="1" customWidth="1"/>
    <col min="6148" max="6148" width="76.140625" style="15" customWidth="1"/>
    <col min="6149" max="6150" width="16.5703125" style="15" customWidth="1"/>
    <col min="6151" max="6151" width="16.7109375" style="15" customWidth="1"/>
    <col min="6152" max="6152" width="18.5703125" style="15" customWidth="1"/>
    <col min="6153" max="6398" width="9.140625" style="15"/>
    <col min="6399" max="6399" width="7.5703125" style="15" bestFit="1" customWidth="1"/>
    <col min="6400" max="6400" width="7" style="15" bestFit="1" customWidth="1"/>
    <col min="6401" max="6401" width="5.5703125" style="15" bestFit="1" customWidth="1"/>
    <col min="6402" max="6402" width="8.7109375" style="15" bestFit="1" customWidth="1"/>
    <col min="6403" max="6403" width="8.42578125" style="15" bestFit="1" customWidth="1"/>
    <col min="6404" max="6404" width="76.140625" style="15" customWidth="1"/>
    <col min="6405" max="6406" width="16.5703125" style="15" customWidth="1"/>
    <col min="6407" max="6407" width="16.7109375" style="15" customWidth="1"/>
    <col min="6408" max="6408" width="18.5703125" style="15" customWidth="1"/>
    <col min="6409" max="6654" width="9.140625" style="15"/>
    <col min="6655" max="6655" width="7.5703125" style="15" bestFit="1" customWidth="1"/>
    <col min="6656" max="6656" width="7" style="15" bestFit="1" customWidth="1"/>
    <col min="6657" max="6657" width="5.5703125" style="15" bestFit="1" customWidth="1"/>
    <col min="6658" max="6658" width="8.7109375" style="15" bestFit="1" customWidth="1"/>
    <col min="6659" max="6659" width="8.42578125" style="15" bestFit="1" customWidth="1"/>
    <col min="6660" max="6660" width="76.140625" style="15" customWidth="1"/>
    <col min="6661" max="6662" width="16.5703125" style="15" customWidth="1"/>
    <col min="6663" max="6663" width="16.7109375" style="15" customWidth="1"/>
    <col min="6664" max="6664" width="18.5703125" style="15" customWidth="1"/>
    <col min="6665" max="6910" width="9.140625" style="15"/>
    <col min="6911" max="6911" width="7.5703125" style="15" bestFit="1" customWidth="1"/>
    <col min="6912" max="6912" width="7" style="15" bestFit="1" customWidth="1"/>
    <col min="6913" max="6913" width="5.5703125" style="15" bestFit="1" customWidth="1"/>
    <col min="6914" max="6914" width="8.7109375" style="15" bestFit="1" customWidth="1"/>
    <col min="6915" max="6915" width="8.42578125" style="15" bestFit="1" customWidth="1"/>
    <col min="6916" max="6916" width="76.140625" style="15" customWidth="1"/>
    <col min="6917" max="6918" width="16.5703125" style="15" customWidth="1"/>
    <col min="6919" max="6919" width="16.7109375" style="15" customWidth="1"/>
    <col min="6920" max="6920" width="18.5703125" style="15" customWidth="1"/>
    <col min="6921" max="7166" width="9.140625" style="15"/>
    <col min="7167" max="7167" width="7.5703125" style="15" bestFit="1" customWidth="1"/>
    <col min="7168" max="7168" width="7" style="15" bestFit="1" customWidth="1"/>
    <col min="7169" max="7169" width="5.5703125" style="15" bestFit="1" customWidth="1"/>
    <col min="7170" max="7170" width="8.7109375" style="15" bestFit="1" customWidth="1"/>
    <col min="7171" max="7171" width="8.42578125" style="15" bestFit="1" customWidth="1"/>
    <col min="7172" max="7172" width="76.140625" style="15" customWidth="1"/>
    <col min="7173" max="7174" width="16.5703125" style="15" customWidth="1"/>
    <col min="7175" max="7175" width="16.7109375" style="15" customWidth="1"/>
    <col min="7176" max="7176" width="18.5703125" style="15" customWidth="1"/>
    <col min="7177" max="7422" width="9.140625" style="15"/>
    <col min="7423" max="7423" width="7.5703125" style="15" bestFit="1" customWidth="1"/>
    <col min="7424" max="7424" width="7" style="15" bestFit="1" customWidth="1"/>
    <col min="7425" max="7425" width="5.5703125" style="15" bestFit="1" customWidth="1"/>
    <col min="7426" max="7426" width="8.7109375" style="15" bestFit="1" customWidth="1"/>
    <col min="7427" max="7427" width="8.42578125" style="15" bestFit="1" customWidth="1"/>
    <col min="7428" max="7428" width="76.140625" style="15" customWidth="1"/>
    <col min="7429" max="7430" width="16.5703125" style="15" customWidth="1"/>
    <col min="7431" max="7431" width="16.7109375" style="15" customWidth="1"/>
    <col min="7432" max="7432" width="18.5703125" style="15" customWidth="1"/>
    <col min="7433" max="7678" width="9.140625" style="15"/>
    <col min="7679" max="7679" width="7.5703125" style="15" bestFit="1" customWidth="1"/>
    <col min="7680" max="7680" width="7" style="15" bestFit="1" customWidth="1"/>
    <col min="7681" max="7681" width="5.5703125" style="15" bestFit="1" customWidth="1"/>
    <col min="7682" max="7682" width="8.7109375" style="15" bestFit="1" customWidth="1"/>
    <col min="7683" max="7683" width="8.42578125" style="15" bestFit="1" customWidth="1"/>
    <col min="7684" max="7684" width="76.140625" style="15" customWidth="1"/>
    <col min="7685" max="7686" width="16.5703125" style="15" customWidth="1"/>
    <col min="7687" max="7687" width="16.7109375" style="15" customWidth="1"/>
    <col min="7688" max="7688" width="18.5703125" style="15" customWidth="1"/>
    <col min="7689" max="7934" width="9.140625" style="15"/>
    <col min="7935" max="7935" width="7.5703125" style="15" bestFit="1" customWidth="1"/>
    <col min="7936" max="7936" width="7" style="15" bestFit="1" customWidth="1"/>
    <col min="7937" max="7937" width="5.5703125" style="15" bestFit="1" customWidth="1"/>
    <col min="7938" max="7938" width="8.7109375" style="15" bestFit="1" customWidth="1"/>
    <col min="7939" max="7939" width="8.42578125" style="15" bestFit="1" customWidth="1"/>
    <col min="7940" max="7940" width="76.140625" style="15" customWidth="1"/>
    <col min="7941" max="7942" width="16.5703125" style="15" customWidth="1"/>
    <col min="7943" max="7943" width="16.7109375" style="15" customWidth="1"/>
    <col min="7944" max="7944" width="18.5703125" style="15" customWidth="1"/>
    <col min="7945" max="8190" width="9.140625" style="15"/>
    <col min="8191" max="8191" width="7.5703125" style="15" bestFit="1" customWidth="1"/>
    <col min="8192" max="8192" width="7" style="15" bestFit="1" customWidth="1"/>
    <col min="8193" max="8193" width="5.5703125" style="15" bestFit="1" customWidth="1"/>
    <col min="8194" max="8194" width="8.7109375" style="15" bestFit="1" customWidth="1"/>
    <col min="8195" max="8195" width="8.42578125" style="15" bestFit="1" customWidth="1"/>
    <col min="8196" max="8196" width="76.140625" style="15" customWidth="1"/>
    <col min="8197" max="8198" width="16.5703125" style="15" customWidth="1"/>
    <col min="8199" max="8199" width="16.7109375" style="15" customWidth="1"/>
    <col min="8200" max="8200" width="18.5703125" style="15" customWidth="1"/>
    <col min="8201" max="8446" width="9.140625" style="15"/>
    <col min="8447" max="8447" width="7.5703125" style="15" bestFit="1" customWidth="1"/>
    <col min="8448" max="8448" width="7" style="15" bestFit="1" customWidth="1"/>
    <col min="8449" max="8449" width="5.5703125" style="15" bestFit="1" customWidth="1"/>
    <col min="8450" max="8450" width="8.7109375" style="15" bestFit="1" customWidth="1"/>
    <col min="8451" max="8451" width="8.42578125" style="15" bestFit="1" customWidth="1"/>
    <col min="8452" max="8452" width="76.140625" style="15" customWidth="1"/>
    <col min="8453" max="8454" width="16.5703125" style="15" customWidth="1"/>
    <col min="8455" max="8455" width="16.7109375" style="15" customWidth="1"/>
    <col min="8456" max="8456" width="18.5703125" style="15" customWidth="1"/>
    <col min="8457" max="8702" width="9.140625" style="15"/>
    <col min="8703" max="8703" width="7.5703125" style="15" bestFit="1" customWidth="1"/>
    <col min="8704" max="8704" width="7" style="15" bestFit="1" customWidth="1"/>
    <col min="8705" max="8705" width="5.5703125" style="15" bestFit="1" customWidth="1"/>
    <col min="8706" max="8706" width="8.7109375" style="15" bestFit="1" customWidth="1"/>
    <col min="8707" max="8707" width="8.42578125" style="15" bestFit="1" customWidth="1"/>
    <col min="8708" max="8708" width="76.140625" style="15" customWidth="1"/>
    <col min="8709" max="8710" width="16.5703125" style="15" customWidth="1"/>
    <col min="8711" max="8711" width="16.7109375" style="15" customWidth="1"/>
    <col min="8712" max="8712" width="18.5703125" style="15" customWidth="1"/>
    <col min="8713" max="8958" width="9.140625" style="15"/>
    <col min="8959" max="8959" width="7.5703125" style="15" bestFit="1" customWidth="1"/>
    <col min="8960" max="8960" width="7" style="15" bestFit="1" customWidth="1"/>
    <col min="8961" max="8961" width="5.5703125" style="15" bestFit="1" customWidth="1"/>
    <col min="8962" max="8962" width="8.7109375" style="15" bestFit="1" customWidth="1"/>
    <col min="8963" max="8963" width="8.42578125" style="15" bestFit="1" customWidth="1"/>
    <col min="8964" max="8964" width="76.140625" style="15" customWidth="1"/>
    <col min="8965" max="8966" width="16.5703125" style="15" customWidth="1"/>
    <col min="8967" max="8967" width="16.7109375" style="15" customWidth="1"/>
    <col min="8968" max="8968" width="18.5703125" style="15" customWidth="1"/>
    <col min="8969" max="9214" width="9.140625" style="15"/>
    <col min="9215" max="9215" width="7.5703125" style="15" bestFit="1" customWidth="1"/>
    <col min="9216" max="9216" width="7" style="15" bestFit="1" customWidth="1"/>
    <col min="9217" max="9217" width="5.5703125" style="15" bestFit="1" customWidth="1"/>
    <col min="9218" max="9218" width="8.7109375" style="15" bestFit="1" customWidth="1"/>
    <col min="9219" max="9219" width="8.42578125" style="15" bestFit="1" customWidth="1"/>
    <col min="9220" max="9220" width="76.140625" style="15" customWidth="1"/>
    <col min="9221" max="9222" width="16.5703125" style="15" customWidth="1"/>
    <col min="9223" max="9223" width="16.7109375" style="15" customWidth="1"/>
    <col min="9224" max="9224" width="18.5703125" style="15" customWidth="1"/>
    <col min="9225" max="9470" width="9.140625" style="15"/>
    <col min="9471" max="9471" width="7.5703125" style="15" bestFit="1" customWidth="1"/>
    <col min="9472" max="9472" width="7" style="15" bestFit="1" customWidth="1"/>
    <col min="9473" max="9473" width="5.5703125" style="15" bestFit="1" customWidth="1"/>
    <col min="9474" max="9474" width="8.7109375" style="15" bestFit="1" customWidth="1"/>
    <col min="9475" max="9475" width="8.42578125" style="15" bestFit="1" customWidth="1"/>
    <col min="9476" max="9476" width="76.140625" style="15" customWidth="1"/>
    <col min="9477" max="9478" width="16.5703125" style="15" customWidth="1"/>
    <col min="9479" max="9479" width="16.7109375" style="15" customWidth="1"/>
    <col min="9480" max="9480" width="18.5703125" style="15" customWidth="1"/>
    <col min="9481" max="9726" width="9.140625" style="15"/>
    <col min="9727" max="9727" width="7.5703125" style="15" bestFit="1" customWidth="1"/>
    <col min="9728" max="9728" width="7" style="15" bestFit="1" customWidth="1"/>
    <col min="9729" max="9729" width="5.5703125" style="15" bestFit="1" customWidth="1"/>
    <col min="9730" max="9730" width="8.7109375" style="15" bestFit="1" customWidth="1"/>
    <col min="9731" max="9731" width="8.42578125" style="15" bestFit="1" customWidth="1"/>
    <col min="9732" max="9732" width="76.140625" style="15" customWidth="1"/>
    <col min="9733" max="9734" width="16.5703125" style="15" customWidth="1"/>
    <col min="9735" max="9735" width="16.7109375" style="15" customWidth="1"/>
    <col min="9736" max="9736" width="18.5703125" style="15" customWidth="1"/>
    <col min="9737" max="9982" width="9.140625" style="15"/>
    <col min="9983" max="9983" width="7.5703125" style="15" bestFit="1" customWidth="1"/>
    <col min="9984" max="9984" width="7" style="15" bestFit="1" customWidth="1"/>
    <col min="9985" max="9985" width="5.5703125" style="15" bestFit="1" customWidth="1"/>
    <col min="9986" max="9986" width="8.7109375" style="15" bestFit="1" customWidth="1"/>
    <col min="9987" max="9987" width="8.42578125" style="15" bestFit="1" customWidth="1"/>
    <col min="9988" max="9988" width="76.140625" style="15" customWidth="1"/>
    <col min="9989" max="9990" width="16.5703125" style="15" customWidth="1"/>
    <col min="9991" max="9991" width="16.7109375" style="15" customWidth="1"/>
    <col min="9992" max="9992" width="18.5703125" style="15" customWidth="1"/>
    <col min="9993" max="10238" width="9.140625" style="15"/>
    <col min="10239" max="10239" width="7.5703125" style="15" bestFit="1" customWidth="1"/>
    <col min="10240" max="10240" width="7" style="15" bestFit="1" customWidth="1"/>
    <col min="10241" max="10241" width="5.5703125" style="15" bestFit="1" customWidth="1"/>
    <col min="10242" max="10242" width="8.7109375" style="15" bestFit="1" customWidth="1"/>
    <col min="10243" max="10243" width="8.42578125" style="15" bestFit="1" customWidth="1"/>
    <col min="10244" max="10244" width="76.140625" style="15" customWidth="1"/>
    <col min="10245" max="10246" width="16.5703125" style="15" customWidth="1"/>
    <col min="10247" max="10247" width="16.7109375" style="15" customWidth="1"/>
    <col min="10248" max="10248" width="18.5703125" style="15" customWidth="1"/>
    <col min="10249" max="10494" width="9.140625" style="15"/>
    <col min="10495" max="10495" width="7.5703125" style="15" bestFit="1" customWidth="1"/>
    <col min="10496" max="10496" width="7" style="15" bestFit="1" customWidth="1"/>
    <col min="10497" max="10497" width="5.5703125" style="15" bestFit="1" customWidth="1"/>
    <col min="10498" max="10498" width="8.7109375" style="15" bestFit="1" customWidth="1"/>
    <col min="10499" max="10499" width="8.42578125" style="15" bestFit="1" customWidth="1"/>
    <col min="10500" max="10500" width="76.140625" style="15" customWidth="1"/>
    <col min="10501" max="10502" width="16.5703125" style="15" customWidth="1"/>
    <col min="10503" max="10503" width="16.7109375" style="15" customWidth="1"/>
    <col min="10504" max="10504" width="18.5703125" style="15" customWidth="1"/>
    <col min="10505" max="10750" width="9.140625" style="15"/>
    <col min="10751" max="10751" width="7.5703125" style="15" bestFit="1" customWidth="1"/>
    <col min="10752" max="10752" width="7" style="15" bestFit="1" customWidth="1"/>
    <col min="10753" max="10753" width="5.5703125" style="15" bestFit="1" customWidth="1"/>
    <col min="10754" max="10754" width="8.7109375" style="15" bestFit="1" customWidth="1"/>
    <col min="10755" max="10755" width="8.42578125" style="15" bestFit="1" customWidth="1"/>
    <col min="10756" max="10756" width="76.140625" style="15" customWidth="1"/>
    <col min="10757" max="10758" width="16.5703125" style="15" customWidth="1"/>
    <col min="10759" max="10759" width="16.7109375" style="15" customWidth="1"/>
    <col min="10760" max="10760" width="18.5703125" style="15" customWidth="1"/>
    <col min="10761" max="11006" width="9.140625" style="15"/>
    <col min="11007" max="11007" width="7.5703125" style="15" bestFit="1" customWidth="1"/>
    <col min="11008" max="11008" width="7" style="15" bestFit="1" customWidth="1"/>
    <col min="11009" max="11009" width="5.5703125" style="15" bestFit="1" customWidth="1"/>
    <col min="11010" max="11010" width="8.7109375" style="15" bestFit="1" customWidth="1"/>
    <col min="11011" max="11011" width="8.42578125" style="15" bestFit="1" customWidth="1"/>
    <col min="11012" max="11012" width="76.140625" style="15" customWidth="1"/>
    <col min="11013" max="11014" width="16.5703125" style="15" customWidth="1"/>
    <col min="11015" max="11015" width="16.7109375" style="15" customWidth="1"/>
    <col min="11016" max="11016" width="18.5703125" style="15" customWidth="1"/>
    <col min="11017" max="11262" width="9.140625" style="15"/>
    <col min="11263" max="11263" width="7.5703125" style="15" bestFit="1" customWidth="1"/>
    <col min="11264" max="11264" width="7" style="15" bestFit="1" customWidth="1"/>
    <col min="11265" max="11265" width="5.5703125" style="15" bestFit="1" customWidth="1"/>
    <col min="11266" max="11266" width="8.7109375" style="15" bestFit="1" customWidth="1"/>
    <col min="11267" max="11267" width="8.42578125" style="15" bestFit="1" customWidth="1"/>
    <col min="11268" max="11268" width="76.140625" style="15" customWidth="1"/>
    <col min="11269" max="11270" width="16.5703125" style="15" customWidth="1"/>
    <col min="11271" max="11271" width="16.7109375" style="15" customWidth="1"/>
    <col min="11272" max="11272" width="18.5703125" style="15" customWidth="1"/>
    <col min="11273" max="11518" width="9.140625" style="15"/>
    <col min="11519" max="11519" width="7.5703125" style="15" bestFit="1" customWidth="1"/>
    <col min="11520" max="11520" width="7" style="15" bestFit="1" customWidth="1"/>
    <col min="11521" max="11521" width="5.5703125" style="15" bestFit="1" customWidth="1"/>
    <col min="11522" max="11522" width="8.7109375" style="15" bestFit="1" customWidth="1"/>
    <col min="11523" max="11523" width="8.42578125" style="15" bestFit="1" customWidth="1"/>
    <col min="11524" max="11524" width="76.140625" style="15" customWidth="1"/>
    <col min="11525" max="11526" width="16.5703125" style="15" customWidth="1"/>
    <col min="11527" max="11527" width="16.7109375" style="15" customWidth="1"/>
    <col min="11528" max="11528" width="18.5703125" style="15" customWidth="1"/>
    <col min="11529" max="11774" width="9.140625" style="15"/>
    <col min="11775" max="11775" width="7.5703125" style="15" bestFit="1" customWidth="1"/>
    <col min="11776" max="11776" width="7" style="15" bestFit="1" customWidth="1"/>
    <col min="11777" max="11777" width="5.5703125" style="15" bestFit="1" customWidth="1"/>
    <col min="11778" max="11778" width="8.7109375" style="15" bestFit="1" customWidth="1"/>
    <col min="11779" max="11779" width="8.42578125" style="15" bestFit="1" customWidth="1"/>
    <col min="11780" max="11780" width="76.140625" style="15" customWidth="1"/>
    <col min="11781" max="11782" width="16.5703125" style="15" customWidth="1"/>
    <col min="11783" max="11783" width="16.7109375" style="15" customWidth="1"/>
    <col min="11784" max="11784" width="18.5703125" style="15" customWidth="1"/>
    <col min="11785" max="12030" width="9.140625" style="15"/>
    <col min="12031" max="12031" width="7.5703125" style="15" bestFit="1" customWidth="1"/>
    <col min="12032" max="12032" width="7" style="15" bestFit="1" customWidth="1"/>
    <col min="12033" max="12033" width="5.5703125" style="15" bestFit="1" customWidth="1"/>
    <col min="12034" max="12034" width="8.7109375" style="15" bestFit="1" customWidth="1"/>
    <col min="12035" max="12035" width="8.42578125" style="15" bestFit="1" customWidth="1"/>
    <col min="12036" max="12036" width="76.140625" style="15" customWidth="1"/>
    <col min="12037" max="12038" width="16.5703125" style="15" customWidth="1"/>
    <col min="12039" max="12039" width="16.7109375" style="15" customWidth="1"/>
    <col min="12040" max="12040" width="18.5703125" style="15" customWidth="1"/>
    <col min="12041" max="12286" width="9.140625" style="15"/>
    <col min="12287" max="12287" width="7.5703125" style="15" bestFit="1" customWidth="1"/>
    <col min="12288" max="12288" width="7" style="15" bestFit="1" customWidth="1"/>
    <col min="12289" max="12289" width="5.5703125" style="15" bestFit="1" customWidth="1"/>
    <col min="12290" max="12290" width="8.7109375" style="15" bestFit="1" customWidth="1"/>
    <col min="12291" max="12291" width="8.42578125" style="15" bestFit="1" customWidth="1"/>
    <col min="12292" max="12292" width="76.140625" style="15" customWidth="1"/>
    <col min="12293" max="12294" width="16.5703125" style="15" customWidth="1"/>
    <col min="12295" max="12295" width="16.7109375" style="15" customWidth="1"/>
    <col min="12296" max="12296" width="18.5703125" style="15" customWidth="1"/>
    <col min="12297" max="12542" width="9.140625" style="15"/>
    <col min="12543" max="12543" width="7.5703125" style="15" bestFit="1" customWidth="1"/>
    <col min="12544" max="12544" width="7" style="15" bestFit="1" customWidth="1"/>
    <col min="12545" max="12545" width="5.5703125" style="15" bestFit="1" customWidth="1"/>
    <col min="12546" max="12546" width="8.7109375" style="15" bestFit="1" customWidth="1"/>
    <col min="12547" max="12547" width="8.42578125" style="15" bestFit="1" customWidth="1"/>
    <col min="12548" max="12548" width="76.140625" style="15" customWidth="1"/>
    <col min="12549" max="12550" width="16.5703125" style="15" customWidth="1"/>
    <col min="12551" max="12551" width="16.7109375" style="15" customWidth="1"/>
    <col min="12552" max="12552" width="18.5703125" style="15" customWidth="1"/>
    <col min="12553" max="12798" width="9.140625" style="15"/>
    <col min="12799" max="12799" width="7.5703125" style="15" bestFit="1" customWidth="1"/>
    <col min="12800" max="12800" width="7" style="15" bestFit="1" customWidth="1"/>
    <col min="12801" max="12801" width="5.5703125" style="15" bestFit="1" customWidth="1"/>
    <col min="12802" max="12802" width="8.7109375" style="15" bestFit="1" customWidth="1"/>
    <col min="12803" max="12803" width="8.42578125" style="15" bestFit="1" customWidth="1"/>
    <col min="12804" max="12804" width="76.140625" style="15" customWidth="1"/>
    <col min="12805" max="12806" width="16.5703125" style="15" customWidth="1"/>
    <col min="12807" max="12807" width="16.7109375" style="15" customWidth="1"/>
    <col min="12808" max="12808" width="18.5703125" style="15" customWidth="1"/>
    <col min="12809" max="13054" width="9.140625" style="15"/>
    <col min="13055" max="13055" width="7.5703125" style="15" bestFit="1" customWidth="1"/>
    <col min="13056" max="13056" width="7" style="15" bestFit="1" customWidth="1"/>
    <col min="13057" max="13057" width="5.5703125" style="15" bestFit="1" customWidth="1"/>
    <col min="13058" max="13058" width="8.7109375" style="15" bestFit="1" customWidth="1"/>
    <col min="13059" max="13059" width="8.42578125" style="15" bestFit="1" customWidth="1"/>
    <col min="13060" max="13060" width="76.140625" style="15" customWidth="1"/>
    <col min="13061" max="13062" width="16.5703125" style="15" customWidth="1"/>
    <col min="13063" max="13063" width="16.7109375" style="15" customWidth="1"/>
    <col min="13064" max="13064" width="18.5703125" style="15" customWidth="1"/>
    <col min="13065" max="13310" width="9.140625" style="15"/>
    <col min="13311" max="13311" width="7.5703125" style="15" bestFit="1" customWidth="1"/>
    <col min="13312" max="13312" width="7" style="15" bestFit="1" customWidth="1"/>
    <col min="13313" max="13313" width="5.5703125" style="15" bestFit="1" customWidth="1"/>
    <col min="13314" max="13314" width="8.7109375" style="15" bestFit="1" customWidth="1"/>
    <col min="13315" max="13315" width="8.42578125" style="15" bestFit="1" customWidth="1"/>
    <col min="13316" max="13316" width="76.140625" style="15" customWidth="1"/>
    <col min="13317" max="13318" width="16.5703125" style="15" customWidth="1"/>
    <col min="13319" max="13319" width="16.7109375" style="15" customWidth="1"/>
    <col min="13320" max="13320" width="18.5703125" style="15" customWidth="1"/>
    <col min="13321" max="13566" width="9.140625" style="15"/>
    <col min="13567" max="13567" width="7.5703125" style="15" bestFit="1" customWidth="1"/>
    <col min="13568" max="13568" width="7" style="15" bestFit="1" customWidth="1"/>
    <col min="13569" max="13569" width="5.5703125" style="15" bestFit="1" customWidth="1"/>
    <col min="13570" max="13570" width="8.7109375" style="15" bestFit="1" customWidth="1"/>
    <col min="13571" max="13571" width="8.42578125" style="15" bestFit="1" customWidth="1"/>
    <col min="13572" max="13572" width="76.140625" style="15" customWidth="1"/>
    <col min="13573" max="13574" width="16.5703125" style="15" customWidth="1"/>
    <col min="13575" max="13575" width="16.7109375" style="15" customWidth="1"/>
    <col min="13576" max="13576" width="18.5703125" style="15" customWidth="1"/>
    <col min="13577" max="13822" width="9.140625" style="15"/>
    <col min="13823" max="13823" width="7.5703125" style="15" bestFit="1" customWidth="1"/>
    <col min="13824" max="13824" width="7" style="15" bestFit="1" customWidth="1"/>
    <col min="13825" max="13825" width="5.5703125" style="15" bestFit="1" customWidth="1"/>
    <col min="13826" max="13826" width="8.7109375" style="15" bestFit="1" customWidth="1"/>
    <col min="13827" max="13827" width="8.42578125" style="15" bestFit="1" customWidth="1"/>
    <col min="13828" max="13828" width="76.140625" style="15" customWidth="1"/>
    <col min="13829" max="13830" width="16.5703125" style="15" customWidth="1"/>
    <col min="13831" max="13831" width="16.7109375" style="15" customWidth="1"/>
    <col min="13832" max="13832" width="18.5703125" style="15" customWidth="1"/>
    <col min="13833" max="14078" width="9.140625" style="15"/>
    <col min="14079" max="14079" width="7.5703125" style="15" bestFit="1" customWidth="1"/>
    <col min="14080" max="14080" width="7" style="15" bestFit="1" customWidth="1"/>
    <col min="14081" max="14081" width="5.5703125" style="15" bestFit="1" customWidth="1"/>
    <col min="14082" max="14082" width="8.7109375" style="15" bestFit="1" customWidth="1"/>
    <col min="14083" max="14083" width="8.42578125" style="15" bestFit="1" customWidth="1"/>
    <col min="14084" max="14084" width="76.140625" style="15" customWidth="1"/>
    <col min="14085" max="14086" width="16.5703125" style="15" customWidth="1"/>
    <col min="14087" max="14087" width="16.7109375" style="15" customWidth="1"/>
    <col min="14088" max="14088" width="18.5703125" style="15" customWidth="1"/>
    <col min="14089" max="14334" width="9.140625" style="15"/>
    <col min="14335" max="14335" width="7.5703125" style="15" bestFit="1" customWidth="1"/>
    <col min="14336" max="14336" width="7" style="15" bestFit="1" customWidth="1"/>
    <col min="14337" max="14337" width="5.5703125" style="15" bestFit="1" customWidth="1"/>
    <col min="14338" max="14338" width="8.7109375" style="15" bestFit="1" customWidth="1"/>
    <col min="14339" max="14339" width="8.42578125" style="15" bestFit="1" customWidth="1"/>
    <col min="14340" max="14340" width="76.140625" style="15" customWidth="1"/>
    <col min="14341" max="14342" width="16.5703125" style="15" customWidth="1"/>
    <col min="14343" max="14343" width="16.7109375" style="15" customWidth="1"/>
    <col min="14344" max="14344" width="18.5703125" style="15" customWidth="1"/>
    <col min="14345" max="14590" width="9.140625" style="15"/>
    <col min="14591" max="14591" width="7.5703125" style="15" bestFit="1" customWidth="1"/>
    <col min="14592" max="14592" width="7" style="15" bestFit="1" customWidth="1"/>
    <col min="14593" max="14593" width="5.5703125" style="15" bestFit="1" customWidth="1"/>
    <col min="14594" max="14594" width="8.7109375" style="15" bestFit="1" customWidth="1"/>
    <col min="14595" max="14595" width="8.42578125" style="15" bestFit="1" customWidth="1"/>
    <col min="14596" max="14596" width="76.140625" style="15" customWidth="1"/>
    <col min="14597" max="14598" width="16.5703125" style="15" customWidth="1"/>
    <col min="14599" max="14599" width="16.7109375" style="15" customWidth="1"/>
    <col min="14600" max="14600" width="18.5703125" style="15" customWidth="1"/>
    <col min="14601" max="14846" width="9.140625" style="15"/>
    <col min="14847" max="14847" width="7.5703125" style="15" bestFit="1" customWidth="1"/>
    <col min="14848" max="14848" width="7" style="15" bestFit="1" customWidth="1"/>
    <col min="14849" max="14849" width="5.5703125" style="15" bestFit="1" customWidth="1"/>
    <col min="14850" max="14850" width="8.7109375" style="15" bestFit="1" customWidth="1"/>
    <col min="14851" max="14851" width="8.42578125" style="15" bestFit="1" customWidth="1"/>
    <col min="14852" max="14852" width="76.140625" style="15" customWidth="1"/>
    <col min="14853" max="14854" width="16.5703125" style="15" customWidth="1"/>
    <col min="14855" max="14855" width="16.7109375" style="15" customWidth="1"/>
    <col min="14856" max="14856" width="18.5703125" style="15" customWidth="1"/>
    <col min="14857" max="15102" width="9.140625" style="15"/>
    <col min="15103" max="15103" width="7.5703125" style="15" bestFit="1" customWidth="1"/>
    <col min="15104" max="15104" width="7" style="15" bestFit="1" customWidth="1"/>
    <col min="15105" max="15105" width="5.5703125" style="15" bestFit="1" customWidth="1"/>
    <col min="15106" max="15106" width="8.7109375" style="15" bestFit="1" customWidth="1"/>
    <col min="15107" max="15107" width="8.42578125" style="15" bestFit="1" customWidth="1"/>
    <col min="15108" max="15108" width="76.140625" style="15" customWidth="1"/>
    <col min="15109" max="15110" width="16.5703125" style="15" customWidth="1"/>
    <col min="15111" max="15111" width="16.7109375" style="15" customWidth="1"/>
    <col min="15112" max="15112" width="18.5703125" style="15" customWidth="1"/>
    <col min="15113" max="15358" width="9.140625" style="15"/>
    <col min="15359" max="15359" width="7.5703125" style="15" bestFit="1" customWidth="1"/>
    <col min="15360" max="15360" width="7" style="15" bestFit="1" customWidth="1"/>
    <col min="15361" max="15361" width="5.5703125" style="15" bestFit="1" customWidth="1"/>
    <col min="15362" max="15362" width="8.7109375" style="15" bestFit="1" customWidth="1"/>
    <col min="15363" max="15363" width="8.42578125" style="15" bestFit="1" customWidth="1"/>
    <col min="15364" max="15364" width="76.140625" style="15" customWidth="1"/>
    <col min="15365" max="15366" width="16.5703125" style="15" customWidth="1"/>
    <col min="15367" max="15367" width="16.7109375" style="15" customWidth="1"/>
    <col min="15368" max="15368" width="18.5703125" style="15" customWidth="1"/>
    <col min="15369" max="15614" width="9.140625" style="15"/>
    <col min="15615" max="15615" width="7.5703125" style="15" bestFit="1" customWidth="1"/>
    <col min="15616" max="15616" width="7" style="15" bestFit="1" customWidth="1"/>
    <col min="15617" max="15617" width="5.5703125" style="15" bestFit="1" customWidth="1"/>
    <col min="15618" max="15618" width="8.7109375" style="15" bestFit="1" customWidth="1"/>
    <col min="15619" max="15619" width="8.42578125" style="15" bestFit="1" customWidth="1"/>
    <col min="15620" max="15620" width="76.140625" style="15" customWidth="1"/>
    <col min="15621" max="15622" width="16.5703125" style="15" customWidth="1"/>
    <col min="15623" max="15623" width="16.7109375" style="15" customWidth="1"/>
    <col min="15624" max="15624" width="18.5703125" style="15" customWidth="1"/>
    <col min="15625" max="15870" width="9.140625" style="15"/>
    <col min="15871" max="15871" width="7.5703125" style="15" bestFit="1" customWidth="1"/>
    <col min="15872" max="15872" width="7" style="15" bestFit="1" customWidth="1"/>
    <col min="15873" max="15873" width="5.5703125" style="15" bestFit="1" customWidth="1"/>
    <col min="15874" max="15874" width="8.7109375" style="15" bestFit="1" customWidth="1"/>
    <col min="15875" max="15875" width="8.42578125" style="15" bestFit="1" customWidth="1"/>
    <col min="15876" max="15876" width="76.140625" style="15" customWidth="1"/>
    <col min="15877" max="15878" width="16.5703125" style="15" customWidth="1"/>
    <col min="15879" max="15879" width="16.7109375" style="15" customWidth="1"/>
    <col min="15880" max="15880" width="18.5703125" style="15" customWidth="1"/>
    <col min="15881" max="16126" width="9.140625" style="15"/>
    <col min="16127" max="16127" width="7.5703125" style="15" bestFit="1" customWidth="1"/>
    <col min="16128" max="16128" width="7" style="15" bestFit="1" customWidth="1"/>
    <col min="16129" max="16129" width="5.5703125" style="15" bestFit="1" customWidth="1"/>
    <col min="16130" max="16130" width="8.7109375" style="15" bestFit="1" customWidth="1"/>
    <col min="16131" max="16131" width="8.42578125" style="15" bestFit="1" customWidth="1"/>
    <col min="16132" max="16132" width="76.140625" style="15" customWidth="1"/>
    <col min="16133" max="16134" width="16.5703125" style="15" customWidth="1"/>
    <col min="16135" max="16135" width="16.7109375" style="15" customWidth="1"/>
    <col min="16136" max="16136" width="18.5703125" style="15" customWidth="1"/>
    <col min="16137" max="16384" width="9.140625" style="15"/>
  </cols>
  <sheetData>
    <row r="1" spans="1:8" ht="14.25" customHeight="1">
      <c r="A1" s="157" t="s">
        <v>56</v>
      </c>
      <c r="B1" s="157"/>
      <c r="C1" s="157"/>
      <c r="D1" s="157"/>
      <c r="E1" s="157"/>
      <c r="F1" s="157"/>
      <c r="G1" s="157"/>
      <c r="H1" s="157"/>
    </row>
    <row r="2" spans="1:8" ht="15" customHeight="1">
      <c r="A2" s="157" t="s">
        <v>84</v>
      </c>
      <c r="B2" s="157"/>
      <c r="C2" s="157"/>
      <c r="D2" s="157"/>
      <c r="E2" s="157"/>
      <c r="F2" s="157"/>
      <c r="G2" s="157"/>
      <c r="H2" s="157"/>
    </row>
    <row r="3" spans="1:8">
      <c r="A3" s="157" t="s">
        <v>0</v>
      </c>
      <c r="B3" s="157"/>
      <c r="C3" s="157"/>
      <c r="D3" s="157"/>
      <c r="E3" s="157"/>
      <c r="F3" s="157"/>
      <c r="G3" s="157"/>
      <c r="H3" s="157"/>
    </row>
    <row r="4" spans="1:8">
      <c r="A4" s="157"/>
      <c r="B4" s="157"/>
      <c r="C4" s="157"/>
      <c r="D4" s="157"/>
      <c r="E4" s="157"/>
      <c r="F4" s="157"/>
      <c r="G4" s="157"/>
      <c r="H4" s="157"/>
    </row>
    <row r="5" spans="1:8" ht="46.5" customHeight="1">
      <c r="A5" s="158" t="s">
        <v>86</v>
      </c>
      <c r="B5" s="158"/>
      <c r="C5" s="158"/>
      <c r="D5" s="158"/>
      <c r="E5" s="158"/>
      <c r="F5" s="158"/>
      <c r="G5" s="158"/>
      <c r="H5" s="158"/>
    </row>
    <row r="6" spans="1:8">
      <c r="F6" s="78"/>
      <c r="G6" s="78"/>
      <c r="H6" s="78"/>
    </row>
    <row r="7" spans="1:8">
      <c r="G7" s="156" t="s">
        <v>81</v>
      </c>
      <c r="H7" s="156"/>
    </row>
    <row r="8" spans="1:8" ht="68.25" customHeight="1">
      <c r="A8" s="159" t="s">
        <v>5</v>
      </c>
      <c r="B8" s="160"/>
      <c r="C8" s="161"/>
      <c r="D8" s="159" t="s">
        <v>1</v>
      </c>
      <c r="E8" s="161"/>
      <c r="F8" s="162" t="s">
        <v>20</v>
      </c>
      <c r="G8" s="164" t="s">
        <v>36</v>
      </c>
      <c r="H8" s="165"/>
    </row>
    <row r="9" spans="1:8">
      <c r="A9" s="16" t="s">
        <v>93</v>
      </c>
      <c r="B9" s="16" t="s">
        <v>94</v>
      </c>
      <c r="C9" s="16" t="s">
        <v>95</v>
      </c>
      <c r="D9" s="16" t="s">
        <v>24</v>
      </c>
      <c r="E9" s="16" t="s">
        <v>25</v>
      </c>
      <c r="F9" s="163"/>
      <c r="G9" s="16" t="s">
        <v>80</v>
      </c>
      <c r="H9" s="16" t="s">
        <v>2</v>
      </c>
    </row>
    <row r="10" spans="1:8">
      <c r="A10" s="16"/>
      <c r="B10" s="16"/>
      <c r="C10" s="16"/>
      <c r="D10" s="16"/>
      <c r="E10" s="16"/>
      <c r="F10" s="17" t="s">
        <v>4</v>
      </c>
      <c r="G10" s="22">
        <f>+G12</f>
        <v>0</v>
      </c>
      <c r="H10" s="22">
        <f>+H12</f>
        <v>0</v>
      </c>
    </row>
    <row r="11" spans="1:8" ht="18" customHeight="1">
      <c r="A11" s="16"/>
      <c r="B11" s="16"/>
      <c r="C11" s="16"/>
      <c r="D11" s="16"/>
      <c r="E11" s="16"/>
      <c r="F11" s="18" t="s">
        <v>3</v>
      </c>
      <c r="G11" s="22"/>
      <c r="H11" s="22"/>
    </row>
    <row r="12" spans="1:8">
      <c r="A12" s="19" t="s">
        <v>38</v>
      </c>
      <c r="B12" s="16"/>
      <c r="C12" s="16"/>
      <c r="D12" s="16"/>
      <c r="E12" s="16"/>
      <c r="F12" s="17" t="s">
        <v>39</v>
      </c>
      <c r="G12" s="22">
        <f>+G14</f>
        <v>0</v>
      </c>
      <c r="H12" s="22">
        <f>+H14</f>
        <v>0</v>
      </c>
    </row>
    <row r="13" spans="1:8">
      <c r="A13" s="16"/>
      <c r="B13" s="16"/>
      <c r="C13" s="16"/>
      <c r="D13" s="16"/>
      <c r="E13" s="16"/>
      <c r="F13" s="18" t="s">
        <v>3</v>
      </c>
      <c r="G13" s="22"/>
      <c r="H13" s="22"/>
    </row>
    <row r="14" spans="1:8">
      <c r="A14" s="16"/>
      <c r="B14" s="16" t="s">
        <v>40</v>
      </c>
      <c r="C14" s="16"/>
      <c r="D14" s="16"/>
      <c r="E14" s="16"/>
      <c r="F14" s="17" t="s">
        <v>41</v>
      </c>
      <c r="G14" s="22">
        <f>+G16</f>
        <v>0</v>
      </c>
      <c r="H14" s="22">
        <f>+H16</f>
        <v>0</v>
      </c>
    </row>
    <row r="15" spans="1:8">
      <c r="A15" s="16"/>
      <c r="B15" s="16"/>
      <c r="C15" s="16"/>
      <c r="D15" s="16"/>
      <c r="E15" s="16"/>
      <c r="F15" s="18" t="s">
        <v>3</v>
      </c>
      <c r="G15" s="22"/>
      <c r="H15" s="22"/>
    </row>
    <row r="16" spans="1:8">
      <c r="A16" s="16"/>
      <c r="B16" s="16"/>
      <c r="C16" s="19" t="s">
        <v>17</v>
      </c>
      <c r="D16" s="16"/>
      <c r="E16" s="16"/>
      <c r="F16" s="17" t="s">
        <v>42</v>
      </c>
      <c r="G16" s="22">
        <f>+G18</f>
        <v>0</v>
      </c>
      <c r="H16" s="22">
        <f>+H18</f>
        <v>0</v>
      </c>
    </row>
    <row r="17" spans="1:11">
      <c r="A17" s="16"/>
      <c r="B17" s="16"/>
      <c r="C17" s="16"/>
      <c r="D17" s="16"/>
      <c r="E17" s="16"/>
      <c r="F17" s="18" t="s">
        <v>3</v>
      </c>
      <c r="G17" s="22"/>
      <c r="H17" s="22"/>
    </row>
    <row r="18" spans="1:11" ht="42.75" customHeight="1">
      <c r="A18" s="159"/>
      <c r="B18" s="160"/>
      <c r="C18" s="160"/>
      <c r="D18" s="160"/>
      <c r="E18" s="161"/>
      <c r="F18" s="17" t="s">
        <v>34</v>
      </c>
      <c r="G18" s="22">
        <f>+G20</f>
        <v>0</v>
      </c>
      <c r="H18" s="22">
        <f>+H20</f>
        <v>0</v>
      </c>
    </row>
    <row r="19" spans="1:11">
      <c r="A19" s="16"/>
      <c r="B19" s="16"/>
      <c r="C19" s="16"/>
      <c r="D19" s="16"/>
      <c r="E19" s="16"/>
      <c r="F19" s="18" t="s">
        <v>3</v>
      </c>
      <c r="G19" s="22"/>
      <c r="H19" s="22"/>
    </row>
    <row r="20" spans="1:11">
      <c r="A20" s="16"/>
      <c r="B20" s="16"/>
      <c r="C20" s="16"/>
      <c r="D20" s="16" t="s">
        <v>43</v>
      </c>
      <c r="E20" s="16"/>
      <c r="F20" s="17" t="s">
        <v>44</v>
      </c>
      <c r="G20" s="22">
        <f>+G22+G33</f>
        <v>0</v>
      </c>
      <c r="H20" s="22">
        <f>+H22+H33</f>
        <v>0</v>
      </c>
    </row>
    <row r="21" spans="1:11">
      <c r="A21" s="16"/>
      <c r="B21" s="16"/>
      <c r="C21" s="16"/>
      <c r="D21" s="16"/>
      <c r="E21" s="16"/>
      <c r="F21" s="18" t="s">
        <v>3</v>
      </c>
      <c r="G21" s="22"/>
      <c r="H21" s="22"/>
    </row>
    <row r="22" spans="1:11" ht="26.25" customHeight="1">
      <c r="A22" s="16"/>
      <c r="B22" s="16"/>
      <c r="C22" s="16"/>
      <c r="D22" s="16"/>
      <c r="E22" s="16" t="s">
        <v>45</v>
      </c>
      <c r="F22" s="17" t="s">
        <v>46</v>
      </c>
      <c r="G22" s="22">
        <f>+G24</f>
        <v>120494.29999999999</v>
      </c>
      <c r="H22" s="22">
        <f>+H24</f>
        <v>161860</v>
      </c>
    </row>
    <row r="23" spans="1:11">
      <c r="A23" s="16"/>
      <c r="B23" s="16"/>
      <c r="C23" s="16"/>
      <c r="D23" s="16"/>
      <c r="E23" s="16"/>
      <c r="F23" s="18" t="s">
        <v>18</v>
      </c>
      <c r="G23" s="22"/>
      <c r="H23" s="22"/>
    </row>
    <row r="24" spans="1:11" s="23" customFormat="1" ht="34.5">
      <c r="A24" s="20"/>
      <c r="B24" s="20"/>
      <c r="C24" s="20"/>
      <c r="D24" s="20"/>
      <c r="E24" s="20"/>
      <c r="F24" s="21" t="s">
        <v>57</v>
      </c>
      <c r="G24" s="22">
        <f>+G26</f>
        <v>120494.29999999999</v>
      </c>
      <c r="H24" s="22">
        <f>+H26</f>
        <v>161860</v>
      </c>
    </row>
    <row r="25" spans="1:11" s="27" customFormat="1" ht="16.5" customHeight="1">
      <c r="A25" s="24"/>
      <c r="B25" s="25"/>
      <c r="C25" s="26"/>
      <c r="D25" s="26"/>
      <c r="E25" s="26"/>
      <c r="F25" s="18" t="s">
        <v>19</v>
      </c>
      <c r="G25" s="22"/>
      <c r="H25" s="22"/>
    </row>
    <row r="26" spans="1:11" s="27" customFormat="1" ht="15.75" customHeight="1">
      <c r="A26" s="24"/>
      <c r="B26" s="25"/>
      <c r="C26" s="26"/>
      <c r="D26" s="26"/>
      <c r="E26" s="26"/>
      <c r="F26" s="18" t="s">
        <v>4</v>
      </c>
      <c r="G26" s="22">
        <f>+G27</f>
        <v>120494.29999999999</v>
      </c>
      <c r="H26" s="22">
        <f>+H27</f>
        <v>161860</v>
      </c>
    </row>
    <row r="27" spans="1:11" s="27" customFormat="1" ht="15.75" customHeight="1">
      <c r="A27" s="24"/>
      <c r="B27" s="25"/>
      <c r="C27" s="26"/>
      <c r="D27" s="26"/>
      <c r="E27" s="26"/>
      <c r="F27" s="18" t="s">
        <v>73</v>
      </c>
      <c r="G27" s="22">
        <f>+G28</f>
        <v>120494.29999999999</v>
      </c>
      <c r="H27" s="22">
        <f>+H28</f>
        <v>161860</v>
      </c>
    </row>
    <row r="28" spans="1:11" s="27" customFormat="1" ht="15.75" customHeight="1">
      <c r="A28" s="24"/>
      <c r="B28" s="25"/>
      <c r="C28" s="26"/>
      <c r="D28" s="26"/>
      <c r="E28" s="26"/>
      <c r="F28" s="18" t="s">
        <v>74</v>
      </c>
      <c r="G28" s="22">
        <f>+G29+G31</f>
        <v>120494.29999999999</v>
      </c>
      <c r="H28" s="22">
        <f>+H29+H31</f>
        <v>161860</v>
      </c>
      <c r="I28" s="75"/>
    </row>
    <row r="29" spans="1:11" s="27" customFormat="1" ht="15.75" customHeight="1">
      <c r="A29" s="24"/>
      <c r="B29" s="25"/>
      <c r="C29" s="26"/>
      <c r="D29" s="26"/>
      <c r="E29" s="26"/>
      <c r="F29" s="18" t="s">
        <v>75</v>
      </c>
      <c r="G29" s="22">
        <f>+G30</f>
        <v>118118.59999999999</v>
      </c>
      <c r="H29" s="22">
        <f>+H30</f>
        <v>148516.9</v>
      </c>
    </row>
    <row r="30" spans="1:11" s="30" customFormat="1">
      <c r="A30" s="28"/>
      <c r="B30" s="1"/>
      <c r="C30" s="29"/>
      <c r="D30" s="28"/>
      <c r="E30" s="2"/>
      <c r="F30" s="18" t="s">
        <v>47</v>
      </c>
      <c r="G30" s="22">
        <f>+'4'!D26+'4'!D25+'4'!D29</f>
        <v>118118.59999999999</v>
      </c>
      <c r="H30" s="22">
        <f>+'4'!E26+'4'!E25+'4'!E29</f>
        <v>148516.9</v>
      </c>
    </row>
    <row r="31" spans="1:11" s="27" customFormat="1" ht="15.75" customHeight="1">
      <c r="A31" s="24"/>
      <c r="B31" s="25"/>
      <c r="C31" s="26"/>
      <c r="D31" s="26"/>
      <c r="E31" s="26"/>
      <c r="F31" s="18" t="s">
        <v>106</v>
      </c>
      <c r="G31" s="22">
        <f>+G32</f>
        <v>2375.6999999999998</v>
      </c>
      <c r="H31" s="22">
        <f>+H32</f>
        <v>13343.099999999999</v>
      </c>
      <c r="I31" s="75"/>
    </row>
    <row r="32" spans="1:11" s="30" customFormat="1">
      <c r="A32" s="28"/>
      <c r="B32" s="1"/>
      <c r="C32" s="29"/>
      <c r="D32" s="28"/>
      <c r="E32" s="2"/>
      <c r="F32" s="18" t="s">
        <v>107</v>
      </c>
      <c r="G32" s="22">
        <f>+'4'!D31+'4'!D30+'4'!D28+'4'!D23+'4'!D22+'4'!D20+'4'!D19+'4'!D24+'4'!D18</f>
        <v>2375.6999999999998</v>
      </c>
      <c r="H32" s="22">
        <f>+'4'!E31+'4'!E30+'4'!E28+'4'!E23+'4'!E22+'4'!E20+'4'!E19+'4'!E24+'4'!E18</f>
        <v>13343.099999999999</v>
      </c>
      <c r="I32" s="58"/>
      <c r="J32" s="58"/>
      <c r="K32" s="58"/>
    </row>
    <row r="33" spans="1:10" ht="26.25" customHeight="1">
      <c r="A33" s="16"/>
      <c r="B33" s="16"/>
      <c r="C33" s="16"/>
      <c r="D33" s="16"/>
      <c r="E33" s="16">
        <v>21002</v>
      </c>
      <c r="F33" s="17" t="s">
        <v>105</v>
      </c>
      <c r="G33" s="22">
        <f>+G35+G42</f>
        <v>-120494.3</v>
      </c>
      <c r="H33" s="22">
        <f>+H35+H42</f>
        <v>-161860</v>
      </c>
    </row>
    <row r="34" spans="1:10">
      <c r="A34" s="16"/>
      <c r="B34" s="16"/>
      <c r="C34" s="16"/>
      <c r="D34" s="16"/>
      <c r="E34" s="16"/>
      <c r="F34" s="18" t="s">
        <v>18</v>
      </c>
      <c r="G34" s="22"/>
      <c r="H34" s="22"/>
    </row>
    <row r="35" spans="1:10" s="23" customFormat="1" ht="24.75" customHeight="1">
      <c r="A35" s="20"/>
      <c r="B35" s="20"/>
      <c r="C35" s="20"/>
      <c r="D35" s="20"/>
      <c r="E35" s="20"/>
      <c r="F35" s="21" t="s">
        <v>77</v>
      </c>
      <c r="G35" s="22">
        <f>+G37</f>
        <v>-249158.99999999994</v>
      </c>
      <c r="H35" s="22">
        <f>+H37</f>
        <v>-580159</v>
      </c>
    </row>
    <row r="36" spans="1:10" s="27" customFormat="1" ht="16.5" customHeight="1">
      <c r="A36" s="24"/>
      <c r="B36" s="25"/>
      <c r="C36" s="26"/>
      <c r="D36" s="26"/>
      <c r="E36" s="26"/>
      <c r="F36" s="18" t="s">
        <v>19</v>
      </c>
      <c r="G36" s="22"/>
      <c r="H36" s="22"/>
    </row>
    <row r="37" spans="1:10" s="27" customFormat="1" ht="15.75" customHeight="1">
      <c r="A37" s="24"/>
      <c r="B37" s="25"/>
      <c r="C37" s="26"/>
      <c r="D37" s="26"/>
      <c r="E37" s="26"/>
      <c r="F37" s="18" t="s">
        <v>4</v>
      </c>
      <c r="G37" s="22">
        <f t="shared" ref="G37:H39" si="0">+G38</f>
        <v>-249158.99999999994</v>
      </c>
      <c r="H37" s="22">
        <f t="shared" si="0"/>
        <v>-580159</v>
      </c>
    </row>
    <row r="38" spans="1:10" s="27" customFormat="1" ht="15.75" customHeight="1">
      <c r="A38" s="24"/>
      <c r="B38" s="25"/>
      <c r="C38" s="26"/>
      <c r="D38" s="26"/>
      <c r="E38" s="26"/>
      <c r="F38" s="18" t="s">
        <v>73</v>
      </c>
      <c r="G38" s="22">
        <f t="shared" si="0"/>
        <v>-249158.99999999994</v>
      </c>
      <c r="H38" s="22">
        <f t="shared" si="0"/>
        <v>-580159</v>
      </c>
    </row>
    <row r="39" spans="1:10" s="27" customFormat="1" ht="15.75" customHeight="1">
      <c r="A39" s="24"/>
      <c r="B39" s="25"/>
      <c r="C39" s="26"/>
      <c r="D39" s="26"/>
      <c r="E39" s="26"/>
      <c r="F39" s="18" t="s">
        <v>74</v>
      </c>
      <c r="G39" s="22">
        <f t="shared" si="0"/>
        <v>-249158.99999999994</v>
      </c>
      <c r="H39" s="22">
        <f t="shared" si="0"/>
        <v>-580159</v>
      </c>
    </row>
    <row r="40" spans="1:10" s="27" customFormat="1" ht="15.75" customHeight="1">
      <c r="A40" s="24"/>
      <c r="B40" s="25"/>
      <c r="C40" s="26"/>
      <c r="D40" s="26"/>
      <c r="E40" s="26"/>
      <c r="F40" s="18" t="s">
        <v>75</v>
      </c>
      <c r="G40" s="22">
        <f>+G41</f>
        <v>-249158.99999999994</v>
      </c>
      <c r="H40" s="22">
        <f>+H41</f>
        <v>-580159</v>
      </c>
    </row>
    <row r="41" spans="1:10" s="30" customFormat="1">
      <c r="A41" s="28"/>
      <c r="B41" s="1"/>
      <c r="C41" s="29"/>
      <c r="D41" s="28"/>
      <c r="E41" s="2"/>
      <c r="F41" s="18" t="s">
        <v>47</v>
      </c>
      <c r="G41" s="22">
        <f>-G42-G22</f>
        <v>-249158.99999999994</v>
      </c>
      <c r="H41" s="22">
        <f>-H42-H22</f>
        <v>-580159</v>
      </c>
    </row>
    <row r="42" spans="1:10" s="23" customFormat="1" ht="34.5">
      <c r="A42" s="20"/>
      <c r="B42" s="20"/>
      <c r="C42" s="20"/>
      <c r="D42" s="20"/>
      <c r="E42" s="20"/>
      <c r="F42" s="21" t="s">
        <v>57</v>
      </c>
      <c r="G42" s="22">
        <f>+G44</f>
        <v>128664.69999999994</v>
      </c>
      <c r="H42" s="22">
        <f>+H44</f>
        <v>418299</v>
      </c>
      <c r="I42" s="133"/>
      <c r="J42" s="133"/>
    </row>
    <row r="43" spans="1:10" s="27" customFormat="1" ht="16.5" customHeight="1">
      <c r="A43" s="24"/>
      <c r="B43" s="25"/>
      <c r="C43" s="26"/>
      <c r="D43" s="26"/>
      <c r="E43" s="26"/>
      <c r="F43" s="18" t="s">
        <v>19</v>
      </c>
      <c r="G43" s="22"/>
      <c r="H43" s="22"/>
      <c r="I43" s="75"/>
      <c r="J43" s="75"/>
    </row>
    <row r="44" spans="1:10" s="27" customFormat="1" ht="15.75" customHeight="1">
      <c r="A44" s="24"/>
      <c r="B44" s="25"/>
      <c r="C44" s="26"/>
      <c r="D44" s="26"/>
      <c r="E44" s="26"/>
      <c r="F44" s="18" t="s">
        <v>4</v>
      </c>
      <c r="G44" s="22">
        <f>+G45</f>
        <v>128664.69999999994</v>
      </c>
      <c r="H44" s="22">
        <f>+H45</f>
        <v>418299</v>
      </c>
    </row>
    <row r="45" spans="1:10" s="27" customFormat="1" ht="15.75" customHeight="1">
      <c r="A45" s="24"/>
      <c r="B45" s="25"/>
      <c r="C45" s="26"/>
      <c r="D45" s="26"/>
      <c r="E45" s="26"/>
      <c r="F45" s="18" t="s">
        <v>73</v>
      </c>
      <c r="G45" s="22">
        <f>+G46</f>
        <v>128664.69999999994</v>
      </c>
      <c r="H45" s="22">
        <f>+H46</f>
        <v>418299</v>
      </c>
    </row>
    <row r="46" spans="1:10" s="27" customFormat="1" ht="15.75" customHeight="1">
      <c r="A46" s="24"/>
      <c r="B46" s="25"/>
      <c r="C46" s="26"/>
      <c r="D46" s="26"/>
      <c r="E46" s="26"/>
      <c r="F46" s="18" t="s">
        <v>74</v>
      </c>
      <c r="G46" s="22">
        <f>+G47+G49</f>
        <v>128664.69999999994</v>
      </c>
      <c r="H46" s="22">
        <f>+H47+H49</f>
        <v>418299</v>
      </c>
      <c r="I46" s="75"/>
    </row>
    <row r="47" spans="1:10" s="27" customFormat="1" ht="15.75" customHeight="1">
      <c r="A47" s="24"/>
      <c r="B47" s="25"/>
      <c r="C47" s="26"/>
      <c r="D47" s="26"/>
      <c r="E47" s="26"/>
      <c r="F47" s="18" t="s">
        <v>75</v>
      </c>
      <c r="G47" s="22">
        <f>+G48</f>
        <v>128664.69999999994</v>
      </c>
      <c r="H47" s="22">
        <f>+H48</f>
        <v>416899</v>
      </c>
    </row>
    <row r="48" spans="1:10" s="30" customFormat="1">
      <c r="A48" s="28"/>
      <c r="B48" s="1"/>
      <c r="C48" s="29"/>
      <c r="D48" s="28"/>
      <c r="E48" s="2"/>
      <c r="F48" s="18" t="s">
        <v>47</v>
      </c>
      <c r="G48" s="22">
        <f>+'4'!D43+'4'!D42+'4'!D41+'4'!D40+'4'!D39+'4'!D38+'4'!D37</f>
        <v>128664.69999999994</v>
      </c>
      <c r="H48" s="22">
        <f>+'4'!E43+'4'!E42+'4'!E41+'4'!E40+'4'!E39+'4'!E38+'4'!E37</f>
        <v>416899</v>
      </c>
    </row>
    <row r="49" spans="1:11" s="27" customFormat="1" ht="15.75" customHeight="1">
      <c r="A49" s="24"/>
      <c r="B49" s="25"/>
      <c r="C49" s="26"/>
      <c r="D49" s="26"/>
      <c r="E49" s="26"/>
      <c r="F49" s="18" t="s">
        <v>106</v>
      </c>
      <c r="G49" s="22">
        <f>+G50</f>
        <v>0</v>
      </c>
      <c r="H49" s="22">
        <f>+H50</f>
        <v>1400</v>
      </c>
      <c r="I49" s="75"/>
    </row>
    <row r="50" spans="1:11" s="30" customFormat="1">
      <c r="A50" s="28"/>
      <c r="B50" s="1"/>
      <c r="C50" s="29"/>
      <c r="D50" s="28"/>
      <c r="E50" s="2"/>
      <c r="F50" s="18" t="s">
        <v>107</v>
      </c>
      <c r="G50" s="22">
        <f>+'4'!D44</f>
        <v>0</v>
      </c>
      <c r="H50" s="22">
        <f>+'4'!E44</f>
        <v>1400</v>
      </c>
      <c r="I50" s="58"/>
      <c r="J50" s="58"/>
      <c r="K50" s="58"/>
    </row>
  </sheetData>
  <mergeCells count="11">
    <mergeCell ref="A8:C8"/>
    <mergeCell ref="D8:E8"/>
    <mergeCell ref="F8:F9"/>
    <mergeCell ref="A18:E18"/>
    <mergeCell ref="G8:H8"/>
    <mergeCell ref="G7:H7"/>
    <mergeCell ref="A1:H1"/>
    <mergeCell ref="A2:H2"/>
    <mergeCell ref="A3:H3"/>
    <mergeCell ref="A4:H4"/>
    <mergeCell ref="A5:H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:H6 G7:H7 G9:H9 G28:H31 G46:H48" formula="1"/>
    <ignoredError sqref="A7:E8 A9:D9" numberStoredAsText="1" formula="1"/>
    <ignoredError sqref="A12:C1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8" zoomScaleNormal="100" workbookViewId="0">
      <selection activeCell="D43" sqref="D43"/>
    </sheetView>
  </sheetViews>
  <sheetFormatPr defaultRowHeight="17.25"/>
  <cols>
    <col min="1" max="1" width="10.140625" style="44" customWidth="1"/>
    <col min="2" max="2" width="10.5703125" style="44" customWidth="1"/>
    <col min="3" max="3" width="65.140625" style="42" customWidth="1"/>
    <col min="4" max="5" width="20.28515625" style="42" customWidth="1"/>
    <col min="6" max="6" width="9.140625" style="42"/>
    <col min="7" max="7" width="10.85546875" style="42" bestFit="1" customWidth="1"/>
    <col min="8" max="8" width="12.85546875" style="42" bestFit="1" customWidth="1"/>
    <col min="9" max="16384" width="9.140625" style="42"/>
  </cols>
  <sheetData>
    <row r="1" spans="1:8" ht="17.25" customHeight="1">
      <c r="A1" s="169" t="s">
        <v>48</v>
      </c>
      <c r="B1" s="169"/>
      <c r="C1" s="169"/>
      <c r="D1" s="169"/>
      <c r="E1" s="169"/>
    </row>
    <row r="2" spans="1:8" ht="17.25" customHeight="1">
      <c r="A2" s="169" t="s">
        <v>84</v>
      </c>
      <c r="B2" s="169"/>
      <c r="C2" s="169"/>
      <c r="D2" s="169"/>
      <c r="E2" s="169"/>
    </row>
    <row r="3" spans="1:8" ht="17.25" customHeight="1">
      <c r="A3" s="169" t="s">
        <v>0</v>
      </c>
      <c r="B3" s="169"/>
      <c r="C3" s="169"/>
      <c r="D3" s="169"/>
      <c r="E3" s="169"/>
    </row>
    <row r="4" spans="1:8">
      <c r="A4" s="169"/>
      <c r="B4" s="169"/>
      <c r="C4" s="169"/>
      <c r="D4" s="169"/>
      <c r="E4" s="169"/>
    </row>
    <row r="5" spans="1:8" ht="48" customHeight="1">
      <c r="A5" s="170" t="s">
        <v>87</v>
      </c>
      <c r="B5" s="170"/>
      <c r="C5" s="170"/>
      <c r="D5" s="170"/>
      <c r="E5" s="170"/>
    </row>
    <row r="6" spans="1:8" ht="17.25" customHeight="1">
      <c r="A6" s="43"/>
      <c r="B6" s="43"/>
      <c r="C6" s="44"/>
      <c r="D6" s="171" t="s">
        <v>81</v>
      </c>
      <c r="E6" s="171"/>
    </row>
    <row r="7" spans="1:8" s="44" customFormat="1" ht="69.75" customHeight="1">
      <c r="A7" s="166" t="s">
        <v>21</v>
      </c>
      <c r="B7" s="166"/>
      <c r="C7" s="167" t="s">
        <v>22</v>
      </c>
      <c r="D7" s="152" t="s">
        <v>36</v>
      </c>
      <c r="E7" s="154"/>
    </row>
    <row r="8" spans="1:8" s="44" customFormat="1" ht="56.25" customHeight="1">
      <c r="A8" s="45" t="s">
        <v>24</v>
      </c>
      <c r="B8" s="45" t="s">
        <v>25</v>
      </c>
      <c r="C8" s="168"/>
      <c r="D8" s="46" t="s">
        <v>80</v>
      </c>
      <c r="E8" s="47" t="s">
        <v>2</v>
      </c>
    </row>
    <row r="9" spans="1:8" s="44" customFormat="1">
      <c r="A9" s="45"/>
      <c r="B9" s="45"/>
      <c r="C9" s="48" t="s">
        <v>30</v>
      </c>
      <c r="D9" s="41">
        <f>+D11</f>
        <v>0</v>
      </c>
      <c r="E9" s="41">
        <f>+E11</f>
        <v>0</v>
      </c>
    </row>
    <row r="10" spans="1:8">
      <c r="A10" s="45"/>
      <c r="B10" s="45"/>
      <c r="C10" s="48" t="s">
        <v>31</v>
      </c>
      <c r="D10" s="49"/>
      <c r="E10" s="49"/>
    </row>
    <row r="11" spans="1:8" s="44" customFormat="1" ht="34.5">
      <c r="A11" s="50"/>
      <c r="B11" s="51"/>
      <c r="C11" s="52" t="s">
        <v>34</v>
      </c>
      <c r="D11" s="41">
        <f>+D13+D32</f>
        <v>0</v>
      </c>
      <c r="E11" s="41">
        <f>+E13+E32</f>
        <v>0</v>
      </c>
    </row>
    <row r="12" spans="1:8" s="44" customFormat="1">
      <c r="A12" s="50"/>
      <c r="B12" s="50"/>
      <c r="C12" s="48" t="s">
        <v>32</v>
      </c>
      <c r="D12" s="47"/>
      <c r="E12" s="47"/>
    </row>
    <row r="13" spans="1:8" s="121" customFormat="1" ht="34.5">
      <c r="A13" s="125">
        <v>1049</v>
      </c>
      <c r="B13" s="125">
        <v>21001</v>
      </c>
      <c r="C13" s="126" t="s">
        <v>35</v>
      </c>
      <c r="D13" s="99">
        <f>+D15</f>
        <v>120494.29999999999</v>
      </c>
      <c r="E13" s="99">
        <f>+E15</f>
        <v>161860</v>
      </c>
    </row>
    <row r="14" spans="1:8" s="56" customFormat="1">
      <c r="A14" s="53"/>
      <c r="B14" s="53"/>
      <c r="C14" s="54" t="s">
        <v>18</v>
      </c>
      <c r="D14" s="55"/>
      <c r="E14" s="55"/>
    </row>
    <row r="15" spans="1:8" s="56" customFormat="1" ht="39" customHeight="1">
      <c r="A15" s="57"/>
      <c r="B15" s="57"/>
      <c r="C15" s="48" t="s">
        <v>37</v>
      </c>
      <c r="D15" s="55">
        <f>+D17+D21+D27</f>
        <v>120494.29999999999</v>
      </c>
      <c r="E15" s="55">
        <f>+E17+E21+E27</f>
        <v>161860</v>
      </c>
      <c r="F15" s="76"/>
      <c r="G15" s="76"/>
      <c r="H15" s="76"/>
    </row>
    <row r="16" spans="1:8">
      <c r="A16" s="59"/>
      <c r="B16" s="59"/>
      <c r="C16" s="54" t="s">
        <v>33</v>
      </c>
      <c r="D16" s="37"/>
      <c r="E16" s="37"/>
    </row>
    <row r="17" spans="1:5" ht="34.5">
      <c r="A17" s="48"/>
      <c r="B17" s="88" t="s">
        <v>114</v>
      </c>
      <c r="C17" s="89" t="s">
        <v>55</v>
      </c>
      <c r="D17" s="99">
        <f>D18+D19+D20</f>
        <v>92.9</v>
      </c>
      <c r="E17" s="99">
        <f>E18+E19+E20</f>
        <v>1013.7</v>
      </c>
    </row>
    <row r="18" spans="1:5" ht="51.75">
      <c r="A18" s="48"/>
      <c r="B18" s="90"/>
      <c r="C18" s="91" t="s">
        <v>163</v>
      </c>
      <c r="D18" s="41">
        <v>0</v>
      </c>
      <c r="E18" s="41">
        <v>828</v>
      </c>
    </row>
    <row r="19" spans="1:5" ht="69">
      <c r="A19" s="69"/>
      <c r="B19" s="90"/>
      <c r="C19" s="91" t="s">
        <v>116</v>
      </c>
      <c r="D19" s="41">
        <v>46.6</v>
      </c>
      <c r="E19" s="41">
        <v>93.2</v>
      </c>
    </row>
    <row r="20" spans="1:5" ht="71.25" customHeight="1">
      <c r="A20" s="48"/>
      <c r="B20" s="92"/>
      <c r="C20" s="86" t="s">
        <v>117</v>
      </c>
      <c r="D20" s="41">
        <v>46.3</v>
      </c>
      <c r="E20" s="41">
        <v>92.5</v>
      </c>
    </row>
    <row r="21" spans="1:5" ht="34.5">
      <c r="A21" s="69"/>
      <c r="B21" s="88" t="s">
        <v>92</v>
      </c>
      <c r="C21" s="89" t="s">
        <v>72</v>
      </c>
      <c r="D21" s="98">
        <f>+D22+D23+D24+D25+D26</f>
        <v>99530.599999999991</v>
      </c>
      <c r="E21" s="98">
        <f>+E22+E23+E24+E25+E26</f>
        <v>137695.5</v>
      </c>
    </row>
    <row r="22" spans="1:5" ht="69">
      <c r="A22" s="69"/>
      <c r="B22" s="93"/>
      <c r="C22" s="86" t="s">
        <v>118</v>
      </c>
      <c r="D22" s="72">
        <v>26.6</v>
      </c>
      <c r="E22" s="72">
        <v>53.2</v>
      </c>
    </row>
    <row r="23" spans="1:5" ht="51.75">
      <c r="A23" s="69"/>
      <c r="B23" s="93"/>
      <c r="C23" s="86" t="s">
        <v>119</v>
      </c>
      <c r="D23" s="72">
        <v>952.1</v>
      </c>
      <c r="E23" s="72">
        <v>952.1</v>
      </c>
    </row>
    <row r="24" spans="1:5" ht="51.75">
      <c r="A24" s="69"/>
      <c r="B24" s="93"/>
      <c r="C24" s="86" t="s">
        <v>120</v>
      </c>
      <c r="D24" s="72">
        <v>0</v>
      </c>
      <c r="E24" s="72">
        <v>7740</v>
      </c>
    </row>
    <row r="25" spans="1:5" ht="103.5">
      <c r="A25" s="69"/>
      <c r="B25" s="93"/>
      <c r="C25" s="86" t="s">
        <v>121</v>
      </c>
      <c r="D25" s="72">
        <v>5001</v>
      </c>
      <c r="E25" s="72">
        <v>25004.799999999999</v>
      </c>
    </row>
    <row r="26" spans="1:5" ht="51.75">
      <c r="A26" s="69"/>
      <c r="B26" s="93"/>
      <c r="C26" s="94" t="s">
        <v>122</v>
      </c>
      <c r="D26" s="72">
        <v>93550.9</v>
      </c>
      <c r="E26" s="72">
        <v>103945.4</v>
      </c>
    </row>
    <row r="27" spans="1:5" ht="34.5">
      <c r="A27" s="69"/>
      <c r="B27" s="95">
        <v>3</v>
      </c>
      <c r="C27" s="89" t="s">
        <v>71</v>
      </c>
      <c r="D27" s="98">
        <f>+D28+D29+D30+D31</f>
        <v>20870.8</v>
      </c>
      <c r="E27" s="98">
        <f>+E28+E29+E30+E31</f>
        <v>23150.799999999999</v>
      </c>
    </row>
    <row r="28" spans="1:5" ht="34.5">
      <c r="A28" s="69"/>
      <c r="B28" s="93"/>
      <c r="C28" s="96" t="s">
        <v>115</v>
      </c>
      <c r="D28" s="72">
        <v>0</v>
      </c>
      <c r="E28" s="72">
        <v>2280</v>
      </c>
    </row>
    <row r="29" spans="1:5" ht="86.25">
      <c r="A29" s="69"/>
      <c r="B29" s="93"/>
      <c r="C29" s="96" t="s">
        <v>123</v>
      </c>
      <c r="D29" s="72">
        <v>19566.7</v>
      </c>
      <c r="E29" s="72">
        <v>19566.7</v>
      </c>
    </row>
    <row r="30" spans="1:5" ht="51.75">
      <c r="A30" s="69"/>
      <c r="B30" s="95"/>
      <c r="C30" s="86" t="s">
        <v>124</v>
      </c>
      <c r="D30" s="72">
        <v>698.5</v>
      </c>
      <c r="E30" s="72">
        <v>698.5</v>
      </c>
    </row>
    <row r="31" spans="1:5" ht="34.5">
      <c r="A31" s="69"/>
      <c r="B31" s="95"/>
      <c r="C31" s="86" t="s">
        <v>125</v>
      </c>
      <c r="D31" s="72">
        <v>605.6</v>
      </c>
      <c r="E31" s="72">
        <v>605.6</v>
      </c>
    </row>
    <row r="32" spans="1:5" s="121" customFormat="1" ht="26.25" customHeight="1">
      <c r="A32" s="119">
        <v>1049</v>
      </c>
      <c r="B32" s="119">
        <v>21002</v>
      </c>
      <c r="C32" s="120" t="s">
        <v>105</v>
      </c>
      <c r="D32" s="99">
        <f>+D34+D35</f>
        <v>-120494.29999999997</v>
      </c>
      <c r="E32" s="99">
        <f>+E34+E35</f>
        <v>-161860</v>
      </c>
    </row>
    <row r="33" spans="1:8">
      <c r="A33" s="48"/>
      <c r="B33" s="48"/>
      <c r="C33" s="60" t="s">
        <v>18</v>
      </c>
      <c r="D33" s="41"/>
      <c r="E33" s="41"/>
    </row>
    <row r="34" spans="1:8" s="56" customFormat="1">
      <c r="A34" s="122"/>
      <c r="B34" s="122"/>
      <c r="C34" s="123" t="s">
        <v>78</v>
      </c>
      <c r="D34" s="124">
        <f>-D35-D27-D21-D17</f>
        <v>-249158.99999999991</v>
      </c>
      <c r="E34" s="124">
        <f>-E35-E27-E21-E17</f>
        <v>-580159</v>
      </c>
    </row>
    <row r="35" spans="1:8" ht="34.5">
      <c r="A35" s="48"/>
      <c r="B35" s="48"/>
      <c r="C35" s="61" t="s">
        <v>37</v>
      </c>
      <c r="D35" s="41">
        <f>SUM(D37:D44)</f>
        <v>128664.69999999994</v>
      </c>
      <c r="E35" s="41">
        <f>SUM(E37:E44)</f>
        <v>418299</v>
      </c>
    </row>
    <row r="36" spans="1:8">
      <c r="A36" s="48"/>
      <c r="B36" s="48"/>
      <c r="C36" s="60" t="s">
        <v>33</v>
      </c>
      <c r="D36" s="41"/>
      <c r="E36" s="41"/>
    </row>
    <row r="37" spans="1:8" ht="34.5">
      <c r="A37" s="48"/>
      <c r="B37" s="48"/>
      <c r="C37" s="61" t="s">
        <v>126</v>
      </c>
      <c r="D37" s="41">
        <v>5468.5</v>
      </c>
      <c r="E37" s="41">
        <v>5468.5</v>
      </c>
    </row>
    <row r="38" spans="1:8" ht="34.5">
      <c r="A38" s="48"/>
      <c r="B38" s="48"/>
      <c r="C38" s="61" t="s">
        <v>127</v>
      </c>
      <c r="D38" s="41">
        <v>0</v>
      </c>
      <c r="E38" s="41">
        <v>88634.4</v>
      </c>
    </row>
    <row r="39" spans="1:8" ht="34.5">
      <c r="A39" s="48"/>
      <c r="B39" s="48"/>
      <c r="C39" s="61" t="s">
        <v>128</v>
      </c>
      <c r="D39" s="41">
        <v>117000</v>
      </c>
      <c r="E39" s="41">
        <v>117532.8</v>
      </c>
    </row>
    <row r="40" spans="1:8" ht="51.75">
      <c r="A40" s="48"/>
      <c r="B40" s="48"/>
      <c r="C40" s="61" t="s">
        <v>129</v>
      </c>
      <c r="D40" s="41">
        <v>5584.7</v>
      </c>
      <c r="E40" s="41">
        <v>55846.9</v>
      </c>
      <c r="H40" s="58"/>
    </row>
    <row r="41" spans="1:8" ht="86.25">
      <c r="A41" s="48"/>
      <c r="B41" s="48"/>
      <c r="C41" s="61" t="s">
        <v>130</v>
      </c>
      <c r="D41" s="41">
        <v>0</v>
      </c>
      <c r="E41" s="41">
        <v>40945</v>
      </c>
    </row>
    <row r="42" spans="1:8" ht="51.75">
      <c r="A42" s="48"/>
      <c r="B42" s="48"/>
      <c r="C42" s="61" t="s">
        <v>131</v>
      </c>
      <c r="D42" s="41">
        <v>0</v>
      </c>
      <c r="E42" s="41">
        <v>90688.8</v>
      </c>
    </row>
    <row r="43" spans="1:8" ht="51.75">
      <c r="A43" s="48"/>
      <c r="B43" s="48"/>
      <c r="C43" s="61" t="s">
        <v>132</v>
      </c>
      <c r="D43" s="41">
        <v>611.49999999994179</v>
      </c>
      <c r="E43" s="41">
        <v>17782.599999999999</v>
      </c>
    </row>
    <row r="44" spans="1:8">
      <c r="A44" s="48"/>
      <c r="B44" s="48"/>
      <c r="C44" s="61" t="s">
        <v>133</v>
      </c>
      <c r="D44" s="41">
        <v>0</v>
      </c>
      <c r="E44" s="41">
        <v>1400</v>
      </c>
    </row>
    <row r="45" spans="1:8">
      <c r="B45" s="42"/>
    </row>
    <row r="46" spans="1:8">
      <c r="B46" s="42"/>
    </row>
    <row r="47" spans="1:8">
      <c r="B47" s="42"/>
    </row>
    <row r="48" spans="1:8">
      <c r="B48" s="42"/>
    </row>
    <row r="49" spans="2:2">
      <c r="B49" s="42"/>
    </row>
    <row r="50" spans="2:2">
      <c r="B50" s="42"/>
    </row>
    <row r="51" spans="2:2">
      <c r="B51" s="42"/>
    </row>
    <row r="52" spans="2:2">
      <c r="B52" s="42"/>
    </row>
    <row r="53" spans="2:2">
      <c r="B53" s="42"/>
    </row>
    <row r="54" spans="2:2">
      <c r="B54" s="42"/>
    </row>
    <row r="55" spans="2:2">
      <c r="B55" s="42"/>
    </row>
    <row r="56" spans="2:2">
      <c r="B56" s="42"/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opLeftCell="A10" zoomScaleNormal="100" zoomScaleSheetLayoutView="85" workbookViewId="0"/>
  </sheetViews>
  <sheetFormatPr defaultColWidth="8.28515625" defaultRowHeight="17.25"/>
  <cols>
    <col min="1" max="1" width="28.5703125" style="3" customWidth="1"/>
    <col min="2" max="2" width="57.5703125" style="3" customWidth="1"/>
    <col min="3" max="4" width="21.5703125" style="3" customWidth="1"/>
    <col min="5" max="254" width="8.28515625" style="3"/>
    <col min="255" max="255" width="28.5703125" style="3" customWidth="1"/>
    <col min="256" max="256" width="47.7109375" style="3" customWidth="1"/>
    <col min="257" max="259" width="13.85546875" style="3" customWidth="1"/>
    <col min="260" max="260" width="15.42578125" style="3" customWidth="1"/>
    <col min="261" max="510" width="8.28515625" style="3"/>
    <col min="511" max="511" width="28.5703125" style="3" customWidth="1"/>
    <col min="512" max="512" width="47.7109375" style="3" customWidth="1"/>
    <col min="513" max="515" width="13.85546875" style="3" customWidth="1"/>
    <col min="516" max="516" width="15.42578125" style="3" customWidth="1"/>
    <col min="517" max="766" width="8.28515625" style="3"/>
    <col min="767" max="767" width="28.5703125" style="3" customWidth="1"/>
    <col min="768" max="768" width="47.7109375" style="3" customWidth="1"/>
    <col min="769" max="771" width="13.85546875" style="3" customWidth="1"/>
    <col min="772" max="772" width="15.42578125" style="3" customWidth="1"/>
    <col min="773" max="1022" width="8.28515625" style="3"/>
    <col min="1023" max="1023" width="28.5703125" style="3" customWidth="1"/>
    <col min="1024" max="1024" width="47.7109375" style="3" customWidth="1"/>
    <col min="1025" max="1027" width="13.85546875" style="3" customWidth="1"/>
    <col min="1028" max="1028" width="15.42578125" style="3" customWidth="1"/>
    <col min="1029" max="1278" width="8.28515625" style="3"/>
    <col min="1279" max="1279" width="28.5703125" style="3" customWidth="1"/>
    <col min="1280" max="1280" width="47.7109375" style="3" customWidth="1"/>
    <col min="1281" max="1283" width="13.85546875" style="3" customWidth="1"/>
    <col min="1284" max="1284" width="15.42578125" style="3" customWidth="1"/>
    <col min="1285" max="1534" width="8.28515625" style="3"/>
    <col min="1535" max="1535" width="28.5703125" style="3" customWidth="1"/>
    <col min="1536" max="1536" width="47.7109375" style="3" customWidth="1"/>
    <col min="1537" max="1539" width="13.85546875" style="3" customWidth="1"/>
    <col min="1540" max="1540" width="15.42578125" style="3" customWidth="1"/>
    <col min="1541" max="1790" width="8.28515625" style="3"/>
    <col min="1791" max="1791" width="28.5703125" style="3" customWidth="1"/>
    <col min="1792" max="1792" width="47.7109375" style="3" customWidth="1"/>
    <col min="1793" max="1795" width="13.85546875" style="3" customWidth="1"/>
    <col min="1796" max="1796" width="15.42578125" style="3" customWidth="1"/>
    <col min="1797" max="2046" width="8.28515625" style="3"/>
    <col min="2047" max="2047" width="28.5703125" style="3" customWidth="1"/>
    <col min="2048" max="2048" width="47.7109375" style="3" customWidth="1"/>
    <col min="2049" max="2051" width="13.85546875" style="3" customWidth="1"/>
    <col min="2052" max="2052" width="15.42578125" style="3" customWidth="1"/>
    <col min="2053" max="2302" width="8.28515625" style="3"/>
    <col min="2303" max="2303" width="28.5703125" style="3" customWidth="1"/>
    <col min="2304" max="2304" width="47.7109375" style="3" customWidth="1"/>
    <col min="2305" max="2307" width="13.85546875" style="3" customWidth="1"/>
    <col min="2308" max="2308" width="15.42578125" style="3" customWidth="1"/>
    <col min="2309" max="2558" width="8.28515625" style="3"/>
    <col min="2559" max="2559" width="28.5703125" style="3" customWidth="1"/>
    <col min="2560" max="2560" width="47.7109375" style="3" customWidth="1"/>
    <col min="2561" max="2563" width="13.85546875" style="3" customWidth="1"/>
    <col min="2564" max="2564" width="15.42578125" style="3" customWidth="1"/>
    <col min="2565" max="2814" width="8.28515625" style="3"/>
    <col min="2815" max="2815" width="28.5703125" style="3" customWidth="1"/>
    <col min="2816" max="2816" width="47.7109375" style="3" customWidth="1"/>
    <col min="2817" max="2819" width="13.85546875" style="3" customWidth="1"/>
    <col min="2820" max="2820" width="15.42578125" style="3" customWidth="1"/>
    <col min="2821" max="3070" width="8.28515625" style="3"/>
    <col min="3071" max="3071" width="28.5703125" style="3" customWidth="1"/>
    <col min="3072" max="3072" width="47.7109375" style="3" customWidth="1"/>
    <col min="3073" max="3075" width="13.85546875" style="3" customWidth="1"/>
    <col min="3076" max="3076" width="15.42578125" style="3" customWidth="1"/>
    <col min="3077" max="3326" width="8.28515625" style="3"/>
    <col min="3327" max="3327" width="28.5703125" style="3" customWidth="1"/>
    <col min="3328" max="3328" width="47.7109375" style="3" customWidth="1"/>
    <col min="3329" max="3331" width="13.85546875" style="3" customWidth="1"/>
    <col min="3332" max="3332" width="15.42578125" style="3" customWidth="1"/>
    <col min="3333" max="3582" width="8.28515625" style="3"/>
    <col min="3583" max="3583" width="28.5703125" style="3" customWidth="1"/>
    <col min="3584" max="3584" width="47.7109375" style="3" customWidth="1"/>
    <col min="3585" max="3587" width="13.85546875" style="3" customWidth="1"/>
    <col min="3588" max="3588" width="15.42578125" style="3" customWidth="1"/>
    <col min="3589" max="3838" width="8.28515625" style="3"/>
    <col min="3839" max="3839" width="28.5703125" style="3" customWidth="1"/>
    <col min="3840" max="3840" width="47.7109375" style="3" customWidth="1"/>
    <col min="3841" max="3843" width="13.85546875" style="3" customWidth="1"/>
    <col min="3844" max="3844" width="15.42578125" style="3" customWidth="1"/>
    <col min="3845" max="4094" width="8.28515625" style="3"/>
    <col min="4095" max="4095" width="28.5703125" style="3" customWidth="1"/>
    <col min="4096" max="4096" width="47.7109375" style="3" customWidth="1"/>
    <col min="4097" max="4099" width="13.85546875" style="3" customWidth="1"/>
    <col min="4100" max="4100" width="15.42578125" style="3" customWidth="1"/>
    <col min="4101" max="4350" width="8.28515625" style="3"/>
    <col min="4351" max="4351" width="28.5703125" style="3" customWidth="1"/>
    <col min="4352" max="4352" width="47.7109375" style="3" customWidth="1"/>
    <col min="4353" max="4355" width="13.85546875" style="3" customWidth="1"/>
    <col min="4356" max="4356" width="15.42578125" style="3" customWidth="1"/>
    <col min="4357" max="4606" width="8.28515625" style="3"/>
    <col min="4607" max="4607" width="28.5703125" style="3" customWidth="1"/>
    <col min="4608" max="4608" width="47.7109375" style="3" customWidth="1"/>
    <col min="4609" max="4611" width="13.85546875" style="3" customWidth="1"/>
    <col min="4612" max="4612" width="15.42578125" style="3" customWidth="1"/>
    <col min="4613" max="4862" width="8.28515625" style="3"/>
    <col min="4863" max="4863" width="28.5703125" style="3" customWidth="1"/>
    <col min="4864" max="4864" width="47.7109375" style="3" customWidth="1"/>
    <col min="4865" max="4867" width="13.85546875" style="3" customWidth="1"/>
    <col min="4868" max="4868" width="15.42578125" style="3" customWidth="1"/>
    <col min="4869" max="5118" width="8.28515625" style="3"/>
    <col min="5119" max="5119" width="28.5703125" style="3" customWidth="1"/>
    <col min="5120" max="5120" width="47.7109375" style="3" customWidth="1"/>
    <col min="5121" max="5123" width="13.85546875" style="3" customWidth="1"/>
    <col min="5124" max="5124" width="15.42578125" style="3" customWidth="1"/>
    <col min="5125" max="5374" width="8.28515625" style="3"/>
    <col min="5375" max="5375" width="28.5703125" style="3" customWidth="1"/>
    <col min="5376" max="5376" width="47.7109375" style="3" customWidth="1"/>
    <col min="5377" max="5379" width="13.85546875" style="3" customWidth="1"/>
    <col min="5380" max="5380" width="15.42578125" style="3" customWidth="1"/>
    <col min="5381" max="5630" width="8.28515625" style="3"/>
    <col min="5631" max="5631" width="28.5703125" style="3" customWidth="1"/>
    <col min="5632" max="5632" width="47.7109375" style="3" customWidth="1"/>
    <col min="5633" max="5635" width="13.85546875" style="3" customWidth="1"/>
    <col min="5636" max="5636" width="15.42578125" style="3" customWidth="1"/>
    <col min="5637" max="5886" width="8.28515625" style="3"/>
    <col min="5887" max="5887" width="28.5703125" style="3" customWidth="1"/>
    <col min="5888" max="5888" width="47.7109375" style="3" customWidth="1"/>
    <col min="5889" max="5891" width="13.85546875" style="3" customWidth="1"/>
    <col min="5892" max="5892" width="15.42578125" style="3" customWidth="1"/>
    <col min="5893" max="6142" width="8.28515625" style="3"/>
    <col min="6143" max="6143" width="28.5703125" style="3" customWidth="1"/>
    <col min="6144" max="6144" width="47.7109375" style="3" customWidth="1"/>
    <col min="6145" max="6147" width="13.85546875" style="3" customWidth="1"/>
    <col min="6148" max="6148" width="15.42578125" style="3" customWidth="1"/>
    <col min="6149" max="6398" width="8.28515625" style="3"/>
    <col min="6399" max="6399" width="28.5703125" style="3" customWidth="1"/>
    <col min="6400" max="6400" width="47.7109375" style="3" customWidth="1"/>
    <col min="6401" max="6403" width="13.85546875" style="3" customWidth="1"/>
    <col min="6404" max="6404" width="15.42578125" style="3" customWidth="1"/>
    <col min="6405" max="6654" width="8.28515625" style="3"/>
    <col min="6655" max="6655" width="28.5703125" style="3" customWidth="1"/>
    <col min="6656" max="6656" width="47.7109375" style="3" customWidth="1"/>
    <col min="6657" max="6659" width="13.85546875" style="3" customWidth="1"/>
    <col min="6660" max="6660" width="15.42578125" style="3" customWidth="1"/>
    <col min="6661" max="6910" width="8.28515625" style="3"/>
    <col min="6911" max="6911" width="28.5703125" style="3" customWidth="1"/>
    <col min="6912" max="6912" width="47.7109375" style="3" customWidth="1"/>
    <col min="6913" max="6915" width="13.85546875" style="3" customWidth="1"/>
    <col min="6916" max="6916" width="15.42578125" style="3" customWidth="1"/>
    <col min="6917" max="7166" width="8.28515625" style="3"/>
    <col min="7167" max="7167" width="28.5703125" style="3" customWidth="1"/>
    <col min="7168" max="7168" width="47.7109375" style="3" customWidth="1"/>
    <col min="7169" max="7171" width="13.85546875" style="3" customWidth="1"/>
    <col min="7172" max="7172" width="15.42578125" style="3" customWidth="1"/>
    <col min="7173" max="7422" width="8.28515625" style="3"/>
    <col min="7423" max="7423" width="28.5703125" style="3" customWidth="1"/>
    <col min="7424" max="7424" width="47.7109375" style="3" customWidth="1"/>
    <col min="7425" max="7427" width="13.85546875" style="3" customWidth="1"/>
    <col min="7428" max="7428" width="15.42578125" style="3" customWidth="1"/>
    <col min="7429" max="7678" width="8.28515625" style="3"/>
    <col min="7679" max="7679" width="28.5703125" style="3" customWidth="1"/>
    <col min="7680" max="7680" width="47.7109375" style="3" customWidth="1"/>
    <col min="7681" max="7683" width="13.85546875" style="3" customWidth="1"/>
    <col min="7684" max="7684" width="15.42578125" style="3" customWidth="1"/>
    <col min="7685" max="7934" width="8.28515625" style="3"/>
    <col min="7935" max="7935" width="28.5703125" style="3" customWidth="1"/>
    <col min="7936" max="7936" width="47.7109375" style="3" customWidth="1"/>
    <col min="7937" max="7939" width="13.85546875" style="3" customWidth="1"/>
    <col min="7940" max="7940" width="15.42578125" style="3" customWidth="1"/>
    <col min="7941" max="8190" width="8.28515625" style="3"/>
    <col min="8191" max="8191" width="28.5703125" style="3" customWidth="1"/>
    <col min="8192" max="8192" width="47.7109375" style="3" customWidth="1"/>
    <col min="8193" max="8195" width="13.85546875" style="3" customWidth="1"/>
    <col min="8196" max="8196" width="15.42578125" style="3" customWidth="1"/>
    <col min="8197" max="8446" width="8.28515625" style="3"/>
    <col min="8447" max="8447" width="28.5703125" style="3" customWidth="1"/>
    <col min="8448" max="8448" width="47.7109375" style="3" customWidth="1"/>
    <col min="8449" max="8451" width="13.85546875" style="3" customWidth="1"/>
    <col min="8452" max="8452" width="15.42578125" style="3" customWidth="1"/>
    <col min="8453" max="8702" width="8.28515625" style="3"/>
    <col min="8703" max="8703" width="28.5703125" style="3" customWidth="1"/>
    <col min="8704" max="8704" width="47.7109375" style="3" customWidth="1"/>
    <col min="8705" max="8707" width="13.85546875" style="3" customWidth="1"/>
    <col min="8708" max="8708" width="15.42578125" style="3" customWidth="1"/>
    <col min="8709" max="8958" width="8.28515625" style="3"/>
    <col min="8959" max="8959" width="28.5703125" style="3" customWidth="1"/>
    <col min="8960" max="8960" width="47.7109375" style="3" customWidth="1"/>
    <col min="8961" max="8963" width="13.85546875" style="3" customWidth="1"/>
    <col min="8964" max="8964" width="15.42578125" style="3" customWidth="1"/>
    <col min="8965" max="9214" width="8.28515625" style="3"/>
    <col min="9215" max="9215" width="28.5703125" style="3" customWidth="1"/>
    <col min="9216" max="9216" width="47.7109375" style="3" customWidth="1"/>
    <col min="9217" max="9219" width="13.85546875" style="3" customWidth="1"/>
    <col min="9220" max="9220" width="15.42578125" style="3" customWidth="1"/>
    <col min="9221" max="9470" width="8.28515625" style="3"/>
    <col min="9471" max="9471" width="28.5703125" style="3" customWidth="1"/>
    <col min="9472" max="9472" width="47.7109375" style="3" customWidth="1"/>
    <col min="9473" max="9475" width="13.85546875" style="3" customWidth="1"/>
    <col min="9476" max="9476" width="15.42578125" style="3" customWidth="1"/>
    <col min="9477" max="9726" width="8.28515625" style="3"/>
    <col min="9727" max="9727" width="28.5703125" style="3" customWidth="1"/>
    <col min="9728" max="9728" width="47.7109375" style="3" customWidth="1"/>
    <col min="9729" max="9731" width="13.85546875" style="3" customWidth="1"/>
    <col min="9732" max="9732" width="15.42578125" style="3" customWidth="1"/>
    <col min="9733" max="9982" width="8.28515625" style="3"/>
    <col min="9983" max="9983" width="28.5703125" style="3" customWidth="1"/>
    <col min="9984" max="9984" width="47.7109375" style="3" customWidth="1"/>
    <col min="9985" max="9987" width="13.85546875" style="3" customWidth="1"/>
    <col min="9988" max="9988" width="15.42578125" style="3" customWidth="1"/>
    <col min="9989" max="10238" width="8.28515625" style="3"/>
    <col min="10239" max="10239" width="28.5703125" style="3" customWidth="1"/>
    <col min="10240" max="10240" width="47.7109375" style="3" customWidth="1"/>
    <col min="10241" max="10243" width="13.85546875" style="3" customWidth="1"/>
    <col min="10244" max="10244" width="15.42578125" style="3" customWidth="1"/>
    <col min="10245" max="10494" width="8.28515625" style="3"/>
    <col min="10495" max="10495" width="28.5703125" style="3" customWidth="1"/>
    <col min="10496" max="10496" width="47.7109375" style="3" customWidth="1"/>
    <col min="10497" max="10499" width="13.85546875" style="3" customWidth="1"/>
    <col min="10500" max="10500" width="15.42578125" style="3" customWidth="1"/>
    <col min="10501" max="10750" width="8.28515625" style="3"/>
    <col min="10751" max="10751" width="28.5703125" style="3" customWidth="1"/>
    <col min="10752" max="10752" width="47.7109375" style="3" customWidth="1"/>
    <col min="10753" max="10755" width="13.85546875" style="3" customWidth="1"/>
    <col min="10756" max="10756" width="15.42578125" style="3" customWidth="1"/>
    <col min="10757" max="11006" width="8.28515625" style="3"/>
    <col min="11007" max="11007" width="28.5703125" style="3" customWidth="1"/>
    <col min="11008" max="11008" width="47.7109375" style="3" customWidth="1"/>
    <col min="11009" max="11011" width="13.85546875" style="3" customWidth="1"/>
    <col min="11012" max="11012" width="15.42578125" style="3" customWidth="1"/>
    <col min="11013" max="11262" width="8.28515625" style="3"/>
    <col min="11263" max="11263" width="28.5703125" style="3" customWidth="1"/>
    <col min="11264" max="11264" width="47.7109375" style="3" customWidth="1"/>
    <col min="11265" max="11267" width="13.85546875" style="3" customWidth="1"/>
    <col min="11268" max="11268" width="15.42578125" style="3" customWidth="1"/>
    <col min="11269" max="11518" width="8.28515625" style="3"/>
    <col min="11519" max="11519" width="28.5703125" style="3" customWidth="1"/>
    <col min="11520" max="11520" width="47.7109375" style="3" customWidth="1"/>
    <col min="11521" max="11523" width="13.85546875" style="3" customWidth="1"/>
    <col min="11524" max="11524" width="15.42578125" style="3" customWidth="1"/>
    <col min="11525" max="11774" width="8.28515625" style="3"/>
    <col min="11775" max="11775" width="28.5703125" style="3" customWidth="1"/>
    <col min="11776" max="11776" width="47.7109375" style="3" customWidth="1"/>
    <col min="11777" max="11779" width="13.85546875" style="3" customWidth="1"/>
    <col min="11780" max="11780" width="15.42578125" style="3" customWidth="1"/>
    <col min="11781" max="12030" width="8.28515625" style="3"/>
    <col min="12031" max="12031" width="28.5703125" style="3" customWidth="1"/>
    <col min="12032" max="12032" width="47.7109375" style="3" customWidth="1"/>
    <col min="12033" max="12035" width="13.85546875" style="3" customWidth="1"/>
    <col min="12036" max="12036" width="15.42578125" style="3" customWidth="1"/>
    <col min="12037" max="12286" width="8.28515625" style="3"/>
    <col min="12287" max="12287" width="28.5703125" style="3" customWidth="1"/>
    <col min="12288" max="12288" width="47.7109375" style="3" customWidth="1"/>
    <col min="12289" max="12291" width="13.85546875" style="3" customWidth="1"/>
    <col min="12292" max="12292" width="15.42578125" style="3" customWidth="1"/>
    <col min="12293" max="12542" width="8.28515625" style="3"/>
    <col min="12543" max="12543" width="28.5703125" style="3" customWidth="1"/>
    <col min="12544" max="12544" width="47.7109375" style="3" customWidth="1"/>
    <col min="12545" max="12547" width="13.85546875" style="3" customWidth="1"/>
    <col min="12548" max="12548" width="15.42578125" style="3" customWidth="1"/>
    <col min="12549" max="12798" width="8.28515625" style="3"/>
    <col min="12799" max="12799" width="28.5703125" style="3" customWidth="1"/>
    <col min="12800" max="12800" width="47.7109375" style="3" customWidth="1"/>
    <col min="12801" max="12803" width="13.85546875" style="3" customWidth="1"/>
    <col min="12804" max="12804" width="15.42578125" style="3" customWidth="1"/>
    <col min="12805" max="13054" width="8.28515625" style="3"/>
    <col min="13055" max="13055" width="28.5703125" style="3" customWidth="1"/>
    <col min="13056" max="13056" width="47.7109375" style="3" customWidth="1"/>
    <col min="13057" max="13059" width="13.85546875" style="3" customWidth="1"/>
    <col min="13060" max="13060" width="15.42578125" style="3" customWidth="1"/>
    <col min="13061" max="13310" width="8.28515625" style="3"/>
    <col min="13311" max="13311" width="28.5703125" style="3" customWidth="1"/>
    <col min="13312" max="13312" width="47.7109375" style="3" customWidth="1"/>
    <col min="13313" max="13315" width="13.85546875" style="3" customWidth="1"/>
    <col min="13316" max="13316" width="15.42578125" style="3" customWidth="1"/>
    <col min="13317" max="13566" width="8.28515625" style="3"/>
    <col min="13567" max="13567" width="28.5703125" style="3" customWidth="1"/>
    <col min="13568" max="13568" width="47.7109375" style="3" customWidth="1"/>
    <col min="13569" max="13571" width="13.85546875" style="3" customWidth="1"/>
    <col min="13572" max="13572" width="15.42578125" style="3" customWidth="1"/>
    <col min="13573" max="13822" width="8.28515625" style="3"/>
    <col min="13823" max="13823" width="28.5703125" style="3" customWidth="1"/>
    <col min="13824" max="13824" width="47.7109375" style="3" customWidth="1"/>
    <col min="13825" max="13827" width="13.85546875" style="3" customWidth="1"/>
    <col min="13828" max="13828" width="15.42578125" style="3" customWidth="1"/>
    <col min="13829" max="14078" width="8.28515625" style="3"/>
    <col min="14079" max="14079" width="28.5703125" style="3" customWidth="1"/>
    <col min="14080" max="14080" width="47.7109375" style="3" customWidth="1"/>
    <col min="14081" max="14083" width="13.85546875" style="3" customWidth="1"/>
    <col min="14084" max="14084" width="15.42578125" style="3" customWidth="1"/>
    <col min="14085" max="14334" width="8.28515625" style="3"/>
    <col min="14335" max="14335" width="28.5703125" style="3" customWidth="1"/>
    <col min="14336" max="14336" width="47.7109375" style="3" customWidth="1"/>
    <col min="14337" max="14339" width="13.85546875" style="3" customWidth="1"/>
    <col min="14340" max="14340" width="15.42578125" style="3" customWidth="1"/>
    <col min="14341" max="14590" width="8.28515625" style="3"/>
    <col min="14591" max="14591" width="28.5703125" style="3" customWidth="1"/>
    <col min="14592" max="14592" width="47.7109375" style="3" customWidth="1"/>
    <col min="14593" max="14595" width="13.85546875" style="3" customWidth="1"/>
    <col min="14596" max="14596" width="15.42578125" style="3" customWidth="1"/>
    <col min="14597" max="14846" width="8.28515625" style="3"/>
    <col min="14847" max="14847" width="28.5703125" style="3" customWidth="1"/>
    <col min="14848" max="14848" width="47.7109375" style="3" customWidth="1"/>
    <col min="14849" max="14851" width="13.85546875" style="3" customWidth="1"/>
    <col min="14852" max="14852" width="15.42578125" style="3" customWidth="1"/>
    <col min="14853" max="15102" width="8.28515625" style="3"/>
    <col min="15103" max="15103" width="28.5703125" style="3" customWidth="1"/>
    <col min="15104" max="15104" width="47.7109375" style="3" customWidth="1"/>
    <col min="15105" max="15107" width="13.85546875" style="3" customWidth="1"/>
    <col min="15108" max="15108" width="15.42578125" style="3" customWidth="1"/>
    <col min="15109" max="15358" width="8.28515625" style="3"/>
    <col min="15359" max="15359" width="28.5703125" style="3" customWidth="1"/>
    <col min="15360" max="15360" width="47.7109375" style="3" customWidth="1"/>
    <col min="15361" max="15363" width="13.85546875" style="3" customWidth="1"/>
    <col min="15364" max="15364" width="15.42578125" style="3" customWidth="1"/>
    <col min="15365" max="15614" width="8.28515625" style="3"/>
    <col min="15615" max="15615" width="28.5703125" style="3" customWidth="1"/>
    <col min="15616" max="15616" width="47.7109375" style="3" customWidth="1"/>
    <col min="15617" max="15619" width="13.85546875" style="3" customWidth="1"/>
    <col min="15620" max="15620" width="15.42578125" style="3" customWidth="1"/>
    <col min="15621" max="15870" width="8.28515625" style="3"/>
    <col min="15871" max="15871" width="28.5703125" style="3" customWidth="1"/>
    <col min="15872" max="15872" width="47.7109375" style="3" customWidth="1"/>
    <col min="15873" max="15875" width="13.85546875" style="3" customWidth="1"/>
    <col min="15876" max="15876" width="15.42578125" style="3" customWidth="1"/>
    <col min="15877" max="16126" width="8.28515625" style="3"/>
    <col min="16127" max="16127" width="28.5703125" style="3" customWidth="1"/>
    <col min="16128" max="16128" width="47.7109375" style="3" customWidth="1"/>
    <col min="16129" max="16131" width="13.85546875" style="3" customWidth="1"/>
    <col min="16132" max="16132" width="15.42578125" style="3" customWidth="1"/>
    <col min="16133" max="16384" width="8.28515625" style="3"/>
  </cols>
  <sheetData>
    <row r="1" spans="1:5">
      <c r="D1" s="4" t="s">
        <v>154</v>
      </c>
    </row>
    <row r="2" spans="1:5" s="5" customFormat="1" ht="17.25" customHeight="1">
      <c r="A2" s="157" t="s">
        <v>84</v>
      </c>
      <c r="B2" s="157"/>
      <c r="C2" s="157"/>
      <c r="D2" s="157"/>
      <c r="E2" s="79"/>
    </row>
    <row r="3" spans="1:5" s="5" customFormat="1" ht="17.25" customHeight="1">
      <c r="A3" s="157" t="s">
        <v>0</v>
      </c>
      <c r="B3" s="157"/>
      <c r="C3" s="157"/>
      <c r="D3" s="157"/>
      <c r="E3" s="79"/>
    </row>
    <row r="4" spans="1:5" ht="55.5" customHeight="1">
      <c r="A4" s="179" t="s">
        <v>112</v>
      </c>
      <c r="B4" s="179"/>
      <c r="C4" s="179"/>
      <c r="D4" s="179"/>
    </row>
    <row r="5" spans="1:5" ht="21.75" customHeight="1">
      <c r="A5" s="85"/>
      <c r="B5" s="85"/>
      <c r="C5" s="85"/>
      <c r="D5" s="6" t="s">
        <v>113</v>
      </c>
    </row>
    <row r="6" spans="1:5" ht="20.45" customHeight="1">
      <c r="A6" s="180" t="s">
        <v>34</v>
      </c>
      <c r="B6" s="180"/>
      <c r="C6" s="180"/>
      <c r="D6" s="180"/>
    </row>
    <row r="7" spans="1:5" ht="21.75" customHeight="1">
      <c r="A7" s="7" t="s">
        <v>54</v>
      </c>
      <c r="B7" s="7"/>
      <c r="C7" s="7"/>
      <c r="D7" s="7"/>
    </row>
    <row r="8" spans="1:5">
      <c r="A8" s="83" t="s">
        <v>7</v>
      </c>
      <c r="B8" s="8" t="s">
        <v>8</v>
      </c>
      <c r="C8" s="9"/>
      <c r="D8" s="9"/>
    </row>
    <row r="9" spans="1:5" ht="18.75" customHeight="1">
      <c r="A9" s="84" t="s">
        <v>49</v>
      </c>
      <c r="B9" s="10" t="s">
        <v>50</v>
      </c>
      <c r="C9" s="11"/>
      <c r="D9" s="11"/>
    </row>
    <row r="10" spans="1:5" ht="18.75" customHeight="1">
      <c r="A10" s="12"/>
      <c r="B10" s="12"/>
      <c r="C10" s="12"/>
      <c r="D10" s="12"/>
    </row>
    <row r="11" spans="1:5">
      <c r="A11" s="7" t="s">
        <v>9</v>
      </c>
      <c r="B11" s="9"/>
      <c r="C11" s="9"/>
      <c r="D11" s="9"/>
    </row>
    <row r="12" spans="1:5" ht="14.25" customHeight="1">
      <c r="A12" s="12"/>
      <c r="B12" s="12"/>
      <c r="C12" s="12"/>
      <c r="D12" s="12"/>
    </row>
    <row r="13" spans="1:5" ht="54.75" customHeight="1">
      <c r="A13" s="83" t="s">
        <v>10</v>
      </c>
      <c r="B13" s="84" t="s">
        <v>49</v>
      </c>
      <c r="C13" s="172" t="s">
        <v>102</v>
      </c>
      <c r="D13" s="173"/>
    </row>
    <row r="14" spans="1:5">
      <c r="A14" s="83" t="s">
        <v>11</v>
      </c>
      <c r="B14" s="84" t="s">
        <v>51</v>
      </c>
      <c r="C14" s="82" t="s">
        <v>80</v>
      </c>
      <c r="D14" s="82" t="s">
        <v>2</v>
      </c>
    </row>
    <row r="15" spans="1:5" ht="34.5">
      <c r="A15" s="83" t="s">
        <v>12</v>
      </c>
      <c r="B15" s="84" t="s">
        <v>52</v>
      </c>
      <c r="C15" s="174"/>
      <c r="D15" s="174"/>
    </row>
    <row r="16" spans="1:5" ht="62.25" customHeight="1">
      <c r="A16" s="83" t="s">
        <v>13</v>
      </c>
      <c r="B16" s="84" t="s">
        <v>76</v>
      </c>
      <c r="C16" s="175"/>
      <c r="D16" s="175"/>
    </row>
    <row r="17" spans="1:4" ht="65.25" customHeight="1">
      <c r="A17" s="83" t="s">
        <v>14</v>
      </c>
      <c r="B17" s="84" t="s">
        <v>58</v>
      </c>
      <c r="C17" s="175"/>
      <c r="D17" s="175"/>
    </row>
    <row r="18" spans="1:4" ht="62.25" customHeight="1">
      <c r="A18" s="83" t="s">
        <v>98</v>
      </c>
      <c r="B18" s="84" t="s">
        <v>99</v>
      </c>
      <c r="C18" s="80"/>
      <c r="D18" s="80"/>
    </row>
    <row r="19" spans="1:4" ht="26.25" customHeight="1">
      <c r="A19" s="176" t="s">
        <v>15</v>
      </c>
      <c r="B19" s="176"/>
      <c r="C19" s="83"/>
      <c r="D19" s="83"/>
    </row>
    <row r="20" spans="1:4" ht="21" customHeight="1">
      <c r="A20" s="177" t="s">
        <v>16</v>
      </c>
      <c r="B20" s="178"/>
      <c r="C20" s="13">
        <f>-C30</f>
        <v>120494.29999999997</v>
      </c>
      <c r="D20" s="13">
        <f>-D30</f>
        <v>161860</v>
      </c>
    </row>
    <row r="23" spans="1:4" ht="55.5" customHeight="1">
      <c r="A23" s="83" t="s">
        <v>10</v>
      </c>
      <c r="B23" s="84" t="s">
        <v>49</v>
      </c>
      <c r="C23" s="172" t="s">
        <v>101</v>
      </c>
      <c r="D23" s="173"/>
    </row>
    <row r="24" spans="1:4" ht="27" customHeight="1">
      <c r="A24" s="83" t="s">
        <v>11</v>
      </c>
      <c r="B24" s="84" t="s">
        <v>108</v>
      </c>
      <c r="C24" s="82" t="s">
        <v>80</v>
      </c>
      <c r="D24" s="82" t="s">
        <v>2</v>
      </c>
    </row>
    <row r="25" spans="1:4" ht="34.5">
      <c r="A25" s="83" t="s">
        <v>12</v>
      </c>
      <c r="B25" s="84" t="s">
        <v>96</v>
      </c>
      <c r="C25" s="174"/>
      <c r="D25" s="174"/>
    </row>
    <row r="26" spans="1:4" ht="37.5" customHeight="1">
      <c r="A26" s="83" t="s">
        <v>13</v>
      </c>
      <c r="B26" s="84" t="s">
        <v>97</v>
      </c>
      <c r="C26" s="175"/>
      <c r="D26" s="175"/>
    </row>
    <row r="27" spans="1:4" ht="57" customHeight="1">
      <c r="A27" s="83" t="s">
        <v>14</v>
      </c>
      <c r="B27" s="84" t="s">
        <v>53</v>
      </c>
      <c r="C27" s="175"/>
      <c r="D27" s="175"/>
    </row>
    <row r="28" spans="1:4" ht="58.5" customHeight="1">
      <c r="A28" s="83" t="s">
        <v>98</v>
      </c>
      <c r="B28" s="84" t="s">
        <v>99</v>
      </c>
      <c r="C28" s="80"/>
      <c r="D28" s="80"/>
    </row>
    <row r="29" spans="1:4" ht="23.25" customHeight="1">
      <c r="A29" s="176" t="s">
        <v>15</v>
      </c>
      <c r="B29" s="176"/>
      <c r="C29" s="83"/>
      <c r="D29" s="83"/>
    </row>
    <row r="30" spans="1:4">
      <c r="A30" s="177" t="s">
        <v>16</v>
      </c>
      <c r="B30" s="178"/>
      <c r="C30" s="13">
        <f>+'4'!D32</f>
        <v>-120494.29999999997</v>
      </c>
      <c r="D30" s="13">
        <f>+'4'!E32</f>
        <v>-161860</v>
      </c>
    </row>
  </sheetData>
  <mergeCells count="14">
    <mergeCell ref="A20:B20"/>
    <mergeCell ref="C15:C17"/>
    <mergeCell ref="D15:D17"/>
    <mergeCell ref="A19:B19"/>
    <mergeCell ref="A2:D2"/>
    <mergeCell ref="A3:D3"/>
    <mergeCell ref="A4:D4"/>
    <mergeCell ref="A6:D6"/>
    <mergeCell ref="C13:D13"/>
    <mergeCell ref="C23:D23"/>
    <mergeCell ref="C25:C27"/>
    <mergeCell ref="D25:D27"/>
    <mergeCell ref="A29:B29"/>
    <mergeCell ref="A30:B30"/>
  </mergeCells>
  <pageMargins left="0.54" right="0.41" top="0.33" bottom="0.33" header="0.31496062992125984" footer="0.31496062992125984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2"/>
  <sheetViews>
    <sheetView zoomScaleNormal="100" zoomScaleSheetLayoutView="85" workbookViewId="0"/>
  </sheetViews>
  <sheetFormatPr defaultColWidth="8.28515625" defaultRowHeight="17.25"/>
  <cols>
    <col min="1" max="1" width="28.5703125" style="3" customWidth="1"/>
    <col min="2" max="2" width="64.42578125" style="3" customWidth="1"/>
    <col min="3" max="4" width="21.5703125" style="3" customWidth="1"/>
    <col min="5" max="254" width="8.28515625" style="3"/>
    <col min="255" max="255" width="28.5703125" style="3" customWidth="1"/>
    <col min="256" max="256" width="47.7109375" style="3" customWidth="1"/>
    <col min="257" max="259" width="13.85546875" style="3" customWidth="1"/>
    <col min="260" max="260" width="15.42578125" style="3" customWidth="1"/>
    <col min="261" max="510" width="8.28515625" style="3"/>
    <col min="511" max="511" width="28.5703125" style="3" customWidth="1"/>
    <col min="512" max="512" width="47.7109375" style="3" customWidth="1"/>
    <col min="513" max="515" width="13.85546875" style="3" customWidth="1"/>
    <col min="516" max="516" width="15.42578125" style="3" customWidth="1"/>
    <col min="517" max="766" width="8.28515625" style="3"/>
    <col min="767" max="767" width="28.5703125" style="3" customWidth="1"/>
    <col min="768" max="768" width="47.7109375" style="3" customWidth="1"/>
    <col min="769" max="771" width="13.85546875" style="3" customWidth="1"/>
    <col min="772" max="772" width="15.42578125" style="3" customWidth="1"/>
    <col min="773" max="1022" width="8.28515625" style="3"/>
    <col min="1023" max="1023" width="28.5703125" style="3" customWidth="1"/>
    <col min="1024" max="1024" width="47.7109375" style="3" customWidth="1"/>
    <col min="1025" max="1027" width="13.85546875" style="3" customWidth="1"/>
    <col min="1028" max="1028" width="15.42578125" style="3" customWidth="1"/>
    <col min="1029" max="1278" width="8.28515625" style="3"/>
    <col min="1279" max="1279" width="28.5703125" style="3" customWidth="1"/>
    <col min="1280" max="1280" width="47.7109375" style="3" customWidth="1"/>
    <col min="1281" max="1283" width="13.85546875" style="3" customWidth="1"/>
    <col min="1284" max="1284" width="15.42578125" style="3" customWidth="1"/>
    <col min="1285" max="1534" width="8.28515625" style="3"/>
    <col min="1535" max="1535" width="28.5703125" style="3" customWidth="1"/>
    <col min="1536" max="1536" width="47.7109375" style="3" customWidth="1"/>
    <col min="1537" max="1539" width="13.85546875" style="3" customWidth="1"/>
    <col min="1540" max="1540" width="15.42578125" style="3" customWidth="1"/>
    <col min="1541" max="1790" width="8.28515625" style="3"/>
    <col min="1791" max="1791" width="28.5703125" style="3" customWidth="1"/>
    <col min="1792" max="1792" width="47.7109375" style="3" customWidth="1"/>
    <col min="1793" max="1795" width="13.85546875" style="3" customWidth="1"/>
    <col min="1796" max="1796" width="15.42578125" style="3" customWidth="1"/>
    <col min="1797" max="2046" width="8.28515625" style="3"/>
    <col min="2047" max="2047" width="28.5703125" style="3" customWidth="1"/>
    <col min="2048" max="2048" width="47.7109375" style="3" customWidth="1"/>
    <col min="2049" max="2051" width="13.85546875" style="3" customWidth="1"/>
    <col min="2052" max="2052" width="15.42578125" style="3" customWidth="1"/>
    <col min="2053" max="2302" width="8.28515625" style="3"/>
    <col min="2303" max="2303" width="28.5703125" style="3" customWidth="1"/>
    <col min="2304" max="2304" width="47.7109375" style="3" customWidth="1"/>
    <col min="2305" max="2307" width="13.85546875" style="3" customWidth="1"/>
    <col min="2308" max="2308" width="15.42578125" style="3" customWidth="1"/>
    <col min="2309" max="2558" width="8.28515625" style="3"/>
    <col min="2559" max="2559" width="28.5703125" style="3" customWidth="1"/>
    <col min="2560" max="2560" width="47.7109375" style="3" customWidth="1"/>
    <col min="2561" max="2563" width="13.85546875" style="3" customWidth="1"/>
    <col min="2564" max="2564" width="15.42578125" style="3" customWidth="1"/>
    <col min="2565" max="2814" width="8.28515625" style="3"/>
    <col min="2815" max="2815" width="28.5703125" style="3" customWidth="1"/>
    <col min="2816" max="2816" width="47.7109375" style="3" customWidth="1"/>
    <col min="2817" max="2819" width="13.85546875" style="3" customWidth="1"/>
    <col min="2820" max="2820" width="15.42578125" style="3" customWidth="1"/>
    <col min="2821" max="3070" width="8.28515625" style="3"/>
    <col min="3071" max="3071" width="28.5703125" style="3" customWidth="1"/>
    <col min="3072" max="3072" width="47.7109375" style="3" customWidth="1"/>
    <col min="3073" max="3075" width="13.85546875" style="3" customWidth="1"/>
    <col min="3076" max="3076" width="15.42578125" style="3" customWidth="1"/>
    <col min="3077" max="3326" width="8.28515625" style="3"/>
    <col min="3327" max="3327" width="28.5703125" style="3" customWidth="1"/>
    <col min="3328" max="3328" width="47.7109375" style="3" customWidth="1"/>
    <col min="3329" max="3331" width="13.85546875" style="3" customWidth="1"/>
    <col min="3332" max="3332" width="15.42578125" style="3" customWidth="1"/>
    <col min="3333" max="3582" width="8.28515625" style="3"/>
    <col min="3583" max="3583" width="28.5703125" style="3" customWidth="1"/>
    <col min="3584" max="3584" width="47.7109375" style="3" customWidth="1"/>
    <col min="3585" max="3587" width="13.85546875" style="3" customWidth="1"/>
    <col min="3588" max="3588" width="15.42578125" style="3" customWidth="1"/>
    <col min="3589" max="3838" width="8.28515625" style="3"/>
    <col min="3839" max="3839" width="28.5703125" style="3" customWidth="1"/>
    <col min="3840" max="3840" width="47.7109375" style="3" customWidth="1"/>
    <col min="3841" max="3843" width="13.85546875" style="3" customWidth="1"/>
    <col min="3844" max="3844" width="15.42578125" style="3" customWidth="1"/>
    <col min="3845" max="4094" width="8.28515625" style="3"/>
    <col min="4095" max="4095" width="28.5703125" style="3" customWidth="1"/>
    <col min="4096" max="4096" width="47.7109375" style="3" customWidth="1"/>
    <col min="4097" max="4099" width="13.85546875" style="3" customWidth="1"/>
    <col min="4100" max="4100" width="15.42578125" style="3" customWidth="1"/>
    <col min="4101" max="4350" width="8.28515625" style="3"/>
    <col min="4351" max="4351" width="28.5703125" style="3" customWidth="1"/>
    <col min="4352" max="4352" width="47.7109375" style="3" customWidth="1"/>
    <col min="4353" max="4355" width="13.85546875" style="3" customWidth="1"/>
    <col min="4356" max="4356" width="15.42578125" style="3" customWidth="1"/>
    <col min="4357" max="4606" width="8.28515625" style="3"/>
    <col min="4607" max="4607" width="28.5703125" style="3" customWidth="1"/>
    <col min="4608" max="4608" width="47.7109375" style="3" customWidth="1"/>
    <col min="4609" max="4611" width="13.85546875" style="3" customWidth="1"/>
    <col min="4612" max="4612" width="15.42578125" style="3" customWidth="1"/>
    <col min="4613" max="4862" width="8.28515625" style="3"/>
    <col min="4863" max="4863" width="28.5703125" style="3" customWidth="1"/>
    <col min="4864" max="4864" width="47.7109375" style="3" customWidth="1"/>
    <col min="4865" max="4867" width="13.85546875" style="3" customWidth="1"/>
    <col min="4868" max="4868" width="15.42578125" style="3" customWidth="1"/>
    <col min="4869" max="5118" width="8.28515625" style="3"/>
    <col min="5119" max="5119" width="28.5703125" style="3" customWidth="1"/>
    <col min="5120" max="5120" width="47.7109375" style="3" customWidth="1"/>
    <col min="5121" max="5123" width="13.85546875" style="3" customWidth="1"/>
    <col min="5124" max="5124" width="15.42578125" style="3" customWidth="1"/>
    <col min="5125" max="5374" width="8.28515625" style="3"/>
    <col min="5375" max="5375" width="28.5703125" style="3" customWidth="1"/>
    <col min="5376" max="5376" width="47.7109375" style="3" customWidth="1"/>
    <col min="5377" max="5379" width="13.85546875" style="3" customWidth="1"/>
    <col min="5380" max="5380" width="15.42578125" style="3" customWidth="1"/>
    <col min="5381" max="5630" width="8.28515625" style="3"/>
    <col min="5631" max="5631" width="28.5703125" style="3" customWidth="1"/>
    <col min="5632" max="5632" width="47.7109375" style="3" customWidth="1"/>
    <col min="5633" max="5635" width="13.85546875" style="3" customWidth="1"/>
    <col min="5636" max="5636" width="15.42578125" style="3" customWidth="1"/>
    <col min="5637" max="5886" width="8.28515625" style="3"/>
    <col min="5887" max="5887" width="28.5703125" style="3" customWidth="1"/>
    <col min="5888" max="5888" width="47.7109375" style="3" customWidth="1"/>
    <col min="5889" max="5891" width="13.85546875" style="3" customWidth="1"/>
    <col min="5892" max="5892" width="15.42578125" style="3" customWidth="1"/>
    <col min="5893" max="6142" width="8.28515625" style="3"/>
    <col min="6143" max="6143" width="28.5703125" style="3" customWidth="1"/>
    <col min="6144" max="6144" width="47.7109375" style="3" customWidth="1"/>
    <col min="6145" max="6147" width="13.85546875" style="3" customWidth="1"/>
    <col min="6148" max="6148" width="15.42578125" style="3" customWidth="1"/>
    <col min="6149" max="6398" width="8.28515625" style="3"/>
    <col min="6399" max="6399" width="28.5703125" style="3" customWidth="1"/>
    <col min="6400" max="6400" width="47.7109375" style="3" customWidth="1"/>
    <col min="6401" max="6403" width="13.85546875" style="3" customWidth="1"/>
    <col min="6404" max="6404" width="15.42578125" style="3" customWidth="1"/>
    <col min="6405" max="6654" width="8.28515625" style="3"/>
    <col min="6655" max="6655" width="28.5703125" style="3" customWidth="1"/>
    <col min="6656" max="6656" width="47.7109375" style="3" customWidth="1"/>
    <col min="6657" max="6659" width="13.85546875" style="3" customWidth="1"/>
    <col min="6660" max="6660" width="15.42578125" style="3" customWidth="1"/>
    <col min="6661" max="6910" width="8.28515625" style="3"/>
    <col min="6911" max="6911" width="28.5703125" style="3" customWidth="1"/>
    <col min="6912" max="6912" width="47.7109375" style="3" customWidth="1"/>
    <col min="6913" max="6915" width="13.85546875" style="3" customWidth="1"/>
    <col min="6916" max="6916" width="15.42578125" style="3" customWidth="1"/>
    <col min="6917" max="7166" width="8.28515625" style="3"/>
    <col min="7167" max="7167" width="28.5703125" style="3" customWidth="1"/>
    <col min="7168" max="7168" width="47.7109375" style="3" customWidth="1"/>
    <col min="7169" max="7171" width="13.85546875" style="3" customWidth="1"/>
    <col min="7172" max="7172" width="15.42578125" style="3" customWidth="1"/>
    <col min="7173" max="7422" width="8.28515625" style="3"/>
    <col min="7423" max="7423" width="28.5703125" style="3" customWidth="1"/>
    <col min="7424" max="7424" width="47.7109375" style="3" customWidth="1"/>
    <col min="7425" max="7427" width="13.85546875" style="3" customWidth="1"/>
    <col min="7428" max="7428" width="15.42578125" style="3" customWidth="1"/>
    <col min="7429" max="7678" width="8.28515625" style="3"/>
    <col min="7679" max="7679" width="28.5703125" style="3" customWidth="1"/>
    <col min="7680" max="7680" width="47.7109375" style="3" customWidth="1"/>
    <col min="7681" max="7683" width="13.85546875" style="3" customWidth="1"/>
    <col min="7684" max="7684" width="15.42578125" style="3" customWidth="1"/>
    <col min="7685" max="7934" width="8.28515625" style="3"/>
    <col min="7935" max="7935" width="28.5703125" style="3" customWidth="1"/>
    <col min="7936" max="7936" width="47.7109375" style="3" customWidth="1"/>
    <col min="7937" max="7939" width="13.85546875" style="3" customWidth="1"/>
    <col min="7940" max="7940" width="15.42578125" style="3" customWidth="1"/>
    <col min="7941" max="8190" width="8.28515625" style="3"/>
    <col min="8191" max="8191" width="28.5703125" style="3" customWidth="1"/>
    <col min="8192" max="8192" width="47.7109375" style="3" customWidth="1"/>
    <col min="8193" max="8195" width="13.85546875" style="3" customWidth="1"/>
    <col min="8196" max="8196" width="15.42578125" style="3" customWidth="1"/>
    <col min="8197" max="8446" width="8.28515625" style="3"/>
    <col min="8447" max="8447" width="28.5703125" style="3" customWidth="1"/>
    <col min="8448" max="8448" width="47.7109375" style="3" customWidth="1"/>
    <col min="8449" max="8451" width="13.85546875" style="3" customWidth="1"/>
    <col min="8452" max="8452" width="15.42578125" style="3" customWidth="1"/>
    <col min="8453" max="8702" width="8.28515625" style="3"/>
    <col min="8703" max="8703" width="28.5703125" style="3" customWidth="1"/>
    <col min="8704" max="8704" width="47.7109375" style="3" customWidth="1"/>
    <col min="8705" max="8707" width="13.85546875" style="3" customWidth="1"/>
    <col min="8708" max="8708" width="15.42578125" style="3" customWidth="1"/>
    <col min="8709" max="8958" width="8.28515625" style="3"/>
    <col min="8959" max="8959" width="28.5703125" style="3" customWidth="1"/>
    <col min="8960" max="8960" width="47.7109375" style="3" customWidth="1"/>
    <col min="8961" max="8963" width="13.85546875" style="3" customWidth="1"/>
    <col min="8964" max="8964" width="15.42578125" style="3" customWidth="1"/>
    <col min="8965" max="9214" width="8.28515625" style="3"/>
    <col min="9215" max="9215" width="28.5703125" style="3" customWidth="1"/>
    <col min="9216" max="9216" width="47.7109375" style="3" customWidth="1"/>
    <col min="9217" max="9219" width="13.85546875" style="3" customWidth="1"/>
    <col min="9220" max="9220" width="15.42578125" style="3" customWidth="1"/>
    <col min="9221" max="9470" width="8.28515625" style="3"/>
    <col min="9471" max="9471" width="28.5703125" style="3" customWidth="1"/>
    <col min="9472" max="9472" width="47.7109375" style="3" customWidth="1"/>
    <col min="9473" max="9475" width="13.85546875" style="3" customWidth="1"/>
    <col min="9476" max="9476" width="15.42578125" style="3" customWidth="1"/>
    <col min="9477" max="9726" width="8.28515625" style="3"/>
    <col min="9727" max="9727" width="28.5703125" style="3" customWidth="1"/>
    <col min="9728" max="9728" width="47.7109375" style="3" customWidth="1"/>
    <col min="9729" max="9731" width="13.85546875" style="3" customWidth="1"/>
    <col min="9732" max="9732" width="15.42578125" style="3" customWidth="1"/>
    <col min="9733" max="9982" width="8.28515625" style="3"/>
    <col min="9983" max="9983" width="28.5703125" style="3" customWidth="1"/>
    <col min="9984" max="9984" width="47.7109375" style="3" customWidth="1"/>
    <col min="9985" max="9987" width="13.85546875" style="3" customWidth="1"/>
    <col min="9988" max="9988" width="15.42578125" style="3" customWidth="1"/>
    <col min="9989" max="10238" width="8.28515625" style="3"/>
    <col min="10239" max="10239" width="28.5703125" style="3" customWidth="1"/>
    <col min="10240" max="10240" width="47.7109375" style="3" customWidth="1"/>
    <col min="10241" max="10243" width="13.85546875" style="3" customWidth="1"/>
    <col min="10244" max="10244" width="15.42578125" style="3" customWidth="1"/>
    <col min="10245" max="10494" width="8.28515625" style="3"/>
    <col min="10495" max="10495" width="28.5703125" style="3" customWidth="1"/>
    <col min="10496" max="10496" width="47.7109375" style="3" customWidth="1"/>
    <col min="10497" max="10499" width="13.85546875" style="3" customWidth="1"/>
    <col min="10500" max="10500" width="15.42578125" style="3" customWidth="1"/>
    <col min="10501" max="10750" width="8.28515625" style="3"/>
    <col min="10751" max="10751" width="28.5703125" style="3" customWidth="1"/>
    <col min="10752" max="10752" width="47.7109375" style="3" customWidth="1"/>
    <col min="10753" max="10755" width="13.85546875" style="3" customWidth="1"/>
    <col min="10756" max="10756" width="15.42578125" style="3" customWidth="1"/>
    <col min="10757" max="11006" width="8.28515625" style="3"/>
    <col min="11007" max="11007" width="28.5703125" style="3" customWidth="1"/>
    <col min="11008" max="11008" width="47.7109375" style="3" customWidth="1"/>
    <col min="11009" max="11011" width="13.85546875" style="3" customWidth="1"/>
    <col min="11012" max="11012" width="15.42578125" style="3" customWidth="1"/>
    <col min="11013" max="11262" width="8.28515625" style="3"/>
    <col min="11263" max="11263" width="28.5703125" style="3" customWidth="1"/>
    <col min="11264" max="11264" width="47.7109375" style="3" customWidth="1"/>
    <col min="11265" max="11267" width="13.85546875" style="3" customWidth="1"/>
    <col min="11268" max="11268" width="15.42578125" style="3" customWidth="1"/>
    <col min="11269" max="11518" width="8.28515625" style="3"/>
    <col min="11519" max="11519" width="28.5703125" style="3" customWidth="1"/>
    <col min="11520" max="11520" width="47.7109375" style="3" customWidth="1"/>
    <col min="11521" max="11523" width="13.85546875" style="3" customWidth="1"/>
    <col min="11524" max="11524" width="15.42578125" style="3" customWidth="1"/>
    <col min="11525" max="11774" width="8.28515625" style="3"/>
    <col min="11775" max="11775" width="28.5703125" style="3" customWidth="1"/>
    <col min="11776" max="11776" width="47.7109375" style="3" customWidth="1"/>
    <col min="11777" max="11779" width="13.85546875" style="3" customWidth="1"/>
    <col min="11780" max="11780" width="15.42578125" style="3" customWidth="1"/>
    <col min="11781" max="12030" width="8.28515625" style="3"/>
    <col min="12031" max="12031" width="28.5703125" style="3" customWidth="1"/>
    <col min="12032" max="12032" width="47.7109375" style="3" customWidth="1"/>
    <col min="12033" max="12035" width="13.85546875" style="3" customWidth="1"/>
    <col min="12036" max="12036" width="15.42578125" style="3" customWidth="1"/>
    <col min="12037" max="12286" width="8.28515625" style="3"/>
    <col min="12287" max="12287" width="28.5703125" style="3" customWidth="1"/>
    <col min="12288" max="12288" width="47.7109375" style="3" customWidth="1"/>
    <col min="12289" max="12291" width="13.85546875" style="3" customWidth="1"/>
    <col min="12292" max="12292" width="15.42578125" style="3" customWidth="1"/>
    <col min="12293" max="12542" width="8.28515625" style="3"/>
    <col min="12543" max="12543" width="28.5703125" style="3" customWidth="1"/>
    <col min="12544" max="12544" width="47.7109375" style="3" customWidth="1"/>
    <col min="12545" max="12547" width="13.85546875" style="3" customWidth="1"/>
    <col min="12548" max="12548" width="15.42578125" style="3" customWidth="1"/>
    <col min="12549" max="12798" width="8.28515625" style="3"/>
    <col min="12799" max="12799" width="28.5703125" style="3" customWidth="1"/>
    <col min="12800" max="12800" width="47.7109375" style="3" customWidth="1"/>
    <col min="12801" max="12803" width="13.85546875" style="3" customWidth="1"/>
    <col min="12804" max="12804" width="15.42578125" style="3" customWidth="1"/>
    <col min="12805" max="13054" width="8.28515625" style="3"/>
    <col min="13055" max="13055" width="28.5703125" style="3" customWidth="1"/>
    <col min="13056" max="13056" width="47.7109375" style="3" customWidth="1"/>
    <col min="13057" max="13059" width="13.85546875" style="3" customWidth="1"/>
    <col min="13060" max="13060" width="15.42578125" style="3" customWidth="1"/>
    <col min="13061" max="13310" width="8.28515625" style="3"/>
    <col min="13311" max="13311" width="28.5703125" style="3" customWidth="1"/>
    <col min="13312" max="13312" width="47.7109375" style="3" customWidth="1"/>
    <col min="13313" max="13315" width="13.85546875" style="3" customWidth="1"/>
    <col min="13316" max="13316" width="15.42578125" style="3" customWidth="1"/>
    <col min="13317" max="13566" width="8.28515625" style="3"/>
    <col min="13567" max="13567" width="28.5703125" style="3" customWidth="1"/>
    <col min="13568" max="13568" width="47.7109375" style="3" customWidth="1"/>
    <col min="13569" max="13571" width="13.85546875" style="3" customWidth="1"/>
    <col min="13572" max="13572" width="15.42578125" style="3" customWidth="1"/>
    <col min="13573" max="13822" width="8.28515625" style="3"/>
    <col min="13823" max="13823" width="28.5703125" style="3" customWidth="1"/>
    <col min="13824" max="13824" width="47.7109375" style="3" customWidth="1"/>
    <col min="13825" max="13827" width="13.85546875" style="3" customWidth="1"/>
    <col min="13828" max="13828" width="15.42578125" style="3" customWidth="1"/>
    <col min="13829" max="14078" width="8.28515625" style="3"/>
    <col min="14079" max="14079" width="28.5703125" style="3" customWidth="1"/>
    <col min="14080" max="14080" width="47.7109375" style="3" customWidth="1"/>
    <col min="14081" max="14083" width="13.85546875" style="3" customWidth="1"/>
    <col min="14084" max="14084" width="15.42578125" style="3" customWidth="1"/>
    <col min="14085" max="14334" width="8.28515625" style="3"/>
    <col min="14335" max="14335" width="28.5703125" style="3" customWidth="1"/>
    <col min="14336" max="14336" width="47.7109375" style="3" customWidth="1"/>
    <col min="14337" max="14339" width="13.85546875" style="3" customWidth="1"/>
    <col min="14340" max="14340" width="15.42578125" style="3" customWidth="1"/>
    <col min="14341" max="14590" width="8.28515625" style="3"/>
    <col min="14591" max="14591" width="28.5703125" style="3" customWidth="1"/>
    <col min="14592" max="14592" width="47.7109375" style="3" customWidth="1"/>
    <col min="14593" max="14595" width="13.85546875" style="3" customWidth="1"/>
    <col min="14596" max="14596" width="15.42578125" style="3" customWidth="1"/>
    <col min="14597" max="14846" width="8.28515625" style="3"/>
    <col min="14847" max="14847" width="28.5703125" style="3" customWidth="1"/>
    <col min="14848" max="14848" width="47.7109375" style="3" customWidth="1"/>
    <col min="14849" max="14851" width="13.85546875" style="3" customWidth="1"/>
    <col min="14852" max="14852" width="15.42578125" style="3" customWidth="1"/>
    <col min="14853" max="15102" width="8.28515625" style="3"/>
    <col min="15103" max="15103" width="28.5703125" style="3" customWidth="1"/>
    <col min="15104" max="15104" width="47.7109375" style="3" customWidth="1"/>
    <col min="15105" max="15107" width="13.85546875" style="3" customWidth="1"/>
    <col min="15108" max="15108" width="15.42578125" style="3" customWidth="1"/>
    <col min="15109" max="15358" width="8.28515625" style="3"/>
    <col min="15359" max="15359" width="28.5703125" style="3" customWidth="1"/>
    <col min="15360" max="15360" width="47.7109375" style="3" customWidth="1"/>
    <col min="15361" max="15363" width="13.85546875" style="3" customWidth="1"/>
    <col min="15364" max="15364" width="15.42578125" style="3" customWidth="1"/>
    <col min="15365" max="15614" width="8.28515625" style="3"/>
    <col min="15615" max="15615" width="28.5703125" style="3" customWidth="1"/>
    <col min="15616" max="15616" width="47.7109375" style="3" customWidth="1"/>
    <col min="15617" max="15619" width="13.85546875" style="3" customWidth="1"/>
    <col min="15620" max="15620" width="15.42578125" style="3" customWidth="1"/>
    <col min="15621" max="15870" width="8.28515625" style="3"/>
    <col min="15871" max="15871" width="28.5703125" style="3" customWidth="1"/>
    <col min="15872" max="15872" width="47.7109375" style="3" customWidth="1"/>
    <col min="15873" max="15875" width="13.85546875" style="3" customWidth="1"/>
    <col min="15876" max="15876" width="15.42578125" style="3" customWidth="1"/>
    <col min="15877" max="16126" width="8.28515625" style="3"/>
    <col min="16127" max="16127" width="28.5703125" style="3" customWidth="1"/>
    <col min="16128" max="16128" width="47.7109375" style="3" customWidth="1"/>
    <col min="16129" max="16131" width="13.85546875" style="3" customWidth="1"/>
    <col min="16132" max="16132" width="15.42578125" style="3" customWidth="1"/>
    <col min="16133" max="16384" width="8.28515625" style="3"/>
  </cols>
  <sheetData>
    <row r="1" spans="1:5">
      <c r="D1" s="4" t="s">
        <v>153</v>
      </c>
    </row>
    <row r="2" spans="1:5" s="5" customFormat="1" ht="17.25" customHeight="1">
      <c r="A2" s="157" t="s">
        <v>84</v>
      </c>
      <c r="B2" s="157"/>
      <c r="C2" s="157"/>
      <c r="D2" s="157"/>
      <c r="E2" s="79"/>
    </row>
    <row r="3" spans="1:5" s="5" customFormat="1" ht="17.25" customHeight="1">
      <c r="A3" s="157" t="s">
        <v>0</v>
      </c>
      <c r="B3" s="157"/>
      <c r="C3" s="157"/>
      <c r="D3" s="157"/>
      <c r="E3" s="79"/>
    </row>
    <row r="4" spans="1:5" ht="55.5" customHeight="1">
      <c r="A4" s="179" t="s">
        <v>88</v>
      </c>
      <c r="B4" s="179"/>
      <c r="C4" s="179"/>
      <c r="D4" s="179"/>
    </row>
    <row r="5" spans="1:5" ht="21.75" customHeight="1">
      <c r="A5" s="85"/>
      <c r="B5" s="85"/>
      <c r="C5" s="85"/>
      <c r="D5" s="6" t="s">
        <v>89</v>
      </c>
    </row>
    <row r="6" spans="1:5" ht="20.45" customHeight="1">
      <c r="A6" s="180" t="s">
        <v>34</v>
      </c>
      <c r="B6" s="180"/>
      <c r="C6" s="180"/>
      <c r="D6" s="180"/>
    </row>
    <row r="7" spans="1:5" ht="21.75" customHeight="1">
      <c r="A7" s="7" t="s">
        <v>54</v>
      </c>
      <c r="B7" s="7"/>
      <c r="C7" s="7"/>
      <c r="D7" s="7"/>
    </row>
    <row r="8" spans="1:5">
      <c r="A8" s="83" t="s">
        <v>7</v>
      </c>
      <c r="B8" s="8" t="s">
        <v>8</v>
      </c>
      <c r="C8" s="9"/>
      <c r="D8" s="9"/>
    </row>
    <row r="9" spans="1:5" ht="18.75" customHeight="1">
      <c r="A9" s="84" t="s">
        <v>49</v>
      </c>
      <c r="B9" s="10" t="s">
        <v>50</v>
      </c>
      <c r="C9" s="11"/>
      <c r="D9" s="11"/>
    </row>
    <row r="10" spans="1:5" ht="18.75" customHeight="1">
      <c r="A10" s="12"/>
      <c r="B10" s="12"/>
      <c r="C10" s="12"/>
      <c r="D10" s="12"/>
    </row>
    <row r="11" spans="1:5">
      <c r="A11" s="7" t="s">
        <v>9</v>
      </c>
      <c r="B11" s="9"/>
      <c r="C11" s="9"/>
      <c r="D11" s="9"/>
    </row>
    <row r="12" spans="1:5" ht="14.25" customHeight="1">
      <c r="A12" s="12"/>
      <c r="B12" s="12"/>
      <c r="C12" s="12"/>
      <c r="D12" s="12"/>
    </row>
    <row r="13" spans="1:5" ht="54.75" customHeight="1">
      <c r="A13" s="83" t="s">
        <v>10</v>
      </c>
      <c r="B13" s="84" t="s">
        <v>49</v>
      </c>
      <c r="C13" s="172" t="s">
        <v>102</v>
      </c>
      <c r="D13" s="173"/>
    </row>
    <row r="14" spans="1:5">
      <c r="A14" s="83" t="s">
        <v>11</v>
      </c>
      <c r="B14" s="84" t="s">
        <v>51</v>
      </c>
      <c r="C14" s="82" t="s">
        <v>80</v>
      </c>
      <c r="D14" s="82" t="s">
        <v>2</v>
      </c>
    </row>
    <row r="15" spans="1:5" ht="34.5">
      <c r="A15" s="83" t="s">
        <v>12</v>
      </c>
      <c r="B15" s="84" t="s">
        <v>52</v>
      </c>
      <c r="C15" s="174"/>
      <c r="D15" s="174"/>
    </row>
    <row r="16" spans="1:5" ht="51.75">
      <c r="A16" s="83" t="s">
        <v>13</v>
      </c>
      <c r="B16" s="84" t="s">
        <v>76</v>
      </c>
      <c r="C16" s="175"/>
      <c r="D16" s="175"/>
    </row>
    <row r="17" spans="1:4" ht="34.5">
      <c r="A17" s="83" t="s">
        <v>14</v>
      </c>
      <c r="B17" s="84" t="s">
        <v>58</v>
      </c>
      <c r="C17" s="175"/>
      <c r="D17" s="175"/>
    </row>
    <row r="18" spans="1:4" ht="51.75">
      <c r="A18" s="83" t="s">
        <v>98</v>
      </c>
      <c r="B18" s="84" t="s">
        <v>99</v>
      </c>
      <c r="C18" s="80"/>
      <c r="D18" s="80"/>
    </row>
    <row r="19" spans="1:4">
      <c r="A19" s="176" t="s">
        <v>15</v>
      </c>
      <c r="B19" s="176"/>
      <c r="C19" s="83"/>
      <c r="D19" s="83"/>
    </row>
    <row r="20" spans="1:4">
      <c r="A20" s="177" t="s">
        <v>16</v>
      </c>
      <c r="B20" s="178"/>
      <c r="C20" s="13">
        <f>-C37-C62</f>
        <v>120494.29999999997</v>
      </c>
      <c r="D20" s="13">
        <f>-D37-D62</f>
        <v>161860</v>
      </c>
    </row>
    <row r="22" spans="1:4" ht="58.5" customHeight="1">
      <c r="A22" s="83" t="s">
        <v>10</v>
      </c>
      <c r="B22" s="84" t="s">
        <v>49</v>
      </c>
      <c r="C22" s="172" t="s">
        <v>102</v>
      </c>
      <c r="D22" s="173"/>
    </row>
    <row r="23" spans="1:4">
      <c r="A23" s="83" t="s">
        <v>11</v>
      </c>
      <c r="B23" s="84" t="s">
        <v>108</v>
      </c>
      <c r="C23" s="82" t="s">
        <v>80</v>
      </c>
      <c r="D23" s="82" t="s">
        <v>2</v>
      </c>
    </row>
    <row r="24" spans="1:4" ht="34.5">
      <c r="A24" s="83" t="s">
        <v>12</v>
      </c>
      <c r="B24" s="84" t="s">
        <v>96</v>
      </c>
      <c r="C24" s="174"/>
      <c r="D24" s="174"/>
    </row>
    <row r="25" spans="1:4" ht="34.5">
      <c r="A25" s="83" t="s">
        <v>13</v>
      </c>
      <c r="B25" s="84" t="s">
        <v>97</v>
      </c>
      <c r="C25" s="175"/>
      <c r="D25" s="175"/>
    </row>
    <row r="26" spans="1:4" ht="34.5">
      <c r="A26" s="83" t="s">
        <v>14</v>
      </c>
      <c r="B26" s="84" t="s">
        <v>53</v>
      </c>
      <c r="C26" s="175"/>
      <c r="D26" s="175"/>
    </row>
    <row r="27" spans="1:4" ht="51.75">
      <c r="A27" s="83" t="s">
        <v>98</v>
      </c>
      <c r="B27" s="84" t="s">
        <v>99</v>
      </c>
      <c r="C27" s="80"/>
      <c r="D27" s="80"/>
    </row>
    <row r="28" spans="1:4">
      <c r="A28" s="176" t="s">
        <v>15</v>
      </c>
      <c r="B28" s="176"/>
      <c r="C28" s="83"/>
      <c r="D28" s="83"/>
    </row>
    <row r="29" spans="1:4">
      <c r="A29" s="183" t="s">
        <v>156</v>
      </c>
      <c r="B29" s="183"/>
      <c r="C29" s="113">
        <v>0</v>
      </c>
      <c r="D29" s="113">
        <f>+D30+D34</f>
        <v>7</v>
      </c>
    </row>
    <row r="30" spans="1:4">
      <c r="A30" s="183" t="s">
        <v>157</v>
      </c>
      <c r="B30" s="183"/>
      <c r="C30" s="113">
        <f>+C31</f>
        <v>2</v>
      </c>
      <c r="D30" s="113">
        <f>+D31</f>
        <v>5</v>
      </c>
    </row>
    <row r="31" spans="1:4">
      <c r="A31" s="183" t="s">
        <v>159</v>
      </c>
      <c r="B31" s="183"/>
      <c r="C31" s="113">
        <v>2</v>
      </c>
      <c r="D31" s="113">
        <v>5</v>
      </c>
    </row>
    <row r="32" spans="1:4">
      <c r="A32" s="183" t="s">
        <v>160</v>
      </c>
      <c r="B32" s="183"/>
      <c r="C32" s="113">
        <f>+C33</f>
        <v>8.6</v>
      </c>
      <c r="D32" s="113">
        <f>+D33</f>
        <v>301.3</v>
      </c>
    </row>
    <row r="33" spans="1:4">
      <c r="A33" s="183" t="s">
        <v>161</v>
      </c>
      <c r="B33" s="183"/>
      <c r="C33" s="113">
        <v>8.6</v>
      </c>
      <c r="D33" s="113">
        <v>301.3</v>
      </c>
    </row>
    <row r="34" spans="1:4">
      <c r="A34" s="183" t="s">
        <v>162</v>
      </c>
      <c r="B34" s="183"/>
      <c r="C34" s="113">
        <f>+C36+C35</f>
        <v>1</v>
      </c>
      <c r="D34" s="113">
        <f>+D36+D35</f>
        <v>2</v>
      </c>
    </row>
    <row r="35" spans="1:4">
      <c r="A35" s="183" t="s">
        <v>158</v>
      </c>
      <c r="B35" s="183"/>
      <c r="C35" s="113">
        <v>1</v>
      </c>
      <c r="D35" s="113">
        <v>1</v>
      </c>
    </row>
    <row r="36" spans="1:4">
      <c r="A36" s="183" t="s">
        <v>159</v>
      </c>
      <c r="B36" s="183"/>
      <c r="C36" s="113">
        <v>0</v>
      </c>
      <c r="D36" s="113">
        <v>1</v>
      </c>
    </row>
    <row r="37" spans="1:4">
      <c r="A37" s="177" t="s">
        <v>16</v>
      </c>
      <c r="B37" s="178"/>
      <c r="C37" s="13">
        <f>+'4'!D35</f>
        <v>128664.69999999994</v>
      </c>
      <c r="D37" s="13">
        <f>+'4'!E35</f>
        <v>418299</v>
      </c>
    </row>
    <row r="38" spans="1:4">
      <c r="A38" s="12"/>
      <c r="B38" s="12"/>
      <c r="C38" s="12"/>
      <c r="D38" s="12"/>
    </row>
    <row r="39" spans="1:4">
      <c r="D39" s="14" t="s">
        <v>90</v>
      </c>
    </row>
    <row r="40" spans="1:4">
      <c r="A40" s="180" t="s">
        <v>79</v>
      </c>
      <c r="B40" s="180"/>
      <c r="C40" s="180"/>
      <c r="D40" s="180"/>
    </row>
    <row r="41" spans="1:4">
      <c r="A41" s="7" t="s">
        <v>54</v>
      </c>
      <c r="B41" s="7"/>
      <c r="C41" s="7"/>
      <c r="D41" s="7"/>
    </row>
    <row r="42" spans="1:4">
      <c r="A42" s="83" t="s">
        <v>7</v>
      </c>
      <c r="B42" s="8" t="s">
        <v>8</v>
      </c>
      <c r="C42" s="9"/>
      <c r="D42" s="9"/>
    </row>
    <row r="43" spans="1:4">
      <c r="A43" s="84" t="s">
        <v>49</v>
      </c>
      <c r="B43" s="10" t="s">
        <v>50</v>
      </c>
      <c r="C43" s="11"/>
      <c r="D43" s="11"/>
    </row>
    <row r="44" spans="1:4">
      <c r="A44" s="12"/>
      <c r="B44" s="11"/>
      <c r="C44" s="11"/>
      <c r="D44" s="11"/>
    </row>
    <row r="45" spans="1:4">
      <c r="A45" s="184" t="s">
        <v>9</v>
      </c>
      <c r="B45" s="184"/>
      <c r="C45" s="184"/>
      <c r="D45" s="184"/>
    </row>
    <row r="47" spans="1:4" ht="52.5" customHeight="1">
      <c r="A47" s="83" t="s">
        <v>10</v>
      </c>
      <c r="B47" s="84" t="s">
        <v>49</v>
      </c>
      <c r="C47" s="172" t="s">
        <v>101</v>
      </c>
      <c r="D47" s="173"/>
    </row>
    <row r="48" spans="1:4">
      <c r="A48" s="83" t="s">
        <v>11</v>
      </c>
      <c r="B48" s="84">
        <v>21002</v>
      </c>
      <c r="C48" s="82" t="s">
        <v>80</v>
      </c>
      <c r="D48" s="82" t="s">
        <v>2</v>
      </c>
    </row>
    <row r="49" spans="1:4" ht="20.45" customHeight="1">
      <c r="A49" s="83" t="s">
        <v>12</v>
      </c>
      <c r="B49" s="84" t="s">
        <v>96</v>
      </c>
      <c r="C49" s="181"/>
      <c r="D49" s="181"/>
    </row>
    <row r="50" spans="1:4" ht="38.25" customHeight="1">
      <c r="A50" s="83" t="s">
        <v>13</v>
      </c>
      <c r="B50" s="84" t="s">
        <v>97</v>
      </c>
      <c r="C50" s="182"/>
      <c r="D50" s="182"/>
    </row>
    <row r="51" spans="1:4" ht="34.5">
      <c r="A51" s="83" t="s">
        <v>14</v>
      </c>
      <c r="B51" s="84" t="s">
        <v>58</v>
      </c>
      <c r="C51" s="182"/>
      <c r="D51" s="182"/>
    </row>
    <row r="52" spans="1:4" ht="18.75" customHeight="1">
      <c r="A52" s="83" t="s">
        <v>98</v>
      </c>
      <c r="B52" s="84" t="s">
        <v>99</v>
      </c>
      <c r="C52" s="80"/>
      <c r="D52" s="80"/>
    </row>
    <row r="53" spans="1:4" ht="18.75" customHeight="1">
      <c r="A53" s="176" t="s">
        <v>15</v>
      </c>
      <c r="B53" s="176"/>
      <c r="C53" s="83"/>
      <c r="D53" s="83"/>
    </row>
    <row r="54" spans="1:4">
      <c r="A54" s="183" t="s">
        <v>156</v>
      </c>
      <c r="B54" s="183"/>
      <c r="C54" s="114">
        <v>0</v>
      </c>
      <c r="D54" s="114">
        <f>+D55+D59</f>
        <v>-7</v>
      </c>
    </row>
    <row r="55" spans="1:4" ht="21.75" customHeight="1">
      <c r="A55" s="183" t="s">
        <v>157</v>
      </c>
      <c r="B55" s="183"/>
      <c r="C55" s="114">
        <f>+C56</f>
        <v>-2</v>
      </c>
      <c r="D55" s="114">
        <f>+D56</f>
        <v>-5</v>
      </c>
    </row>
    <row r="56" spans="1:4">
      <c r="A56" s="183" t="s">
        <v>159</v>
      </c>
      <c r="B56" s="183"/>
      <c r="C56" s="114">
        <v>-2</v>
      </c>
      <c r="D56" s="114">
        <v>-5</v>
      </c>
    </row>
    <row r="57" spans="1:4">
      <c r="A57" s="183" t="s">
        <v>160</v>
      </c>
      <c r="B57" s="183"/>
      <c r="C57" s="13">
        <f>+C58</f>
        <v>-8.6</v>
      </c>
      <c r="D57" s="13">
        <f>+D58</f>
        <v>-301.3</v>
      </c>
    </row>
    <row r="58" spans="1:4">
      <c r="A58" s="183" t="s">
        <v>161</v>
      </c>
      <c r="B58" s="183"/>
      <c r="C58" s="13">
        <v>-8.6</v>
      </c>
      <c r="D58" s="13">
        <v>-301.3</v>
      </c>
    </row>
    <row r="59" spans="1:4">
      <c r="A59" s="183" t="s">
        <v>162</v>
      </c>
      <c r="B59" s="183"/>
      <c r="C59" s="114">
        <f>+C61+C60</f>
        <v>-1</v>
      </c>
      <c r="D59" s="114">
        <f>+D61+D60</f>
        <v>-2</v>
      </c>
    </row>
    <row r="60" spans="1:4">
      <c r="A60" s="183" t="s">
        <v>158</v>
      </c>
      <c r="B60" s="183"/>
      <c r="C60" s="114">
        <v>-1</v>
      </c>
      <c r="D60" s="114">
        <v>-1</v>
      </c>
    </row>
    <row r="61" spans="1:4">
      <c r="A61" s="183" t="s">
        <v>159</v>
      </c>
      <c r="B61" s="183"/>
      <c r="C61" s="114">
        <f>+C36</f>
        <v>0</v>
      </c>
      <c r="D61" s="114">
        <v>-1</v>
      </c>
    </row>
    <row r="62" spans="1:4" ht="17.25" customHeight="1">
      <c r="A62" s="177" t="s">
        <v>16</v>
      </c>
      <c r="B62" s="178"/>
      <c r="C62" s="13">
        <f>+'4'!D34</f>
        <v>-249158.99999999991</v>
      </c>
      <c r="D62" s="13">
        <f>+'4'!E34</f>
        <v>-580159</v>
      </c>
    </row>
  </sheetData>
  <mergeCells count="37">
    <mergeCell ref="A40:D40"/>
    <mergeCell ref="A45:D45"/>
    <mergeCell ref="A29:B29"/>
    <mergeCell ref="A30:B30"/>
    <mergeCell ref="A31:B31"/>
    <mergeCell ref="A32:B32"/>
    <mergeCell ref="A37:B37"/>
    <mergeCell ref="A33:B33"/>
    <mergeCell ref="A34:B34"/>
    <mergeCell ref="A35:B35"/>
    <mergeCell ref="A36:B36"/>
    <mergeCell ref="A28:B28"/>
    <mergeCell ref="A2:D2"/>
    <mergeCell ref="A3:D3"/>
    <mergeCell ref="A4:D4"/>
    <mergeCell ref="A6:D6"/>
    <mergeCell ref="C13:D13"/>
    <mergeCell ref="C15:C17"/>
    <mergeCell ref="D15:D17"/>
    <mergeCell ref="A19:B19"/>
    <mergeCell ref="A20:B20"/>
    <mergeCell ref="C22:D22"/>
    <mergeCell ref="C24:C26"/>
    <mergeCell ref="D24:D26"/>
    <mergeCell ref="A62:B62"/>
    <mergeCell ref="C47:D47"/>
    <mergeCell ref="C49:C51"/>
    <mergeCell ref="D49:D51"/>
    <mergeCell ref="A53:B53"/>
    <mergeCell ref="A58:B58"/>
    <mergeCell ref="A59:B59"/>
    <mergeCell ref="A60:B60"/>
    <mergeCell ref="A61:B61"/>
    <mergeCell ref="A54:B54"/>
    <mergeCell ref="A55:B55"/>
    <mergeCell ref="A56:B56"/>
    <mergeCell ref="A57:B57"/>
  </mergeCells>
  <pageMargins left="0.54" right="0.41" top="0.33" bottom="0.33" header="0.31496062992125984" footer="0.31496062992125984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topLeftCell="A7" zoomScaleNormal="100" workbookViewId="0">
      <selection activeCell="E18" sqref="E18"/>
    </sheetView>
  </sheetViews>
  <sheetFormatPr defaultRowHeight="17.25"/>
  <cols>
    <col min="1" max="1" width="16" style="38" customWidth="1"/>
    <col min="2" max="2" width="57.5703125" style="31" bestFit="1" customWidth="1"/>
    <col min="3" max="3" width="11.5703125" style="31" bestFit="1" customWidth="1"/>
    <col min="4" max="4" width="10.7109375" style="31" customWidth="1"/>
    <col min="5" max="5" width="19.7109375" style="39" customWidth="1"/>
    <col min="6" max="6" width="10.85546875" style="39" customWidth="1"/>
    <col min="7" max="7" width="17.7109375" style="39" customWidth="1"/>
    <col min="8" max="10" width="9.140625" style="31"/>
    <col min="11" max="11" width="20.7109375" style="31" customWidth="1"/>
    <col min="12" max="16384" width="9.140625" style="31"/>
  </cols>
  <sheetData>
    <row r="1" spans="1:11" s="32" customFormat="1">
      <c r="A1" s="186" t="s">
        <v>152</v>
      </c>
      <c r="B1" s="186"/>
      <c r="C1" s="186"/>
      <c r="D1" s="186"/>
      <c r="E1" s="186"/>
      <c r="F1" s="186"/>
      <c r="G1" s="186"/>
    </row>
    <row r="2" spans="1:11" s="32" customFormat="1">
      <c r="A2" s="186" t="s">
        <v>100</v>
      </c>
      <c r="B2" s="186"/>
      <c r="C2" s="186"/>
      <c r="D2" s="186"/>
      <c r="E2" s="186"/>
      <c r="F2" s="186"/>
      <c r="G2" s="186"/>
    </row>
    <row r="3" spans="1:11" s="32" customFormat="1">
      <c r="A3" s="186" t="s">
        <v>0</v>
      </c>
      <c r="B3" s="186"/>
      <c r="C3" s="186"/>
      <c r="D3" s="186"/>
      <c r="E3" s="186"/>
      <c r="F3" s="186"/>
      <c r="G3" s="186"/>
    </row>
    <row r="5" spans="1:11" ht="49.5" customHeight="1">
      <c r="A5" s="142" t="s">
        <v>91</v>
      </c>
      <c r="B5" s="142"/>
      <c r="C5" s="142"/>
      <c r="D5" s="142"/>
      <c r="E5" s="142"/>
      <c r="F5" s="142"/>
      <c r="G5" s="142"/>
    </row>
    <row r="6" spans="1:11" ht="81.75" customHeight="1">
      <c r="A6" s="187" t="s">
        <v>59</v>
      </c>
      <c r="B6" s="188" t="s">
        <v>60</v>
      </c>
      <c r="C6" s="188" t="s">
        <v>61</v>
      </c>
      <c r="D6" s="188" t="s">
        <v>62</v>
      </c>
      <c r="E6" s="189" t="s">
        <v>63</v>
      </c>
      <c r="F6" s="189" t="s">
        <v>102</v>
      </c>
      <c r="G6" s="189"/>
    </row>
    <row r="7" spans="1:11" ht="51.75">
      <c r="A7" s="187"/>
      <c r="B7" s="188"/>
      <c r="C7" s="188"/>
      <c r="D7" s="188"/>
      <c r="E7" s="189"/>
      <c r="F7" s="41" t="s">
        <v>64</v>
      </c>
      <c r="G7" s="41" t="s">
        <v>65</v>
      </c>
    </row>
    <row r="8" spans="1:11">
      <c r="A8" s="185" t="s">
        <v>37</v>
      </c>
      <c r="B8" s="185"/>
      <c r="C8" s="185"/>
      <c r="D8" s="185"/>
      <c r="E8" s="185"/>
      <c r="F8" s="185"/>
      <c r="G8" s="41">
        <f>+G9</f>
        <v>580158.26600000006</v>
      </c>
      <c r="K8" s="33"/>
    </row>
    <row r="9" spans="1:11">
      <c r="A9" s="116" t="s">
        <v>66</v>
      </c>
      <c r="B9" s="117" t="s">
        <v>67</v>
      </c>
      <c r="C9" s="117" t="s">
        <v>68</v>
      </c>
      <c r="D9" s="185" t="s">
        <v>42</v>
      </c>
      <c r="E9" s="185"/>
      <c r="F9" s="185"/>
      <c r="G9" s="41">
        <f>+G10+G25</f>
        <v>580158.26600000006</v>
      </c>
      <c r="I9" s="34"/>
      <c r="K9" s="35"/>
    </row>
    <row r="10" spans="1:11">
      <c r="A10" s="116" t="s">
        <v>69</v>
      </c>
      <c r="B10" s="185" t="s">
        <v>35</v>
      </c>
      <c r="C10" s="185"/>
      <c r="D10" s="185"/>
      <c r="E10" s="185"/>
      <c r="F10" s="185"/>
      <c r="G10" s="41">
        <f>G11+G15</f>
        <v>161859.56099999999</v>
      </c>
    </row>
    <row r="11" spans="1:11">
      <c r="A11" s="190" t="s">
        <v>164</v>
      </c>
      <c r="B11" s="191"/>
      <c r="C11" s="191"/>
      <c r="D11" s="191"/>
      <c r="E11" s="191"/>
      <c r="F11" s="192"/>
      <c r="G11" s="41">
        <f>SUM(G12:G14)</f>
        <v>139467.845</v>
      </c>
    </row>
    <row r="12" spans="1:11" s="132" customFormat="1">
      <c r="A12" s="77" t="s">
        <v>174</v>
      </c>
      <c r="B12" s="130" t="s">
        <v>165</v>
      </c>
      <c r="C12" s="131" t="s">
        <v>104</v>
      </c>
      <c r="D12" s="131" t="s">
        <v>82</v>
      </c>
      <c r="E12" s="37">
        <v>24816000</v>
      </c>
      <c r="F12" s="131">
        <v>1</v>
      </c>
      <c r="G12" s="37">
        <f t="shared" ref="G12:G14" si="0">+F12*E12/1000</f>
        <v>24816</v>
      </c>
    </row>
    <row r="13" spans="1:11" s="132" customFormat="1">
      <c r="A13" s="77">
        <v>45231177</v>
      </c>
      <c r="B13" s="130" t="s">
        <v>165</v>
      </c>
      <c r="C13" s="131" t="s">
        <v>172</v>
      </c>
      <c r="D13" s="131" t="s">
        <v>82</v>
      </c>
      <c r="E13" s="37">
        <f>61770897+33314248</f>
        <v>95085145</v>
      </c>
      <c r="F13" s="131">
        <v>1</v>
      </c>
      <c r="G13" s="37">
        <f t="shared" si="0"/>
        <v>95085.145000000004</v>
      </c>
    </row>
    <row r="14" spans="1:11" s="132" customFormat="1">
      <c r="A14" s="77">
        <v>45231177</v>
      </c>
      <c r="B14" s="130" t="s">
        <v>165</v>
      </c>
      <c r="C14" s="131" t="s">
        <v>173</v>
      </c>
      <c r="D14" s="131" t="s">
        <v>82</v>
      </c>
      <c r="E14" s="37">
        <v>19566700</v>
      </c>
      <c r="F14" s="131">
        <v>1</v>
      </c>
      <c r="G14" s="37">
        <f t="shared" si="0"/>
        <v>19566.7</v>
      </c>
    </row>
    <row r="15" spans="1:11" s="115" customFormat="1">
      <c r="A15" s="190" t="s">
        <v>70</v>
      </c>
      <c r="B15" s="191"/>
      <c r="C15" s="191"/>
      <c r="D15" s="191"/>
      <c r="E15" s="191"/>
      <c r="F15" s="192"/>
      <c r="G15" s="41">
        <f>SUM(G16:G24)</f>
        <v>22391.715999999997</v>
      </c>
    </row>
    <row r="16" spans="1:11" s="115" customFormat="1">
      <c r="A16" s="77">
        <v>98111140</v>
      </c>
      <c r="B16" s="118" t="s">
        <v>83</v>
      </c>
      <c r="C16" s="117" t="s">
        <v>103</v>
      </c>
      <c r="D16" s="117" t="s">
        <v>82</v>
      </c>
      <c r="E16" s="37">
        <v>144716</v>
      </c>
      <c r="F16" s="117">
        <v>1</v>
      </c>
      <c r="G16" s="37">
        <f t="shared" ref="G16:G24" si="1">+F16*E16/1000</f>
        <v>144.71600000000001</v>
      </c>
    </row>
    <row r="17" spans="1:11" s="115" customFormat="1">
      <c r="A17" s="77">
        <v>98111140</v>
      </c>
      <c r="B17" s="118" t="s">
        <v>83</v>
      </c>
      <c r="C17" s="117" t="s">
        <v>103</v>
      </c>
      <c r="D17" s="117" t="s">
        <v>82</v>
      </c>
      <c r="E17" s="37">
        <v>8140200</v>
      </c>
      <c r="F17" s="117">
        <v>1</v>
      </c>
      <c r="G17" s="37">
        <f t="shared" si="1"/>
        <v>8140.2</v>
      </c>
    </row>
    <row r="18" spans="1:11" s="115" customFormat="1">
      <c r="A18" s="77" t="s">
        <v>166</v>
      </c>
      <c r="B18" s="118" t="s">
        <v>167</v>
      </c>
      <c r="C18" s="134" t="s">
        <v>169</v>
      </c>
      <c r="D18" s="117" t="s">
        <v>82</v>
      </c>
      <c r="E18" s="37">
        <v>44000</v>
      </c>
      <c r="F18" s="117">
        <v>1</v>
      </c>
      <c r="G18" s="37">
        <f t="shared" si="1"/>
        <v>44</v>
      </c>
    </row>
    <row r="19" spans="1:11" s="115" customFormat="1">
      <c r="A19" s="77" t="s">
        <v>175</v>
      </c>
      <c r="B19" s="118" t="s">
        <v>167</v>
      </c>
      <c r="C19" s="117" t="s">
        <v>172</v>
      </c>
      <c r="D19" s="117" t="s">
        <v>82</v>
      </c>
      <c r="E19" s="37">
        <v>720000</v>
      </c>
      <c r="F19" s="117">
        <v>1</v>
      </c>
      <c r="G19" s="37">
        <f t="shared" si="1"/>
        <v>720</v>
      </c>
    </row>
    <row r="20" spans="1:11" s="115" customFormat="1">
      <c r="A20" s="77" t="s">
        <v>176</v>
      </c>
      <c r="B20" s="118" t="s">
        <v>110</v>
      </c>
      <c r="C20" s="117" t="s">
        <v>104</v>
      </c>
      <c r="D20" s="117" t="s">
        <v>82</v>
      </c>
      <c r="E20" s="37">
        <v>828000</v>
      </c>
      <c r="F20" s="117">
        <v>1</v>
      </c>
      <c r="G20" s="37">
        <f t="shared" si="1"/>
        <v>828</v>
      </c>
    </row>
    <row r="21" spans="1:11" s="115" customFormat="1">
      <c r="A21" s="77" t="s">
        <v>177</v>
      </c>
      <c r="B21" s="118" t="s">
        <v>110</v>
      </c>
      <c r="C21" s="117" t="s">
        <v>104</v>
      </c>
      <c r="D21" s="117" t="s">
        <v>82</v>
      </c>
      <c r="E21" s="37">
        <v>7740000</v>
      </c>
      <c r="F21" s="117">
        <v>1</v>
      </c>
      <c r="G21" s="37">
        <f t="shared" si="1"/>
        <v>7740</v>
      </c>
    </row>
    <row r="22" spans="1:11" s="115" customFormat="1">
      <c r="A22" s="77" t="s">
        <v>184</v>
      </c>
      <c r="B22" s="118" t="s">
        <v>110</v>
      </c>
      <c r="C22" s="117" t="s">
        <v>104</v>
      </c>
      <c r="D22" s="117" t="s">
        <v>82</v>
      </c>
      <c r="E22" s="37">
        <v>2280000</v>
      </c>
      <c r="F22" s="117">
        <v>1</v>
      </c>
      <c r="G22" s="37">
        <f t="shared" si="1"/>
        <v>2280</v>
      </c>
    </row>
    <row r="23" spans="1:11">
      <c r="A23" s="77" t="s">
        <v>178</v>
      </c>
      <c r="B23" s="118" t="s">
        <v>111</v>
      </c>
      <c r="C23" s="117" t="s">
        <v>104</v>
      </c>
      <c r="D23" s="117" t="s">
        <v>82</v>
      </c>
      <c r="E23" s="37">
        <v>238800</v>
      </c>
      <c r="F23" s="117">
        <v>1</v>
      </c>
      <c r="G23" s="37">
        <f t="shared" si="1"/>
        <v>238.8</v>
      </c>
      <c r="K23" s="40"/>
    </row>
    <row r="24" spans="1:11">
      <c r="A24" s="77" t="s">
        <v>179</v>
      </c>
      <c r="B24" s="118" t="s">
        <v>111</v>
      </c>
      <c r="C24" s="117" t="s">
        <v>104</v>
      </c>
      <c r="D24" s="117" t="s">
        <v>82</v>
      </c>
      <c r="E24" s="37">
        <v>2256000</v>
      </c>
      <c r="F24" s="117">
        <v>1</v>
      </c>
      <c r="G24" s="37">
        <f t="shared" si="1"/>
        <v>2256</v>
      </c>
      <c r="K24" s="40"/>
    </row>
    <row r="25" spans="1:11">
      <c r="A25" s="116" t="s">
        <v>109</v>
      </c>
      <c r="B25" s="185" t="str">
        <f>+'[1]3'!F33</f>
        <v>Տրանսպորտային օբյեկտների հիմնանորոգում</v>
      </c>
      <c r="C25" s="185"/>
      <c r="D25" s="185"/>
      <c r="E25" s="185"/>
      <c r="F25" s="185"/>
      <c r="G25" s="41">
        <f>+G26+G34</f>
        <v>418298.70500000002</v>
      </c>
    </row>
    <row r="26" spans="1:11">
      <c r="A26" s="190" t="s">
        <v>164</v>
      </c>
      <c r="B26" s="191"/>
      <c r="C26" s="191"/>
      <c r="D26" s="191"/>
      <c r="E26" s="191"/>
      <c r="F26" s="192"/>
      <c r="G26" s="41">
        <f>SUM(G27:G33)</f>
        <v>410048.98700000002</v>
      </c>
      <c r="K26" s="34"/>
    </row>
    <row r="27" spans="1:11" ht="34.5">
      <c r="A27" s="77" t="s">
        <v>188</v>
      </c>
      <c r="B27" s="128" t="s">
        <v>168</v>
      </c>
      <c r="C27" s="129" t="s">
        <v>169</v>
      </c>
      <c r="D27" s="129" t="s">
        <v>82</v>
      </c>
      <c r="E27" s="37">
        <v>5468475</v>
      </c>
      <c r="F27" s="129">
        <v>1</v>
      </c>
      <c r="G27" s="37">
        <f>+F27*E27/1000</f>
        <v>5468.4750000000004</v>
      </c>
    </row>
    <row r="28" spans="1:11" ht="34.5">
      <c r="A28" s="77">
        <v>45221117</v>
      </c>
      <c r="B28" s="118" t="s">
        <v>168</v>
      </c>
      <c r="C28" s="117" t="s">
        <v>169</v>
      </c>
      <c r="D28" s="117" t="s">
        <v>82</v>
      </c>
      <c r="E28" s="37">
        <v>88634333</v>
      </c>
      <c r="F28" s="117">
        <v>1</v>
      </c>
      <c r="G28" s="37">
        <f t="shared" ref="G28:G33" si="2">+F28*E28/1000</f>
        <v>88634.332999999999</v>
      </c>
    </row>
    <row r="29" spans="1:11" ht="34.5">
      <c r="A29" s="77" t="s">
        <v>180</v>
      </c>
      <c r="B29" s="118" t="s">
        <v>168</v>
      </c>
      <c r="C29" s="117" t="s">
        <v>169</v>
      </c>
      <c r="D29" s="117" t="s">
        <v>82</v>
      </c>
      <c r="E29" s="37">
        <v>115200000</v>
      </c>
      <c r="F29" s="117">
        <v>1</v>
      </c>
      <c r="G29" s="37">
        <f t="shared" si="2"/>
        <v>115200</v>
      </c>
    </row>
    <row r="30" spans="1:11" ht="34.5">
      <c r="A30" s="77" t="s">
        <v>185</v>
      </c>
      <c r="B30" s="118" t="s">
        <v>168</v>
      </c>
      <c r="C30" s="117" t="s">
        <v>104</v>
      </c>
      <c r="D30" s="117" t="s">
        <v>82</v>
      </c>
      <c r="E30" s="37">
        <v>54551190</v>
      </c>
      <c r="F30" s="117">
        <v>1</v>
      </c>
      <c r="G30" s="37">
        <f t="shared" si="2"/>
        <v>54551.19</v>
      </c>
    </row>
    <row r="31" spans="1:11" ht="34.5">
      <c r="A31" s="77" t="s">
        <v>181</v>
      </c>
      <c r="B31" s="118" t="s">
        <v>168</v>
      </c>
      <c r="C31" s="117" t="s">
        <v>169</v>
      </c>
      <c r="D31" s="117" t="s">
        <v>82</v>
      </c>
      <c r="E31" s="37">
        <v>39905472</v>
      </c>
      <c r="F31" s="117">
        <v>1</v>
      </c>
      <c r="G31" s="37">
        <f t="shared" si="2"/>
        <v>39905.472000000002</v>
      </c>
    </row>
    <row r="32" spans="1:11" ht="34.5">
      <c r="A32" s="77" t="s">
        <v>182</v>
      </c>
      <c r="B32" s="118" t="s">
        <v>168</v>
      </c>
      <c r="C32" s="117" t="s">
        <v>169</v>
      </c>
      <c r="D32" s="117" t="s">
        <v>82</v>
      </c>
      <c r="E32" s="37">
        <v>88950000</v>
      </c>
      <c r="F32" s="117">
        <v>1</v>
      </c>
      <c r="G32" s="37">
        <f t="shared" si="2"/>
        <v>88950</v>
      </c>
    </row>
    <row r="33" spans="1:11" ht="34.5">
      <c r="A33" s="77" t="s">
        <v>186</v>
      </c>
      <c r="B33" s="118" t="s">
        <v>168</v>
      </c>
      <c r="C33" s="117" t="s">
        <v>104</v>
      </c>
      <c r="D33" s="117" t="s">
        <v>82</v>
      </c>
      <c r="E33" s="37">
        <v>17339517</v>
      </c>
      <c r="F33" s="117">
        <v>1</v>
      </c>
      <c r="G33" s="37">
        <f t="shared" si="2"/>
        <v>17339.517</v>
      </c>
    </row>
    <row r="34" spans="1:11">
      <c r="A34" s="185" t="s">
        <v>70</v>
      </c>
      <c r="B34" s="185"/>
      <c r="C34" s="185"/>
      <c r="D34" s="185"/>
      <c r="E34" s="185"/>
      <c r="F34" s="185"/>
      <c r="G34" s="41">
        <f>SUM(G35:G44)</f>
        <v>8249.7180000000008</v>
      </c>
      <c r="K34" s="127"/>
    </row>
    <row r="35" spans="1:11">
      <c r="A35" s="77">
        <v>98111140</v>
      </c>
      <c r="B35" s="118" t="s">
        <v>83</v>
      </c>
      <c r="C35" s="117" t="s">
        <v>103</v>
      </c>
      <c r="D35" s="117" t="s">
        <v>82</v>
      </c>
      <c r="E35" s="37">
        <v>674756</v>
      </c>
      <c r="F35" s="117">
        <v>1</v>
      </c>
      <c r="G35" s="37">
        <f t="shared" ref="G35:G44" si="3">+F35*E35/1000</f>
        <v>674.75599999999997</v>
      </c>
    </row>
    <row r="36" spans="1:11">
      <c r="A36" s="77">
        <v>98111140</v>
      </c>
      <c r="B36" s="118" t="s">
        <v>83</v>
      </c>
      <c r="C36" s="117" t="s">
        <v>103</v>
      </c>
      <c r="D36" s="117" t="s">
        <v>82</v>
      </c>
      <c r="E36" s="37">
        <v>327190</v>
      </c>
      <c r="F36" s="117">
        <v>1</v>
      </c>
      <c r="G36" s="37">
        <f t="shared" si="3"/>
        <v>327.19</v>
      </c>
    </row>
    <row r="37" spans="1:11">
      <c r="A37" s="77">
        <v>98111140</v>
      </c>
      <c r="B37" s="118" t="s">
        <v>83</v>
      </c>
      <c r="C37" s="117" t="s">
        <v>103</v>
      </c>
      <c r="D37" s="117" t="s">
        <v>82</v>
      </c>
      <c r="E37" s="37">
        <v>243052</v>
      </c>
      <c r="F37" s="117">
        <v>1</v>
      </c>
      <c r="G37" s="37">
        <f t="shared" si="3"/>
        <v>243.05199999999999</v>
      </c>
    </row>
    <row r="38" spans="1:11">
      <c r="A38" s="77">
        <v>98111140</v>
      </c>
      <c r="B38" s="118" t="s">
        <v>83</v>
      </c>
      <c r="C38" s="117" t="s">
        <v>103</v>
      </c>
      <c r="D38" s="117" t="s">
        <v>82</v>
      </c>
      <c r="E38" s="37">
        <v>562446</v>
      </c>
      <c r="F38" s="117">
        <v>1</v>
      </c>
      <c r="G38" s="37">
        <f t="shared" si="3"/>
        <v>562.44600000000003</v>
      </c>
    </row>
    <row r="39" spans="1:11">
      <c r="A39" s="77">
        <v>98111140</v>
      </c>
      <c r="B39" s="118" t="s">
        <v>83</v>
      </c>
      <c r="C39" s="117" t="s">
        <v>103</v>
      </c>
      <c r="D39" s="117" t="s">
        <v>82</v>
      </c>
      <c r="E39" s="37">
        <v>102303</v>
      </c>
      <c r="F39" s="117">
        <v>1</v>
      </c>
      <c r="G39" s="37">
        <f t="shared" si="3"/>
        <v>102.303</v>
      </c>
    </row>
    <row r="40" spans="1:11">
      <c r="A40" s="77" t="s">
        <v>170</v>
      </c>
      <c r="B40" s="118" t="s">
        <v>167</v>
      </c>
      <c r="C40" s="117" t="s">
        <v>104</v>
      </c>
      <c r="D40" s="117" t="s">
        <v>82</v>
      </c>
      <c r="E40" s="37">
        <v>2454460</v>
      </c>
      <c r="F40" s="117">
        <v>1</v>
      </c>
      <c r="G40" s="37">
        <f t="shared" si="3"/>
        <v>2454.46</v>
      </c>
    </row>
    <row r="41" spans="1:11">
      <c r="A41" s="77" t="s">
        <v>187</v>
      </c>
      <c r="B41" s="118" t="s">
        <v>167</v>
      </c>
      <c r="C41" s="117" t="s">
        <v>104</v>
      </c>
      <c r="D41" s="117" t="s">
        <v>82</v>
      </c>
      <c r="E41" s="37">
        <v>968502</v>
      </c>
      <c r="F41" s="117">
        <v>1</v>
      </c>
      <c r="G41" s="37">
        <f t="shared" si="3"/>
        <v>968.50199999999995</v>
      </c>
    </row>
    <row r="42" spans="1:11">
      <c r="A42" s="77" t="s">
        <v>171</v>
      </c>
      <c r="B42" s="118" t="s">
        <v>167</v>
      </c>
      <c r="C42" s="117" t="s">
        <v>104</v>
      </c>
      <c r="D42" s="117" t="s">
        <v>82</v>
      </c>
      <c r="E42" s="37">
        <v>1176299</v>
      </c>
      <c r="F42" s="117">
        <v>1</v>
      </c>
      <c r="G42" s="37">
        <f t="shared" si="3"/>
        <v>1176.299</v>
      </c>
    </row>
    <row r="43" spans="1:11">
      <c r="A43" s="77" t="s">
        <v>187</v>
      </c>
      <c r="B43" s="118" t="s">
        <v>167</v>
      </c>
      <c r="C43" s="117" t="s">
        <v>104</v>
      </c>
      <c r="D43" s="117" t="s">
        <v>82</v>
      </c>
      <c r="E43" s="37">
        <v>340710</v>
      </c>
      <c r="F43" s="117">
        <v>1</v>
      </c>
      <c r="G43" s="37">
        <f t="shared" si="3"/>
        <v>340.71</v>
      </c>
    </row>
    <row r="44" spans="1:11" s="115" customFormat="1">
      <c r="A44" s="77" t="s">
        <v>183</v>
      </c>
      <c r="B44" s="36" t="s">
        <v>110</v>
      </c>
      <c r="C44" s="117" t="s">
        <v>104</v>
      </c>
      <c r="D44" s="117" t="s">
        <v>82</v>
      </c>
      <c r="E44" s="37">
        <v>1400000</v>
      </c>
      <c r="F44" s="117">
        <v>1</v>
      </c>
      <c r="G44" s="37">
        <f t="shared" si="3"/>
        <v>1400</v>
      </c>
    </row>
  </sheetData>
  <mergeCells count="18">
    <mergeCell ref="B10:F10"/>
    <mergeCell ref="A15:F15"/>
    <mergeCell ref="B25:F25"/>
    <mergeCell ref="A26:F26"/>
    <mergeCell ref="A34:F34"/>
    <mergeCell ref="A11:F11"/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  <ignoredErrors>
    <ignoredError sqref="G1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'2'!Заголовки_для_печати</vt:lpstr>
      <vt:lpstr>'3'!Заголовки_для_печати</vt:lpstr>
      <vt:lpstr>'4'!Заголовки_для_печати</vt:lpstr>
      <vt:lpstr>'4'!Область_печати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h.aperyan</cp:lastModifiedBy>
  <cp:lastPrinted>2022-03-01T09:29:35Z</cp:lastPrinted>
  <dcterms:created xsi:type="dcterms:W3CDTF">2020-01-16T08:04:10Z</dcterms:created>
  <dcterms:modified xsi:type="dcterms:W3CDTF">2022-09-01T06:34:56Z</dcterms:modified>
</cp:coreProperties>
</file>