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3075" yWindow="-330" windowWidth="16290" windowHeight="11760" tabRatio="423" activeTab="9"/>
  </bookViews>
  <sheets>
    <sheet name="1" sheetId="53" r:id="rId1"/>
    <sheet name="2" sheetId="37" r:id="rId2"/>
    <sheet name="3" sheetId="50" r:id="rId3"/>
    <sheet name="4" sheetId="54" r:id="rId4"/>
    <sheet name="5" sheetId="55" r:id="rId5"/>
    <sheet name="6" sheetId="42" r:id="rId6"/>
    <sheet name="7" sheetId="51" r:id="rId7"/>
    <sheet name="8" sheetId="52" r:id="rId8"/>
    <sheet name="9" sheetId="48" r:id="rId9"/>
    <sheet name="10" sheetId="56" r:id="rId10"/>
  </sheets>
  <externalReferences>
    <externalReference r:id="rId11"/>
  </externalReferences>
  <definedNames>
    <definedName name="AgencyCode" localSheetId="0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>#REF!</definedName>
    <definedName name="AgencyName" localSheetId="3">#REF!</definedName>
    <definedName name="AgencyName" localSheetId="4">#REF!</definedName>
    <definedName name="AgencyName" localSheetId="5">#REF!</definedName>
    <definedName name="AgencyName" localSheetId="6">#REF!</definedName>
    <definedName name="AgencyName" localSheetId="7">#REF!</definedName>
    <definedName name="AgencyName">#REF!</definedName>
    <definedName name="åû" localSheetId="3">#REF!</definedName>
    <definedName name="åû" localSheetId="4">#REF!</definedName>
    <definedName name="åû">#REF!</definedName>
    <definedName name="davit" localSheetId="3">#REF!</definedName>
    <definedName name="davit" localSheetId="4">#REF!</definedName>
    <definedName name="davit">#REF!</definedName>
    <definedName name="Functional1" localSheetId="3">#REF!</definedName>
    <definedName name="Functional1" localSheetId="4">#REF!</definedName>
    <definedName name="Functional1" localSheetId="5">#REF!</definedName>
    <definedName name="Functional1" localSheetId="6">#REF!</definedName>
    <definedName name="Functional1" localSheetId="7">#REF!</definedName>
    <definedName name="Functional1">#REF!</definedName>
    <definedName name="ggg" localSheetId="3">#REF!</definedName>
    <definedName name="ggg" localSheetId="4">#REF!</definedName>
    <definedName name="ggg">#REF!</definedName>
    <definedName name="mas" localSheetId="3">#REF!</definedName>
    <definedName name="mas" localSheetId="4">#REF!</definedName>
    <definedName name="mas">#REF!</definedName>
    <definedName name="mass" localSheetId="3">#REF!</definedName>
    <definedName name="mass" localSheetId="4">#REF!</definedName>
    <definedName name="mass">#REF!</definedName>
    <definedName name="PANature" localSheetId="3">#REF!</definedName>
    <definedName name="PANature" localSheetId="4">#REF!</definedName>
    <definedName name="PANature" localSheetId="5">#REF!</definedName>
    <definedName name="PANature" localSheetId="6">#REF!</definedName>
    <definedName name="PANature" localSheetId="7">#REF!</definedName>
    <definedName name="PANature">#REF!</definedName>
    <definedName name="PAType" localSheetId="3">#REF!</definedName>
    <definedName name="PAType" localSheetId="4">#REF!</definedName>
    <definedName name="PAType" localSheetId="5">#REF!</definedName>
    <definedName name="PAType" localSheetId="6">#REF!</definedName>
    <definedName name="PAType" localSheetId="7">#REF!</definedName>
    <definedName name="PAType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 localSheetId="7">#REF!</definedName>
    <definedName name="Performance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 localSheetId="7">#REF!</definedName>
    <definedName name="PerformanceType">#REF!</definedName>
    <definedName name="x" localSheetId="3">#REF!</definedName>
    <definedName name="x" localSheetId="4">#REF!</definedName>
    <definedName name="x">#REF!</definedName>
    <definedName name="_xlnm.Print_Titles" localSheetId="1">'2'!$6:$8</definedName>
    <definedName name="_xlnm.Print_Titles" localSheetId="2">'3'!$8:$9</definedName>
    <definedName name="_xlnm.Print_Titles" localSheetId="3">'4'!$7:$7</definedName>
    <definedName name="_xlnm.Print_Titles" localSheetId="4">'5'!$7:$7</definedName>
    <definedName name="_xlnm.Print_Titles" localSheetId="5">'6'!$7:$8</definedName>
    <definedName name="_xlnm.Print_Area" localSheetId="3">'4'!$B$1:$F$16</definedName>
    <definedName name="_xlnm.Print_Area" localSheetId="4">'5'!$B$1:$F$17</definedName>
    <definedName name="_xlnm.Print_Area" localSheetId="5">'6'!$B$1:$F$20</definedName>
    <definedName name="Հավելված" localSheetId="3">#REF!</definedName>
    <definedName name="Հավելված" localSheetId="4">#REF!</definedName>
    <definedName name="Հավելված">#REF!</definedName>
    <definedName name="Մաս" localSheetId="3">#REF!</definedName>
    <definedName name="Մաս" localSheetId="4">#REF!</definedName>
    <definedName name="Մաս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F141" i="53" l="1"/>
  <c r="E141" i="53"/>
  <c r="F148" i="53"/>
  <c r="E148" i="53"/>
  <c r="I206" i="50"/>
  <c r="H206" i="50"/>
  <c r="I32" i="56" l="1"/>
  <c r="G24" i="50"/>
  <c r="H32" i="50"/>
  <c r="H31" i="50" s="1"/>
  <c r="H30" i="50" s="1"/>
  <c r="H29" i="50" s="1"/>
  <c r="H28" i="50" s="1"/>
  <c r="H26" i="50" s="1"/>
  <c r="I32" i="50"/>
  <c r="I31" i="50" s="1"/>
  <c r="I30" i="50" s="1"/>
  <c r="I29" i="50" s="1"/>
  <c r="I28" i="50" s="1"/>
  <c r="I26" i="50" s="1"/>
  <c r="H39" i="50"/>
  <c r="H38" i="50" s="1"/>
  <c r="H37" i="50" s="1"/>
  <c r="H36" i="50" s="1"/>
  <c r="H35" i="50" s="1"/>
  <c r="H33" i="50" s="1"/>
  <c r="I39" i="50"/>
  <c r="I38" i="50" s="1"/>
  <c r="I37" i="50" s="1"/>
  <c r="I36" i="50" s="1"/>
  <c r="I35" i="50" s="1"/>
  <c r="I33" i="50" s="1"/>
  <c r="H49" i="50"/>
  <c r="H48" i="50" s="1"/>
  <c r="H47" i="50" s="1"/>
  <c r="H46" i="50" s="1"/>
  <c r="H44" i="50" s="1"/>
  <c r="H42" i="50" s="1"/>
  <c r="I49" i="50"/>
  <c r="I48" i="50" s="1"/>
  <c r="I47" i="50" s="1"/>
  <c r="I46" i="50" s="1"/>
  <c r="I44" i="50" s="1"/>
  <c r="I42" i="50" s="1"/>
  <c r="H58" i="50"/>
  <c r="H57" i="50" s="1"/>
  <c r="H56" i="50" s="1"/>
  <c r="H55" i="50" s="1"/>
  <c r="H54" i="50" s="1"/>
  <c r="H52" i="50" s="1"/>
  <c r="H50" i="50" s="1"/>
  <c r="I58" i="50"/>
  <c r="I57" i="50" s="1"/>
  <c r="I56" i="50" s="1"/>
  <c r="I55" i="50" s="1"/>
  <c r="I54" i="50" s="1"/>
  <c r="I52" i="50" s="1"/>
  <c r="I50" i="50" s="1"/>
  <c r="E65" i="50"/>
  <c r="G65" i="50"/>
  <c r="H74" i="50"/>
  <c r="H73" i="50" s="1"/>
  <c r="H72" i="50" s="1"/>
  <c r="H71" i="50" s="1"/>
  <c r="H69" i="50" s="1"/>
  <c r="H67" i="50" s="1"/>
  <c r="I74" i="50"/>
  <c r="I73" i="50" s="1"/>
  <c r="I72" i="50" s="1"/>
  <c r="I71" i="50" s="1"/>
  <c r="I69" i="50" s="1"/>
  <c r="I67" i="50" s="1"/>
  <c r="H82" i="50"/>
  <c r="H81" i="50" s="1"/>
  <c r="H80" i="50" s="1"/>
  <c r="H79" i="50" s="1"/>
  <c r="H77" i="50" s="1"/>
  <c r="H75" i="50" s="1"/>
  <c r="I82" i="50"/>
  <c r="I81" i="50" s="1"/>
  <c r="I80" i="50" s="1"/>
  <c r="I79" i="50" s="1"/>
  <c r="I77" i="50" s="1"/>
  <c r="I75" i="50" s="1"/>
  <c r="F83" i="50"/>
  <c r="G83" i="50"/>
  <c r="G84" i="50"/>
  <c r="G85" i="50"/>
  <c r="G86" i="50"/>
  <c r="G87" i="50"/>
  <c r="G88" i="50"/>
  <c r="G89" i="50"/>
  <c r="G90" i="50"/>
  <c r="G91" i="50"/>
  <c r="H91" i="50"/>
  <c r="H90" i="50" s="1"/>
  <c r="H89" i="50" s="1"/>
  <c r="H88" i="50" s="1"/>
  <c r="H87" i="50" s="1"/>
  <c r="H85" i="50" s="1"/>
  <c r="H83" i="50" s="1"/>
  <c r="I91" i="50"/>
  <c r="I90" i="50" s="1"/>
  <c r="I89" i="50" s="1"/>
  <c r="I88" i="50" s="1"/>
  <c r="I87" i="50" s="1"/>
  <c r="I85" i="50" s="1"/>
  <c r="I83" i="50" s="1"/>
  <c r="F92" i="50"/>
  <c r="G92" i="50"/>
  <c r="G93" i="50"/>
  <c r="G94" i="50"/>
  <c r="G95" i="50"/>
  <c r="G96" i="50"/>
  <c r="G97" i="50"/>
  <c r="G98" i="50"/>
  <c r="G99" i="50"/>
  <c r="G100" i="50"/>
  <c r="H100" i="50"/>
  <c r="H99" i="50" s="1"/>
  <c r="I100" i="50"/>
  <c r="I99" i="50" s="1"/>
  <c r="G101" i="50"/>
  <c r="G102" i="50"/>
  <c r="H102" i="50"/>
  <c r="H101" i="50" s="1"/>
  <c r="I102" i="50"/>
  <c r="I101" i="50" s="1"/>
  <c r="G103" i="50"/>
  <c r="G104" i="50"/>
  <c r="H104" i="50"/>
  <c r="H103" i="50" s="1"/>
  <c r="I104" i="50"/>
  <c r="I103" i="50" s="1"/>
  <c r="I120" i="50"/>
  <c r="I119" i="50" s="1"/>
  <c r="I118" i="50" s="1"/>
  <c r="I117" i="50" s="1"/>
  <c r="I115" i="50" s="1"/>
  <c r="I113" i="50" s="1"/>
  <c r="I111" i="50" s="1"/>
  <c r="I109" i="50" s="1"/>
  <c r="I107" i="50" s="1"/>
  <c r="I105" i="50" s="1"/>
  <c r="H121" i="50"/>
  <c r="H120" i="50" s="1"/>
  <c r="H119" i="50" s="1"/>
  <c r="H118" i="50" s="1"/>
  <c r="H117" i="50" s="1"/>
  <c r="H115" i="50" s="1"/>
  <c r="H113" i="50" s="1"/>
  <c r="H111" i="50" s="1"/>
  <c r="H109" i="50" s="1"/>
  <c r="H107" i="50" s="1"/>
  <c r="H105" i="50" s="1"/>
  <c r="H139" i="50"/>
  <c r="H138" i="50" s="1"/>
  <c r="H137" i="50" s="1"/>
  <c r="H136" i="50" s="1"/>
  <c r="H134" i="50" s="1"/>
  <c r="H132" i="50" s="1"/>
  <c r="I139" i="50"/>
  <c r="I138" i="50" s="1"/>
  <c r="I137" i="50" s="1"/>
  <c r="I136" i="50" s="1"/>
  <c r="I134" i="50" s="1"/>
  <c r="I132" i="50" s="1"/>
  <c r="H148" i="50"/>
  <c r="H147" i="50" s="1"/>
  <c r="H146" i="50" s="1"/>
  <c r="H145" i="50" s="1"/>
  <c r="H144" i="50" s="1"/>
  <c r="H142" i="50" s="1"/>
  <c r="H140" i="50" s="1"/>
  <c r="I148" i="50"/>
  <c r="I147" i="50" s="1"/>
  <c r="I146" i="50" s="1"/>
  <c r="I145" i="50" s="1"/>
  <c r="I144" i="50" s="1"/>
  <c r="I142" i="50" s="1"/>
  <c r="I140" i="50" s="1"/>
  <c r="G157" i="50"/>
  <c r="G158" i="50"/>
  <c r="H166" i="50"/>
  <c r="H165" i="50" s="1"/>
  <c r="H164" i="50" s="1"/>
  <c r="H163" i="50" s="1"/>
  <c r="H161" i="50" s="1"/>
  <c r="H159" i="50" s="1"/>
  <c r="I166" i="50"/>
  <c r="I165" i="50" s="1"/>
  <c r="I164" i="50" s="1"/>
  <c r="I163" i="50" s="1"/>
  <c r="I161" i="50" s="1"/>
  <c r="I159" i="50" s="1"/>
  <c r="H175" i="50"/>
  <c r="H174" i="50" s="1"/>
  <c r="I175" i="50"/>
  <c r="I174" i="50" s="1"/>
  <c r="H177" i="50"/>
  <c r="H176" i="50" s="1"/>
  <c r="I177" i="50"/>
  <c r="I176" i="50" s="1"/>
  <c r="H186" i="50"/>
  <c r="H185" i="50" s="1"/>
  <c r="H184" i="50" s="1"/>
  <c r="H183" i="50" s="1"/>
  <c r="H182" i="50" s="1"/>
  <c r="H180" i="50" s="1"/>
  <c r="H178" i="50" s="1"/>
  <c r="I186" i="50"/>
  <c r="I185" i="50" s="1"/>
  <c r="I184" i="50" s="1"/>
  <c r="I183" i="50" s="1"/>
  <c r="I182" i="50" s="1"/>
  <c r="I180" i="50" s="1"/>
  <c r="I178" i="50" s="1"/>
  <c r="F187" i="50"/>
  <c r="G187" i="50"/>
  <c r="G188" i="50"/>
  <c r="G189" i="50"/>
  <c r="G190" i="50"/>
  <c r="G191" i="50"/>
  <c r="G192" i="50"/>
  <c r="G193" i="50"/>
  <c r="G194" i="50"/>
  <c r="G195" i="50"/>
  <c r="H195" i="50"/>
  <c r="H194" i="50" s="1"/>
  <c r="H193" i="50" s="1"/>
  <c r="H192" i="50" s="1"/>
  <c r="H191" i="50" s="1"/>
  <c r="H189" i="50" s="1"/>
  <c r="H187" i="50" s="1"/>
  <c r="I195" i="50"/>
  <c r="I194" i="50" s="1"/>
  <c r="I193" i="50" s="1"/>
  <c r="I192" i="50" s="1"/>
  <c r="I191" i="50" s="1"/>
  <c r="I189" i="50" s="1"/>
  <c r="I187" i="50" s="1"/>
  <c r="H173" i="50" l="1"/>
  <c r="H172" i="50" s="1"/>
  <c r="H171" i="50" s="1"/>
  <c r="H169" i="50" s="1"/>
  <c r="H167" i="50" s="1"/>
  <c r="H157" i="50" s="1"/>
  <c r="I173" i="50"/>
  <c r="I172" i="50" s="1"/>
  <c r="I171" i="50" s="1"/>
  <c r="I169" i="50" s="1"/>
  <c r="I167" i="50" s="1"/>
  <c r="I157" i="50" s="1"/>
  <c r="H130" i="50"/>
  <c r="H128" i="50" s="1"/>
  <c r="H126" i="50" s="1"/>
  <c r="H124" i="50" s="1"/>
  <c r="H122" i="50" s="1"/>
  <c r="H98" i="50"/>
  <c r="H97" i="50" s="1"/>
  <c r="H96" i="50" s="1"/>
  <c r="H94" i="50" s="1"/>
  <c r="H92" i="50" s="1"/>
  <c r="H65" i="50" s="1"/>
  <c r="H40" i="50"/>
  <c r="H24" i="50"/>
  <c r="H22" i="50" s="1"/>
  <c r="H20" i="50" s="1"/>
  <c r="H18" i="50" s="1"/>
  <c r="H16" i="50" s="1"/>
  <c r="I130" i="50"/>
  <c r="I128" i="50" s="1"/>
  <c r="I126" i="50" s="1"/>
  <c r="I124" i="50" s="1"/>
  <c r="I122" i="50" s="1"/>
  <c r="I98" i="50"/>
  <c r="I97" i="50" s="1"/>
  <c r="I96" i="50" s="1"/>
  <c r="I94" i="50" s="1"/>
  <c r="I92" i="50" s="1"/>
  <c r="I65" i="50" s="1"/>
  <c r="I40" i="50"/>
  <c r="I24" i="50"/>
  <c r="I22" i="50" s="1"/>
  <c r="I20" i="50" s="1"/>
  <c r="I18" i="50" s="1"/>
  <c r="I16" i="50" s="1"/>
  <c r="I61" i="50" l="1"/>
  <c r="I59" i="50" s="1"/>
  <c r="I63" i="50"/>
  <c r="H61" i="50"/>
  <c r="H59" i="50" s="1"/>
  <c r="H14" i="50" s="1"/>
  <c r="H63" i="50"/>
  <c r="I153" i="50"/>
  <c r="I151" i="50" s="1"/>
  <c r="I149" i="50" s="1"/>
  <c r="I155" i="50"/>
  <c r="H153" i="50"/>
  <c r="H151" i="50" s="1"/>
  <c r="H149" i="50" s="1"/>
  <c r="H155" i="50"/>
  <c r="I14" i="50"/>
  <c r="I12" i="50" s="1"/>
  <c r="G25" i="55"/>
  <c r="H12" i="50" l="1"/>
  <c r="E17" i="42"/>
  <c r="E103" i="52" l="1"/>
  <c r="D103" i="52"/>
  <c r="B103" i="52"/>
  <c r="E178" i="51" l="1"/>
  <c r="E183" i="52" s="1"/>
  <c r="I61" i="54" l="1"/>
  <c r="I60" i="54" s="1"/>
  <c r="I59" i="54" s="1"/>
  <c r="F61" i="54"/>
  <c r="F60" i="54" s="1"/>
  <c r="G61" i="54"/>
  <c r="G60" i="54" s="1"/>
  <c r="G59" i="54" s="1"/>
  <c r="E62" i="54"/>
  <c r="E133" i="53" l="1"/>
  <c r="E126" i="53" s="1"/>
  <c r="E125" i="53" s="1"/>
  <c r="D178" i="51"/>
  <c r="D183" i="52" s="1"/>
  <c r="I13" i="54"/>
  <c r="I58" i="54"/>
  <c r="I56" i="54" s="1"/>
  <c r="F133" i="53"/>
  <c r="E61" i="54"/>
  <c r="I54" i="54"/>
  <c r="G58" i="54"/>
  <c r="G56" i="54" s="1"/>
  <c r="G54" i="54" s="1"/>
  <c r="G52" i="54" s="1"/>
  <c r="G50" i="54" s="1"/>
  <c r="F59" i="54"/>
  <c r="E60" i="54"/>
  <c r="J62" i="54" l="1"/>
  <c r="F126" i="53"/>
  <c r="F125" i="53" s="1"/>
  <c r="I52" i="54"/>
  <c r="F13" i="54"/>
  <c r="F58" i="54"/>
  <c r="E59" i="54"/>
  <c r="J61" i="54" l="1"/>
  <c r="H62" i="54"/>
  <c r="I50" i="54"/>
  <c r="F56" i="54"/>
  <c r="E58" i="54"/>
  <c r="J60" i="54" l="1"/>
  <c r="H61" i="54"/>
  <c r="F54" i="54"/>
  <c r="E56" i="54"/>
  <c r="C65" i="51"/>
  <c r="C23" i="52" s="1"/>
  <c r="B65" i="51"/>
  <c r="B23" i="52" s="1"/>
  <c r="B88" i="51"/>
  <c r="B117" i="52" s="1"/>
  <c r="J59" i="54" l="1"/>
  <c r="H60" i="54"/>
  <c r="F52" i="54"/>
  <c r="E54" i="54"/>
  <c r="J58" i="54" l="1"/>
  <c r="H59" i="54"/>
  <c r="F50" i="54"/>
  <c r="E50" i="54" s="1"/>
  <c r="E52" i="54"/>
  <c r="J56" i="54" l="1"/>
  <c r="H58" i="54"/>
  <c r="J54" i="54" l="1"/>
  <c r="H56" i="54"/>
  <c r="H54" i="54" l="1"/>
  <c r="J52" i="54"/>
  <c r="H11" i="48"/>
  <c r="J50" i="54" l="1"/>
  <c r="H52" i="54"/>
  <c r="H13" i="48"/>
  <c r="H12" i="48"/>
  <c r="H50" i="54" l="1"/>
  <c r="F21" i="42"/>
  <c r="G15" i="37"/>
  <c r="H15" i="37"/>
  <c r="I15" i="37"/>
  <c r="F15" i="37"/>
  <c r="E16" i="37"/>
  <c r="E17" i="37"/>
  <c r="D16" i="37"/>
  <c r="D17" i="37"/>
  <c r="F17" i="42"/>
  <c r="C23" i="51" l="1"/>
  <c r="C75" i="52" s="1"/>
  <c r="B23" i="51"/>
  <c r="B75" i="52" s="1"/>
  <c r="C88" i="51" l="1"/>
  <c r="C117" i="52" s="1"/>
  <c r="C69" i="53" l="1"/>
  <c r="H49" i="54"/>
  <c r="E49" i="54"/>
  <c r="J48" i="54"/>
  <c r="H48" i="54"/>
  <c r="G48" i="54"/>
  <c r="E48" i="54"/>
  <c r="J47" i="54"/>
  <c r="H47" i="54"/>
  <c r="G47" i="54"/>
  <c r="E47" i="54"/>
  <c r="J46" i="54"/>
  <c r="H46" i="54"/>
  <c r="G46" i="54"/>
  <c r="E46" i="54"/>
  <c r="J45" i="54"/>
  <c r="H45" i="54"/>
  <c r="H43" i="54" s="1"/>
  <c r="H41" i="54" s="1"/>
  <c r="G45" i="54"/>
  <c r="E45" i="54"/>
  <c r="E43" i="54" s="1"/>
  <c r="E41" i="54" s="1"/>
  <c r="J43" i="54"/>
  <c r="I43" i="54"/>
  <c r="I41" i="54" s="1"/>
  <c r="G43" i="54"/>
  <c r="F43" i="54"/>
  <c r="F41" i="54" s="1"/>
  <c r="J41" i="54"/>
  <c r="J39" i="54" s="1"/>
  <c r="G41" i="54"/>
  <c r="G39" i="54" s="1"/>
  <c r="I39" i="54"/>
  <c r="F39" i="54"/>
  <c r="H38" i="54"/>
  <c r="E38" i="54"/>
  <c r="J37" i="54"/>
  <c r="H37" i="54" s="1"/>
  <c r="G37" i="54"/>
  <c r="E37" i="54" s="1"/>
  <c r="H36" i="54"/>
  <c r="E36" i="54"/>
  <c r="J35" i="54"/>
  <c r="H35" i="54" s="1"/>
  <c r="G35" i="54"/>
  <c r="E35" i="54" s="1"/>
  <c r="H34" i="54"/>
  <c r="E34" i="54"/>
  <c r="J33" i="54"/>
  <c r="H33" i="54" s="1"/>
  <c r="G33" i="54"/>
  <c r="E33" i="54" s="1"/>
  <c r="J32" i="54"/>
  <c r="H32" i="54" s="1"/>
  <c r="J31" i="54"/>
  <c r="J30" i="54" s="1"/>
  <c r="H25" i="54"/>
  <c r="E25" i="54"/>
  <c r="J24" i="54"/>
  <c r="H24" i="54" s="1"/>
  <c r="G24" i="54"/>
  <c r="E24" i="54" s="1"/>
  <c r="J23" i="54"/>
  <c r="H23" i="54" s="1"/>
  <c r="G23" i="54"/>
  <c r="E23" i="54" s="1"/>
  <c r="J22" i="54"/>
  <c r="G22" i="54"/>
  <c r="E22" i="54" s="1"/>
  <c r="J21" i="54"/>
  <c r="H21" i="54" s="1"/>
  <c r="G21" i="54"/>
  <c r="E21" i="54" s="1"/>
  <c r="J19" i="54"/>
  <c r="H19" i="54" s="1"/>
  <c r="G19" i="54"/>
  <c r="E19" i="54" s="1"/>
  <c r="J17" i="54"/>
  <c r="H17" i="54" s="1"/>
  <c r="G17" i="54"/>
  <c r="E17" i="54" s="1"/>
  <c r="I15" i="54"/>
  <c r="F15" i="54"/>
  <c r="H101" i="55"/>
  <c r="E101" i="55"/>
  <c r="J100" i="55"/>
  <c r="I100" i="55"/>
  <c r="G100" i="55"/>
  <c r="F100" i="55"/>
  <c r="H99" i="55"/>
  <c r="E99" i="55"/>
  <c r="J98" i="55"/>
  <c r="I98" i="55"/>
  <c r="G98" i="55"/>
  <c r="G97" i="55" s="1"/>
  <c r="G96" i="55" s="1"/>
  <c r="G95" i="55" s="1"/>
  <c r="G93" i="55" s="1"/>
  <c r="G91" i="55" s="1"/>
  <c r="F98" i="55"/>
  <c r="J97" i="55"/>
  <c r="J96" i="55" s="1"/>
  <c r="J95" i="55" s="1"/>
  <c r="J93" i="55" s="1"/>
  <c r="J91" i="55" s="1"/>
  <c r="H90" i="55"/>
  <c r="E90" i="55"/>
  <c r="J89" i="55"/>
  <c r="J88" i="55" s="1"/>
  <c r="J87" i="55" s="1"/>
  <c r="J86" i="55" s="1"/>
  <c r="J84" i="55" s="1"/>
  <c r="J82" i="55" s="1"/>
  <c r="I89" i="55"/>
  <c r="H89" i="55" s="1"/>
  <c r="G89" i="55"/>
  <c r="G88" i="55" s="1"/>
  <c r="G87" i="55" s="1"/>
  <c r="G86" i="55" s="1"/>
  <c r="G84" i="55" s="1"/>
  <c r="G82" i="55" s="1"/>
  <c r="F89" i="55"/>
  <c r="I88" i="55"/>
  <c r="I87" i="55" s="1"/>
  <c r="H87" i="55" s="1"/>
  <c r="H81" i="55"/>
  <c r="E81" i="55"/>
  <c r="J80" i="55"/>
  <c r="J79" i="55" s="1"/>
  <c r="J78" i="55" s="1"/>
  <c r="J76" i="55" s="1"/>
  <c r="J74" i="55" s="1"/>
  <c r="I80" i="55"/>
  <c r="H80" i="55"/>
  <c r="G80" i="55"/>
  <c r="F80" i="55"/>
  <c r="E80" i="55" s="1"/>
  <c r="I79" i="55"/>
  <c r="G79" i="55"/>
  <c r="G78" i="55" s="1"/>
  <c r="G76" i="55" s="1"/>
  <c r="G74" i="55" s="1"/>
  <c r="I78" i="55"/>
  <c r="H78" i="55" s="1"/>
  <c r="H76" i="55" s="1"/>
  <c r="H74" i="55" s="1"/>
  <c r="H71" i="55"/>
  <c r="E71" i="55"/>
  <c r="J70" i="55"/>
  <c r="I70" i="55"/>
  <c r="G70" i="55"/>
  <c r="F70" i="55"/>
  <c r="J69" i="55"/>
  <c r="I69" i="55"/>
  <c r="G69" i="55"/>
  <c r="F69" i="55"/>
  <c r="J68" i="55"/>
  <c r="I68" i="55"/>
  <c r="G68" i="55"/>
  <c r="F68" i="55"/>
  <c r="F66" i="55" s="1"/>
  <c r="F64" i="55" s="1"/>
  <c r="J66" i="55"/>
  <c r="J64" i="55" s="1"/>
  <c r="I66" i="55"/>
  <c r="I64" i="55" s="1"/>
  <c r="G66" i="55"/>
  <c r="G64" i="55" s="1"/>
  <c r="H63" i="55"/>
  <c r="E63" i="55"/>
  <c r="J62" i="55"/>
  <c r="J61" i="55" s="1"/>
  <c r="J60" i="55" s="1"/>
  <c r="J58" i="55" s="1"/>
  <c r="J56" i="55" s="1"/>
  <c r="I62" i="55"/>
  <c r="H62" i="55"/>
  <c r="G62" i="55"/>
  <c r="F62" i="55"/>
  <c r="E62" i="55" s="1"/>
  <c r="I61" i="55"/>
  <c r="G61" i="55"/>
  <c r="G60" i="55" s="1"/>
  <c r="G58" i="55" s="1"/>
  <c r="G56" i="55" s="1"/>
  <c r="G54" i="55" s="1"/>
  <c r="I60" i="55"/>
  <c r="H22" i="54" l="1"/>
  <c r="J13" i="54"/>
  <c r="H30" i="54"/>
  <c r="J28" i="54"/>
  <c r="H39" i="54"/>
  <c r="F61" i="55"/>
  <c r="F60" i="55" s="1"/>
  <c r="J54" i="55"/>
  <c r="F119" i="53"/>
  <c r="E135" i="51" s="1"/>
  <c r="E164" i="52" s="1"/>
  <c r="E39" i="54"/>
  <c r="E63" i="53"/>
  <c r="D62" i="51" s="1"/>
  <c r="D114" i="52" s="1"/>
  <c r="F14" i="54"/>
  <c r="F11" i="54" s="1"/>
  <c r="I14" i="54"/>
  <c r="I11" i="54" s="1"/>
  <c r="G32" i="54"/>
  <c r="F63" i="53"/>
  <c r="E62" i="51" s="1"/>
  <c r="E114" i="52" s="1"/>
  <c r="E119" i="53"/>
  <c r="D135" i="51" s="1"/>
  <c r="D164" i="52" s="1"/>
  <c r="H31" i="54"/>
  <c r="H60" i="55"/>
  <c r="H58" i="55" s="1"/>
  <c r="H56" i="55" s="1"/>
  <c r="H61" i="55"/>
  <c r="E89" i="55"/>
  <c r="E98" i="55"/>
  <c r="H98" i="55"/>
  <c r="E100" i="55"/>
  <c r="H100" i="55"/>
  <c r="H68" i="55"/>
  <c r="H66" i="55" s="1"/>
  <c r="H64" i="55" s="1"/>
  <c r="F69" i="53" s="1"/>
  <c r="E69" i="55"/>
  <c r="H69" i="55"/>
  <c r="E70" i="55"/>
  <c r="I13" i="55"/>
  <c r="F101" i="53"/>
  <c r="E99" i="51" s="1"/>
  <c r="E128" i="52" s="1"/>
  <c r="F79" i="55"/>
  <c r="G72" i="55"/>
  <c r="F88" i="55"/>
  <c r="E88" i="55" s="1"/>
  <c r="E60" i="55"/>
  <c r="E58" i="55" s="1"/>
  <c r="E56" i="55" s="1"/>
  <c r="F58" i="55"/>
  <c r="F56" i="55" s="1"/>
  <c r="F54" i="55" s="1"/>
  <c r="E54" i="55" s="1"/>
  <c r="H70" i="55"/>
  <c r="I76" i="55"/>
  <c r="I74" i="55" s="1"/>
  <c r="F78" i="55"/>
  <c r="I86" i="55"/>
  <c r="I58" i="55"/>
  <c r="I56" i="55" s="1"/>
  <c r="I54" i="55" s="1"/>
  <c r="H54" i="55" s="1"/>
  <c r="E68" i="55"/>
  <c r="E66" i="55" s="1"/>
  <c r="E64" i="55" s="1"/>
  <c r="E69" i="53" s="1"/>
  <c r="D42" i="51" s="1"/>
  <c r="D94" i="52" s="1"/>
  <c r="H79" i="55"/>
  <c r="H88" i="55"/>
  <c r="J72" i="55"/>
  <c r="F97" i="55"/>
  <c r="I97" i="55"/>
  <c r="E61" i="55"/>
  <c r="H28" i="54" l="1"/>
  <c r="J26" i="54"/>
  <c r="E32" i="54"/>
  <c r="G31" i="54"/>
  <c r="F51" i="53"/>
  <c r="E33" i="51" s="1"/>
  <c r="E85" i="52" s="1"/>
  <c r="E42" i="51"/>
  <c r="E94" i="52" s="1"/>
  <c r="E51" i="53"/>
  <c r="D33" i="51" s="1"/>
  <c r="D85" i="52" s="1"/>
  <c r="E79" i="55"/>
  <c r="F13" i="55"/>
  <c r="F87" i="55"/>
  <c r="H86" i="55"/>
  <c r="H84" i="55" s="1"/>
  <c r="H82" i="55" s="1"/>
  <c r="I84" i="55"/>
  <c r="I82" i="55" s="1"/>
  <c r="E87" i="55"/>
  <c r="F86" i="55"/>
  <c r="E78" i="55"/>
  <c r="E76" i="55" s="1"/>
  <c r="E74" i="55" s="1"/>
  <c r="F76" i="55"/>
  <c r="F74" i="55" s="1"/>
  <c r="E97" i="55"/>
  <c r="F96" i="55"/>
  <c r="H97" i="55"/>
  <c r="I96" i="55"/>
  <c r="J15" i="54" l="1"/>
  <c r="H26" i="54"/>
  <c r="F57" i="53" s="1"/>
  <c r="F113" i="53"/>
  <c r="E123" i="51" s="1"/>
  <c r="E152" i="52" s="1"/>
  <c r="G30" i="54"/>
  <c r="G13" i="54"/>
  <c r="E31" i="54"/>
  <c r="E101" i="53"/>
  <c r="D99" i="51" s="1"/>
  <c r="D128" i="52" s="1"/>
  <c r="E86" i="55"/>
  <c r="E84" i="55" s="1"/>
  <c r="E82" i="55" s="1"/>
  <c r="F84" i="55"/>
  <c r="F82" i="55" s="1"/>
  <c r="H96" i="55"/>
  <c r="I95" i="55"/>
  <c r="E96" i="55"/>
  <c r="F95" i="55"/>
  <c r="J14" i="54" l="1"/>
  <c r="H15" i="54"/>
  <c r="E52" i="51"/>
  <c r="E104" i="52" s="1"/>
  <c r="F44" i="53"/>
  <c r="E113" i="53"/>
  <c r="D123" i="51" s="1"/>
  <c r="D152" i="52" s="1"/>
  <c r="E30" i="54"/>
  <c r="G28" i="54"/>
  <c r="E95" i="55"/>
  <c r="E93" i="55" s="1"/>
  <c r="E91" i="55" s="1"/>
  <c r="E107" i="53" s="1"/>
  <c r="F93" i="55"/>
  <c r="F91" i="55" s="1"/>
  <c r="F72" i="55" s="1"/>
  <c r="E72" i="55" s="1"/>
  <c r="H95" i="55"/>
  <c r="H93" i="55" s="1"/>
  <c r="H91" i="55" s="1"/>
  <c r="F107" i="53" s="1"/>
  <c r="I93" i="55"/>
  <c r="I91" i="55" s="1"/>
  <c r="I72" i="55" s="1"/>
  <c r="J11" i="54" l="1"/>
  <c r="H14" i="54"/>
  <c r="H72" i="55"/>
  <c r="E28" i="54"/>
  <c r="G26" i="54"/>
  <c r="E94" i="53"/>
  <c r="D111" i="51"/>
  <c r="D140" i="52" s="1"/>
  <c r="F94" i="53"/>
  <c r="E111" i="51"/>
  <c r="E140" i="52" s="1"/>
  <c r="C38" i="53"/>
  <c r="C32" i="53"/>
  <c r="G33" i="55"/>
  <c r="G32" i="55" s="1"/>
  <c r="F33" i="55"/>
  <c r="F32" i="55" s="1"/>
  <c r="E26" i="54" l="1"/>
  <c r="E57" i="53" s="1"/>
  <c r="G15" i="54"/>
  <c r="H53" i="55"/>
  <c r="J52" i="55"/>
  <c r="H52" i="55" s="1"/>
  <c r="G52" i="55"/>
  <c r="E52" i="55" s="1"/>
  <c r="E53" i="55"/>
  <c r="I47" i="55"/>
  <c r="I45" i="55" s="1"/>
  <c r="H44" i="55"/>
  <c r="J43" i="55"/>
  <c r="H43" i="55" s="1"/>
  <c r="I39" i="55"/>
  <c r="I37" i="55" s="1"/>
  <c r="G51" i="55"/>
  <c r="E51" i="55" s="1"/>
  <c r="F47" i="55"/>
  <c r="F45" i="55" s="1"/>
  <c r="E44" i="55"/>
  <c r="G43" i="55"/>
  <c r="E43" i="55" s="1"/>
  <c r="F39" i="55"/>
  <c r="F37" i="55" s="1"/>
  <c r="I35" i="55"/>
  <c r="F35" i="55"/>
  <c r="G14" i="54" l="1"/>
  <c r="E15" i="54"/>
  <c r="D52" i="51"/>
  <c r="D104" i="52" s="1"/>
  <c r="E44" i="53"/>
  <c r="G42" i="55"/>
  <c r="G50" i="55"/>
  <c r="J51" i="55"/>
  <c r="H51" i="55" s="1"/>
  <c r="J42" i="55"/>
  <c r="J33" i="55"/>
  <c r="J32" i="55" s="1"/>
  <c r="G24" i="55"/>
  <c r="G23" i="55" s="1"/>
  <c r="J24" i="55"/>
  <c r="J23" i="55" s="1"/>
  <c r="E14" i="54" l="1"/>
  <c r="G11" i="54"/>
  <c r="J13" i="55"/>
  <c r="H13" i="55" s="1"/>
  <c r="G13" i="55"/>
  <c r="E13" i="55" s="1"/>
  <c r="E42" i="55"/>
  <c r="G41" i="55"/>
  <c r="J50" i="55"/>
  <c r="H50" i="55" s="1"/>
  <c r="E50" i="55"/>
  <c r="G49" i="55"/>
  <c r="J22" i="55"/>
  <c r="J20" i="55" s="1"/>
  <c r="J18" i="55" s="1"/>
  <c r="G22" i="55"/>
  <c r="G20" i="55" s="1"/>
  <c r="G18" i="55" s="1"/>
  <c r="J31" i="55"/>
  <c r="G31" i="55"/>
  <c r="G14" i="55" s="1"/>
  <c r="J49" i="55"/>
  <c r="H42" i="55"/>
  <c r="J41" i="55"/>
  <c r="F20" i="55"/>
  <c r="F18" i="55" s="1"/>
  <c r="I20" i="55"/>
  <c r="I18" i="55" s="1"/>
  <c r="H25" i="55"/>
  <c r="H24" i="55"/>
  <c r="H23" i="55"/>
  <c r="E23" i="55"/>
  <c r="E24" i="55"/>
  <c r="E25" i="55"/>
  <c r="E34" i="55"/>
  <c r="I33" i="55"/>
  <c r="E22" i="55" l="1"/>
  <c r="E20" i="55" s="1"/>
  <c r="E18" i="55" s="1"/>
  <c r="J14" i="55"/>
  <c r="H22" i="55"/>
  <c r="H20" i="55" s="1"/>
  <c r="H18" i="55" s="1"/>
  <c r="E41" i="55"/>
  <c r="E39" i="55" s="1"/>
  <c r="E37" i="55" s="1"/>
  <c r="G39" i="55"/>
  <c r="G37" i="55" s="1"/>
  <c r="J30" i="55"/>
  <c r="J28" i="55" s="1"/>
  <c r="E49" i="55"/>
  <c r="E47" i="55" s="1"/>
  <c r="E45" i="55" s="1"/>
  <c r="E88" i="53" s="1"/>
  <c r="G47" i="55"/>
  <c r="G45" i="55" s="1"/>
  <c r="G30" i="55"/>
  <c r="G28" i="55" s="1"/>
  <c r="G26" i="55" s="1"/>
  <c r="G16" i="55" s="1"/>
  <c r="H49" i="55"/>
  <c r="H47" i="55" s="1"/>
  <c r="H45" i="55" s="1"/>
  <c r="F88" i="53" s="1"/>
  <c r="E85" i="51" s="1"/>
  <c r="E43" i="52" s="1"/>
  <c r="J47" i="55"/>
  <c r="J45" i="55" s="1"/>
  <c r="H41" i="55"/>
  <c r="H39" i="55" s="1"/>
  <c r="H37" i="55" s="1"/>
  <c r="F82" i="53" s="1"/>
  <c r="E76" i="51" s="1"/>
  <c r="E34" i="52" s="1"/>
  <c r="J39" i="55"/>
  <c r="J37" i="55" s="1"/>
  <c r="J35" i="55" s="1"/>
  <c r="H34" i="55"/>
  <c r="J26" i="55"/>
  <c r="J16" i="55" s="1"/>
  <c r="J15" i="55" s="1"/>
  <c r="I32" i="55"/>
  <c r="I16" i="55"/>
  <c r="F16" i="55"/>
  <c r="H15" i="55" l="1"/>
  <c r="I15" i="55"/>
  <c r="F15" i="55"/>
  <c r="E16" i="55"/>
  <c r="G35" i="55"/>
  <c r="E35" i="55" s="1"/>
  <c r="E82" i="53"/>
  <c r="D76" i="51" s="1"/>
  <c r="D34" i="52" s="1"/>
  <c r="E75" i="53"/>
  <c r="D85" i="51"/>
  <c r="D43" i="52" s="1"/>
  <c r="F75" i="53"/>
  <c r="G15" i="55"/>
  <c r="G11" i="55" s="1"/>
  <c r="I11" i="55"/>
  <c r="F11" i="55"/>
  <c r="J11" i="55"/>
  <c r="E33" i="55"/>
  <c r="H35" i="55"/>
  <c r="H16" i="55"/>
  <c r="H33" i="55"/>
  <c r="H32" i="55"/>
  <c r="I31" i="55"/>
  <c r="I14" i="55" s="1"/>
  <c r="H14" i="55" s="1"/>
  <c r="F13" i="37"/>
  <c r="H13" i="37"/>
  <c r="I13" i="37"/>
  <c r="I19" i="37"/>
  <c r="H19" i="37"/>
  <c r="E11" i="55" l="1"/>
  <c r="E15" i="55"/>
  <c r="H11" i="55"/>
  <c r="E32" i="55"/>
  <c r="F31" i="55"/>
  <c r="F14" i="55" s="1"/>
  <c r="E14" i="55" s="1"/>
  <c r="I30" i="55"/>
  <c r="H31" i="55"/>
  <c r="D194" i="51" l="1"/>
  <c r="E31" i="55"/>
  <c r="F30" i="55"/>
  <c r="H30" i="55"/>
  <c r="H28" i="55" s="1"/>
  <c r="H26" i="55" s="1"/>
  <c r="I28" i="55"/>
  <c r="I26" i="55" s="1"/>
  <c r="H17" i="48"/>
  <c r="F28" i="55" l="1"/>
  <c r="F26" i="55" s="1"/>
  <c r="E30" i="55"/>
  <c r="E28" i="55" s="1"/>
  <c r="E26" i="55" s="1"/>
  <c r="E33" i="53" l="1"/>
  <c r="D150" i="51"/>
  <c r="D58" i="52" s="1"/>
  <c r="C197" i="52"/>
  <c r="C196" i="52"/>
  <c r="C195" i="52"/>
  <c r="C17" i="52"/>
  <c r="C16" i="52"/>
  <c r="C15" i="52"/>
  <c r="F33" i="53" l="1"/>
  <c r="E150" i="51"/>
  <c r="E58" i="52" s="1"/>
  <c r="F39" i="53" l="1"/>
  <c r="F26" i="53" s="1"/>
  <c r="E39" i="53"/>
  <c r="E26" i="53" s="1"/>
  <c r="E160" i="51"/>
  <c r="E68" i="52" s="1"/>
  <c r="D160" i="51"/>
  <c r="D68" i="52" s="1"/>
  <c r="E11" i="54" l="1"/>
  <c r="H13" i="54"/>
  <c r="E13" i="54"/>
  <c r="H16" i="48"/>
  <c r="H15" i="48" s="1"/>
  <c r="H11" i="54" l="1"/>
  <c r="H14" i="48"/>
  <c r="E18" i="37" l="1"/>
  <c r="C15" i="37"/>
  <c r="D15" i="37"/>
  <c r="D18" i="37"/>
  <c r="E15" i="42" l="1"/>
  <c r="D20" i="52" l="1"/>
  <c r="F15" i="42"/>
  <c r="E13" i="42"/>
  <c r="E23" i="42" l="1"/>
  <c r="E21" i="42" s="1"/>
  <c r="F13" i="42"/>
  <c r="E20" i="52"/>
  <c r="E15" i="37"/>
  <c r="D200" i="52" l="1"/>
  <c r="E11" i="42"/>
  <c r="E139" i="53"/>
  <c r="E9" i="42"/>
  <c r="E20" i="53" l="1"/>
  <c r="E13" i="53" s="1"/>
  <c r="E11" i="53" s="1"/>
  <c r="D20" i="51" l="1"/>
  <c r="D208" i="52" s="1"/>
  <c r="I215" i="50"/>
  <c r="H214" i="50" l="1"/>
  <c r="H213" i="50" s="1"/>
  <c r="H212" i="50" s="1"/>
  <c r="H210" i="50" s="1"/>
  <c r="H208" i="50" s="1"/>
  <c r="E200" i="52"/>
  <c r="G19" i="37"/>
  <c r="F11" i="42"/>
  <c r="F9" i="42" s="1"/>
  <c r="H202" i="50" l="1"/>
  <c r="H200" i="50" s="1"/>
  <c r="H198" i="50" s="1"/>
  <c r="E19" i="37"/>
  <c r="G13" i="37"/>
  <c r="F20" i="53"/>
  <c r="H10" i="50" l="1"/>
  <c r="H196" i="50"/>
  <c r="H204" i="50"/>
  <c r="F13" i="53"/>
  <c r="F11" i="53" s="1"/>
  <c r="E13" i="37"/>
  <c r="G11" i="37"/>
  <c r="E20" i="51" l="1"/>
  <c r="E11" i="37"/>
  <c r="G9" i="37"/>
  <c r="E9" i="37" s="1"/>
  <c r="H10" i="48"/>
  <c r="H9" i="48"/>
  <c r="H8" i="48" s="1"/>
  <c r="E194" i="51"/>
  <c r="E208" i="52" s="1"/>
  <c r="F139" i="53"/>
  <c r="F9" i="53" s="1"/>
  <c r="I214" i="50"/>
  <c r="I213" i="50" s="1"/>
  <c r="I212" i="50" s="1"/>
  <c r="I210" i="50" s="1"/>
  <c r="I208" i="50" s="1"/>
  <c r="I204" i="50" l="1"/>
  <c r="I202" i="50"/>
  <c r="I200" i="50" s="1"/>
  <c r="I198" i="50" s="1"/>
  <c r="I196" i="50" l="1"/>
  <c r="I10" i="50"/>
</calcChain>
</file>

<file path=xl/sharedStrings.xml><?xml version="1.0" encoding="utf-8"?>
<sst xmlns="http://schemas.openxmlformats.org/spreadsheetml/2006/main" count="1368" uniqueCount="337">
  <si>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</si>
  <si>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</si>
  <si>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</si>
  <si>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</si>
  <si>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</si>
  <si>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</si>
  <si>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</si>
  <si>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</si>
  <si>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</si>
  <si>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</si>
  <si>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</si>
  <si>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</si>
  <si>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</si>
  <si>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</si>
  <si>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</si>
  <si>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</si>
  <si>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</si>
  <si>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</si>
  <si>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</si>
  <si>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</si>
  <si>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</si>
  <si>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</si>
  <si>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</si>
  <si>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</si>
  <si>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</si>
  <si>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</si>
  <si>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</si>
  <si>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</si>
  <si>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</si>
  <si>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</si>
  <si>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</si>
  <si>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</si>
  <si>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</si>
  <si>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</si>
  <si>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</si>
  <si>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</si>
  <si>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</si>
  <si>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</si>
  <si>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</si>
  <si>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</si>
  <si>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</si>
  <si>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</si>
  <si>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</si>
  <si>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</si>
  <si>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</si>
  <si>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</si>
  <si>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</si>
  <si>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</si>
  <si>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</si>
  <si>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</si>
  <si>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</si>
  <si>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</si>
  <si>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ՄԱՍ 1. ՊԵՏԱԿԱՆ ՄԱՐՄՆԻ ԳԾՈՎ ԱՐԴՅՈՒՆՔԱՅԻՆ (ԿԱՏԱՐՈՂԱԿԱՆ) ՑՈՒՑԱՆԻՇՆԵՐԸ </t>
  </si>
  <si>
    <t>Հավելված N3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</si>
  <si>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</si>
  <si>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</si>
  <si>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</si>
  <si>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</si>
  <si>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</si>
  <si>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</si>
  <si>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</si>
  <si>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</si>
  <si>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</si>
  <si>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</si>
  <si>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</si>
  <si>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</si>
  <si>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</si>
  <si>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III. ԾԱՌԱՅՈՒԹՅՈՒՆՆԵՐ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</si>
  <si>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</si>
  <si>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</si>
  <si>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</si>
  <si>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</si>
  <si>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Ինն ամիս</t>
  </si>
  <si>
    <t>հազ. դրամ</t>
  </si>
  <si>
    <t>դրամ</t>
  </si>
  <si>
    <t xml:space="preserve">ՀՀ կառավարության  2022 թվականի 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</si>
  <si>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</si>
  <si>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</si>
  <si>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Աղյուսակ 9.1.8</t>
  </si>
  <si>
    <t>ՀԱՅԱՍՏԱՆԻ ՀԱՆՐԱՊԵՏՈՒԹՅԱՆ ԿԱՌԱՎԱՐՈՒԹՅԱՆ 2021 ԹՎԱԿԱՆԻ ԴԵԿՏԵՄԲԵՐԻ 23-Ի N 2121-Ն ՈՐՈՇՄԱՆ N 10 ՀԱՎԵԼՎԱԾՈՒՄ ԿԱՏԱՐՎՈՂ ԼՐԱՑՈՒՄՆԵՐԸ</t>
  </si>
  <si>
    <t>Բաժին</t>
  </si>
  <si>
    <t>Խումբ</t>
  </si>
  <si>
    <t>Դաս</t>
  </si>
  <si>
    <t xml:space="preserve"> Միջոցառումն իրականացնողի անվանումը </t>
  </si>
  <si>
    <t xml:space="preserve">  Մասնագիտացված միավոր </t>
  </si>
  <si>
    <t>ՀՀ կառավարության 2022 թվականի</t>
  </si>
  <si>
    <t>Ցուցանիշների փոփոխությունը 
(նվազեցումները նշված են փակագծերում)</t>
  </si>
  <si>
    <t>Ցուցանիշների փոփոխությունը 
(ավելացումները նշված են դրական նշանով)</t>
  </si>
  <si>
    <t>Աղյուսակ 9.7</t>
  </si>
  <si>
    <t xml:space="preserve">Միջոցառման վրա կատարվող ծախսը (հազար դրամ) </t>
  </si>
  <si>
    <t xml:space="preserve"> ՄԱՍ 2. ՊԵՏԱԿԱՆ ՄԱՐՄՆԻ ԳԾՈՎ ԱՐԴՅՈՒՆՔԱՅԻՆ (ԿԱՏԱՐՈՂԱԿԱՆ) ՑՈՒՑԱՆԻՇՆԵՐԸ </t>
  </si>
  <si>
    <t xml:space="preserve"> Ինն ամիս </t>
  </si>
  <si>
    <t xml:space="preserve"> Տարի </t>
  </si>
  <si>
    <t xml:space="preserve"> Միջոցառման վրա կատարված ծախսը (հազար դրամ) </t>
  </si>
  <si>
    <t>Ցուցանիշների փոփոխությունը (նվազեցումները նշված են փակագծերում)</t>
  </si>
  <si>
    <t>Հավելված N5</t>
  </si>
  <si>
    <t xml:space="preserve">Հավելված N1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</si>
  <si>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</si>
  <si>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</si>
  <si>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</si>
  <si>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</si>
  <si>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</si>
  <si>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</si>
  <si>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</si>
  <si>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</si>
  <si>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</si>
  <si>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</si>
  <si>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</si>
  <si>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</si>
  <si>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</si>
  <si>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</si>
  <si>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</si>
  <si>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</si>
  <si>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>ՀԱՅԱՍՏԱՆԻ ՀԱՆՐԱՊԵՏՈՒԹՅԱՆ ԿԱՌԱՎԱՐՈՒԹՅԱՆ 2021 ԹՎԱԿԱՆԻ ԴԵԿՏԵՄԲԵՐԻ 23-Ի N 2121-Ն ՈՐՈՇՄԱՆ N 5 ՀԱՎԵԼՎԱԾԻ N 2 ԱՂՅՈՒՍԱԿՈՒՄ ԿԱՏԱՐՎՈՂ ԼՐԱՑՈՒՄՆԵՐԸ</t>
  </si>
  <si>
    <t xml:space="preserve"> ՄԱՍ II.  ԱՇԽԱՏԱՆՔՆԵՐ</t>
  </si>
  <si>
    <t>ճանապարհների վերանորոգման աշխատանքներ</t>
  </si>
  <si>
    <t>տեխնիկական հսկողության ծառայություններ</t>
  </si>
  <si>
    <t xml:space="preserve"> - Շենքերի և շինությունների շինարարություն</t>
  </si>
  <si>
    <t xml:space="preserve"> Միջոցառումն իրականացնողի անվանումը՛ </t>
  </si>
  <si>
    <t xml:space="preserve"> Մասնագիտացված միավոր 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</si>
  <si>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</si>
  <si>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</si>
  <si>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</si>
  <si>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 առում</t>
  </si>
  <si>
    <t xml:space="preserve"> Վարկային միջոցներ</t>
  </si>
  <si>
    <t xml:space="preserve"> Համաֆինան սավորում</t>
  </si>
  <si>
    <t xml:space="preserve"> այդ թվում՛</t>
  </si>
  <si>
    <t>Ինն ամիս</t>
  </si>
  <si>
    <t>Տարի</t>
  </si>
  <si>
    <t>Հավելված N 8</t>
  </si>
  <si>
    <t>Հավելված N6</t>
  </si>
  <si>
    <t xml:space="preserve"> ՀՀ կառավարություն</t>
  </si>
  <si>
    <t xml:space="preserve"> - Շենքերի և շինությունների կապիտալ վերանորոգում </t>
  </si>
  <si>
    <t>ՄԱ</t>
  </si>
  <si>
    <t>Աղյուսակ 9.1.59</t>
  </si>
  <si>
    <t>ՀՀ ԿԱՌԱՎԱՐՈՒԹՅՈՒՆ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</si>
  <si>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</si>
  <si>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</si>
  <si>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Մարզային նշանակության ավտոճանապարհներ, այդ թվում</t>
  </si>
  <si>
    <t>հեղինակային հսկողության ծառայություններ</t>
  </si>
  <si>
    <t>ՀՀ կառավարություն</t>
  </si>
  <si>
    <t xml:space="preserve"> ԸՆԹԱՑԻԿ ԾԱԽՍԵՐ</t>
  </si>
  <si>
    <t xml:space="preserve"> ԱՅԼ  ԾԱԽՍԵՐ</t>
  </si>
  <si>
    <t xml:space="preserve"> Այլ ծախսեր</t>
  </si>
  <si>
    <t xml:space="preserve"> ՄԵՔԵՆԱՆԵՐ  ԵՎ  ՍԱՐՔԱՎՈՐՈՒՄՆԵՐ</t>
  </si>
  <si>
    <t xml:space="preserve"> - Այլ մեքենաներ և սարքավորումներ</t>
  </si>
  <si>
    <t xml:space="preserve"> 1157</t>
  </si>
  <si>
    <t xml:space="preserve"> Քաղաքային զարգացում</t>
  </si>
  <si>
    <t xml:space="preserve"> 12016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</si>
  <si>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  դրամաշնորհային ծրագիր</t>
  </si>
  <si>
    <t xml:space="preserve"> 12018</t>
  </si>
  <si>
    <t xml:space="preserve"> Վերակառուցման և զարգացման եվրոպական բանկի աջակցությամբ իրականացվող Գյումրու քաղաքային ճանապարհների դրամաշնորհային ծրագիր (Տրանշ Ա, Բ, Գ)</t>
  </si>
  <si>
    <t xml:space="preserve"> 1040</t>
  </si>
  <si>
    <t xml:space="preserve"> Կոշտ թափոնների կառավարում</t>
  </si>
  <si>
    <t xml:space="preserve"> 12002</t>
  </si>
  <si>
    <t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 ծրագիր</t>
  </si>
  <si>
    <t xml:space="preserve"> 32004</t>
  </si>
  <si>
    <t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t>
  </si>
  <si>
    <t>Դրամաշնորհային միջոցներ</t>
  </si>
  <si>
    <t>Հավելված N 9</t>
  </si>
  <si>
    <t>Հավելված N7</t>
  </si>
  <si>
    <t xml:space="preserve"> 1004</t>
  </si>
  <si>
    <t xml:space="preserve"> Ոռոգման համակարգի առողջացում</t>
  </si>
  <si>
    <t xml:space="preserve"> 31004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</si>
  <si>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t>
  </si>
  <si>
    <t xml:space="preserve"> ՀՀ  տարածքային կառավարման և ենթակառուցվածքների նախարարության ջրային կոմիտե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</si>
  <si>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</si>
  <si>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 xml:space="preserve"> ՉԱՐՏԱԴՐՎԱԾ ԱԿՏԻՎՆԵՐ</t>
  </si>
  <si>
    <t xml:space="preserve"> ՀՈՂ</t>
  </si>
  <si>
    <t xml:space="preserve"> 11009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</si>
  <si>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ծրագիր</t>
  </si>
  <si>
    <t xml:space="preserve"> 31005</t>
  </si>
  <si>
    <t xml:space="preserve"> Գերմանիայի զարգացման վարկերի բանկի աջակցությամբ իրականացվող Լոռու (Վանաձորի) մարզի ջրամատակարարման և ջրահեռացման համակարգերի վերականգնման ծրագիր՛ երկրորդ փուլ</t>
  </si>
  <si>
    <t xml:space="preserve"> 1072</t>
  </si>
  <si>
    <t xml:space="preserve"> Ջրամատակարարաման և ջրահեռացման բարելավում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</si>
  <si>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</si>
  <si>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</si>
  <si>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</si>
  <si>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06</t>
  </si>
  <si>
    <t xml:space="preserve"> ԲՆԱԿԱՐԱՆԱՅԻՆ ՇԻՆԱՐԱՐՈՒԹՅՈՒՆ ԵՎ ԿՈՄՈՒՆԱԼ ԾԱՌԱՅՈՒԹՅՈՒՆՆԵՐ</t>
  </si>
  <si>
    <t xml:space="preserve"> 03</t>
  </si>
  <si>
    <t xml:space="preserve"> Ջրամատակարարում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</si>
  <si>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դրամաշնորհային ծրագիր</t>
  </si>
  <si>
    <t>ԱՅԼ ԾԱԽՍԵՐ</t>
  </si>
  <si>
    <t>ԸՆԹԱՑԻԿ ԾԱԽՍԵՐ</t>
  </si>
  <si>
    <t>ԸՆԴԱՄԵՆԸ ԾԱԽՍԵՐ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</si>
  <si>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</si>
  <si>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</si>
  <si>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Ծառայությունների մատուցում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</si>
  <si>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ծրագրի համակարգում և ղեկավարում</t>
  </si>
  <si>
    <t xml:space="preserve"> Գերմանիայի զարգացման բանկի աջակցությամբ իրականացվող Ախուրյան գետի ջրային ռեսուրսների ինտեգրված կառավարման փուլ 1 ծրագիր</t>
  </si>
  <si>
    <t xml:space="preserve"> Տրանսֆերտների տրամադրում</t>
  </si>
  <si>
    <t xml:space="preserve"> Պետական մարմինների կողմից օգտագործվող ոչ ֆինանսական ակտիվների հետ գործառնություններ</t>
  </si>
  <si>
    <t xml:space="preserve"> Գերմանիայի զարգացման վարկերի բանկի աջակցությամբ իրականացվող Ախուրյան գետի ջրային ռեսուրսների ինտեգրված կառավարման ծրագիր</t>
  </si>
  <si>
    <t xml:space="preserve"> 12001</t>
  </si>
  <si>
    <t xml:space="preserve"> Կենցաղային թափոնների արդյունավետ կառավարում սոցիալական և բնապահպանական խնդիրների լուծում</t>
  </si>
  <si>
    <t xml:space="preserve"> Կենցաղային թափոնների արդյունավետ կառավարում</t>
  </si>
  <si>
    <t xml:space="preserve"> Կոշտ թափոնների կառավարման համակարգի բարելավում և նոր աղբավայրի ստեղծում</t>
  </si>
  <si>
    <t xml:space="preserve"> Կոշտ թափոննրի կառավարման համակարգի բարելավում և նոր աղբավայրի ստեղծում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</si>
  <si>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</si>
  <si>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11004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</si>
  <si>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</si>
  <si>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</si>
  <si>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ծրագիր</t>
  </si>
  <si>
    <t xml:space="preserve"> Երևանի ջրամատակարարման բարելավման ծրագրի աուդիտի իրականացում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</si>
  <si>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</si>
  <si>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t>
  </si>
  <si>
    <t xml:space="preserve"> Երևանի ջրամատակարարման ցանցի բարելավման աշխատանքներ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</si>
  <si>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</si>
  <si>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 xml:space="preserve"> Վանաձորի ջրամատակարարման և ջրահեռացման համակարգերի մասնակի վերականգնում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</si>
  <si>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</si>
  <si>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</si>
  <si>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>Ֆրանսիայի Հանրապետության կառավարության աջակցությամբ իրականացվող՝ Վեդու ջրամբարի կառուցման դրամաշնորհային ծրագիր</t>
  </si>
  <si>
    <t>Եվրոպական միության հարևանության ներդրումային ծրագրի աջակցությամբ իրականացվող_x000D_ Երևանի ջրամատակարարման բարելավման դրամաշնորհային ծրագիր</t>
  </si>
  <si>
    <t>Եվրոպական միության հարևանության ներդրումային ծրագրի աջակցությամբ իրականացվող_x000D_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</si>
  <si>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>- Շենքերի և շինությունների կապիտալ վերանորոգում</t>
  </si>
  <si>
    <t>Գերմանիայի զարգացման և Եվրոպական միության հարևանության ներդրումային բանկի_x000D_ աջակցությամբ իրականացվող ջրամատակարարման և ջրահեռացման ենթակառուցվածքների_x000D_ դրամաշնորհային ծրագիր` երրորդ փուլ</t>
  </si>
  <si>
    <t>- Շենքերի և շինությունների շինարարություն</t>
  </si>
  <si>
    <t xml:space="preserve"> ԱՅԼ ՀԻՄՆԱԿԱՆ ՄԻՋՈՑՆԵՐ</t>
  </si>
  <si>
    <t>- Նախագծահետազոտական ծախսեր</t>
  </si>
  <si>
    <t xml:space="preserve"> ԱՅԼ ԾԱԽՍԵՐ</t>
  </si>
  <si>
    <t>/Մ-12/-Կոռնիձոր-ԱՀ սահման ավտոճանապարհի կմ0+000-կմ 4+000 հատվածի վերակառուցում</t>
  </si>
  <si>
    <t>/Մ-12/-Կոռնիձոր-ԱՀ սահման ավտոճանապարհի կմ4+000-կմ 9+000 հատվածի վերակառուցում</t>
  </si>
  <si>
    <t>/Մ-12/-Կոռնիձոր-ԱՀ սահման ավտոճանապարհի կմ9+000- կմ11+779.75 հատվածի վերակառուցում</t>
  </si>
  <si>
    <t xml:space="preserve"> 1139 </t>
  </si>
  <si>
    <t xml:space="preserve"> 11001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</si>
  <si>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</si>
  <si>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</si>
  <si>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</si>
  <si>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Աղյուսակ 9.47</t>
  </si>
  <si>
    <t>ՀԲՄ</t>
  </si>
  <si>
    <t xml:space="preserve">ՀՀ կառավարություն 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</si>
  <si>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</si>
  <si>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</si>
  <si>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</si>
  <si>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</si>
  <si>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</si>
  <si>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</si>
  <si>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</si>
  <si>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</si>
  <si>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</si>
  <si>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Պահուստային միջոցներ</t>
  </si>
  <si>
    <t>Հավելված N10</t>
  </si>
  <si>
    <t>ՀԱՅԱՍՏԱՆԻ ՀԱՆՐԱՊԵՏՈՒԹՅԱՆ ԿԱՌԱՎԱՐՈՒԹՅԱՆ ՊԱՀՈՒՍՏԱՅԻՆ ՖՈՆԴԻՑ ԿԱՏԱՐՎՈՂ ՀԱՏԿԱՑՈՒՄԸ</t>
  </si>
  <si>
    <t>Քաղաքային զարգացում</t>
  </si>
  <si>
    <t xml:space="preserve"> 1157 </t>
  </si>
  <si>
    <t xml:space="preserve"> 12016 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</si>
  <si>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  դրամաշնորհային ծրագիր </t>
  </si>
  <si>
    <t xml:space="preserve"> Գյումրու ճանապարհների վերակառուցմանը և փողոցային լուսավորության արդիականացմանը խորհրդատվական աջակցություն </t>
  </si>
  <si>
    <t xml:space="preserve"> Տրանսֆերտների տրամադրում </t>
  </si>
  <si>
    <t xml:space="preserve"> Շահառուների ընտրության չափանիշները </t>
  </si>
  <si>
    <t xml:space="preserve">  ՀՀ բնակչություն </t>
  </si>
  <si>
    <t xml:space="preserve"> 12018 </t>
  </si>
  <si>
    <t xml:space="preserve"> Վերակառուցման և զարգացման եվրոպական բանկի աջակցությամբ իրականացվող Գյումրու քաղաքային ճանապարհների դրամաշնորհային ծրագիր (Տրանշ Ա, Բ, Գ) </t>
  </si>
  <si>
    <t xml:space="preserve"> Գյումրու փողոցային լուսավորության արդիականացում՛ փողոցային լուսավորության այլ ավտոմատ կառավարման համակարգի տեղադրում </t>
  </si>
  <si>
    <t xml:space="preserve">  Ընտրությունը կատարվել է իրագործելիության ուսումնասիրությունների հիման վրա </t>
  </si>
  <si>
    <t xml:space="preserve"> 1004 </t>
  </si>
  <si>
    <t xml:space="preserve"> 11009 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</si>
  <si>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ծրագիր 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</si>
  <si>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ծրագրի համակարգում և ղեկավարում </t>
  </si>
  <si>
    <t xml:space="preserve"> Մասնագիտատացված միավոր </t>
  </si>
  <si>
    <t xml:space="preserve"> Միջոցառումն իրականացնողի անվանումը` </t>
  </si>
  <si>
    <t xml:space="preserve"> 12002 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</si>
  <si>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 </t>
  </si>
  <si>
    <t xml:space="preserve"> Գերմանիայի զարգացման բանկի աջակցությամբ իրականացվող Ախուրյան գետի ջրային ռեսուրսների ինտեգրված կառավարման փուլ 1 ծրագիր </t>
  </si>
  <si>
    <t xml:space="preserve"> Ակտիվն օգտագործող կազմակերպությունների անվանում </t>
  </si>
  <si>
    <t xml:space="preserve"> Ֆրանսիայի Հանրապետության կառավարության աջակցությամբ իրականացվող՛ Վեդու ջրամբարի կառուցման դրամաշնորհային ծրագիր </t>
  </si>
  <si>
    <t xml:space="preserve"> Ֆրանսիայի Հանրապետության կառավարության աջակցությամբ իրականացվող՛ Վեդու ջրամբարի կառուցման դրամաշնորհային ծրագրի համակարգում և ղեկավարում </t>
  </si>
  <si>
    <t xml:space="preserve"> Ակտիվն օգտագործող կազմակերպության(ների) անվանում(ները)՛ </t>
  </si>
  <si>
    <t xml:space="preserve"> 1072 </t>
  </si>
  <si>
    <t xml:space="preserve"> 31005 </t>
  </si>
  <si>
    <t xml:space="preserve"> Գերմանիայի զարգացման վարկերի բանկի աջակցությամբ իրականացվող Լոռու (Վանաձորի) մարզի ջրամատակարարման և ջրահեռացման համակարգերի վերականգնման ծրագիր՛ երկրորդ փուլ </t>
  </si>
  <si>
    <t xml:space="preserve"> Վանաձորի ջրամատակարարման և ջրահեռացման համակարգերի մասնակի վերականգնում </t>
  </si>
  <si>
    <t xml:space="preserve"> Պետական մարմինների կողմից օգտագործվող ոչ ֆինանսական ակտիվների հետ գործառնություններ </t>
  </si>
  <si>
    <t xml:space="preserve"> 31004 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</si>
  <si>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 </t>
  </si>
  <si>
    <t xml:space="preserve"> Գերմանիայի զարգացման վարկերի բանկի աջակցությամբ իրականացվող Ախուրյան գետի ջրային ռեսուրսների ինտեգրված կառավարման ծրագիր 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</si>
  <si>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 </t>
  </si>
  <si>
    <t xml:space="preserve"> Երևանի ջրամատակարարման ցանցի բարելավման աշխատանքներ </t>
  </si>
  <si>
    <t xml:space="preserve"> 12001 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</si>
  <si>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 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</si>
  <si>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 </t>
  </si>
  <si>
    <t xml:space="preserve"> Միջոցառումն իրականացնողի անվանումը`</t>
  </si>
  <si>
    <t xml:space="preserve"> 11004 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</si>
  <si>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ծրագիր </t>
  </si>
  <si>
    <t xml:space="preserve"> Երևանի ջրամատակարարման բարելավման ծրագրի աուդիտի իրականացում </t>
  </si>
  <si>
    <t xml:space="preserve"> 1040 </t>
  </si>
  <si>
    <t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 ծրագիր </t>
  </si>
  <si>
    <t xml:space="preserve"> Կոշտ թափոննրի կառավարման համակարգի բարելավում և նոր աղբավայրի ստեղծում </t>
  </si>
  <si>
    <t xml:space="preserve">  ՀՀ տարածքային կառավարման և ենթակառուցվածքների նախարարություն </t>
  </si>
  <si>
    <t xml:space="preserve"> 32004 </t>
  </si>
  <si>
    <t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 </t>
  </si>
  <si>
    <t xml:space="preserve"> Կոշտ թափոնների կառավարման համակարգի բարելավում և նոր աղբավայրի ստեղծում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</si>
  <si>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</si>
  <si>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- Նախագծահետազոտական ծախսեր</t>
  </si>
  <si>
    <t xml:space="preserve"> ՇՐՋԱԿԱ  ՄԻՋԱՎԱՅՐԻ ՊԱՇՏՊԱՆՈՒԹՅՈՒՆ</t>
  </si>
  <si>
    <t xml:space="preserve"> Աղբահանում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</si>
  <si>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</si>
  <si>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«ՀԱՅԱՍՏԱՆԻ ՀԱՆՐԱՊԵՏՈՒԹՅԱՆ 2022 ԹՎԱԿԱՆԻ ՊԵՏԱԿԱՆ ԲՅՈՒՋԵԻ ՄԱՍԻՆ» ՕՐԵՆՔԻ N 1 ՀԱՎԵԼՎԱԾԻ N 3 ԱՂՅՈՒՍԱԿՈՒՄ ԿԱՏԱՐՎՈՂ ՓՈՓՈԽՈՒԹՅՈՒՆՆԵՐԸ ԵՎ ԼՐԱՑՈՒՄՆԵՐԸ</t>
  </si>
  <si>
    <t>«ՀԱՅԱUՏԱՆԻ ՀԱՆՐԱՊԵՏՈՒԹՅԱՆ 2022 ԹՎԱԿԱՆԻ ՊԵՏԱԿԱՆ ԲՅՈՒՋԵԻ ՄԱUԻՆ» OՐԵՆՔԻ N 1 ՀԱՎԵԼՎԱԾԻ N 4 ԱՂՅՈՒՍԱԿՈՒՄ  ԵՎ ՀԱՅԱՍՏԱՆԻ ՀԱՆՐԱՊԵՏՈՒԹՅԱՆ ԿԱՌԱՎԱՐՈՒԹՅԱՆ 2021 ԹՎԱԿԱՆԻ ԴԵԿՏԵՄԲԵՐԻ 23-Ի N 2121-Ն ՈՐՈՇՄԱՆ N 5 ՀԱՎԵԼՎԱԾԻ N 3 ԱՂՅՈՒՍԱԿՈՒՄ ԿԱՏԱՐՎՈՂ ՓՈՓՈԽՈՒԹՅՈՒՆՆԵՐԸ</t>
  </si>
  <si>
    <t>«ՀԱՅԱUՏԱՆԻ ՀԱՆՐԱՊԵՏՈՒԹՅԱՆ 2022 ԹՎԱԿԱՆԻ ՊԵՏԱԿԱՆ ԲՅՈՒՋԵԻ ՄԱUԻՆ» OՐԵՆՔԻ N 1 ՀԱՎԵԼՎԱԾԻ N 5 ԱՂՅՈՒՍԱԿՈՒՄ  ԵՎ ՀԱՅԱՍՏԱՆԻ ՀԱՆՐԱՊԵՏՈՒԹՅԱՆ ԿԱՌԱՎԱՐՈՒԹՅԱՆ 2021 ԹՎԱԿԱՆԻ ԴԵԿՏԵՄԲԵՐԻ 23-Ի N 2121-Ն ՈՐՈՇՄԱՆ N 5 ՀԱՎԵԼՎԱԾԻ N 4 ԱՂՅՈՒՍԱԿՈՒՄ ԿԱՏԱՐՎՈՂ ՓՈՓՈԽՈՒԹՅՈՒՆՆԵՐԸ</t>
  </si>
  <si>
    <t xml:space="preserve"> Աղյուսակ 9.1.26 </t>
  </si>
  <si>
    <t xml:space="preserve"> ՀՀ  տարածքային կառավարման և ենթակառուցվածքների նախարարության ջրային կոմիտե </t>
  </si>
  <si>
    <t xml:space="preserve"> ՀՀ տարածքային կառավարման և ենթակառուցվածքների նախարարություն </t>
  </si>
  <si>
    <t xml:space="preserve"> ՀՀ էկոնոմիկայի նախարարություն</t>
  </si>
  <si>
    <t xml:space="preserve"> 1190</t>
  </si>
  <si>
    <t xml:space="preserve"> Զբոսաշրջության զարգացման ծրագիր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</si>
  <si>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t>
  </si>
  <si>
    <t xml:space="preserve"> 09</t>
  </si>
  <si>
    <t xml:space="preserve"> Տնտեսական հարաբերություններ (այլ դասերին չպատկանող)</t>
  </si>
  <si>
    <t xml:space="preserve"> Հայաստանի և հայկական զբոսաշրջային արդյունքի մրցունակության և ճանաչելիության բարձրացում</t>
  </si>
  <si>
    <t xml:space="preserve"> Զբոսաշրջիկների թվաքանակի ավելացում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</si>
  <si>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</t>
  </si>
  <si>
    <t xml:space="preserve"> Աղյուսակ 9.10 </t>
  </si>
  <si>
    <t xml:space="preserve"> ՀՀ էկոնոմիկայի նախարարություն </t>
  </si>
  <si>
    <t xml:space="preserve"> 1190 </t>
  </si>
  <si>
    <t xml:space="preserve"> Զբոսաշրջության զարգացման ծրագիր 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</si>
  <si>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 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</si>
  <si>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 </t>
  </si>
  <si>
    <t>ՀԱՅԱՍՏԱՆԻ ՀԱՆՐԱՊԵՏՈՒԹՅԱՆ ԿԱՌԱՎԱՐՈՒԹՅԱՆ 2021 ԹՎԱԿԱՆԻ ԴԵԿՏԵՄԲԵՐԻ 23-Ի N 2121-Ն ՈՐՈՇՄԱՆ N 9 ՀԱՎԵԼՎԱԾԻ NN 9.7, 9.10 ԵՎ 9.47 ԱՂՅՈՒՍԱԿՆԵՐՈՒՄ ԿԱՏԱՐՎՈՂ ՓՈՓՈԽՈՒԹՅՈՒՆՆԵՐԸ ԵՎ ԼՐԱՑՈՒՄՆԵՐԸ</t>
  </si>
  <si>
    <t xml:space="preserve"> Աղյուսակ 9.1.11 </t>
  </si>
  <si>
    <t>45231177/554</t>
  </si>
  <si>
    <t>45231177/553</t>
  </si>
  <si>
    <t>45231177/556</t>
  </si>
  <si>
    <t>71351540/539</t>
  </si>
  <si>
    <t>ՀԱՅԱՍՏԱՆԻ ՀԱՆՐԱՊԵՏՈՒԹՅԱՆ ԿԱՌԱՎԱՐՈՒԹՅԱՆ 2021 ԹՎԱԿԱՆԻ ԴԵԿՏԵՄԲԵՐԻ 23-Ի N 2121-Ն ՈՐՈՇՄԱՆ N 9.1 ՀԱՎԵԼՎԱԾԻ NN 9.1.8, 9.1.11, 9.1.26 և 9.1.59 ԱՂՅՈՒՍԱԿՆԵՐՈՒՄ ԿԱՏԱՐՎՈՂ ՓՈՓՈԽՈՒԹՅՈՒՆՆԵՐԸ ԵՎ ԼՐԱՑՈՒՄՆԵՐԸ</t>
  </si>
  <si>
    <t xml:space="preserve"> Գյումրու ճանապարհների վերակառուցմանը և փողոցային լուսավորության արդիականացմանը խորհրդատվական աջակցություն</t>
  </si>
  <si>
    <t xml:space="preserve"> Գյումրու փողոցային լուսավորության արդիականացում՛ փողոցային լուսավորության այլ ավտոմատ կառավարման համակարգի տեղադրում</t>
  </si>
  <si>
    <t xml:space="preserve"> Նոր կառուցվող բնակելի տներ, հատ </t>
  </si>
  <si>
    <t xml:space="preserve"> Նոր կառուցվող պատվարի  երկարություն, մ </t>
  </si>
  <si>
    <t xml:space="preserve"> Նորոգվող ջրագծերի երկարություն, կմ </t>
  </si>
  <si>
    <t xml:space="preserve"> Նորոգվող կոյուղագծերի երկարություն, կմ </t>
  </si>
  <si>
    <t xml:space="preserve"> Նորոգվող տնային միացումներ, հատ </t>
  </si>
  <si>
    <t xml:space="preserve"> Նորոգվող մուտքագծի երկարություն, կմ </t>
  </si>
  <si>
    <t xml:space="preserve">Ընտրված փողոցների մշակվող նախագծանախահաշվային փաստաթղթերի թիվը՛ հատ </t>
  </si>
  <si>
    <t xml:space="preserve"> Ընտրված փողոցների շին աշխատանքների տեխնիկական և հեղինակային հսկողություն՛հատ </t>
  </si>
  <si>
    <t xml:space="preserve">  Քաղաքի 72 փողոցների լուսավորության համակարգի արդիականացում ավտոմատ կառավարման համակարգով՛ լուսակետ՛ հատ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</si>
</sst>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(* #,##0.00_);_(* \(#,##0.00\);_(* &quot;-&quot;??_);_(@_)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֏_-;\-* #,##0.00\ _֏_-;_-* &quot;-&quot;??\ _֏_-;_-@_-"/>
    <numFmt numFmtId="174" formatCode="#,##0_);\(#,##0\)"/>
    <numFmt numFmtId="175" formatCode="_(* #,##0_);_(* \(#,##0\);_(* &quot;-&quot;??_);_(@_)"/>
  </numFmts>
  <fonts count="9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b/>
      <sz val="8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i/>
      <sz val="12"/>
      <color rgb="FFFF0000"/>
      <name val="GHEA Grapalat"/>
      <family val="3"/>
    </font>
    <font>
      <i/>
      <sz val="8"/>
      <name val="GHEA Grapalat"/>
      <family val="2"/>
    </font>
    <font>
      <sz val="11"/>
      <name val="GHEA Grapalat"/>
      <family val="3"/>
    </font>
    <font>
      <i/>
      <sz val="12"/>
      <color theme="1"/>
      <name val="GHEA Grapalat"/>
      <family val="3"/>
    </font>
    <font>
      <i/>
      <sz val="1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99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7" fontId="8" fillId="0" borderId="0" applyFill="0" applyBorder="0" applyProtection="0">
      <alignment horizontal="right" vertical="top"/>
    </xf>
    <xf numFmtId="164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1" fillId="0" borderId="0"/>
    <xf numFmtId="0" fontId="12" fillId="0" borderId="0"/>
    <xf numFmtId="166" fontId="11" fillId="0" borderId="0" applyFont="0" applyFill="0" applyBorder="0" applyAlignment="0" applyProtection="0"/>
    <xf numFmtId="0" fontId="7" fillId="0" borderId="0"/>
    <xf numFmtId="164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6" applyNumberFormat="0" applyAlignment="0" applyProtection="0"/>
    <xf numFmtId="0" fontId="19" fillId="7" borderId="9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6" applyNumberFormat="0" applyAlignment="0" applyProtection="0"/>
    <xf numFmtId="0" fontId="26" fillId="0" borderId="8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15" fillId="8" borderId="10" applyNumberFormat="0" applyFont="0" applyAlignment="0" applyProtection="0"/>
    <xf numFmtId="0" fontId="11" fillId="8" borderId="10" applyNumberFormat="0" applyFont="0" applyAlignment="0" applyProtection="0"/>
    <xf numFmtId="0" fontId="30" fillId="6" borderId="7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164" fontId="13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12" applyNumberFormat="0" applyAlignment="0" applyProtection="0"/>
    <xf numFmtId="0" fontId="40" fillId="52" borderId="13" applyNumberFormat="0" applyAlignment="0" applyProtection="0"/>
    <xf numFmtId="164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14" applyNumberFormat="0" applyFill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12" applyNumberFormat="0" applyAlignment="0" applyProtection="0"/>
    <xf numFmtId="0" fontId="47" fillId="0" borderId="17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18" applyNumberFormat="0" applyFont="0" applyAlignment="0" applyProtection="0"/>
    <xf numFmtId="0" fontId="49" fillId="51" borderId="19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20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164" fontId="10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170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57" fillId="0" borderId="0" applyFont="0" applyFill="0" applyBorder="0" applyAlignment="0" applyProtection="0"/>
    <xf numFmtId="164" fontId="8" fillId="0" borderId="0" applyFont="0" applyFill="0" applyBorder="0" applyAlignment="0" applyProtection="0">
      <alignment horizontal="left" vertical="top" wrapText="1"/>
    </xf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1" fontId="2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6" applyNumberFormat="0" applyAlignment="0" applyProtection="0"/>
    <xf numFmtId="0" fontId="62" fillId="7" borderId="9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3" applyNumberFormat="0" applyFill="0" applyAlignment="0" applyProtection="0"/>
    <xf numFmtId="0" fontId="66" fillId="0" borderId="4" applyNumberFormat="0" applyFill="0" applyAlignment="0" applyProtection="0"/>
    <xf numFmtId="0" fontId="67" fillId="0" borderId="5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6" applyNumberFormat="0" applyAlignment="0" applyProtection="0"/>
    <xf numFmtId="0" fontId="69" fillId="0" borderId="8" applyNumberFormat="0" applyFill="0" applyAlignment="0" applyProtection="0"/>
    <xf numFmtId="0" fontId="36" fillId="4" borderId="0" applyNumberFormat="0" applyBorder="0" applyAlignment="0" applyProtection="0"/>
    <xf numFmtId="0" fontId="70" fillId="6" borderId="7" applyNumberFormat="0" applyAlignment="0" applyProtection="0"/>
    <xf numFmtId="0" fontId="58" fillId="0" borderId="0" applyNumberFormat="0" applyFill="0" applyBorder="0" applyAlignment="0" applyProtection="0"/>
    <xf numFmtId="0" fontId="71" fillId="0" borderId="11" applyNumberFormat="0" applyFill="0" applyAlignment="0" applyProtection="0"/>
    <xf numFmtId="0" fontId="72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4" fontId="1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8" borderId="10" applyNumberFormat="0" applyFont="0" applyAlignment="0" applyProtection="0"/>
    <xf numFmtId="164" fontId="2" fillId="0" borderId="0" applyFont="0" applyFill="0" applyBorder="0" applyAlignment="0" applyProtection="0"/>
    <xf numFmtId="0" fontId="39" fillId="51" borderId="22" applyNumberFormat="0" applyAlignment="0" applyProtection="0"/>
    <xf numFmtId="164" fontId="2" fillId="0" borderId="0" applyFont="0" applyFill="0" applyBorder="0" applyAlignment="0" applyProtection="0"/>
    <xf numFmtId="0" fontId="46" fillId="41" borderId="22" applyNumberFormat="0" applyAlignment="0" applyProtection="0"/>
    <xf numFmtId="0" fontId="2" fillId="0" borderId="0"/>
    <xf numFmtId="0" fontId="10" fillId="54" borderId="23" applyNumberFormat="0" applyFont="0" applyAlignment="0" applyProtection="0"/>
    <xf numFmtId="0" fontId="49" fillId="51" borderId="24" applyNumberFormat="0" applyAlignment="0" applyProtection="0"/>
    <xf numFmtId="0" fontId="51" fillId="0" borderId="25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10" applyNumberFormat="0" applyFont="0" applyAlignment="0" applyProtection="0"/>
    <xf numFmtId="164" fontId="1" fillId="0" borderId="0" applyFont="0" applyFill="0" applyBorder="0" applyAlignment="0" applyProtection="0"/>
    <xf numFmtId="0" fontId="46" fillId="41" borderId="26" applyNumberFormat="0" applyAlignment="0" applyProtection="0"/>
    <xf numFmtId="0" fontId="49" fillId="51" borderId="28" applyNumberForma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9" fillId="51" borderId="26" applyNumberForma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1" fillId="0" borderId="29" applyNumberFormat="0" applyFill="0" applyAlignment="0" applyProtection="0"/>
    <xf numFmtId="0" fontId="10" fillId="54" borderId="27" applyNumberFormat="0" applyFont="0" applyAlignment="0" applyProtection="0"/>
    <xf numFmtId="167" fontId="77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173" fontId="7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7" fillId="10" borderId="0" applyNumberFormat="0" applyBorder="0" applyAlignment="0" applyProtection="0"/>
    <xf numFmtId="0" fontId="1" fillId="14" borderId="0" applyNumberFormat="0" applyBorder="0" applyAlignment="0" applyProtection="0"/>
    <xf numFmtId="0" fontId="7" fillId="14" borderId="0" applyNumberFormat="0" applyBorder="0" applyAlignment="0" applyProtection="0"/>
    <xf numFmtId="0" fontId="1" fillId="18" borderId="0" applyNumberFormat="0" applyBorder="0" applyAlignment="0" applyProtection="0"/>
    <xf numFmtId="0" fontId="7" fillId="18" borderId="0" applyNumberFormat="0" applyBorder="0" applyAlignment="0" applyProtection="0"/>
    <xf numFmtId="0" fontId="1" fillId="22" borderId="0" applyNumberFormat="0" applyBorder="0" applyAlignment="0" applyProtection="0"/>
    <xf numFmtId="0" fontId="7" fillId="22" borderId="0" applyNumberFormat="0" applyBorder="0" applyAlignment="0" applyProtection="0"/>
    <xf numFmtId="0" fontId="1" fillId="26" borderId="0" applyNumberFormat="0" applyBorder="0" applyAlignment="0" applyProtection="0"/>
    <xf numFmtId="0" fontId="7" fillId="26" borderId="0" applyNumberFormat="0" applyBorder="0" applyAlignment="0" applyProtection="0"/>
    <xf numFmtId="0" fontId="1" fillId="30" borderId="0" applyNumberFormat="0" applyBorder="0" applyAlignment="0" applyProtection="0"/>
    <xf numFmtId="0" fontId="7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7" fillId="11" borderId="0" applyNumberFormat="0" applyBorder="0" applyAlignment="0" applyProtection="0"/>
    <xf numFmtId="0" fontId="1" fillId="15" borderId="0" applyNumberFormat="0" applyBorder="0" applyAlignment="0" applyProtection="0"/>
    <xf numFmtId="0" fontId="7" fillId="15" borderId="0" applyNumberFormat="0" applyBorder="0" applyAlignment="0" applyProtection="0"/>
    <xf numFmtId="0" fontId="1" fillId="19" borderId="0" applyNumberFormat="0" applyBorder="0" applyAlignment="0" applyProtection="0"/>
    <xf numFmtId="0" fontId="7" fillId="19" borderId="0" applyNumberFormat="0" applyBorder="0" applyAlignment="0" applyProtection="0"/>
    <xf numFmtId="0" fontId="1" fillId="23" borderId="0" applyNumberFormat="0" applyBorder="0" applyAlignment="0" applyProtection="0"/>
    <xf numFmtId="0" fontId="7" fillId="23" borderId="0" applyNumberFormat="0" applyBorder="0" applyAlignment="0" applyProtection="0"/>
    <xf numFmtId="0" fontId="1" fillId="27" borderId="0" applyNumberFormat="0" applyBorder="0" applyAlignment="0" applyProtection="0"/>
    <xf numFmtId="0" fontId="7" fillId="27" borderId="0" applyNumberFormat="0" applyBorder="0" applyAlignment="0" applyProtection="0"/>
    <xf numFmtId="0" fontId="1" fillId="31" borderId="0" applyNumberFormat="0" applyBorder="0" applyAlignment="0" applyProtection="0"/>
    <xf numFmtId="0" fontId="7" fillId="31" borderId="0" applyNumberFormat="0" applyBorder="0" applyAlignment="0" applyProtection="0"/>
    <xf numFmtId="0" fontId="59" fillId="12" borderId="0" applyNumberFormat="0" applyBorder="0" applyAlignment="0" applyProtection="0"/>
    <xf numFmtId="0" fontId="78" fillId="12" borderId="0" applyNumberFormat="0" applyBorder="0" applyAlignment="0" applyProtection="0"/>
    <xf numFmtId="0" fontId="59" fillId="16" borderId="0" applyNumberFormat="0" applyBorder="0" applyAlignment="0" applyProtection="0"/>
    <xf numFmtId="0" fontId="78" fillId="16" borderId="0" applyNumberFormat="0" applyBorder="0" applyAlignment="0" applyProtection="0"/>
    <xf numFmtId="0" fontId="59" fillId="20" borderId="0" applyNumberFormat="0" applyBorder="0" applyAlignment="0" applyProtection="0"/>
    <xf numFmtId="0" fontId="78" fillId="20" borderId="0" applyNumberFormat="0" applyBorder="0" applyAlignment="0" applyProtection="0"/>
    <xf numFmtId="0" fontId="59" fillId="24" borderId="0" applyNumberFormat="0" applyBorder="0" applyAlignment="0" applyProtection="0"/>
    <xf numFmtId="0" fontId="78" fillId="24" borderId="0" applyNumberFormat="0" applyBorder="0" applyAlignment="0" applyProtection="0"/>
    <xf numFmtId="0" fontId="59" fillId="28" borderId="0" applyNumberFormat="0" applyBorder="0" applyAlignment="0" applyProtection="0"/>
    <xf numFmtId="0" fontId="78" fillId="28" borderId="0" applyNumberFormat="0" applyBorder="0" applyAlignment="0" applyProtection="0"/>
    <xf numFmtId="0" fontId="59" fillId="32" borderId="0" applyNumberFormat="0" applyBorder="0" applyAlignment="0" applyProtection="0"/>
    <xf numFmtId="0" fontId="78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53" fillId="0" borderId="0"/>
    <xf numFmtId="0" fontId="59" fillId="9" borderId="0" applyNumberFormat="0" applyBorder="0" applyAlignment="0" applyProtection="0"/>
    <xf numFmtId="0" fontId="78" fillId="9" borderId="0" applyNumberFormat="0" applyBorder="0" applyAlignment="0" applyProtection="0"/>
    <xf numFmtId="0" fontId="59" fillId="13" borderId="0" applyNumberFormat="0" applyBorder="0" applyAlignment="0" applyProtection="0"/>
    <xf numFmtId="0" fontId="78" fillId="13" borderId="0" applyNumberFormat="0" applyBorder="0" applyAlignment="0" applyProtection="0"/>
    <xf numFmtId="0" fontId="59" fillId="17" borderId="0" applyNumberFormat="0" applyBorder="0" applyAlignment="0" applyProtection="0"/>
    <xf numFmtId="0" fontId="78" fillId="17" borderId="0" applyNumberFormat="0" applyBorder="0" applyAlignment="0" applyProtection="0"/>
    <xf numFmtId="0" fontId="59" fillId="21" borderId="0" applyNumberFormat="0" applyBorder="0" applyAlignment="0" applyProtection="0"/>
    <xf numFmtId="0" fontId="78" fillId="21" borderId="0" applyNumberFormat="0" applyBorder="0" applyAlignment="0" applyProtection="0"/>
    <xf numFmtId="0" fontId="59" fillId="25" borderId="0" applyNumberFormat="0" applyBorder="0" applyAlignment="0" applyProtection="0"/>
    <xf numFmtId="0" fontId="78" fillId="25" borderId="0" applyNumberFormat="0" applyBorder="0" applyAlignment="0" applyProtection="0"/>
    <xf numFmtId="0" fontId="59" fillId="29" borderId="0" applyNumberFormat="0" applyBorder="0" applyAlignment="0" applyProtection="0"/>
    <xf numFmtId="0" fontId="78" fillId="29" borderId="0" applyNumberFormat="0" applyBorder="0" applyAlignment="0" applyProtection="0"/>
    <xf numFmtId="0" fontId="68" fillId="5" borderId="6" applyNumberFormat="0" applyAlignment="0" applyProtection="0"/>
    <xf numFmtId="0" fontId="79" fillId="5" borderId="6" applyNumberFormat="0" applyAlignment="0" applyProtection="0"/>
    <xf numFmtId="0" fontId="70" fillId="6" borderId="7" applyNumberFormat="0" applyAlignment="0" applyProtection="0"/>
    <xf numFmtId="0" fontId="80" fillId="6" borderId="7" applyNumberFormat="0" applyAlignment="0" applyProtection="0"/>
    <xf numFmtId="0" fontId="61" fillId="6" borderId="6" applyNumberFormat="0" applyAlignment="0" applyProtection="0"/>
    <xf numFmtId="0" fontId="81" fillId="6" borderId="6" applyNumberFormat="0" applyAlignment="0" applyProtection="0"/>
    <xf numFmtId="0" fontId="65" fillId="0" borderId="3" applyNumberFormat="0" applyFill="0" applyAlignment="0" applyProtection="0"/>
    <xf numFmtId="0" fontId="82" fillId="0" borderId="3" applyNumberFormat="0" applyFill="0" applyAlignment="0" applyProtection="0"/>
    <xf numFmtId="0" fontId="66" fillId="0" borderId="4" applyNumberFormat="0" applyFill="0" applyAlignment="0" applyProtection="0"/>
    <xf numFmtId="0" fontId="83" fillId="0" borderId="4" applyNumberFormat="0" applyFill="0" applyAlignment="0" applyProtection="0"/>
    <xf numFmtId="0" fontId="67" fillId="0" borderId="5" applyNumberFormat="0" applyFill="0" applyAlignment="0" applyProtection="0"/>
    <xf numFmtId="0" fontId="84" fillId="0" borderId="5" applyNumberFormat="0" applyFill="0" applyAlignment="0" applyProtection="0"/>
    <xf numFmtId="0" fontId="67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71" fillId="0" borderId="11" applyNumberFormat="0" applyFill="0" applyAlignment="0" applyProtection="0"/>
    <xf numFmtId="0" fontId="85" fillId="0" borderId="11" applyNumberFormat="0" applyFill="0" applyAlignment="0" applyProtection="0"/>
    <xf numFmtId="0" fontId="62" fillId="7" borderId="9" applyNumberFormat="0" applyAlignment="0" applyProtection="0"/>
    <xf numFmtId="0" fontId="86" fillId="7" borderId="9" applyNumberFormat="0" applyAlignment="0" applyProtection="0"/>
    <xf numFmtId="0" fontId="87" fillId="4" borderId="0" applyNumberFormat="0" applyBorder="0" applyAlignment="0" applyProtection="0"/>
    <xf numFmtId="0" fontId="88" fillId="4" borderId="0" applyNumberFormat="0" applyBorder="0" applyAlignment="0" applyProtection="0"/>
    <xf numFmtId="0" fontId="10" fillId="0" borderId="0"/>
    <xf numFmtId="0" fontId="60" fillId="3" borderId="0" applyNumberFormat="0" applyBorder="0" applyAlignment="0" applyProtection="0"/>
    <xf numFmtId="0" fontId="89" fillId="3" borderId="0" applyNumberFormat="0" applyBorder="0" applyAlignment="0" applyProtection="0"/>
    <xf numFmtId="0" fontId="63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" fillId="8" borderId="10" applyNumberFormat="0" applyFont="0" applyAlignment="0" applyProtection="0"/>
    <xf numFmtId="0" fontId="69" fillId="0" borderId="8" applyNumberFormat="0" applyFill="0" applyAlignment="0" applyProtection="0"/>
    <xf numFmtId="0" fontId="91" fillId="0" borderId="8" applyNumberFormat="0" applyFill="0" applyAlignment="0" applyProtection="0"/>
    <xf numFmtId="0" fontId="7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170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64" fillId="2" borderId="0" applyNumberFormat="0" applyBorder="0" applyAlignment="0" applyProtection="0"/>
    <xf numFmtId="0" fontId="93" fillId="2" borderId="0" applyNumberFormat="0" applyBorder="0" applyAlignment="0" applyProtection="0"/>
    <xf numFmtId="167" fontId="95" fillId="0" borderId="0" applyFill="0" applyBorder="0" applyProtection="0">
      <alignment horizontal="right" vertical="top"/>
    </xf>
  </cellStyleXfs>
  <cellXfs count="200">
    <xf numFmtId="0" fontId="0" fillId="0" borderId="0" xfId="0"/>
    <xf numFmtId="169" fontId="75" fillId="55" borderId="21" xfId="12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 wrapText="1"/>
    </xf>
    <xf numFmtId="0" fontId="9" fillId="0" borderId="0" xfId="8" applyFont="1" applyFill="1" applyAlignment="1">
      <alignment horizontal="left" vertical="top" wrapText="1"/>
    </xf>
    <xf numFmtId="169" fontId="9" fillId="0" borderId="0" xfId="7" applyNumberFormat="1" applyFont="1" applyFill="1" applyBorder="1" applyAlignment="1">
      <alignment horizontal="center" vertical="center" wrapText="1"/>
    </xf>
    <xf numFmtId="169" fontId="9" fillId="0" borderId="0" xfId="0" applyNumberFormat="1" applyFont="1" applyFill="1" applyAlignment="1">
      <alignment vertical="center" wrapText="1"/>
    </xf>
    <xf numFmtId="164" fontId="9" fillId="0" borderId="0" xfId="0" applyNumberFormat="1" applyFont="1" applyFill="1" applyAlignment="1">
      <alignment vertical="center" wrapText="1"/>
    </xf>
    <xf numFmtId="169" fontId="9" fillId="0" borderId="21" xfId="7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right" vertical="center" wrapText="1"/>
    </xf>
    <xf numFmtId="169" fontId="9" fillId="0" borderId="0" xfId="7" applyNumberFormat="1" applyFont="1" applyFill="1" applyAlignment="1">
      <alignment vertical="center" wrapText="1"/>
    </xf>
    <xf numFmtId="0" fontId="9" fillId="0" borderId="0" xfId="9" applyFont="1" applyFill="1" applyAlignment="1">
      <alignment vertical="center" wrapText="1"/>
    </xf>
    <xf numFmtId="49" fontId="9" fillId="0" borderId="0" xfId="9" applyNumberFormat="1" applyFont="1" applyFill="1" applyAlignment="1">
      <alignment horizontal="center" vertical="center" wrapText="1"/>
    </xf>
    <xf numFmtId="0" fontId="9" fillId="0" borderId="0" xfId="9" applyFont="1" applyFill="1" applyAlignment="1">
      <alignment horizontal="center" vertical="center" wrapText="1"/>
    </xf>
    <xf numFmtId="49" fontId="9" fillId="0" borderId="21" xfId="9" applyNumberFormat="1" applyFont="1" applyFill="1" applyBorder="1" applyAlignment="1">
      <alignment horizontal="center" vertical="center" textRotation="90" wrapText="1"/>
    </xf>
    <xf numFmtId="39" fontId="9" fillId="0" borderId="21" xfId="9" applyNumberFormat="1" applyFont="1" applyFill="1" applyBorder="1" applyAlignment="1">
      <alignment horizontal="center" vertical="center" wrapText="1"/>
    </xf>
    <xf numFmtId="0" fontId="73" fillId="0" borderId="21" xfId="9" applyFont="1" applyFill="1" applyBorder="1" applyAlignment="1">
      <alignment horizontal="center" vertical="center" wrapText="1"/>
    </xf>
    <xf numFmtId="0" fontId="9" fillId="0" borderId="21" xfId="9" applyFont="1" applyFill="1" applyBorder="1" applyAlignment="1">
      <alignment horizontal="center" vertical="center" wrapText="1"/>
    </xf>
    <xf numFmtId="0" fontId="74" fillId="0" borderId="21" xfId="9" applyFont="1" applyFill="1" applyBorder="1" applyAlignment="1">
      <alignment horizontal="left" vertical="center" wrapText="1"/>
    </xf>
    <xf numFmtId="169" fontId="74" fillId="0" borderId="21" xfId="7" applyNumberFormat="1" applyFont="1" applyFill="1" applyBorder="1" applyAlignment="1">
      <alignment vertical="center" wrapText="1"/>
    </xf>
    <xf numFmtId="0" fontId="74" fillId="0" borderId="0" xfId="9" applyFont="1" applyFill="1" applyAlignment="1">
      <alignment vertical="center" wrapText="1"/>
    </xf>
    <xf numFmtId="169" fontId="9" fillId="0" borderId="0" xfId="9" applyNumberFormat="1" applyFont="1" applyFill="1" applyAlignment="1">
      <alignment vertical="center" wrapText="1"/>
    </xf>
    <xf numFmtId="0" fontId="9" fillId="0" borderId="21" xfId="117" applyNumberFormat="1" applyFont="1" applyFill="1" applyBorder="1" applyAlignment="1">
      <alignment horizontal="center" vertical="center" wrapText="1"/>
    </xf>
    <xf numFmtId="0" fontId="9" fillId="0" borderId="0" xfId="8" applyFont="1" applyFill="1" applyAlignment="1">
      <alignment vertical="center" wrapText="1"/>
    </xf>
    <xf numFmtId="0" fontId="9" fillId="0" borderId="0" xfId="8" applyFont="1" applyFill="1" applyAlignment="1">
      <alignment horizontal="right" vertical="center"/>
    </xf>
    <xf numFmtId="168" fontId="9" fillId="0" borderId="0" xfId="9" applyNumberFormat="1" applyFont="1" applyFill="1" applyAlignment="1">
      <alignment horizontal="center" vertical="center" wrapText="1"/>
    </xf>
    <xf numFmtId="0" fontId="9" fillId="0" borderId="21" xfId="9" applyFont="1" applyFill="1" applyBorder="1" applyAlignment="1">
      <alignment vertical="center" wrapText="1"/>
    </xf>
    <xf numFmtId="168" fontId="9" fillId="0" borderId="0" xfId="9" applyNumberFormat="1" applyFont="1" applyFill="1" applyAlignment="1">
      <alignment vertical="center" wrapText="1"/>
    </xf>
    <xf numFmtId="169" fontId="74" fillId="0" borderId="0" xfId="9" applyNumberFormat="1" applyFont="1" applyFill="1" applyAlignment="1">
      <alignment vertical="center" wrapText="1"/>
    </xf>
    <xf numFmtId="0" fontId="9" fillId="0" borderId="21" xfId="421" applyFont="1" applyFill="1" applyBorder="1" applyAlignment="1">
      <alignment horizontal="center" vertical="center"/>
    </xf>
    <xf numFmtId="0" fontId="9" fillId="0" borderId="21" xfId="9" applyFont="1" applyFill="1" applyBorder="1" applyAlignment="1">
      <alignment horizontal="left" vertical="center" wrapText="1"/>
    </xf>
    <xf numFmtId="0" fontId="7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right" vertical="center"/>
    </xf>
    <xf numFmtId="0" fontId="75" fillId="0" borderId="0" xfId="0" applyFont="1" applyFill="1" applyAlignment="1">
      <alignment vertical="center"/>
    </xf>
    <xf numFmtId="0" fontId="75" fillId="0" borderId="0" xfId="0" applyFont="1" applyFill="1" applyAlignment="1">
      <alignment horizontal="left" vertical="center" wrapText="1"/>
    </xf>
    <xf numFmtId="0" fontId="9" fillId="0" borderId="21" xfId="56" applyFont="1" applyFill="1" applyBorder="1" applyAlignment="1">
      <alignment horizontal="center" vertical="center" wrapText="1"/>
    </xf>
    <xf numFmtId="167" fontId="9" fillId="0" borderId="21" xfId="6" applyFont="1" applyFill="1" applyBorder="1" applyAlignment="1">
      <alignment horizontal="center" vertical="top"/>
    </xf>
    <xf numFmtId="0" fontId="75" fillId="0" borderId="21" xfId="0" applyFont="1" applyFill="1" applyBorder="1" applyAlignment="1">
      <alignment horizontal="left" vertical="center" wrapText="1"/>
    </xf>
    <xf numFmtId="0" fontId="75" fillId="0" borderId="21" xfId="0" applyFont="1" applyFill="1" applyBorder="1" applyAlignment="1">
      <alignment vertical="center"/>
    </xf>
    <xf numFmtId="0" fontId="9" fillId="0" borderId="21" xfId="8" applyFont="1" applyFill="1" applyBorder="1" applyAlignment="1">
      <alignment horizontal="left" vertical="center" wrapText="1"/>
    </xf>
    <xf numFmtId="167" fontId="9" fillId="0" borderId="21" xfId="6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top" wrapText="1"/>
    </xf>
    <xf numFmtId="169" fontId="75" fillId="0" borderId="21" xfId="895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wrapText="1"/>
    </xf>
    <xf numFmtId="0" fontId="74" fillId="0" borderId="21" xfId="0" applyFont="1" applyBorder="1" applyAlignment="1">
      <alignment horizontal="left" vertical="top" wrapText="1"/>
    </xf>
    <xf numFmtId="167" fontId="9" fillId="0" borderId="21" xfId="9" applyNumberFormat="1" applyFont="1" applyFill="1" applyBorder="1" applyAlignment="1">
      <alignment vertical="center" wrapText="1"/>
    </xf>
    <xf numFmtId="0" fontId="75" fillId="0" borderId="21" xfId="0" applyFont="1" applyFill="1" applyBorder="1" applyAlignment="1">
      <alignment vertical="top" wrapText="1"/>
    </xf>
    <xf numFmtId="0" fontId="96" fillId="0" borderId="0" xfId="9" applyFont="1" applyFill="1" applyAlignment="1">
      <alignment vertical="center" wrapText="1"/>
    </xf>
    <xf numFmtId="167" fontId="9" fillId="0" borderId="21" xfId="6" applyNumberFormat="1" applyFont="1" applyFill="1" applyBorder="1" applyAlignment="1">
      <alignment horizontal="right" vertical="top"/>
    </xf>
    <xf numFmtId="169" fontId="75" fillId="0" borderId="21" xfId="0" applyNumberFormat="1" applyFont="1" applyFill="1" applyBorder="1" applyAlignment="1">
      <alignment horizontal="left" vertical="top" wrapText="1"/>
    </xf>
    <xf numFmtId="169" fontId="9" fillId="0" borderId="21" xfId="893" applyNumberFormat="1" applyFont="1" applyFill="1" applyBorder="1" applyAlignment="1">
      <alignment horizontal="right" vertical="top"/>
    </xf>
    <xf numFmtId="167" fontId="9" fillId="0" borderId="21" xfId="893" applyNumberFormat="1" applyFont="1" applyFill="1" applyBorder="1" applyAlignment="1">
      <alignment horizontal="right" vertical="top"/>
    </xf>
    <xf numFmtId="167" fontId="9" fillId="0" borderId="21" xfId="6" applyNumberFormat="1" applyFont="1" applyFill="1" applyBorder="1" applyAlignment="1">
      <alignment horizontal="right" vertical="center"/>
    </xf>
    <xf numFmtId="0" fontId="74" fillId="0" borderId="21" xfId="0" applyFont="1" applyFill="1" applyBorder="1" applyAlignment="1">
      <alignment horizontal="left" vertical="top" wrapText="1"/>
    </xf>
    <xf numFmtId="169" fontId="9" fillId="0" borderId="21" xfId="6" applyNumberFormat="1" applyFont="1" applyFill="1" applyBorder="1" applyAlignment="1">
      <alignment horizontal="right" vertical="top"/>
    </xf>
    <xf numFmtId="0" fontId="97" fillId="0" borderId="21" xfId="0" applyFont="1" applyFill="1" applyBorder="1" applyAlignment="1">
      <alignment horizontal="left" vertical="top" wrapText="1"/>
    </xf>
    <xf numFmtId="0" fontId="9" fillId="0" borderId="21" xfId="0" applyFont="1" applyFill="1" applyBorder="1" applyAlignment="1">
      <alignment vertical="top" wrapText="1"/>
    </xf>
    <xf numFmtId="169" fontId="74" fillId="0" borderId="21" xfId="998" applyNumberFormat="1" applyFont="1" applyFill="1" applyBorder="1" applyAlignment="1">
      <alignment horizontal="right" vertical="top"/>
    </xf>
    <xf numFmtId="167" fontId="75" fillId="0" borderId="21" xfId="0" applyNumberFormat="1" applyFont="1" applyFill="1" applyBorder="1" applyAlignment="1">
      <alignment horizontal="left" vertical="center" wrapText="1"/>
    </xf>
    <xf numFmtId="169" fontId="9" fillId="0" borderId="21" xfId="7" applyNumberFormat="1" applyFont="1" applyFill="1" applyBorder="1" applyAlignment="1">
      <alignment horizontal="left" vertical="center" wrapText="1"/>
    </xf>
    <xf numFmtId="172" fontId="9" fillId="0" borderId="21" xfId="9" applyNumberFormat="1" applyFont="1" applyFill="1" applyBorder="1" applyAlignment="1">
      <alignment horizontal="center" vertical="center" wrapText="1"/>
    </xf>
    <xf numFmtId="0" fontId="74" fillId="0" borderId="21" xfId="9" applyFont="1" applyFill="1" applyBorder="1" applyAlignment="1">
      <alignment horizontal="center" vertical="center" wrapText="1"/>
    </xf>
    <xf numFmtId="0" fontId="74" fillId="0" borderId="21" xfId="9" applyFont="1" applyFill="1" applyBorder="1" applyAlignment="1">
      <alignment vertical="center" wrapText="1"/>
    </xf>
    <xf numFmtId="172" fontId="75" fillId="0" borderId="21" xfId="0" applyNumberFormat="1" applyFont="1" applyFill="1" applyBorder="1" applyAlignment="1">
      <alignment horizontal="center" vertical="center"/>
    </xf>
    <xf numFmtId="0" fontId="75" fillId="0" borderId="0" xfId="0" applyFont="1" applyAlignment="1">
      <alignment horizontal="left" vertical="top" wrapText="1"/>
    </xf>
    <xf numFmtId="0" fontId="75" fillId="0" borderId="0" xfId="0" applyFont="1" applyFill="1" applyAlignment="1">
      <alignment horizontal="left" vertical="top" wrapText="1"/>
    </xf>
    <xf numFmtId="167" fontId="74" fillId="0" borderId="21" xfId="6" applyNumberFormat="1" applyFont="1" applyFill="1" applyBorder="1" applyAlignment="1">
      <alignment horizontal="right" vertical="center"/>
    </xf>
    <xf numFmtId="167" fontId="74" fillId="0" borderId="21" xfId="998" applyNumberFormat="1" applyFont="1" applyFill="1" applyBorder="1" applyAlignment="1">
      <alignment horizontal="right" vertical="top"/>
    </xf>
    <xf numFmtId="0" fontId="9" fillId="0" borderId="0" xfId="8" applyFont="1" applyFill="1" applyAlignment="1">
      <alignment horizontal="left" vertical="center" wrapText="1"/>
    </xf>
    <xf numFmtId="0" fontId="9" fillId="0" borderId="21" xfId="8" applyFont="1" applyFill="1" applyBorder="1" applyAlignment="1">
      <alignment horizontal="left" vertical="center" wrapText="1" indent="2"/>
    </xf>
    <xf numFmtId="0" fontId="9" fillId="0" borderId="0" xfId="8" applyFont="1" applyFill="1">
      <alignment horizontal="left" vertical="top" wrapText="1"/>
    </xf>
    <xf numFmtId="0" fontId="74" fillId="0" borderId="21" xfId="8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left" vertical="center" indent="2"/>
    </xf>
    <xf numFmtId="0" fontId="9" fillId="0" borderId="21" xfId="0" applyFont="1" applyFill="1" applyBorder="1" applyAlignment="1">
      <alignment horizontal="left" vertical="center" wrapText="1" indent="2"/>
    </xf>
    <xf numFmtId="49" fontId="9" fillId="0" borderId="21" xfId="0" applyNumberFormat="1" applyFont="1" applyFill="1" applyBorder="1" applyAlignment="1">
      <alignment horizontal="left" vertical="center" wrapText="1" indent="2"/>
    </xf>
    <xf numFmtId="0" fontId="9" fillId="0" borderId="21" xfId="0" applyFont="1" applyFill="1" applyBorder="1" applyAlignment="1">
      <alignment horizontal="center" vertical="center"/>
    </xf>
    <xf numFmtId="49" fontId="9" fillId="0" borderId="21" xfId="0" applyNumberFormat="1" applyFont="1" applyFill="1" applyBorder="1" applyAlignment="1">
      <alignment horizontal="center" vertical="center" wrapText="1"/>
    </xf>
    <xf numFmtId="0" fontId="9" fillId="0" borderId="21" xfId="8" quotePrefix="1" applyFont="1" applyFill="1" applyBorder="1" applyAlignment="1">
      <alignment horizontal="center" vertical="center" wrapText="1"/>
    </xf>
    <xf numFmtId="168" fontId="9" fillId="0" borderId="0" xfId="8" applyNumberFormat="1" applyFont="1" applyFill="1" applyAlignment="1">
      <alignment horizontal="left" vertical="center" wrapText="1"/>
    </xf>
    <xf numFmtId="0" fontId="74" fillId="0" borderId="21" xfId="8" applyFont="1" applyFill="1" applyBorder="1" applyAlignment="1">
      <alignment horizontal="left" vertical="center" wrapText="1"/>
    </xf>
    <xf numFmtId="0" fontId="74" fillId="0" borderId="0" xfId="8" applyFont="1" applyFill="1" applyAlignment="1">
      <alignment horizontal="left" vertical="center" wrapText="1"/>
    </xf>
    <xf numFmtId="0" fontId="75" fillId="0" borderId="0" xfId="0" applyFont="1" applyFill="1" applyAlignment="1">
      <alignment horizontal="left" vertical="center" indent="2"/>
    </xf>
    <xf numFmtId="167" fontId="9" fillId="0" borderId="21" xfId="8" applyNumberFormat="1" applyFont="1" applyFill="1" applyBorder="1" applyAlignment="1">
      <alignment horizontal="right" vertical="center" wrapText="1"/>
    </xf>
    <xf numFmtId="0" fontId="9" fillId="0" borderId="21" xfId="8" applyFont="1" applyFill="1" applyBorder="1" applyAlignment="1">
      <alignment horizontal="right" vertical="center" wrapText="1"/>
    </xf>
    <xf numFmtId="0" fontId="74" fillId="0" borderId="21" xfId="0" applyFont="1" applyBorder="1" applyAlignment="1">
      <alignment vertical="top" wrapText="1"/>
    </xf>
    <xf numFmtId="0" fontId="74" fillId="0" borderId="0" xfId="0" applyFont="1" applyAlignment="1">
      <alignment vertical="top" wrapText="1"/>
    </xf>
    <xf numFmtId="0" fontId="9" fillId="0" borderId="0" xfId="9" applyFont="1" applyFill="1" applyAlignment="1">
      <alignment horizontal="left" vertical="top" wrapText="1"/>
    </xf>
    <xf numFmtId="0" fontId="9" fillId="0" borderId="0" xfId="9" applyFont="1" applyFill="1" applyAlignment="1">
      <alignment horizontal="right" vertical="top" wrapText="1"/>
    </xf>
    <xf numFmtId="0" fontId="9" fillId="0" borderId="0" xfId="9" applyFont="1" applyFill="1" applyAlignment="1">
      <alignment horizontal="center" vertical="top"/>
    </xf>
    <xf numFmtId="0" fontId="9" fillId="0" borderId="0" xfId="9" applyFont="1" applyFill="1" applyBorder="1" applyAlignment="1">
      <alignment vertical="top"/>
    </xf>
    <xf numFmtId="0" fontId="9" fillId="0" borderId="21" xfId="9" applyFont="1" applyFill="1" applyBorder="1" applyAlignment="1">
      <alignment vertical="top" wrapText="1"/>
    </xf>
    <xf numFmtId="0" fontId="9" fillId="0" borderId="0" xfId="9" applyFont="1" applyFill="1" applyBorder="1" applyAlignment="1">
      <alignment vertical="top" wrapText="1"/>
    </xf>
    <xf numFmtId="0" fontId="74" fillId="0" borderId="21" xfId="9" applyFont="1" applyFill="1" applyBorder="1" applyAlignment="1">
      <alignment horizontal="left" vertical="top" wrapText="1"/>
    </xf>
    <xf numFmtId="0" fontId="74" fillId="0" borderId="21" xfId="9" applyFont="1" applyFill="1" applyBorder="1" applyAlignment="1">
      <alignment vertical="top" wrapText="1"/>
    </xf>
    <xf numFmtId="0" fontId="74" fillId="0" borderId="0" xfId="9" applyFont="1" applyFill="1" applyBorder="1" applyAlignment="1">
      <alignment vertical="top" wrapText="1"/>
    </xf>
    <xf numFmtId="0" fontId="74" fillId="0" borderId="0" xfId="9" applyFont="1" applyFill="1" applyBorder="1" applyAlignment="1">
      <alignment horizontal="left" vertical="top" wrapText="1"/>
    </xf>
    <xf numFmtId="0" fontId="9" fillId="0" borderId="0" xfId="9" applyFont="1" applyFill="1" applyBorder="1" applyAlignment="1">
      <alignment horizontal="left" vertical="top" wrapText="1"/>
    </xf>
    <xf numFmtId="169" fontId="75" fillId="0" borderId="21" xfId="12" applyNumberFormat="1" applyFont="1" applyFill="1" applyBorder="1" applyAlignment="1">
      <alignment horizontal="center" vertical="center"/>
    </xf>
    <xf numFmtId="168" fontId="74" fillId="0" borderId="21" xfId="0" applyNumberFormat="1" applyFont="1" applyFill="1" applyBorder="1" applyAlignment="1">
      <alignment horizontal="right" vertical="top" wrapText="1"/>
    </xf>
    <xf numFmtId="0" fontId="94" fillId="0" borderId="0" xfId="9" applyFont="1" applyFill="1" applyBorder="1" applyAlignment="1">
      <alignment horizontal="left" vertical="top" wrapText="1"/>
    </xf>
    <xf numFmtId="0" fontId="94" fillId="0" borderId="0" xfId="9" applyFont="1" applyFill="1" applyBorder="1" applyAlignment="1">
      <alignment vertical="top" wrapText="1"/>
    </xf>
    <xf numFmtId="0" fontId="74" fillId="0" borderId="21" xfId="0" applyFont="1" applyFill="1" applyBorder="1" applyAlignment="1">
      <alignment vertical="top" wrapText="1"/>
    </xf>
    <xf numFmtId="0" fontId="74" fillId="0" borderId="0" xfId="0" applyFont="1" applyFill="1" applyAlignment="1">
      <alignment vertical="top" wrapText="1"/>
    </xf>
    <xf numFmtId="167" fontId="9" fillId="0" borderId="0" xfId="8" applyNumberFormat="1" applyFont="1" applyFill="1" applyAlignment="1">
      <alignment horizontal="left" vertical="center" wrapText="1"/>
    </xf>
    <xf numFmtId="167" fontId="75" fillId="0" borderId="0" xfId="0" applyNumberFormat="1" applyFont="1" applyFill="1" applyAlignment="1">
      <alignment vertical="center"/>
    </xf>
    <xf numFmtId="0" fontId="9" fillId="0" borderId="21" xfId="0" applyFont="1" applyFill="1" applyBorder="1" applyAlignment="1">
      <alignment horizontal="left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0" xfId="9" applyNumberFormat="1" applyFont="1" applyFill="1" applyAlignment="1">
      <alignment horizontal="center" vertical="center" wrapText="1"/>
    </xf>
    <xf numFmtId="0" fontId="9" fillId="0" borderId="21" xfId="9" applyNumberFormat="1" applyFont="1" applyFill="1" applyBorder="1" applyAlignment="1">
      <alignment horizontal="center" vertical="center" wrapText="1"/>
    </xf>
    <xf numFmtId="168" fontId="9" fillId="0" borderId="21" xfId="9" applyNumberFormat="1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21" xfId="0" applyFont="1" applyFill="1" applyBorder="1" applyAlignment="1">
      <alignment horizontal="right" vertical="center" wrapText="1"/>
    </xf>
    <xf numFmtId="169" fontId="9" fillId="0" borderId="21" xfId="7" applyNumberFormat="1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left" vertical="top"/>
    </xf>
    <xf numFmtId="174" fontId="74" fillId="0" borderId="21" xfId="0" applyNumberFormat="1" applyFont="1" applyFill="1" applyBorder="1" applyAlignment="1">
      <alignment horizontal="right" vertical="top" wrapText="1"/>
    </xf>
    <xf numFmtId="169" fontId="74" fillId="0" borderId="33" xfId="72" applyNumberFormat="1" applyFont="1" applyFill="1" applyBorder="1" applyAlignment="1">
      <alignment horizontal="left" vertical="center" wrapText="1"/>
    </xf>
    <xf numFmtId="169" fontId="74" fillId="0" borderId="21" xfId="72" applyNumberFormat="1" applyFont="1" applyFill="1" applyBorder="1" applyAlignment="1">
      <alignment horizontal="right" vertical="top" wrapText="1"/>
    </xf>
    <xf numFmtId="175" fontId="74" fillId="0" borderId="33" xfId="72" applyNumberFormat="1" applyFont="1" applyFill="1" applyBorder="1" applyAlignment="1">
      <alignment horizontal="left" vertical="center" wrapText="1"/>
    </xf>
    <xf numFmtId="175" fontId="74" fillId="0" borderId="21" xfId="72" applyNumberFormat="1" applyFont="1" applyFill="1" applyBorder="1" applyAlignment="1">
      <alignment horizontal="right" vertical="top" wrapText="1"/>
    </xf>
    <xf numFmtId="169" fontId="98" fillId="0" borderId="21" xfId="72" applyNumberFormat="1" applyFont="1" applyFill="1" applyBorder="1" applyAlignment="1">
      <alignment horizontal="center" vertical="center" wrapText="1"/>
    </xf>
    <xf numFmtId="169" fontId="98" fillId="0" borderId="21" xfId="72" applyNumberFormat="1" applyFont="1" applyFill="1" applyBorder="1" applyAlignment="1">
      <alignment horizontal="center" vertical="top" wrapText="1"/>
    </xf>
    <xf numFmtId="169" fontId="9" fillId="0" borderId="21" xfId="7" applyNumberFormat="1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left" vertical="center" wrapText="1"/>
    </xf>
    <xf numFmtId="0" fontId="75" fillId="0" borderId="21" xfId="0" applyFont="1" applyFill="1" applyBorder="1" applyAlignment="1">
      <alignment vertical="center" wrapText="1"/>
    </xf>
    <xf numFmtId="0" fontId="75" fillId="0" borderId="21" xfId="0" applyFont="1" applyFill="1" applyBorder="1" applyAlignment="1">
      <alignment horizontal="center" vertical="top" wrapText="1"/>
    </xf>
    <xf numFmtId="0" fontId="75" fillId="0" borderId="21" xfId="0" applyFont="1" applyFill="1" applyBorder="1" applyAlignment="1">
      <alignment horizontal="center" vertical="center" wrapText="1"/>
    </xf>
    <xf numFmtId="0" fontId="9" fillId="0" borderId="0" xfId="9" applyNumberFormat="1" applyFont="1" applyFill="1" applyAlignment="1">
      <alignment horizontal="center" vertical="center" wrapText="1"/>
    </xf>
    <xf numFmtId="0" fontId="9" fillId="0" borderId="21" xfId="8" applyFont="1" applyFill="1" applyBorder="1" applyAlignment="1">
      <alignment horizontal="center" vertical="center" wrapText="1"/>
    </xf>
    <xf numFmtId="0" fontId="9" fillId="0" borderId="0" xfId="8" applyFont="1" applyFill="1" applyAlignment="1">
      <alignment horizontal="center" vertical="center" wrapText="1"/>
    </xf>
    <xf numFmtId="0" fontId="9" fillId="0" borderId="21" xfId="0" applyFont="1" applyFill="1" applyBorder="1" applyAlignment="1">
      <alignment horizontal="left" vertical="top" wrapText="1"/>
    </xf>
    <xf numFmtId="0" fontId="9" fillId="0" borderId="21" xfId="9" applyFont="1" applyFill="1" applyBorder="1" applyAlignment="1">
      <alignment horizontal="left" vertical="top" wrapText="1"/>
    </xf>
    <xf numFmtId="0" fontId="9" fillId="0" borderId="21" xfId="9" applyFont="1" applyFill="1" applyBorder="1" applyAlignment="1">
      <alignment horizontal="center" vertical="top" wrapText="1"/>
    </xf>
    <xf numFmtId="0" fontId="9" fillId="0" borderId="0" xfId="9" applyFont="1" applyFill="1" applyAlignment="1">
      <alignment horizontal="center" vertical="top" wrapText="1"/>
    </xf>
    <xf numFmtId="0" fontId="75" fillId="0" borderId="21" xfId="0" applyFont="1" applyFill="1" applyBorder="1" applyAlignment="1">
      <alignment horizontal="left" vertical="top" wrapText="1"/>
    </xf>
    <xf numFmtId="0" fontId="75" fillId="0" borderId="21" xfId="0" applyFont="1" applyBorder="1" applyAlignment="1">
      <alignment horizontal="left" vertical="top" wrapText="1"/>
    </xf>
    <xf numFmtId="0" fontId="75" fillId="0" borderId="21" xfId="0" applyFont="1" applyBorder="1" applyAlignment="1">
      <alignment horizontal="center" vertical="top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1" xfId="8" applyFont="1" applyFill="1" applyBorder="1" applyAlignment="1">
      <alignment horizontal="center" vertical="center" wrapText="1"/>
    </xf>
    <xf numFmtId="0" fontId="75" fillId="0" borderId="21" xfId="0" applyFont="1" applyFill="1" applyBorder="1" applyAlignment="1">
      <alignment horizontal="left" vertical="top" wrapText="1"/>
    </xf>
    <xf numFmtId="0" fontId="9" fillId="0" borderId="21" xfId="0" applyFont="1" applyFill="1" applyBorder="1" applyAlignment="1">
      <alignment horizontal="left" vertical="top" wrapText="1"/>
    </xf>
    <xf numFmtId="0" fontId="9" fillId="0" borderId="21" xfId="0" applyFont="1" applyFill="1" applyBorder="1" applyAlignment="1">
      <alignment vertical="center" wrapText="1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vertical="top" wrapText="1"/>
    </xf>
    <xf numFmtId="0" fontId="9" fillId="0" borderId="21" xfId="0" applyFont="1" applyBorder="1" applyAlignment="1">
      <alignment horizontal="left" vertical="top" wrapText="1"/>
    </xf>
    <xf numFmtId="0" fontId="9" fillId="0" borderId="21" xfId="0" applyFont="1" applyBorder="1" applyAlignment="1">
      <alignment vertical="top" wrapText="1"/>
    </xf>
    <xf numFmtId="0" fontId="9" fillId="0" borderId="0" xfId="0" applyFont="1" applyAlignment="1">
      <alignment vertical="top" wrapText="1"/>
    </xf>
    <xf numFmtId="0" fontId="9" fillId="0" borderId="0" xfId="0" applyFont="1" applyFill="1" applyAlignment="1">
      <alignment horizontal="left" vertical="top" wrapText="1"/>
    </xf>
    <xf numFmtId="167" fontId="0" fillId="0" borderId="0" xfId="0" applyNumberFormat="1" applyFont="1" applyFill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175" fontId="98" fillId="0" borderId="21" xfId="72" applyNumberFormat="1" applyFont="1" applyFill="1" applyBorder="1" applyAlignment="1">
      <alignment horizontal="center" vertical="center" wrapText="1"/>
    </xf>
    <xf numFmtId="0" fontId="9" fillId="0" borderId="30" xfId="8" applyFont="1" applyFill="1" applyBorder="1" applyAlignment="1">
      <alignment vertical="center" wrapText="1"/>
    </xf>
    <xf numFmtId="0" fontId="9" fillId="0" borderId="31" xfId="8" applyFont="1" applyFill="1" applyBorder="1" applyAlignment="1">
      <alignment vertical="center" wrapText="1"/>
    </xf>
    <xf numFmtId="0" fontId="9" fillId="0" borderId="34" xfId="8" applyFont="1" applyFill="1" applyBorder="1" applyAlignment="1">
      <alignment vertical="center" wrapText="1"/>
    </xf>
    <xf numFmtId="0" fontId="75" fillId="0" borderId="21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left" vertical="center" wrapText="1"/>
    </xf>
    <xf numFmtId="0" fontId="75" fillId="0" borderId="21" xfId="0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center" vertical="top" wrapText="1"/>
    </xf>
    <xf numFmtId="0" fontId="75" fillId="0" borderId="21" xfId="0" applyFont="1" applyFill="1" applyBorder="1" applyAlignment="1">
      <alignment horizontal="center" vertical="top"/>
    </xf>
    <xf numFmtId="0" fontId="9" fillId="0" borderId="21" xfId="894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75" fillId="0" borderId="21" xfId="0" applyFont="1" applyFill="1" applyBorder="1" applyAlignment="1">
      <alignment horizontal="center" vertical="center" wrapText="1"/>
    </xf>
    <xf numFmtId="2" fontId="75" fillId="0" borderId="21" xfId="0" applyNumberFormat="1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75" fillId="0" borderId="30" xfId="0" applyFont="1" applyFill="1" applyBorder="1" applyAlignment="1">
      <alignment horizontal="center" vertical="top" wrapText="1"/>
    </xf>
    <xf numFmtId="0" fontId="75" fillId="0" borderId="31" xfId="0" applyFont="1" applyFill="1" applyBorder="1" applyAlignment="1">
      <alignment horizontal="center" vertical="top" wrapText="1"/>
    </xf>
    <xf numFmtId="0" fontId="75" fillId="0" borderId="32" xfId="0" applyFont="1" applyFill="1" applyBorder="1" applyAlignment="1">
      <alignment horizontal="center" vertical="top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0" xfId="9" applyNumberFormat="1" applyFont="1" applyFill="1" applyAlignment="1">
      <alignment horizontal="center" vertical="center" wrapText="1"/>
    </xf>
    <xf numFmtId="168" fontId="9" fillId="0" borderId="1" xfId="9" applyNumberFormat="1" applyFont="1" applyFill="1" applyBorder="1" applyAlignment="1">
      <alignment horizontal="right" vertical="center" wrapText="1"/>
    </xf>
    <xf numFmtId="0" fontId="9" fillId="0" borderId="21" xfId="9" applyNumberFormat="1" applyFont="1" applyFill="1" applyBorder="1" applyAlignment="1">
      <alignment horizontal="center" vertical="center" wrapText="1"/>
    </xf>
    <xf numFmtId="168" fontId="9" fillId="0" borderId="21" xfId="9" applyNumberFormat="1" applyFont="1" applyFill="1" applyBorder="1" applyAlignment="1">
      <alignment horizontal="center" vertical="center" wrapText="1"/>
    </xf>
    <xf numFmtId="49" fontId="9" fillId="0" borderId="21" xfId="9" applyNumberFormat="1" applyFont="1" applyFill="1" applyBorder="1" applyAlignment="1">
      <alignment horizontal="center" vertical="center" wrapText="1"/>
    </xf>
    <xf numFmtId="0" fontId="9" fillId="0" borderId="21" xfId="8" applyFont="1" applyFill="1" applyBorder="1" applyAlignment="1">
      <alignment horizontal="center" vertical="center" wrapText="1"/>
    </xf>
    <xf numFmtId="0" fontId="9" fillId="0" borderId="2" xfId="8" applyFont="1" applyFill="1" applyBorder="1" applyAlignment="1">
      <alignment horizontal="right" wrapText="1"/>
    </xf>
    <xf numFmtId="0" fontId="9" fillId="0" borderId="0" xfId="8" applyFont="1" applyFill="1" applyAlignment="1">
      <alignment horizontal="right" vertical="center" wrapText="1"/>
    </xf>
    <xf numFmtId="0" fontId="9" fillId="0" borderId="0" xfId="8" applyFont="1" applyFill="1" applyAlignment="1">
      <alignment horizontal="center" vertical="center" wrapText="1"/>
    </xf>
    <xf numFmtId="0" fontId="9" fillId="0" borderId="21" xfId="9" applyFont="1" applyFill="1" applyBorder="1" applyAlignment="1">
      <alignment horizontal="center" vertical="top" wrapText="1"/>
    </xf>
    <xf numFmtId="0" fontId="9" fillId="0" borderId="21" xfId="9" applyFont="1" applyFill="1" applyBorder="1" applyAlignment="1">
      <alignment horizontal="left" vertical="top" wrapText="1"/>
    </xf>
    <xf numFmtId="0" fontId="75" fillId="0" borderId="21" xfId="0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left" vertical="top" wrapText="1"/>
    </xf>
    <xf numFmtId="0" fontId="9" fillId="0" borderId="21" xfId="0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center" vertical="top"/>
    </xf>
    <xf numFmtId="0" fontId="74" fillId="0" borderId="21" xfId="894" applyFont="1" applyFill="1" applyBorder="1" applyAlignment="1">
      <alignment horizontal="left" vertical="center" wrapText="1"/>
    </xf>
    <xf numFmtId="0" fontId="9" fillId="0" borderId="30" xfId="0" applyFont="1" applyFill="1" applyBorder="1" applyAlignment="1">
      <alignment horizontal="left" vertical="top" wrapText="1"/>
    </xf>
    <xf numFmtId="0" fontId="9" fillId="0" borderId="34" xfId="0" applyFont="1" applyFill="1" applyBorder="1" applyAlignment="1">
      <alignment horizontal="left" vertical="top" wrapText="1"/>
    </xf>
    <xf numFmtId="0" fontId="9" fillId="0" borderId="0" xfId="9" applyFont="1" applyFill="1" applyBorder="1" applyAlignment="1">
      <alignment horizontal="center" vertical="top"/>
    </xf>
    <xf numFmtId="0" fontId="9" fillId="0" borderId="0" xfId="9" applyFont="1" applyFill="1" applyAlignment="1">
      <alignment horizontal="center" vertical="top" wrapText="1"/>
    </xf>
    <xf numFmtId="0" fontId="74" fillId="0" borderId="30" xfId="894" applyFont="1" applyFill="1" applyBorder="1" applyAlignment="1">
      <alignment horizontal="left" vertical="top" wrapText="1"/>
    </xf>
    <xf numFmtId="0" fontId="74" fillId="0" borderId="32" xfId="894" applyFont="1" applyFill="1" applyBorder="1" applyAlignment="1">
      <alignment horizontal="left" vertical="top" wrapText="1"/>
    </xf>
    <xf numFmtId="0" fontId="74" fillId="0" borderId="34" xfId="894" applyFont="1" applyFill="1" applyBorder="1" applyAlignment="1">
      <alignment horizontal="left" vertical="top" wrapText="1"/>
    </xf>
    <xf numFmtId="0" fontId="75" fillId="0" borderId="21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75" fillId="0" borderId="21" xfId="0" applyFont="1" applyBorder="1" applyAlignment="1">
      <alignment horizontal="center" vertical="top" wrapText="1"/>
    </xf>
    <xf numFmtId="0" fontId="9" fillId="0" borderId="21" xfId="0" applyFont="1" applyFill="1" applyBorder="1" applyAlignment="1">
      <alignment vertical="center" wrapText="1"/>
    </xf>
    <xf numFmtId="0" fontId="9" fillId="0" borderId="0" xfId="8" applyFont="1" applyFill="1" applyAlignment="1">
      <alignment horizontal="right" vertical="top" wrapText="1"/>
    </xf>
    <xf numFmtId="0" fontId="9" fillId="0" borderId="0" xfId="0" applyFont="1" applyFill="1" applyAlignment="1">
      <alignment horizontal="center" vertical="center" wrapText="1"/>
    </xf>
    <xf numFmtId="0" fontId="9" fillId="0" borderId="21" xfId="0" applyFont="1" applyFill="1" applyBorder="1" applyAlignment="1">
      <alignment horizontal="right" vertical="center" wrapText="1"/>
    </xf>
    <xf numFmtId="169" fontId="9" fillId="0" borderId="21" xfId="7" applyNumberFormat="1" applyFont="1" applyFill="1" applyBorder="1" applyAlignment="1">
      <alignment horizontal="center" vertical="center" wrapText="1"/>
    </xf>
  </cellXfs>
  <cellStyles count="999">
    <cellStyle name="_artabyuje" xfId="140"/>
    <cellStyle name="_artabyuje_3.Havelvacner_N1_12 23.01.2018" xfId="141"/>
    <cellStyle name="20% - Accent1 2" xfId="18"/>
    <cellStyle name="20% - Accent1 2 2" xfId="80"/>
    <cellStyle name="20% - Accent1 2 2 2" xfId="142"/>
    <cellStyle name="20% - Accent1 2 2 2 2" xfId="143"/>
    <cellStyle name="20% - Accent1 2 2 2 2 2" xfId="436"/>
    <cellStyle name="20% - Accent1 2 2 2 2 3" xfId="668"/>
    <cellStyle name="20% - Accent1 2 2 2 3" xfId="144"/>
    <cellStyle name="20% - Accent1 2 2 2 3 2" xfId="437"/>
    <cellStyle name="20% - Accent1 2 2 2 3 3" xfId="669"/>
    <cellStyle name="20% - Accent1 2 2 2 4" xfId="435"/>
    <cellStyle name="20% - Accent1 2 2 2 5" xfId="667"/>
    <cellStyle name="20% - Accent1 2 2 3" xfId="145"/>
    <cellStyle name="20% - Accent1 2 2 3 2" xfId="438"/>
    <cellStyle name="20% - Accent1 2 2 3 3" xfId="670"/>
    <cellStyle name="20% - Accent1 2 2 4" xfId="146"/>
    <cellStyle name="20% - Accent1 2 2 4 2" xfId="439"/>
    <cellStyle name="20% - Accent1 2 2 4 3" xfId="671"/>
    <cellStyle name="20% - Accent1 2 3" xfId="147"/>
    <cellStyle name="20% - Accent1 2 3 2" xfId="148"/>
    <cellStyle name="20% - Accent1 2 3 2 2" xfId="441"/>
    <cellStyle name="20% - Accent1 2 3 2 3" xfId="673"/>
    <cellStyle name="20% - Accent1 2 3 3" xfId="149"/>
    <cellStyle name="20% - Accent1 2 3 3 2" xfId="442"/>
    <cellStyle name="20% - Accent1 2 3 3 3" xfId="674"/>
    <cellStyle name="20% - Accent1 2 3 4" xfId="440"/>
    <cellStyle name="20% - Accent1 2 3 5" xfId="672"/>
    <cellStyle name="20% - Accent1 2 4" xfId="150"/>
    <cellStyle name="20% - Accent1 2 4 2" xfId="151"/>
    <cellStyle name="20% - Accent1 2 4 2 2" xfId="444"/>
    <cellStyle name="20% - Accent1 2 4 2 3" xfId="676"/>
    <cellStyle name="20% - Accent1 2 4 3" xfId="152"/>
    <cellStyle name="20% - Accent1 2 4 3 2" xfId="445"/>
    <cellStyle name="20% - Accent1 2 4 3 3" xfId="677"/>
    <cellStyle name="20% - Accent1 2 4 4" xfId="443"/>
    <cellStyle name="20% - Accent1 2 4 5" xfId="675"/>
    <cellStyle name="20% - Accent1 2 5" xfId="153"/>
    <cellStyle name="20% - Accent1 2 5 2" xfId="446"/>
    <cellStyle name="20% - Accent1 2 5 3" xfId="678"/>
    <cellStyle name="20% - Accent1 2 6" xfId="154"/>
    <cellStyle name="20% - Accent1 2 6 2" xfId="447"/>
    <cellStyle name="20% - Accent1 2 6 3" xfId="679"/>
    <cellStyle name="20% - Accent1 3" xfId="381"/>
    <cellStyle name="20% - Accent1 3 2" xfId="646"/>
    <cellStyle name="20% - Accent1 3 3" xfId="879"/>
    <cellStyle name="20% - Accent1 4" xfId="896"/>
    <cellStyle name="20% - Accent2 2" xfId="19"/>
    <cellStyle name="20% - Accent2 2 2" xfId="81"/>
    <cellStyle name="20% - Accent2 2 2 2" xfId="155"/>
    <cellStyle name="20% - Accent2 2 2 2 2" xfId="156"/>
    <cellStyle name="20% - Accent2 2 2 2 2 2" xfId="449"/>
    <cellStyle name="20% - Accent2 2 2 2 2 3" xfId="681"/>
    <cellStyle name="20% - Accent2 2 2 2 3" xfId="157"/>
    <cellStyle name="20% - Accent2 2 2 2 3 2" xfId="450"/>
    <cellStyle name="20% - Accent2 2 2 2 3 3" xfId="682"/>
    <cellStyle name="20% - Accent2 2 2 2 4" xfId="448"/>
    <cellStyle name="20% - Accent2 2 2 2 5" xfId="680"/>
    <cellStyle name="20% - Accent2 2 2 3" xfId="158"/>
    <cellStyle name="20% - Accent2 2 2 3 2" xfId="451"/>
    <cellStyle name="20% - Accent2 2 2 3 3" xfId="683"/>
    <cellStyle name="20% - Accent2 2 2 4" xfId="159"/>
    <cellStyle name="20% - Accent2 2 2 4 2" xfId="452"/>
    <cellStyle name="20% - Accent2 2 2 4 3" xfId="684"/>
    <cellStyle name="20% - Accent2 2 3" xfId="160"/>
    <cellStyle name="20% - Accent2 2 3 2" xfId="161"/>
    <cellStyle name="20% - Accent2 2 3 2 2" xfId="454"/>
    <cellStyle name="20% - Accent2 2 3 2 3" xfId="686"/>
    <cellStyle name="20% - Accent2 2 3 3" xfId="162"/>
    <cellStyle name="20% - Accent2 2 3 3 2" xfId="455"/>
    <cellStyle name="20% - Accent2 2 3 3 3" xfId="687"/>
    <cellStyle name="20% - Accent2 2 3 4" xfId="453"/>
    <cellStyle name="20% - Accent2 2 3 5" xfId="685"/>
    <cellStyle name="20% - Accent2 2 4" xfId="163"/>
    <cellStyle name="20% - Accent2 2 4 2" xfId="164"/>
    <cellStyle name="20% - Accent2 2 4 2 2" xfId="457"/>
    <cellStyle name="20% - Accent2 2 4 2 3" xfId="689"/>
    <cellStyle name="20% - Accent2 2 4 3" xfId="165"/>
    <cellStyle name="20% - Accent2 2 4 3 2" xfId="458"/>
    <cellStyle name="20% - Accent2 2 4 3 3" xfId="690"/>
    <cellStyle name="20% - Accent2 2 4 4" xfId="456"/>
    <cellStyle name="20% - Accent2 2 4 5" xfId="688"/>
    <cellStyle name="20% - Accent2 2 5" xfId="166"/>
    <cellStyle name="20% - Accent2 2 5 2" xfId="459"/>
    <cellStyle name="20% - Accent2 2 5 3" xfId="691"/>
    <cellStyle name="20% - Accent2 2 6" xfId="167"/>
    <cellStyle name="20% - Accent2 2 6 2" xfId="460"/>
    <cellStyle name="20% - Accent2 2 6 3" xfId="692"/>
    <cellStyle name="20% - Accent2 3" xfId="382"/>
    <cellStyle name="20% - Accent2 3 2" xfId="647"/>
    <cellStyle name="20% - Accent2 3 3" xfId="880"/>
    <cellStyle name="20% - Accent2 4" xfId="897"/>
    <cellStyle name="20% - Accent3 2" xfId="20"/>
    <cellStyle name="20% - Accent3 2 2" xfId="82"/>
    <cellStyle name="20% - Accent3 2 2 2" xfId="168"/>
    <cellStyle name="20% - Accent3 2 2 2 2" xfId="169"/>
    <cellStyle name="20% - Accent3 2 2 2 2 2" xfId="462"/>
    <cellStyle name="20% - Accent3 2 2 2 2 3" xfId="694"/>
    <cellStyle name="20% - Accent3 2 2 2 3" xfId="170"/>
    <cellStyle name="20% - Accent3 2 2 2 3 2" xfId="463"/>
    <cellStyle name="20% - Accent3 2 2 2 3 3" xfId="695"/>
    <cellStyle name="20% - Accent3 2 2 2 4" xfId="461"/>
    <cellStyle name="20% - Accent3 2 2 2 5" xfId="693"/>
    <cellStyle name="20% - Accent3 2 2 3" xfId="171"/>
    <cellStyle name="20% - Accent3 2 2 3 2" xfId="464"/>
    <cellStyle name="20% - Accent3 2 2 3 3" xfId="696"/>
    <cellStyle name="20% - Accent3 2 2 4" xfId="172"/>
    <cellStyle name="20% - Accent3 2 2 4 2" xfId="465"/>
    <cellStyle name="20% - Accent3 2 2 4 3" xfId="697"/>
    <cellStyle name="20% - Accent3 2 3" xfId="173"/>
    <cellStyle name="20% - Accent3 2 3 2" xfId="174"/>
    <cellStyle name="20% - Accent3 2 3 2 2" xfId="467"/>
    <cellStyle name="20% - Accent3 2 3 2 3" xfId="699"/>
    <cellStyle name="20% - Accent3 2 3 3" xfId="175"/>
    <cellStyle name="20% - Accent3 2 3 3 2" xfId="468"/>
    <cellStyle name="20% - Accent3 2 3 3 3" xfId="700"/>
    <cellStyle name="20% - Accent3 2 3 4" xfId="466"/>
    <cellStyle name="20% - Accent3 2 3 5" xfId="698"/>
    <cellStyle name="20% - Accent3 2 4" xfId="176"/>
    <cellStyle name="20% - Accent3 2 4 2" xfId="177"/>
    <cellStyle name="20% - Accent3 2 4 2 2" xfId="470"/>
    <cellStyle name="20% - Accent3 2 4 2 3" xfId="702"/>
    <cellStyle name="20% - Accent3 2 4 3" xfId="178"/>
    <cellStyle name="20% - Accent3 2 4 3 2" xfId="471"/>
    <cellStyle name="20% - Accent3 2 4 3 3" xfId="703"/>
    <cellStyle name="20% - Accent3 2 4 4" xfId="469"/>
    <cellStyle name="20% - Accent3 2 4 5" xfId="701"/>
    <cellStyle name="20% - Accent3 2 5" xfId="179"/>
    <cellStyle name="20% - Accent3 2 5 2" xfId="472"/>
    <cellStyle name="20% - Accent3 2 5 3" xfId="704"/>
    <cellStyle name="20% - Accent3 2 6" xfId="180"/>
    <cellStyle name="20% - Accent3 2 6 2" xfId="473"/>
    <cellStyle name="20% - Accent3 2 6 3" xfId="705"/>
    <cellStyle name="20% - Accent3 3" xfId="383"/>
    <cellStyle name="20% - Accent3 3 2" xfId="648"/>
    <cellStyle name="20% - Accent3 3 3" xfId="881"/>
    <cellStyle name="20% - Accent3 4" xfId="898"/>
    <cellStyle name="20% - Accent4 2" xfId="21"/>
    <cellStyle name="20% - Accent4 2 2" xfId="83"/>
    <cellStyle name="20% - Accent4 2 2 2" xfId="181"/>
    <cellStyle name="20% - Accent4 2 2 2 2" xfId="182"/>
    <cellStyle name="20% - Accent4 2 2 2 2 2" xfId="475"/>
    <cellStyle name="20% - Accent4 2 2 2 2 3" xfId="707"/>
    <cellStyle name="20% - Accent4 2 2 2 3" xfId="183"/>
    <cellStyle name="20% - Accent4 2 2 2 3 2" xfId="476"/>
    <cellStyle name="20% - Accent4 2 2 2 3 3" xfId="708"/>
    <cellStyle name="20% - Accent4 2 2 2 4" xfId="474"/>
    <cellStyle name="20% - Accent4 2 2 2 5" xfId="706"/>
    <cellStyle name="20% - Accent4 2 2 3" xfId="184"/>
    <cellStyle name="20% - Accent4 2 2 3 2" xfId="477"/>
    <cellStyle name="20% - Accent4 2 2 3 3" xfId="709"/>
    <cellStyle name="20% - Accent4 2 2 4" xfId="185"/>
    <cellStyle name="20% - Accent4 2 2 4 2" xfId="478"/>
    <cellStyle name="20% - Accent4 2 2 4 3" xfId="710"/>
    <cellStyle name="20% - Accent4 2 3" xfId="186"/>
    <cellStyle name="20% - Accent4 2 3 2" xfId="187"/>
    <cellStyle name="20% - Accent4 2 3 2 2" xfId="480"/>
    <cellStyle name="20% - Accent4 2 3 2 3" xfId="712"/>
    <cellStyle name="20% - Accent4 2 3 3" xfId="188"/>
    <cellStyle name="20% - Accent4 2 3 3 2" xfId="481"/>
    <cellStyle name="20% - Accent4 2 3 3 3" xfId="713"/>
    <cellStyle name="20% - Accent4 2 3 4" xfId="479"/>
    <cellStyle name="20% - Accent4 2 3 5" xfId="711"/>
    <cellStyle name="20% - Accent4 2 4" xfId="189"/>
    <cellStyle name="20% - Accent4 2 4 2" xfId="190"/>
    <cellStyle name="20% - Accent4 2 4 2 2" xfId="483"/>
    <cellStyle name="20% - Accent4 2 4 2 3" xfId="715"/>
    <cellStyle name="20% - Accent4 2 4 3" xfId="191"/>
    <cellStyle name="20% - Accent4 2 4 3 2" xfId="484"/>
    <cellStyle name="20% - Accent4 2 4 3 3" xfId="716"/>
    <cellStyle name="20% - Accent4 2 4 4" xfId="482"/>
    <cellStyle name="20% - Accent4 2 4 5" xfId="714"/>
    <cellStyle name="20% - Accent4 2 5" xfId="192"/>
    <cellStyle name="20% - Accent4 2 5 2" xfId="485"/>
    <cellStyle name="20% - Accent4 2 5 3" xfId="717"/>
    <cellStyle name="20% - Accent4 2 6" xfId="193"/>
    <cellStyle name="20% - Accent4 2 6 2" xfId="486"/>
    <cellStyle name="20% - Accent4 2 6 3" xfId="718"/>
    <cellStyle name="20% - Accent4 3" xfId="384"/>
    <cellStyle name="20% - Accent4 3 2" xfId="649"/>
    <cellStyle name="20% - Accent4 3 3" xfId="882"/>
    <cellStyle name="20% - Accent4 4" xfId="899"/>
    <cellStyle name="20% - Accent5 2" xfId="22"/>
    <cellStyle name="20% - Accent5 2 2" xfId="84"/>
    <cellStyle name="20% - Accent5 2 2 2" xfId="194"/>
    <cellStyle name="20% - Accent5 2 2 2 2" xfId="195"/>
    <cellStyle name="20% - Accent5 2 2 2 2 2" xfId="488"/>
    <cellStyle name="20% - Accent5 2 2 2 2 3" xfId="720"/>
    <cellStyle name="20% - Accent5 2 2 2 3" xfId="196"/>
    <cellStyle name="20% - Accent5 2 2 2 3 2" xfId="489"/>
    <cellStyle name="20% - Accent5 2 2 2 3 3" xfId="721"/>
    <cellStyle name="20% - Accent5 2 2 2 4" xfId="487"/>
    <cellStyle name="20% - Accent5 2 2 2 5" xfId="719"/>
    <cellStyle name="20% - Accent5 2 2 3" xfId="197"/>
    <cellStyle name="20% - Accent5 2 2 3 2" xfId="490"/>
    <cellStyle name="20% - Accent5 2 2 3 3" xfId="722"/>
    <cellStyle name="20% - Accent5 2 2 4" xfId="198"/>
    <cellStyle name="20% - Accent5 2 2 4 2" xfId="491"/>
    <cellStyle name="20% - Accent5 2 2 4 3" xfId="723"/>
    <cellStyle name="20% - Accent5 2 3" xfId="199"/>
    <cellStyle name="20% - Accent5 2 3 2" xfId="200"/>
    <cellStyle name="20% - Accent5 2 3 2 2" xfId="493"/>
    <cellStyle name="20% - Accent5 2 3 2 3" xfId="725"/>
    <cellStyle name="20% - Accent5 2 3 3" xfId="201"/>
    <cellStyle name="20% - Accent5 2 3 3 2" xfId="494"/>
    <cellStyle name="20% - Accent5 2 3 3 3" xfId="726"/>
    <cellStyle name="20% - Accent5 2 3 4" xfId="492"/>
    <cellStyle name="20% - Accent5 2 3 5" xfId="724"/>
    <cellStyle name="20% - Accent5 2 4" xfId="202"/>
    <cellStyle name="20% - Accent5 2 4 2" xfId="203"/>
    <cellStyle name="20% - Accent5 2 4 2 2" xfId="496"/>
    <cellStyle name="20% - Accent5 2 4 2 3" xfId="728"/>
    <cellStyle name="20% - Accent5 2 4 3" xfId="204"/>
    <cellStyle name="20% - Accent5 2 4 3 2" xfId="497"/>
    <cellStyle name="20% - Accent5 2 4 3 3" xfId="729"/>
    <cellStyle name="20% - Accent5 2 4 4" xfId="495"/>
    <cellStyle name="20% - Accent5 2 4 5" xfId="727"/>
    <cellStyle name="20% - Accent5 2 5" xfId="205"/>
    <cellStyle name="20% - Accent5 2 5 2" xfId="498"/>
    <cellStyle name="20% - Accent5 2 5 3" xfId="730"/>
    <cellStyle name="20% - Accent5 2 6" xfId="206"/>
    <cellStyle name="20% - Accent5 2 6 2" xfId="499"/>
    <cellStyle name="20% - Accent5 2 6 3" xfId="731"/>
    <cellStyle name="20% - Accent5 3" xfId="385"/>
    <cellStyle name="20% - Accent5 3 2" xfId="650"/>
    <cellStyle name="20% - Accent5 3 3" xfId="883"/>
    <cellStyle name="20% - Accent5 4" xfId="900"/>
    <cellStyle name="20% - Accent6 2" xfId="23"/>
    <cellStyle name="20% - Accent6 2 2" xfId="85"/>
    <cellStyle name="20% - Accent6 2 2 2" xfId="207"/>
    <cellStyle name="20% - Accent6 2 2 2 2" xfId="208"/>
    <cellStyle name="20% - Accent6 2 2 2 2 2" xfId="501"/>
    <cellStyle name="20% - Accent6 2 2 2 2 3" xfId="733"/>
    <cellStyle name="20% - Accent6 2 2 2 3" xfId="209"/>
    <cellStyle name="20% - Accent6 2 2 2 3 2" xfId="502"/>
    <cellStyle name="20% - Accent6 2 2 2 3 3" xfId="734"/>
    <cellStyle name="20% - Accent6 2 2 2 4" xfId="500"/>
    <cellStyle name="20% - Accent6 2 2 2 5" xfId="732"/>
    <cellStyle name="20% - Accent6 2 2 3" xfId="210"/>
    <cellStyle name="20% - Accent6 2 2 3 2" xfId="503"/>
    <cellStyle name="20% - Accent6 2 2 3 3" xfId="735"/>
    <cellStyle name="20% - Accent6 2 2 4" xfId="211"/>
    <cellStyle name="20% - Accent6 2 2 4 2" xfId="504"/>
    <cellStyle name="20% - Accent6 2 2 4 3" xfId="736"/>
    <cellStyle name="20% - Accent6 2 3" xfId="212"/>
    <cellStyle name="20% - Accent6 2 3 2" xfId="213"/>
    <cellStyle name="20% - Accent6 2 3 2 2" xfId="506"/>
    <cellStyle name="20% - Accent6 2 3 2 3" xfId="738"/>
    <cellStyle name="20% - Accent6 2 3 3" xfId="214"/>
    <cellStyle name="20% - Accent6 2 3 3 2" xfId="507"/>
    <cellStyle name="20% - Accent6 2 3 3 3" xfId="739"/>
    <cellStyle name="20% - Accent6 2 3 4" xfId="505"/>
    <cellStyle name="20% - Accent6 2 3 5" xfId="737"/>
    <cellStyle name="20% - Accent6 2 4" xfId="215"/>
    <cellStyle name="20% - Accent6 2 4 2" xfId="216"/>
    <cellStyle name="20% - Accent6 2 4 2 2" xfId="509"/>
    <cellStyle name="20% - Accent6 2 4 2 3" xfId="741"/>
    <cellStyle name="20% - Accent6 2 4 3" xfId="217"/>
    <cellStyle name="20% - Accent6 2 4 3 2" xfId="510"/>
    <cellStyle name="20% - Accent6 2 4 3 3" xfId="742"/>
    <cellStyle name="20% - Accent6 2 4 4" xfId="508"/>
    <cellStyle name="20% - Accent6 2 4 5" xfId="740"/>
    <cellStyle name="20% - Accent6 2 5" xfId="218"/>
    <cellStyle name="20% - Accent6 2 5 2" xfId="511"/>
    <cellStyle name="20% - Accent6 2 5 3" xfId="743"/>
    <cellStyle name="20% - Accent6 2 6" xfId="219"/>
    <cellStyle name="20% - Accent6 2 6 2" xfId="512"/>
    <cellStyle name="20% - Accent6 2 6 3" xfId="744"/>
    <cellStyle name="20% - Accent6 3" xfId="386"/>
    <cellStyle name="20% - Accent6 3 2" xfId="651"/>
    <cellStyle name="20% - Accent6 3 3" xfId="884"/>
    <cellStyle name="20% - Accent6 4" xfId="901"/>
    <cellStyle name="20% - Акцент1 2" xfId="902"/>
    <cellStyle name="20% — акцент1 2" xfId="903"/>
    <cellStyle name="20% - Акцент2 2" xfId="904"/>
    <cellStyle name="20% — акцент2 2" xfId="905"/>
    <cellStyle name="20% - Акцент3 2" xfId="906"/>
    <cellStyle name="20% — акцент3 2" xfId="907"/>
    <cellStyle name="20% - Акцент4 2" xfId="908"/>
    <cellStyle name="20% — акцент4 2" xfId="909"/>
    <cellStyle name="20% - Акцент5 2" xfId="910"/>
    <cellStyle name="20% — акцент5 2" xfId="911"/>
    <cellStyle name="20% - Акцент6 2" xfId="912"/>
    <cellStyle name="20% — акцент6 2" xfId="913"/>
    <cellStyle name="40% - Accent1 2" xfId="24"/>
    <cellStyle name="40% - Accent1 2 2" xfId="86"/>
    <cellStyle name="40% - Accent1 2 2 2" xfId="220"/>
    <cellStyle name="40% - Accent1 2 2 2 2" xfId="221"/>
    <cellStyle name="40% - Accent1 2 2 2 2 2" xfId="514"/>
    <cellStyle name="40% - Accent1 2 2 2 2 3" xfId="746"/>
    <cellStyle name="40% - Accent1 2 2 2 3" xfId="222"/>
    <cellStyle name="40% - Accent1 2 2 2 3 2" xfId="515"/>
    <cellStyle name="40% - Accent1 2 2 2 3 3" xfId="747"/>
    <cellStyle name="40% - Accent1 2 2 2 4" xfId="513"/>
    <cellStyle name="40% - Accent1 2 2 2 5" xfId="745"/>
    <cellStyle name="40% - Accent1 2 2 3" xfId="223"/>
    <cellStyle name="40% - Accent1 2 2 3 2" xfId="516"/>
    <cellStyle name="40% - Accent1 2 2 3 3" xfId="748"/>
    <cellStyle name="40% - Accent1 2 2 4" xfId="224"/>
    <cellStyle name="40% - Accent1 2 2 4 2" xfId="517"/>
    <cellStyle name="40% - Accent1 2 2 4 3" xfId="749"/>
    <cellStyle name="40% - Accent1 2 3" xfId="225"/>
    <cellStyle name="40% - Accent1 2 3 2" xfId="226"/>
    <cellStyle name="40% - Accent1 2 3 2 2" xfId="519"/>
    <cellStyle name="40% - Accent1 2 3 2 3" xfId="751"/>
    <cellStyle name="40% - Accent1 2 3 3" xfId="227"/>
    <cellStyle name="40% - Accent1 2 3 3 2" xfId="520"/>
    <cellStyle name="40% - Accent1 2 3 3 3" xfId="752"/>
    <cellStyle name="40% - Accent1 2 3 4" xfId="518"/>
    <cellStyle name="40% - Accent1 2 3 5" xfId="750"/>
    <cellStyle name="40% - Accent1 2 4" xfId="228"/>
    <cellStyle name="40% - Accent1 2 4 2" xfId="229"/>
    <cellStyle name="40% - Accent1 2 4 2 2" xfId="522"/>
    <cellStyle name="40% - Accent1 2 4 2 3" xfId="754"/>
    <cellStyle name="40% - Accent1 2 4 3" xfId="230"/>
    <cellStyle name="40% - Accent1 2 4 3 2" xfId="523"/>
    <cellStyle name="40% - Accent1 2 4 3 3" xfId="755"/>
    <cellStyle name="40% - Accent1 2 4 4" xfId="521"/>
    <cellStyle name="40% - Accent1 2 4 5" xfId="753"/>
    <cellStyle name="40% - Accent1 2 5" xfId="231"/>
    <cellStyle name="40% - Accent1 2 5 2" xfId="524"/>
    <cellStyle name="40% - Accent1 2 5 3" xfId="756"/>
    <cellStyle name="40% - Accent1 2 6" xfId="232"/>
    <cellStyle name="40% - Accent1 2 6 2" xfId="525"/>
    <cellStyle name="40% - Accent1 2 6 3" xfId="757"/>
    <cellStyle name="40% - Accent1 3" xfId="387"/>
    <cellStyle name="40% - Accent1 3 2" xfId="652"/>
    <cellStyle name="40% - Accent1 3 3" xfId="885"/>
    <cellStyle name="40% - Accent1 4" xfId="914"/>
    <cellStyle name="40% - Accent2 2" xfId="25"/>
    <cellStyle name="40% - Accent2 2 2" xfId="87"/>
    <cellStyle name="40% - Accent2 2 2 2" xfId="233"/>
    <cellStyle name="40% - Accent2 2 2 2 2" xfId="234"/>
    <cellStyle name="40% - Accent2 2 2 2 2 2" xfId="527"/>
    <cellStyle name="40% - Accent2 2 2 2 2 3" xfId="759"/>
    <cellStyle name="40% - Accent2 2 2 2 3" xfId="235"/>
    <cellStyle name="40% - Accent2 2 2 2 3 2" xfId="528"/>
    <cellStyle name="40% - Accent2 2 2 2 3 3" xfId="760"/>
    <cellStyle name="40% - Accent2 2 2 2 4" xfId="526"/>
    <cellStyle name="40% - Accent2 2 2 2 5" xfId="758"/>
    <cellStyle name="40% - Accent2 2 2 3" xfId="236"/>
    <cellStyle name="40% - Accent2 2 2 3 2" xfId="529"/>
    <cellStyle name="40% - Accent2 2 2 3 3" xfId="761"/>
    <cellStyle name="40% - Accent2 2 2 4" xfId="237"/>
    <cellStyle name="40% - Accent2 2 2 4 2" xfId="530"/>
    <cellStyle name="40% - Accent2 2 2 4 3" xfId="762"/>
    <cellStyle name="40% - Accent2 2 3" xfId="238"/>
    <cellStyle name="40% - Accent2 2 3 2" xfId="239"/>
    <cellStyle name="40% - Accent2 2 3 2 2" xfId="532"/>
    <cellStyle name="40% - Accent2 2 3 2 3" xfId="764"/>
    <cellStyle name="40% - Accent2 2 3 3" xfId="240"/>
    <cellStyle name="40% - Accent2 2 3 3 2" xfId="533"/>
    <cellStyle name="40% - Accent2 2 3 3 3" xfId="765"/>
    <cellStyle name="40% - Accent2 2 3 4" xfId="531"/>
    <cellStyle name="40% - Accent2 2 3 5" xfId="763"/>
    <cellStyle name="40% - Accent2 2 4" xfId="241"/>
    <cellStyle name="40% - Accent2 2 4 2" xfId="242"/>
    <cellStyle name="40% - Accent2 2 4 2 2" xfId="535"/>
    <cellStyle name="40% - Accent2 2 4 2 3" xfId="767"/>
    <cellStyle name="40% - Accent2 2 4 3" xfId="243"/>
    <cellStyle name="40% - Accent2 2 4 3 2" xfId="536"/>
    <cellStyle name="40% - Accent2 2 4 3 3" xfId="768"/>
    <cellStyle name="40% - Accent2 2 4 4" xfId="534"/>
    <cellStyle name="40% - Accent2 2 4 5" xfId="766"/>
    <cellStyle name="40% - Accent2 2 5" xfId="244"/>
    <cellStyle name="40% - Accent2 2 5 2" xfId="537"/>
    <cellStyle name="40% - Accent2 2 5 3" xfId="769"/>
    <cellStyle name="40% - Accent2 2 6" xfId="245"/>
    <cellStyle name="40% - Accent2 2 6 2" xfId="538"/>
    <cellStyle name="40% - Accent2 2 6 3" xfId="770"/>
    <cellStyle name="40% - Accent2 3" xfId="388"/>
    <cellStyle name="40% - Accent2 3 2" xfId="653"/>
    <cellStyle name="40% - Accent2 3 3" xfId="886"/>
    <cellStyle name="40% - Accent2 4" xfId="915"/>
    <cellStyle name="40% - Accent3 2" xfId="26"/>
    <cellStyle name="40% - Accent3 2 2" xfId="88"/>
    <cellStyle name="40% - Accent3 2 2 2" xfId="246"/>
    <cellStyle name="40% - Accent3 2 2 2 2" xfId="247"/>
    <cellStyle name="40% - Accent3 2 2 2 2 2" xfId="540"/>
    <cellStyle name="40% - Accent3 2 2 2 2 3" xfId="772"/>
    <cellStyle name="40% - Accent3 2 2 2 3" xfId="248"/>
    <cellStyle name="40% - Accent3 2 2 2 3 2" xfId="541"/>
    <cellStyle name="40% - Accent3 2 2 2 3 3" xfId="773"/>
    <cellStyle name="40% - Accent3 2 2 2 4" xfId="539"/>
    <cellStyle name="40% - Accent3 2 2 2 5" xfId="771"/>
    <cellStyle name="40% - Accent3 2 2 3" xfId="249"/>
    <cellStyle name="40% - Accent3 2 2 3 2" xfId="542"/>
    <cellStyle name="40% - Accent3 2 2 3 3" xfId="774"/>
    <cellStyle name="40% - Accent3 2 2 4" xfId="250"/>
    <cellStyle name="40% - Accent3 2 2 4 2" xfId="543"/>
    <cellStyle name="40% - Accent3 2 2 4 3" xfId="775"/>
    <cellStyle name="40% - Accent3 2 3" xfId="251"/>
    <cellStyle name="40% - Accent3 2 3 2" xfId="252"/>
    <cellStyle name="40% - Accent3 2 3 2 2" xfId="545"/>
    <cellStyle name="40% - Accent3 2 3 2 3" xfId="777"/>
    <cellStyle name="40% - Accent3 2 3 3" xfId="253"/>
    <cellStyle name="40% - Accent3 2 3 3 2" xfId="546"/>
    <cellStyle name="40% - Accent3 2 3 3 3" xfId="778"/>
    <cellStyle name="40% - Accent3 2 3 4" xfId="544"/>
    <cellStyle name="40% - Accent3 2 3 5" xfId="776"/>
    <cellStyle name="40% - Accent3 2 4" xfId="254"/>
    <cellStyle name="40% - Accent3 2 4 2" xfId="255"/>
    <cellStyle name="40% - Accent3 2 4 2 2" xfId="548"/>
    <cellStyle name="40% - Accent3 2 4 2 3" xfId="780"/>
    <cellStyle name="40% - Accent3 2 4 3" xfId="256"/>
    <cellStyle name="40% - Accent3 2 4 3 2" xfId="549"/>
    <cellStyle name="40% - Accent3 2 4 3 3" xfId="781"/>
    <cellStyle name="40% - Accent3 2 4 4" xfId="547"/>
    <cellStyle name="40% - Accent3 2 4 5" xfId="779"/>
    <cellStyle name="40% - Accent3 2 5" xfId="257"/>
    <cellStyle name="40% - Accent3 2 5 2" xfId="550"/>
    <cellStyle name="40% - Accent3 2 5 3" xfId="782"/>
    <cellStyle name="40% - Accent3 2 6" xfId="258"/>
    <cellStyle name="40% - Accent3 2 6 2" xfId="551"/>
    <cellStyle name="40% - Accent3 2 6 3" xfId="783"/>
    <cellStyle name="40% - Accent3 3" xfId="389"/>
    <cellStyle name="40% - Accent3 3 2" xfId="654"/>
    <cellStyle name="40% - Accent3 3 3" xfId="887"/>
    <cellStyle name="40% - Accent3 4" xfId="916"/>
    <cellStyle name="40% - Accent4 2" xfId="27"/>
    <cellStyle name="40% - Accent4 2 2" xfId="89"/>
    <cellStyle name="40% - Accent4 2 2 2" xfId="259"/>
    <cellStyle name="40% - Accent4 2 2 2 2" xfId="260"/>
    <cellStyle name="40% - Accent4 2 2 2 2 2" xfId="553"/>
    <cellStyle name="40% - Accent4 2 2 2 2 3" xfId="785"/>
    <cellStyle name="40% - Accent4 2 2 2 3" xfId="261"/>
    <cellStyle name="40% - Accent4 2 2 2 3 2" xfId="554"/>
    <cellStyle name="40% - Accent4 2 2 2 3 3" xfId="786"/>
    <cellStyle name="40% - Accent4 2 2 2 4" xfId="552"/>
    <cellStyle name="40% - Accent4 2 2 2 5" xfId="784"/>
    <cellStyle name="40% - Accent4 2 2 3" xfId="262"/>
    <cellStyle name="40% - Accent4 2 2 3 2" xfId="555"/>
    <cellStyle name="40% - Accent4 2 2 3 3" xfId="787"/>
    <cellStyle name="40% - Accent4 2 2 4" xfId="263"/>
    <cellStyle name="40% - Accent4 2 2 4 2" xfId="556"/>
    <cellStyle name="40% - Accent4 2 2 4 3" xfId="788"/>
    <cellStyle name="40% - Accent4 2 3" xfId="264"/>
    <cellStyle name="40% - Accent4 2 3 2" xfId="265"/>
    <cellStyle name="40% - Accent4 2 3 2 2" xfId="558"/>
    <cellStyle name="40% - Accent4 2 3 2 3" xfId="790"/>
    <cellStyle name="40% - Accent4 2 3 3" xfId="266"/>
    <cellStyle name="40% - Accent4 2 3 3 2" xfId="559"/>
    <cellStyle name="40% - Accent4 2 3 3 3" xfId="791"/>
    <cellStyle name="40% - Accent4 2 3 4" xfId="557"/>
    <cellStyle name="40% - Accent4 2 3 5" xfId="789"/>
    <cellStyle name="40% - Accent4 2 4" xfId="267"/>
    <cellStyle name="40% - Accent4 2 4 2" xfId="268"/>
    <cellStyle name="40% - Accent4 2 4 2 2" xfId="561"/>
    <cellStyle name="40% - Accent4 2 4 2 3" xfId="793"/>
    <cellStyle name="40% - Accent4 2 4 3" xfId="269"/>
    <cellStyle name="40% - Accent4 2 4 3 2" xfId="562"/>
    <cellStyle name="40% - Accent4 2 4 3 3" xfId="794"/>
    <cellStyle name="40% - Accent4 2 4 4" xfId="560"/>
    <cellStyle name="40% - Accent4 2 4 5" xfId="792"/>
    <cellStyle name="40% - Accent4 2 5" xfId="270"/>
    <cellStyle name="40% - Accent4 2 5 2" xfId="563"/>
    <cellStyle name="40% - Accent4 2 5 3" xfId="795"/>
    <cellStyle name="40% - Accent4 2 6" xfId="271"/>
    <cellStyle name="40% - Accent4 2 6 2" xfId="564"/>
    <cellStyle name="40% - Accent4 2 6 3" xfId="796"/>
    <cellStyle name="40% - Accent4 3" xfId="390"/>
    <cellStyle name="40% - Accent4 3 2" xfId="655"/>
    <cellStyle name="40% - Accent4 3 3" xfId="888"/>
    <cellStyle name="40% - Accent4 4" xfId="917"/>
    <cellStyle name="40% - Accent5 2" xfId="28"/>
    <cellStyle name="40% - Accent5 2 2" xfId="90"/>
    <cellStyle name="40% - Accent5 2 2 2" xfId="272"/>
    <cellStyle name="40% - Accent5 2 2 2 2" xfId="273"/>
    <cellStyle name="40% - Accent5 2 2 2 2 2" xfId="566"/>
    <cellStyle name="40% - Accent5 2 2 2 2 3" xfId="798"/>
    <cellStyle name="40% - Accent5 2 2 2 3" xfId="274"/>
    <cellStyle name="40% - Accent5 2 2 2 3 2" xfId="567"/>
    <cellStyle name="40% - Accent5 2 2 2 3 3" xfId="799"/>
    <cellStyle name="40% - Accent5 2 2 2 4" xfId="565"/>
    <cellStyle name="40% - Accent5 2 2 2 5" xfId="797"/>
    <cellStyle name="40% - Accent5 2 2 3" xfId="275"/>
    <cellStyle name="40% - Accent5 2 2 3 2" xfId="568"/>
    <cellStyle name="40% - Accent5 2 2 3 3" xfId="800"/>
    <cellStyle name="40% - Accent5 2 2 4" xfId="276"/>
    <cellStyle name="40% - Accent5 2 2 4 2" xfId="569"/>
    <cellStyle name="40% - Accent5 2 2 4 3" xfId="801"/>
    <cellStyle name="40% - Accent5 2 3" xfId="277"/>
    <cellStyle name="40% - Accent5 2 3 2" xfId="278"/>
    <cellStyle name="40% - Accent5 2 3 2 2" xfId="571"/>
    <cellStyle name="40% - Accent5 2 3 2 3" xfId="803"/>
    <cellStyle name="40% - Accent5 2 3 3" xfId="279"/>
    <cellStyle name="40% - Accent5 2 3 3 2" xfId="572"/>
    <cellStyle name="40% - Accent5 2 3 3 3" xfId="804"/>
    <cellStyle name="40% - Accent5 2 3 4" xfId="570"/>
    <cellStyle name="40% - Accent5 2 3 5" xfId="802"/>
    <cellStyle name="40% - Accent5 2 4" xfId="280"/>
    <cellStyle name="40% - Accent5 2 4 2" xfId="281"/>
    <cellStyle name="40% - Accent5 2 4 2 2" xfId="574"/>
    <cellStyle name="40% - Accent5 2 4 2 3" xfId="806"/>
    <cellStyle name="40% - Accent5 2 4 3" xfId="282"/>
    <cellStyle name="40% - Accent5 2 4 3 2" xfId="575"/>
    <cellStyle name="40% - Accent5 2 4 3 3" xfId="807"/>
    <cellStyle name="40% - Accent5 2 4 4" xfId="573"/>
    <cellStyle name="40% - Accent5 2 4 5" xfId="805"/>
    <cellStyle name="40% - Accent5 2 5" xfId="283"/>
    <cellStyle name="40% - Accent5 2 5 2" xfId="576"/>
    <cellStyle name="40% - Accent5 2 5 3" xfId="808"/>
    <cellStyle name="40% - Accent5 2 6" xfId="284"/>
    <cellStyle name="40% - Accent5 2 6 2" xfId="577"/>
    <cellStyle name="40% - Accent5 2 6 3" xfId="809"/>
    <cellStyle name="40% - Accent5 3" xfId="391"/>
    <cellStyle name="40% - Accent5 3 2" xfId="656"/>
    <cellStyle name="40% - Accent5 3 3" xfId="889"/>
    <cellStyle name="40% - Accent5 4" xfId="918"/>
    <cellStyle name="40% - Accent6 2" xfId="29"/>
    <cellStyle name="40% - Accent6 2 2" xfId="91"/>
    <cellStyle name="40% - Accent6 2 2 2" xfId="285"/>
    <cellStyle name="40% - Accent6 2 2 2 2" xfId="286"/>
    <cellStyle name="40% - Accent6 2 2 2 2 2" xfId="579"/>
    <cellStyle name="40% - Accent6 2 2 2 2 3" xfId="811"/>
    <cellStyle name="40% - Accent6 2 2 2 3" xfId="287"/>
    <cellStyle name="40% - Accent6 2 2 2 3 2" xfId="580"/>
    <cellStyle name="40% - Accent6 2 2 2 3 3" xfId="812"/>
    <cellStyle name="40% - Accent6 2 2 2 4" xfId="578"/>
    <cellStyle name="40% - Accent6 2 2 2 5" xfId="810"/>
    <cellStyle name="40% - Accent6 2 2 3" xfId="288"/>
    <cellStyle name="40% - Accent6 2 2 3 2" xfId="581"/>
    <cellStyle name="40% - Accent6 2 2 3 3" xfId="813"/>
    <cellStyle name="40% - Accent6 2 2 4" xfId="289"/>
    <cellStyle name="40% - Accent6 2 2 4 2" xfId="582"/>
    <cellStyle name="40% - Accent6 2 2 4 3" xfId="814"/>
    <cellStyle name="40% - Accent6 2 3" xfId="290"/>
    <cellStyle name="40% - Accent6 2 3 2" xfId="291"/>
    <cellStyle name="40% - Accent6 2 3 2 2" xfId="584"/>
    <cellStyle name="40% - Accent6 2 3 2 3" xfId="816"/>
    <cellStyle name="40% - Accent6 2 3 3" xfId="292"/>
    <cellStyle name="40% - Accent6 2 3 3 2" xfId="585"/>
    <cellStyle name="40% - Accent6 2 3 3 3" xfId="817"/>
    <cellStyle name="40% - Accent6 2 3 4" xfId="583"/>
    <cellStyle name="40% - Accent6 2 3 5" xfId="815"/>
    <cellStyle name="40% - Accent6 2 4" xfId="293"/>
    <cellStyle name="40% - Accent6 2 4 2" xfId="294"/>
    <cellStyle name="40% - Accent6 2 4 2 2" xfId="587"/>
    <cellStyle name="40% - Accent6 2 4 2 3" xfId="819"/>
    <cellStyle name="40% - Accent6 2 4 3" xfId="295"/>
    <cellStyle name="40% - Accent6 2 4 3 2" xfId="588"/>
    <cellStyle name="40% - Accent6 2 4 3 3" xfId="820"/>
    <cellStyle name="40% - Accent6 2 4 4" xfId="586"/>
    <cellStyle name="40% - Accent6 2 4 5" xfId="818"/>
    <cellStyle name="40% - Accent6 2 5" xfId="296"/>
    <cellStyle name="40% - Accent6 2 5 2" xfId="589"/>
    <cellStyle name="40% - Accent6 2 5 3" xfId="821"/>
    <cellStyle name="40% - Accent6 2 6" xfId="297"/>
    <cellStyle name="40% - Accent6 2 6 2" xfId="590"/>
    <cellStyle name="40% - Accent6 2 6 3" xfId="822"/>
    <cellStyle name="40% - Accent6 3" xfId="392"/>
    <cellStyle name="40% - Accent6 3 2" xfId="657"/>
    <cellStyle name="40% - Accent6 3 3" xfId="890"/>
    <cellStyle name="40% - Accent6 4" xfId="919"/>
    <cellStyle name="40% - Акцент1 2" xfId="920"/>
    <cellStyle name="40% — акцент1 2" xfId="921"/>
    <cellStyle name="40% - Акцент2 2" xfId="922"/>
    <cellStyle name="40% — акцент2 2" xfId="923"/>
    <cellStyle name="40% - Акцент3 2" xfId="924"/>
    <cellStyle name="40% — акцент3 2" xfId="925"/>
    <cellStyle name="40% - Акцент4 2" xfId="926"/>
    <cellStyle name="40% — акцент4 2" xfId="927"/>
    <cellStyle name="40% - Акцент5 2" xfId="928"/>
    <cellStyle name="40% — акцент5 2" xfId="929"/>
    <cellStyle name="40% - Акцент6 2" xfId="930"/>
    <cellStyle name="40% — акцент6 2" xfId="931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60% - Акцент1 2" xfId="932"/>
    <cellStyle name="60% — акцент1 2" xfId="933"/>
    <cellStyle name="60% - Акцент2 2" xfId="934"/>
    <cellStyle name="60% — акцент2 2" xfId="935"/>
    <cellStyle name="60% - Акцент3 2" xfId="936"/>
    <cellStyle name="60% — акцент3 2" xfId="937"/>
    <cellStyle name="60% - Акцент4 2" xfId="938"/>
    <cellStyle name="60% — акцент4 2" xfId="939"/>
    <cellStyle name="60% - Акцент5 2" xfId="940"/>
    <cellStyle name="60% — акцент5 2" xfId="941"/>
    <cellStyle name="60% - Акцент6 2" xfId="942"/>
    <cellStyle name="60% — акцент6 2" xfId="943"/>
    <cellStyle name="Accent1 2" xfId="36"/>
    <cellStyle name="Accent1 2 2" xfId="98"/>
    <cellStyle name="Accent1 3" xfId="399"/>
    <cellStyle name="Accent2 2" xfId="37"/>
    <cellStyle name="Accent2 2 2" xfId="99"/>
    <cellStyle name="Accent2 3" xfId="400"/>
    <cellStyle name="Accent3 2" xfId="38"/>
    <cellStyle name="Accent3 2 2" xfId="100"/>
    <cellStyle name="Accent3 3" xfId="401"/>
    <cellStyle name="Accent4 2" xfId="39"/>
    <cellStyle name="Accent4 2 2" xfId="101"/>
    <cellStyle name="Accent4 3" xfId="402"/>
    <cellStyle name="Accent5 2" xfId="40"/>
    <cellStyle name="Accent5 2 2" xfId="102"/>
    <cellStyle name="Accent5 3" xfId="403"/>
    <cellStyle name="Accent6 2" xfId="41"/>
    <cellStyle name="Accent6 2 2" xfId="103"/>
    <cellStyle name="Accent6 3" xfId="404"/>
    <cellStyle name="Bad 2" xfId="42"/>
    <cellStyle name="Bad 2 2" xfId="104"/>
    <cellStyle name="Bad 3" xfId="405"/>
    <cellStyle name="Calculation 2" xfId="43"/>
    <cellStyle name="Calculation 2 2" xfId="105"/>
    <cellStyle name="Calculation 2 2 2" xfId="427"/>
    <cellStyle name="Calculation 2 2 3" xfId="823"/>
    <cellStyle name="Calculation 3" xfId="406"/>
    <cellStyle name="Check Cell 2" xfId="44"/>
    <cellStyle name="Check Cell 2 2" xfId="106"/>
    <cellStyle name="Check Cell 3" xfId="407"/>
    <cellStyle name="Comma 10" xfId="422"/>
    <cellStyle name="Comma 2" xfId="10"/>
    <cellStyle name="Comma 2 2" xfId="72"/>
    <cellStyle name="Comma 2 2 2" xfId="107"/>
    <cellStyle name="Comma 2 2 2 2" xfId="298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3" xfId="428"/>
    <cellStyle name="Comma 3 2 4" xfId="664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3" xfId="426"/>
    <cellStyle name="Comma 5 4" xfId="661"/>
    <cellStyle name="Comma 6" xfId="15"/>
    <cellStyle name="Comma 6 10" xfId="659"/>
    <cellStyle name="Comma 6 2" xfId="308"/>
    <cellStyle name="Comma 6 3" xfId="309"/>
    <cellStyle name="Comma 6 3 2" xfId="310"/>
    <cellStyle name="Comma 6 3 2 2" xfId="311"/>
    <cellStyle name="Comma 6 3 2 2 2" xfId="593"/>
    <cellStyle name="Comma 6 3 2 2 3" xfId="826"/>
    <cellStyle name="Comma 6 3 2 3" xfId="312"/>
    <cellStyle name="Comma 6 3 2 3 2" xfId="594"/>
    <cellStyle name="Comma 6 3 2 3 3" xfId="827"/>
    <cellStyle name="Comma 6 3 2 4" xfId="592"/>
    <cellStyle name="Comma 6 3 2 5" xfId="825"/>
    <cellStyle name="Comma 6 3 3" xfId="313"/>
    <cellStyle name="Comma 6 3 3 2" xfId="595"/>
    <cellStyle name="Comma 6 3 3 3" xfId="828"/>
    <cellStyle name="Comma 6 3 4" xfId="314"/>
    <cellStyle name="Comma 6 3 4 2" xfId="596"/>
    <cellStyle name="Comma 6 3 4 3" xfId="829"/>
    <cellStyle name="Comma 6 3 5" xfId="591"/>
    <cellStyle name="Comma 6 3 6" xfId="824"/>
    <cellStyle name="Comma 6 4" xfId="315"/>
    <cellStyle name="Comma 6 4 2" xfId="316"/>
    <cellStyle name="Comma 6 4 2 2" xfId="317"/>
    <cellStyle name="Comma 6 4 2 2 2" xfId="599"/>
    <cellStyle name="Comma 6 4 2 2 3" xfId="832"/>
    <cellStyle name="Comma 6 4 2 3" xfId="318"/>
    <cellStyle name="Comma 6 4 2 3 2" xfId="600"/>
    <cellStyle name="Comma 6 4 2 3 3" xfId="833"/>
    <cellStyle name="Comma 6 4 2 4" xfId="598"/>
    <cellStyle name="Comma 6 4 2 5" xfId="831"/>
    <cellStyle name="Comma 6 4 3" xfId="319"/>
    <cellStyle name="Comma 6 4 3 2" xfId="601"/>
    <cellStyle name="Comma 6 4 3 3" xfId="834"/>
    <cellStyle name="Comma 6 4 4" xfId="320"/>
    <cellStyle name="Comma 6 4 4 2" xfId="602"/>
    <cellStyle name="Comma 6 4 4 3" xfId="835"/>
    <cellStyle name="Comma 6 4 5" xfId="597"/>
    <cellStyle name="Comma 6 4 6" xfId="830"/>
    <cellStyle name="Comma 6 5" xfId="321"/>
    <cellStyle name="Comma 6 5 2" xfId="322"/>
    <cellStyle name="Comma 6 5 2 2" xfId="604"/>
    <cellStyle name="Comma 6 5 2 3" xfId="837"/>
    <cellStyle name="Comma 6 5 3" xfId="323"/>
    <cellStyle name="Comma 6 5 3 2" xfId="605"/>
    <cellStyle name="Comma 6 5 3 3" xfId="838"/>
    <cellStyle name="Comma 6 5 4" xfId="603"/>
    <cellStyle name="Comma 6 5 5" xfId="836"/>
    <cellStyle name="Comma 6 6" xfId="324"/>
    <cellStyle name="Comma 6 6 2" xfId="325"/>
    <cellStyle name="Comma 6 6 2 2" xfId="607"/>
    <cellStyle name="Comma 6 6 2 3" xfId="840"/>
    <cellStyle name="Comma 6 6 3" xfId="326"/>
    <cellStyle name="Comma 6 6 3 2" xfId="608"/>
    <cellStyle name="Comma 6 6 3 3" xfId="841"/>
    <cellStyle name="Comma 6 6 4" xfId="606"/>
    <cellStyle name="Comma 6 6 5" xfId="839"/>
    <cellStyle name="Comma 6 7" xfId="327"/>
    <cellStyle name="Comma 6 7 2" xfId="609"/>
    <cellStyle name="Comma 6 7 3" xfId="842"/>
    <cellStyle name="Comma 6 8" xfId="328"/>
    <cellStyle name="Comma 6 8 2" xfId="610"/>
    <cellStyle name="Comma 6 8 3" xfId="843"/>
    <cellStyle name="Comma 6 9" xfId="424"/>
    <cellStyle name="Comma 7" xfId="329"/>
    <cellStyle name="Comma 8" xfId="330"/>
    <cellStyle name="Comma 8 2" xfId="331"/>
    <cellStyle name="Comma 9" xfId="332"/>
    <cellStyle name="Comma 9 2" xfId="333"/>
    <cellStyle name="Explanatory Text 2" xfId="45"/>
    <cellStyle name="Explanatory Text 2 2" xfId="109"/>
    <cellStyle name="Explanatory Text 3" xfId="408"/>
    <cellStyle name="Good 2" xfId="46"/>
    <cellStyle name="Good 2 2" xfId="110"/>
    <cellStyle name="Good 3" xfId="409"/>
    <cellStyle name="Heading 1 2" xfId="47"/>
    <cellStyle name="Heading 1 2 2" xfId="111"/>
    <cellStyle name="Heading 1 3" xfId="410"/>
    <cellStyle name="Heading 2 2" xfId="48"/>
    <cellStyle name="Heading 2 2 2" xfId="112"/>
    <cellStyle name="Heading 2 3" xfId="411"/>
    <cellStyle name="Heading 3 2" xfId="49"/>
    <cellStyle name="Heading 3 2 2" xfId="113"/>
    <cellStyle name="Heading 3 3" xfId="412"/>
    <cellStyle name="Heading 4 2" xfId="50"/>
    <cellStyle name="Heading 4 2 2" xfId="114"/>
    <cellStyle name="Heading 4 3" xfId="413"/>
    <cellStyle name="Input 2" xfId="51"/>
    <cellStyle name="Input 2 2" xfId="115"/>
    <cellStyle name="Input 2 2 2" xfId="429"/>
    <cellStyle name="Input 2 2 3" xfId="662"/>
    <cellStyle name="Input 3" xfId="414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ormal 10" xfId="4"/>
    <cellStyle name="Normal 10 2" xfId="336"/>
    <cellStyle name="Normal 10 2 2" xfId="337"/>
    <cellStyle name="Normal 10 2 2 2" xfId="338"/>
    <cellStyle name="Normal 10 2 2 2 2" xfId="613"/>
    <cellStyle name="Normal 10 2 2 2 3" xfId="846"/>
    <cellStyle name="Normal 10 2 2 3" xfId="339"/>
    <cellStyle name="Normal 10 2 2 3 2" xfId="614"/>
    <cellStyle name="Normal 10 2 2 3 3" xfId="847"/>
    <cellStyle name="Normal 10 2 2 4" xfId="612"/>
    <cellStyle name="Normal 10 2 2 5" xfId="845"/>
    <cellStyle name="Normal 10 2 3" xfId="340"/>
    <cellStyle name="Normal 10 2 3 2" xfId="615"/>
    <cellStyle name="Normal 10 2 3 3" xfId="848"/>
    <cellStyle name="Normal 10 2 4" xfId="341"/>
    <cellStyle name="Normal 10 2 4 2" xfId="616"/>
    <cellStyle name="Normal 10 2 4 3" xfId="849"/>
    <cellStyle name="Normal 10 2 5" xfId="611"/>
    <cellStyle name="Normal 10 2 6" xfId="844"/>
    <cellStyle name="Normal 10 3" xfId="342"/>
    <cellStyle name="Normal 10 3 2" xfId="343"/>
    <cellStyle name="Normal 10 3 2 2" xfId="618"/>
    <cellStyle name="Normal 10 3 2 3" xfId="851"/>
    <cellStyle name="Normal 10 3 3" xfId="344"/>
    <cellStyle name="Normal 10 3 3 2" xfId="619"/>
    <cellStyle name="Normal 10 3 3 3" xfId="852"/>
    <cellStyle name="Normal 10 3 4" xfId="617"/>
    <cellStyle name="Normal 10 3 5" xfId="850"/>
    <cellStyle name="Normal 10 4" xfId="345"/>
    <cellStyle name="Normal 10 4 2" xfId="346"/>
    <cellStyle name="Normal 10 4 2 2" xfId="621"/>
    <cellStyle name="Normal 10 4 2 3" xfId="854"/>
    <cellStyle name="Normal 10 4 3" xfId="347"/>
    <cellStyle name="Normal 10 4 3 2" xfId="622"/>
    <cellStyle name="Normal 10 4 3 3" xfId="855"/>
    <cellStyle name="Normal 10 4 4" xfId="620"/>
    <cellStyle name="Normal 10 4 5" xfId="853"/>
    <cellStyle name="Normal 10 5" xfId="348"/>
    <cellStyle name="Normal 10 5 2" xfId="623"/>
    <cellStyle name="Normal 10 5 3" xfId="856"/>
    <cellStyle name="Normal 10 6" xfId="349"/>
    <cellStyle name="Normal 10 6 2" xfId="624"/>
    <cellStyle name="Normal 10 6 3" xfId="857"/>
    <cellStyle name="Normal 11" xfId="350"/>
    <cellStyle name="Normal 11 2" xfId="351"/>
    <cellStyle name="Normal 11 3" xfId="944"/>
    <cellStyle name="Normal 12" xfId="352"/>
    <cellStyle name="Normal 12 2" xfId="353"/>
    <cellStyle name="Normal 12 3" xfId="894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30"/>
    <cellStyle name="Normal 5 2 2 3" xfId="665"/>
    <cellStyle name="Normal 5 2 3" xfId="945"/>
    <cellStyle name="Normal 5 2 4" xfId="946"/>
    <cellStyle name="Normal 5 3" xfId="356"/>
    <cellStyle name="Normal 5 3 2" xfId="357"/>
    <cellStyle name="Normal 5 3 2 2" xfId="358"/>
    <cellStyle name="Normal 5 3 2 2 2" xfId="627"/>
    <cellStyle name="Normal 5 3 2 2 3" xfId="860"/>
    <cellStyle name="Normal 5 3 2 3" xfId="359"/>
    <cellStyle name="Normal 5 3 2 3 2" xfId="628"/>
    <cellStyle name="Normal 5 3 2 3 3" xfId="861"/>
    <cellStyle name="Normal 5 3 2 4" xfId="626"/>
    <cellStyle name="Normal 5 3 2 5" xfId="859"/>
    <cellStyle name="Normal 5 3 3" xfId="360"/>
    <cellStyle name="Normal 5 3 3 2" xfId="629"/>
    <cellStyle name="Normal 5 3 3 3" xfId="862"/>
    <cellStyle name="Normal 5 3 4" xfId="361"/>
    <cellStyle name="Normal 5 3 4 2" xfId="630"/>
    <cellStyle name="Normal 5 3 4 3" xfId="863"/>
    <cellStyle name="Normal 5 3 5" xfId="625"/>
    <cellStyle name="Normal 5 3 6" xfId="858"/>
    <cellStyle name="Normal 5 4" xfId="362"/>
    <cellStyle name="Normal 5 4 2" xfId="363"/>
    <cellStyle name="Normal 5 4 2 2" xfId="364"/>
    <cellStyle name="Normal 5 4 2 2 2" xfId="633"/>
    <cellStyle name="Normal 5 4 2 2 3" xfId="866"/>
    <cellStyle name="Normal 5 4 2 3" xfId="365"/>
    <cellStyle name="Normal 5 4 2 3 2" xfId="634"/>
    <cellStyle name="Normal 5 4 2 3 3" xfId="867"/>
    <cellStyle name="Normal 5 4 2 4" xfId="632"/>
    <cellStyle name="Normal 5 4 2 5" xfId="865"/>
    <cellStyle name="Normal 5 4 3" xfId="366"/>
    <cellStyle name="Normal 5 4 3 2" xfId="635"/>
    <cellStyle name="Normal 5 4 3 3" xfId="868"/>
    <cellStyle name="Normal 5 4 4" xfId="367"/>
    <cellStyle name="Normal 5 4 4 2" xfId="636"/>
    <cellStyle name="Normal 5 4 4 3" xfId="869"/>
    <cellStyle name="Normal 5 4 5" xfId="631"/>
    <cellStyle name="Normal 5 4 6" xfId="864"/>
    <cellStyle name="Normal 5 5" xfId="368"/>
    <cellStyle name="Normal 5 5 2" xfId="369"/>
    <cellStyle name="Normal 5 5 2 2" xfId="638"/>
    <cellStyle name="Normal 5 5 2 3" xfId="871"/>
    <cellStyle name="Normal 5 5 3" xfId="370"/>
    <cellStyle name="Normal 5 5 3 2" xfId="639"/>
    <cellStyle name="Normal 5 5 3 3" xfId="872"/>
    <cellStyle name="Normal 5 5 4" xfId="637"/>
    <cellStyle name="Normal 5 5 5" xfId="870"/>
    <cellStyle name="Normal 5 6" xfId="371"/>
    <cellStyle name="Normal 5 6 2" xfId="372"/>
    <cellStyle name="Normal 5 6 2 2" xfId="641"/>
    <cellStyle name="Normal 5 6 2 3" xfId="874"/>
    <cellStyle name="Normal 5 6 3" xfId="373"/>
    <cellStyle name="Normal 5 6 3 2" xfId="642"/>
    <cellStyle name="Normal 5 6 3 3" xfId="875"/>
    <cellStyle name="Normal 5 6 4" xfId="640"/>
    <cellStyle name="Normal 5 6 5" xfId="873"/>
    <cellStyle name="Normal 5 7" xfId="374"/>
    <cellStyle name="Normal 5 7 2" xfId="643"/>
    <cellStyle name="Normal 5 7 3" xfId="876"/>
    <cellStyle name="Normal 5 8" xfId="375"/>
    <cellStyle name="Normal 5 8 2" xfId="644"/>
    <cellStyle name="Normal 5 8 3" xfId="877"/>
    <cellStyle name="Normal 5 9" xfId="376"/>
    <cellStyle name="Normal 5 9 2" xfId="645"/>
    <cellStyle name="Normal 5 9 3" xfId="878"/>
    <cellStyle name="Normal 6" xfId="122"/>
    <cellStyle name="Normal 6 2" xfId="947"/>
    <cellStyle name="Normal 7" xfId="123"/>
    <cellStyle name="Normal 8" xfId="8"/>
    <cellStyle name="Normal 8 2" xfId="134"/>
    <cellStyle name="Normal 8 3" xfId="948"/>
    <cellStyle name="Normal 8 4" xfId="949"/>
    <cellStyle name="Normal 9" xfId="13"/>
    <cellStyle name="Normal 9 2" xfId="423"/>
    <cellStyle name="Normal 9 3" xfId="658"/>
    <cellStyle name="Note 2" xfId="57"/>
    <cellStyle name="Note 2 2" xfId="124"/>
    <cellStyle name="Note 2 2 2" xfId="431"/>
    <cellStyle name="Note 2 2 3" xfId="892"/>
    <cellStyle name="Note 3" xfId="58"/>
    <cellStyle name="Note 3 2" xfId="425"/>
    <cellStyle name="Note 3 3" xfId="660"/>
    <cellStyle name="Note 4" xfId="950"/>
    <cellStyle name="Output 2" xfId="59"/>
    <cellStyle name="Output 2 2" xfId="125"/>
    <cellStyle name="Output 2 2 2" xfId="432"/>
    <cellStyle name="Output 2 2 3" xfId="663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N_b" xfId="893"/>
    <cellStyle name="SN_it" xfId="998"/>
    <cellStyle name="Style 1" xfId="126"/>
    <cellStyle name="Style 1 2" xfId="127"/>
    <cellStyle name="Style 1 2 2" xfId="951"/>
    <cellStyle name="Style 1_verchnakan_ax21-25_2018" xfId="128"/>
    <cellStyle name="Title 2" xfId="61"/>
    <cellStyle name="Title 2 2" xfId="129"/>
    <cellStyle name="Title 3" xfId="418"/>
    <cellStyle name="Total 2" xfId="62"/>
    <cellStyle name="Total 2 2" xfId="130"/>
    <cellStyle name="Total 2 2 2" xfId="433"/>
    <cellStyle name="Total 2 2 3" xfId="891"/>
    <cellStyle name="Total 3" xfId="419"/>
    <cellStyle name="Warning Text 2" xfId="63"/>
    <cellStyle name="Warning Text 2 2" xfId="131"/>
    <cellStyle name="Warning Text 3" xfId="420"/>
    <cellStyle name="Акцент1 2" xfId="952"/>
    <cellStyle name="Акцент1 3" xfId="953"/>
    <cellStyle name="Акцент2 2" xfId="954"/>
    <cellStyle name="Акцент2 3" xfId="955"/>
    <cellStyle name="Акцент3 2" xfId="956"/>
    <cellStyle name="Акцент3 3" xfId="957"/>
    <cellStyle name="Акцент4 2" xfId="958"/>
    <cellStyle name="Акцент4 3" xfId="959"/>
    <cellStyle name="Акцент5 2" xfId="960"/>
    <cellStyle name="Акцент5 3" xfId="961"/>
    <cellStyle name="Акцент6 2" xfId="962"/>
    <cellStyle name="Акцент6 3" xfId="963"/>
    <cellStyle name="Ввод  2" xfId="964"/>
    <cellStyle name="Ввод  3" xfId="965"/>
    <cellStyle name="Вывод 2" xfId="966"/>
    <cellStyle name="Вывод 3" xfId="967"/>
    <cellStyle name="Вычисление 2" xfId="968"/>
    <cellStyle name="Вычисление 3" xfId="969"/>
    <cellStyle name="Гиперссылка" xfId="421" builtinId="8"/>
    <cellStyle name="Заголовок 1 2" xfId="970"/>
    <cellStyle name="Заголовок 1 3" xfId="971"/>
    <cellStyle name="Заголовок 2 2" xfId="972"/>
    <cellStyle name="Заголовок 2 3" xfId="973"/>
    <cellStyle name="Заголовок 3 2" xfId="974"/>
    <cellStyle name="Заголовок 3 3" xfId="975"/>
    <cellStyle name="Заголовок 4 2" xfId="976"/>
    <cellStyle name="Заголовок 4 3" xfId="977"/>
    <cellStyle name="Итог 2" xfId="978"/>
    <cellStyle name="Итог 3" xfId="979"/>
    <cellStyle name="Контрольная ячейка 2" xfId="980"/>
    <cellStyle name="Контрольная ячейка 3" xfId="981"/>
    <cellStyle name="Название 2" xfId="380"/>
    <cellStyle name="Нейтральный 2" xfId="982"/>
    <cellStyle name="Нейтральный 3" xfId="983"/>
    <cellStyle name="Обычный" xfId="0" builtinId="0"/>
    <cellStyle name="Обычный 2" xfId="14"/>
    <cellStyle name="Обычный 2 2" xfId="133"/>
    <cellStyle name="Обычный 2 3" xfId="132"/>
    <cellStyle name="Обычный 3" xfId="136"/>
    <cellStyle name="Обычный 3 2" xfId="434"/>
    <cellStyle name="Обычный 3 3" xfId="666"/>
    <cellStyle name="Обычный 4" xfId="137"/>
    <cellStyle name="Обычный 5" xfId="138"/>
    <cellStyle name="Обычный 6" xfId="139"/>
    <cellStyle name="Обычный 7" xfId="984"/>
    <cellStyle name="Плохой 2" xfId="985"/>
    <cellStyle name="Плохой 3" xfId="986"/>
    <cellStyle name="Пояснение 2" xfId="987"/>
    <cellStyle name="Пояснение 3" xfId="988"/>
    <cellStyle name="Примечание 2" xfId="989"/>
    <cellStyle name="Связанная ячейка 2" xfId="990"/>
    <cellStyle name="Связанная ячейка 3" xfId="991"/>
    <cellStyle name="Стиль 1" xfId="64"/>
    <cellStyle name="Текст предупреждения 2" xfId="992"/>
    <cellStyle name="Текст предупреждения 3" xfId="993"/>
    <cellStyle name="Финансовый" xfId="7" builtinId="3"/>
    <cellStyle name="Финансовый 2" xfId="65"/>
    <cellStyle name="Финансовый 2 2" xfId="994"/>
    <cellStyle name="Финансовый 3" xfId="895"/>
    <cellStyle name="Финансовый 4" xfId="995"/>
    <cellStyle name="Хороший 2" xfId="996"/>
    <cellStyle name="Хороший 3" xfId="99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31E~1.APE/AppData/Local/Temp/Rar$DIa4236.7787/Havelvacn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>
        <row r="13">
          <cell r="C13" t="str">
            <v>Պետական նշանակության ավտոճանապարհների հիմնանորոգում</v>
          </cell>
        </row>
      </sheetData>
      <sheetData sheetId="1" refreshError="1"/>
      <sheetData sheetId="2" refreshError="1"/>
      <sheetData sheetId="3" refreshError="1">
        <row r="19">
          <cell r="C19" t="str">
            <v xml:space="preserve"> Պետական նշանակության ավտոճանապարհների հիմնանորոգում</v>
          </cell>
        </row>
        <row r="21">
          <cell r="C21" t="str">
            <v xml:space="preserve"> Միջպետական, հանրապետական և մարզային նշանակության ավտոճոնապարհների քայքայված ծածկի վերանորոգում, մաշված ծածկի փոխարինում</v>
          </cell>
        </row>
        <row r="23">
          <cell r="C23" t="str">
            <v xml:space="preserve"> Հանրության կողմից անմիջականորեն օգտագործվող ակտիվների հետ կապված միջոցառումներ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55"/>
  <sheetViews>
    <sheetView zoomScaleNormal="100" workbookViewId="0"/>
  </sheetViews>
  <sheetFormatPr defaultColWidth="9.140625" defaultRowHeight="17.25"/>
  <cols>
    <col min="1" max="1" width="9.140625" style="32"/>
    <col min="2" max="2" width="14.28515625" style="32" customWidth="1"/>
    <col min="3" max="3" width="24.5703125" style="32" customWidth="1"/>
    <col min="4" max="4" width="80" style="32" customWidth="1"/>
    <col min="5" max="6" width="18.85546875" style="32" customWidth="1"/>
    <col min="7" max="7" width="14.85546875" style="32" bestFit="1" customWidth="1"/>
    <col min="8" max="10" width="9.140625" style="32"/>
    <col min="11" max="11" width="17.85546875" style="32" customWidth="1"/>
    <col min="12" max="12" width="10.28515625" style="32" bestFit="1" customWidth="1"/>
    <col min="13" max="16384" width="9.140625" style="32"/>
  </cols>
  <sheetData>
    <row r="1" spans="2:6">
      <c r="B1" s="30"/>
      <c r="C1" s="30"/>
      <c r="D1" s="30"/>
      <c r="E1" s="30"/>
      <c r="F1" s="31" t="s">
        <v>96</v>
      </c>
    </row>
    <row r="2" spans="2:6">
      <c r="B2" s="30"/>
      <c r="C2" s="30"/>
      <c r="D2" s="30"/>
      <c r="E2" s="30"/>
      <c r="F2" s="31" t="s">
        <v>75</v>
      </c>
    </row>
    <row r="3" spans="2:6">
      <c r="B3" s="30"/>
      <c r="C3" s="30"/>
      <c r="D3" s="30"/>
      <c r="E3" s="30"/>
      <c r="F3" s="31" t="s">
        <v>0</v>
      </c>
    </row>
    <row r="4" spans="2:6">
      <c r="B4" s="30"/>
      <c r="C4" s="30"/>
      <c r="D4" s="30"/>
      <c r="E4" s="30"/>
      <c r="F4" s="30"/>
    </row>
    <row r="5" spans="2:6" ht="78.75" customHeight="1">
      <c r="B5" s="160" t="s">
        <v>297</v>
      </c>
      <c r="C5" s="160"/>
      <c r="D5" s="160"/>
      <c r="E5" s="160"/>
      <c r="F5" s="160"/>
    </row>
    <row r="6" spans="2:6">
      <c r="B6" s="30"/>
      <c r="C6" s="30"/>
      <c r="D6" s="30"/>
      <c r="E6" s="30"/>
      <c r="F6" s="30" t="s">
        <v>73</v>
      </c>
    </row>
    <row r="7" spans="2:6" s="33" customFormat="1" ht="75.75" customHeight="1">
      <c r="B7" s="161" t="s">
        <v>1</v>
      </c>
      <c r="C7" s="161"/>
      <c r="D7" s="161" t="s">
        <v>97</v>
      </c>
      <c r="E7" s="162" t="s">
        <v>36</v>
      </c>
      <c r="F7" s="162"/>
    </row>
    <row r="8" spans="2:6" s="33" customFormat="1">
      <c r="B8" s="126" t="s">
        <v>24</v>
      </c>
      <c r="C8" s="126" t="s">
        <v>98</v>
      </c>
      <c r="D8" s="161"/>
      <c r="E8" s="34" t="s">
        <v>72</v>
      </c>
      <c r="F8" s="34" t="s">
        <v>2</v>
      </c>
    </row>
    <row r="9" spans="2:6" s="33" customFormat="1" ht="17.25" customHeight="1">
      <c r="B9" s="161" t="s">
        <v>99</v>
      </c>
      <c r="C9" s="161"/>
      <c r="D9" s="123" t="s">
        <v>100</v>
      </c>
      <c r="E9" s="35">
        <v>0</v>
      </c>
      <c r="F9" s="35">
        <f>+F11+F139+F125</f>
        <v>0</v>
      </c>
    </row>
    <row r="10" spans="2:6" s="33" customFormat="1">
      <c r="B10" s="161"/>
      <c r="C10" s="161"/>
      <c r="D10" s="123" t="s">
        <v>101</v>
      </c>
      <c r="E10" s="36"/>
      <c r="F10" s="36"/>
    </row>
    <row r="11" spans="2:6" s="33" customFormat="1" ht="23.25" customHeight="1">
      <c r="B11" s="124"/>
      <c r="C11" s="163" t="s">
        <v>102</v>
      </c>
      <c r="D11" s="163"/>
      <c r="E11" s="35">
        <f>+E13+E26+E44+E75+E94</f>
        <v>-1370551.7000000002</v>
      </c>
      <c r="F11" s="35">
        <f>+F13+F26+F44+F75+F94</f>
        <v>3633871.7</v>
      </c>
    </row>
    <row r="12" spans="2:6" s="33" customFormat="1" ht="20.25" customHeight="1">
      <c r="B12" s="154">
        <v>1049</v>
      </c>
      <c r="C12" s="155"/>
      <c r="D12" s="130" t="s">
        <v>103</v>
      </c>
      <c r="E12" s="36"/>
      <c r="F12" s="37"/>
    </row>
    <row r="13" spans="2:6" s="33" customFormat="1" ht="20.25" customHeight="1">
      <c r="B13" s="154"/>
      <c r="C13" s="156"/>
      <c r="D13" s="130" t="s">
        <v>44</v>
      </c>
      <c r="E13" s="35">
        <f>+E20</f>
        <v>0</v>
      </c>
      <c r="F13" s="35">
        <f>+F20</f>
        <v>5445225.7999999998</v>
      </c>
    </row>
    <row r="14" spans="2:6" s="33" customFormat="1" ht="20.25" customHeight="1">
      <c r="B14" s="154"/>
      <c r="C14" s="156"/>
      <c r="D14" s="130" t="s">
        <v>104</v>
      </c>
      <c r="E14" s="37"/>
      <c r="F14" s="37"/>
    </row>
    <row r="15" spans="2:6" s="33" customFormat="1" ht="20.25" customHeight="1">
      <c r="B15" s="154"/>
      <c r="C15" s="156"/>
      <c r="D15" s="130" t="s">
        <v>110</v>
      </c>
      <c r="E15" s="36"/>
      <c r="F15" s="37"/>
    </row>
    <row r="16" spans="2:6" s="33" customFormat="1" ht="20.25" customHeight="1">
      <c r="B16" s="154"/>
      <c r="C16" s="156"/>
      <c r="D16" s="130" t="s">
        <v>105</v>
      </c>
      <c r="E16" s="36"/>
      <c r="F16" s="37"/>
    </row>
    <row r="17" spans="2:6" s="33" customFormat="1" ht="51.75" customHeight="1">
      <c r="B17" s="154"/>
      <c r="C17" s="156"/>
      <c r="D17" s="130" t="s">
        <v>111</v>
      </c>
      <c r="E17" s="36"/>
      <c r="F17" s="37"/>
    </row>
    <row r="18" spans="2:6" s="33" customFormat="1" ht="19.5" customHeight="1">
      <c r="B18" s="154"/>
      <c r="C18" s="159" t="s">
        <v>106</v>
      </c>
      <c r="D18" s="159"/>
      <c r="E18" s="159"/>
      <c r="F18" s="159"/>
    </row>
    <row r="19" spans="2:6" s="33" customFormat="1">
      <c r="B19" s="154"/>
      <c r="C19" s="157">
        <v>21001</v>
      </c>
      <c r="D19" s="38" t="s">
        <v>107</v>
      </c>
      <c r="E19" s="36"/>
      <c r="F19" s="36"/>
    </row>
    <row r="20" spans="2:6" s="33" customFormat="1">
      <c r="B20" s="154"/>
      <c r="C20" s="157"/>
      <c r="D20" s="38" t="s">
        <v>45</v>
      </c>
      <c r="E20" s="39">
        <f>+'3'!H24</f>
        <v>0</v>
      </c>
      <c r="F20" s="39">
        <f>+'3'!I24</f>
        <v>5445225.7999999998</v>
      </c>
    </row>
    <row r="21" spans="2:6" s="33" customFormat="1">
      <c r="B21" s="154"/>
      <c r="C21" s="157"/>
      <c r="D21" s="38" t="s">
        <v>108</v>
      </c>
      <c r="E21" s="36"/>
      <c r="F21" s="36"/>
    </row>
    <row r="22" spans="2:6" s="33" customFormat="1" ht="51.75">
      <c r="B22" s="154"/>
      <c r="C22" s="157"/>
      <c r="D22" s="38" t="s">
        <v>112</v>
      </c>
      <c r="E22" s="36"/>
      <c r="F22" s="36"/>
    </row>
    <row r="23" spans="2:6" s="33" customFormat="1">
      <c r="B23" s="154"/>
      <c r="C23" s="157"/>
      <c r="D23" s="38" t="s">
        <v>109</v>
      </c>
      <c r="E23" s="36"/>
      <c r="F23" s="36"/>
    </row>
    <row r="24" spans="2:6" s="33" customFormat="1" ht="42.75" customHeight="1">
      <c r="B24" s="154"/>
      <c r="C24" s="157"/>
      <c r="D24" s="38" t="s">
        <v>55</v>
      </c>
      <c r="E24" s="36"/>
      <c r="F24" s="36"/>
    </row>
    <row r="25" spans="2:6" s="40" customFormat="1">
      <c r="B25" s="154">
        <v>1157</v>
      </c>
      <c r="C25" s="155"/>
      <c r="D25" s="130" t="s">
        <v>103</v>
      </c>
      <c r="E25" s="35"/>
      <c r="F25" s="35"/>
    </row>
    <row r="26" spans="2:6" s="40" customFormat="1">
      <c r="B26" s="154"/>
      <c r="C26" s="156"/>
      <c r="D26" s="130" t="s">
        <v>147</v>
      </c>
      <c r="E26" s="35">
        <f>+E33+E39</f>
        <v>-84075.8</v>
      </c>
      <c r="F26" s="35">
        <f>+F33+F39</f>
        <v>-105310</v>
      </c>
    </row>
    <row r="27" spans="2:6" s="40" customFormat="1">
      <c r="B27" s="154"/>
      <c r="C27" s="156"/>
      <c r="D27" s="130" t="s">
        <v>104</v>
      </c>
      <c r="E27" s="37"/>
      <c r="F27" s="37"/>
    </row>
    <row r="28" spans="2:6" s="40" customFormat="1">
      <c r="B28" s="154"/>
      <c r="C28" s="156"/>
      <c r="D28" s="130" t="s">
        <v>210</v>
      </c>
      <c r="E28" s="36"/>
      <c r="F28" s="37"/>
    </row>
    <row r="29" spans="2:6" s="40" customFormat="1">
      <c r="B29" s="154"/>
      <c r="C29" s="156"/>
      <c r="D29" s="130" t="s">
        <v>105</v>
      </c>
      <c r="E29" s="36"/>
      <c r="F29" s="37"/>
    </row>
    <row r="30" spans="2:6" s="40" customFormat="1" ht="29.25" customHeight="1">
      <c r="B30" s="154"/>
      <c r="C30" s="156"/>
      <c r="D30" s="130" t="s">
        <v>211</v>
      </c>
      <c r="E30" s="36"/>
      <c r="F30" s="37"/>
    </row>
    <row r="31" spans="2:6" s="40" customFormat="1">
      <c r="B31" s="154"/>
      <c r="C31" s="122"/>
      <c r="D31" s="128" t="s">
        <v>106</v>
      </c>
      <c r="E31" s="36"/>
      <c r="F31" s="36"/>
    </row>
    <row r="32" spans="2:6" s="40" customFormat="1">
      <c r="B32" s="154"/>
      <c r="C32" s="158" t="str">
        <f>+'3'!F42</f>
        <v xml:space="preserve"> 12016</v>
      </c>
      <c r="D32" s="38" t="s">
        <v>107</v>
      </c>
      <c r="E32" s="41"/>
      <c r="F32" s="41"/>
    </row>
    <row r="33" spans="2:6" s="40" customFormat="1" ht="51.75">
      <c r="B33" s="154"/>
      <c r="C33" s="158"/>
      <c r="D33" s="38" t="s">
        <v>149</v>
      </c>
      <c r="E33" s="41">
        <f>+'3'!H42</f>
        <v>-40075.800000000003</v>
      </c>
      <c r="F33" s="41">
        <f>+'3'!I42</f>
        <v>-51075.8</v>
      </c>
    </row>
    <row r="34" spans="2:6" s="40" customFormat="1">
      <c r="B34" s="154"/>
      <c r="C34" s="158"/>
      <c r="D34" s="38" t="s">
        <v>108</v>
      </c>
      <c r="E34" s="41"/>
      <c r="F34" s="41"/>
    </row>
    <row r="35" spans="2:6" s="40" customFormat="1" ht="34.5">
      <c r="B35" s="154"/>
      <c r="C35" s="158"/>
      <c r="D35" s="38" t="s">
        <v>326</v>
      </c>
      <c r="E35" s="41"/>
      <c r="F35" s="41"/>
    </row>
    <row r="36" spans="2:6" s="40" customFormat="1">
      <c r="B36" s="154"/>
      <c r="C36" s="158"/>
      <c r="D36" s="38" t="s">
        <v>109</v>
      </c>
      <c r="E36" s="41"/>
      <c r="F36" s="41"/>
    </row>
    <row r="37" spans="2:6" s="40" customFormat="1">
      <c r="B37" s="154"/>
      <c r="C37" s="158"/>
      <c r="D37" s="38" t="s">
        <v>191</v>
      </c>
      <c r="E37" s="41"/>
      <c r="F37" s="41"/>
    </row>
    <row r="38" spans="2:6" s="40" customFormat="1">
      <c r="B38" s="154"/>
      <c r="C38" s="158" t="str">
        <f>+'3'!F50</f>
        <v xml:space="preserve"> 12018</v>
      </c>
      <c r="D38" s="38" t="s">
        <v>107</v>
      </c>
      <c r="E38" s="41"/>
      <c r="F38" s="41"/>
    </row>
    <row r="39" spans="2:6" s="40" customFormat="1" ht="51.75">
      <c r="B39" s="154"/>
      <c r="C39" s="158"/>
      <c r="D39" s="38" t="s">
        <v>151</v>
      </c>
      <c r="E39" s="41">
        <f>+'3'!H50</f>
        <v>-44000</v>
      </c>
      <c r="F39" s="41">
        <f>+'3'!I50</f>
        <v>-54234.2</v>
      </c>
    </row>
    <row r="40" spans="2:6" s="40" customFormat="1">
      <c r="B40" s="154"/>
      <c r="C40" s="158"/>
      <c r="D40" s="38" t="s">
        <v>108</v>
      </c>
      <c r="E40" s="41"/>
      <c r="F40" s="41"/>
    </row>
    <row r="41" spans="2:6" s="40" customFormat="1" ht="34.5">
      <c r="B41" s="154"/>
      <c r="C41" s="158"/>
      <c r="D41" s="38" t="s">
        <v>327</v>
      </c>
      <c r="E41" s="41"/>
      <c r="F41" s="41"/>
    </row>
    <row r="42" spans="2:6" s="40" customFormat="1">
      <c r="B42" s="154"/>
      <c r="C42" s="158"/>
      <c r="D42" s="38" t="s">
        <v>109</v>
      </c>
      <c r="E42" s="41"/>
      <c r="F42" s="41"/>
    </row>
    <row r="43" spans="2:6" s="40" customFormat="1">
      <c r="B43" s="154"/>
      <c r="C43" s="158"/>
      <c r="D43" s="38" t="s">
        <v>191</v>
      </c>
      <c r="E43" s="41"/>
      <c r="F43" s="41"/>
    </row>
    <row r="44" spans="2:6" s="40" customFormat="1">
      <c r="B44" s="154" t="s">
        <v>161</v>
      </c>
      <c r="C44" s="155"/>
      <c r="D44" s="130" t="s">
        <v>103</v>
      </c>
      <c r="E44" s="35">
        <f>+E51+E57+E63+E69</f>
        <v>-945063</v>
      </c>
      <c r="F44" s="35">
        <f>+F51+F57+F63+F69</f>
        <v>-1214383.3</v>
      </c>
    </row>
    <row r="45" spans="2:6" s="40" customFormat="1">
      <c r="B45" s="154"/>
      <c r="C45" s="156"/>
      <c r="D45" s="130" t="s">
        <v>162</v>
      </c>
      <c r="E45" s="35"/>
      <c r="F45" s="35"/>
    </row>
    <row r="46" spans="2:6" s="40" customFormat="1">
      <c r="B46" s="154"/>
      <c r="C46" s="156"/>
      <c r="D46" s="130" t="s">
        <v>104</v>
      </c>
      <c r="E46" s="37"/>
      <c r="F46" s="37"/>
    </row>
    <row r="47" spans="2:6" s="40" customFormat="1" ht="34.5">
      <c r="B47" s="154"/>
      <c r="C47" s="156"/>
      <c r="D47" s="130" t="s">
        <v>186</v>
      </c>
      <c r="E47" s="57"/>
      <c r="F47" s="57"/>
    </row>
    <row r="48" spans="2:6" s="40" customFormat="1">
      <c r="B48" s="154"/>
      <c r="C48" s="156"/>
      <c r="D48" s="130" t="s">
        <v>105</v>
      </c>
      <c r="E48" s="36"/>
      <c r="F48" s="37"/>
    </row>
    <row r="49" spans="2:6" s="40" customFormat="1" ht="34.5">
      <c r="B49" s="154"/>
      <c r="C49" s="156"/>
      <c r="D49" s="130" t="s">
        <v>187</v>
      </c>
      <c r="E49" s="36"/>
      <c r="F49" s="37"/>
    </row>
    <row r="50" spans="2:6" s="40" customFormat="1">
      <c r="B50" s="154"/>
      <c r="C50" s="122"/>
      <c r="D50" s="45" t="s">
        <v>106</v>
      </c>
      <c r="E50" s="36"/>
      <c r="F50" s="36"/>
    </row>
    <row r="51" spans="2:6" s="40" customFormat="1">
      <c r="B51" s="154"/>
      <c r="C51" s="158" t="s">
        <v>169</v>
      </c>
      <c r="D51" s="38" t="s">
        <v>107</v>
      </c>
      <c r="E51" s="41">
        <f>+'5'!E56</f>
        <v>-5576.9</v>
      </c>
      <c r="F51" s="41">
        <f>+'5'!H56</f>
        <v>-5576.9</v>
      </c>
    </row>
    <row r="52" spans="2:6" s="40" customFormat="1" ht="51.75">
      <c r="B52" s="154"/>
      <c r="C52" s="158"/>
      <c r="D52" s="38" t="s">
        <v>170</v>
      </c>
      <c r="E52" s="41"/>
      <c r="F52" s="41"/>
    </row>
    <row r="53" spans="2:6" s="40" customFormat="1">
      <c r="B53" s="154"/>
      <c r="C53" s="158"/>
      <c r="D53" s="38" t="s">
        <v>108</v>
      </c>
      <c r="E53" s="41"/>
      <c r="F53" s="41"/>
    </row>
    <row r="54" spans="2:6" s="40" customFormat="1" ht="51.75">
      <c r="B54" s="154"/>
      <c r="C54" s="158"/>
      <c r="D54" s="38" t="s">
        <v>189</v>
      </c>
      <c r="E54" s="41"/>
      <c r="F54" s="41"/>
    </row>
    <row r="55" spans="2:6" s="40" customFormat="1">
      <c r="B55" s="154"/>
      <c r="C55" s="158"/>
      <c r="D55" s="38" t="s">
        <v>109</v>
      </c>
      <c r="E55" s="41"/>
      <c r="F55" s="41"/>
    </row>
    <row r="56" spans="2:6" s="40" customFormat="1">
      <c r="B56" s="154"/>
      <c r="C56" s="158"/>
      <c r="D56" s="38" t="s">
        <v>188</v>
      </c>
      <c r="E56" s="41"/>
      <c r="F56" s="41"/>
    </row>
    <row r="57" spans="2:6" s="40" customFormat="1">
      <c r="B57" s="154"/>
      <c r="C57" s="158" t="s">
        <v>154</v>
      </c>
      <c r="D57" s="38" t="s">
        <v>107</v>
      </c>
      <c r="E57" s="41">
        <f>+'4'!E26</f>
        <v>-323792.5</v>
      </c>
      <c r="F57" s="41">
        <f>+'4'!H26</f>
        <v>-323792.5</v>
      </c>
    </row>
    <row r="58" spans="2:6" s="40" customFormat="1" ht="69">
      <c r="B58" s="154"/>
      <c r="C58" s="158"/>
      <c r="D58" s="38" t="s">
        <v>166</v>
      </c>
      <c r="E58" s="41"/>
      <c r="F58" s="41"/>
    </row>
    <row r="59" spans="2:6" s="40" customFormat="1">
      <c r="B59" s="154"/>
      <c r="C59" s="158"/>
      <c r="D59" s="38" t="s">
        <v>108</v>
      </c>
      <c r="E59" s="41"/>
      <c r="F59" s="41"/>
    </row>
    <row r="60" spans="2:6" s="40" customFormat="1" ht="51.75">
      <c r="B60" s="154"/>
      <c r="C60" s="158"/>
      <c r="D60" s="38" t="s">
        <v>190</v>
      </c>
      <c r="E60" s="41"/>
      <c r="F60" s="41"/>
    </row>
    <row r="61" spans="2:6" s="40" customFormat="1">
      <c r="B61" s="154"/>
      <c r="C61" s="158"/>
      <c r="D61" s="38" t="s">
        <v>109</v>
      </c>
      <c r="E61" s="41"/>
      <c r="F61" s="41"/>
    </row>
    <row r="62" spans="2:6" s="40" customFormat="1">
      <c r="B62" s="154"/>
      <c r="C62" s="158"/>
      <c r="D62" s="38" t="s">
        <v>191</v>
      </c>
      <c r="E62" s="41"/>
      <c r="F62" s="41"/>
    </row>
    <row r="63" spans="2:6" s="40" customFormat="1">
      <c r="B63" s="154"/>
      <c r="C63" s="158" t="s">
        <v>163</v>
      </c>
      <c r="D63" s="38" t="s">
        <v>107</v>
      </c>
      <c r="E63" s="41">
        <f>+'4'!E17</f>
        <v>-614554.1</v>
      </c>
      <c r="F63" s="41">
        <f>+'4'!H17</f>
        <v>-883874.4</v>
      </c>
    </row>
    <row r="64" spans="2:6" s="40" customFormat="1" ht="69">
      <c r="B64" s="154"/>
      <c r="C64" s="158"/>
      <c r="D64" s="38" t="s">
        <v>164</v>
      </c>
      <c r="E64" s="41"/>
      <c r="F64" s="41"/>
    </row>
    <row r="65" spans="2:6" s="40" customFormat="1">
      <c r="B65" s="154"/>
      <c r="C65" s="158"/>
      <c r="D65" s="38" t="s">
        <v>108</v>
      </c>
      <c r="E65" s="41"/>
      <c r="F65" s="41"/>
    </row>
    <row r="66" spans="2:6" s="40" customFormat="1" ht="51.75">
      <c r="B66" s="154"/>
      <c r="C66" s="158"/>
      <c r="D66" s="38" t="s">
        <v>193</v>
      </c>
      <c r="E66" s="41"/>
      <c r="F66" s="41"/>
    </row>
    <row r="67" spans="2:6" s="40" customFormat="1">
      <c r="B67" s="154"/>
      <c r="C67" s="158"/>
      <c r="D67" s="38" t="s">
        <v>109</v>
      </c>
      <c r="E67" s="41"/>
      <c r="F67" s="41"/>
    </row>
    <row r="68" spans="2:6" s="40" customFormat="1" ht="34.5">
      <c r="B68" s="154"/>
      <c r="C68" s="158"/>
      <c r="D68" s="38" t="s">
        <v>192</v>
      </c>
      <c r="E68" s="41"/>
      <c r="F68" s="41"/>
    </row>
    <row r="69" spans="2:6" s="40" customFormat="1">
      <c r="B69" s="154"/>
      <c r="C69" s="158">
        <f>+'5'!C64</f>
        <v>11012</v>
      </c>
      <c r="D69" s="38" t="s">
        <v>107</v>
      </c>
      <c r="E69" s="41">
        <f>+'5'!E64</f>
        <v>-1139.5</v>
      </c>
      <c r="F69" s="41">
        <f>+'5'!H64</f>
        <v>-1139.5</v>
      </c>
    </row>
    <row r="70" spans="2:6" s="40" customFormat="1" ht="51.75">
      <c r="B70" s="154"/>
      <c r="C70" s="158"/>
      <c r="D70" s="38" t="s">
        <v>266</v>
      </c>
      <c r="E70" s="41"/>
      <c r="F70" s="41"/>
    </row>
    <row r="71" spans="2:6" s="40" customFormat="1">
      <c r="B71" s="154"/>
      <c r="C71" s="158"/>
      <c r="D71" s="38" t="s">
        <v>108</v>
      </c>
      <c r="E71" s="41"/>
      <c r="F71" s="41"/>
    </row>
    <row r="72" spans="2:6" s="40" customFormat="1" ht="51.75">
      <c r="B72" s="154"/>
      <c r="C72" s="158"/>
      <c r="D72" s="38" t="s">
        <v>267</v>
      </c>
      <c r="E72" s="41"/>
      <c r="F72" s="41"/>
    </row>
    <row r="73" spans="2:6" s="40" customFormat="1">
      <c r="B73" s="154"/>
      <c r="C73" s="158"/>
      <c r="D73" s="38" t="s">
        <v>109</v>
      </c>
      <c r="E73" s="41"/>
      <c r="F73" s="41"/>
    </row>
    <row r="74" spans="2:6" s="40" customFormat="1">
      <c r="B74" s="154"/>
      <c r="C74" s="158"/>
      <c r="D74" s="38" t="s">
        <v>228</v>
      </c>
      <c r="E74" s="41"/>
      <c r="F74" s="41"/>
    </row>
    <row r="75" spans="2:6" s="40" customFormat="1">
      <c r="B75" s="154" t="s">
        <v>152</v>
      </c>
      <c r="C75" s="155"/>
      <c r="D75" s="130" t="s">
        <v>103</v>
      </c>
      <c r="E75" s="35">
        <f>+E82+E88</f>
        <v>-68694.5</v>
      </c>
      <c r="F75" s="35">
        <f>+F82+F88</f>
        <v>-143497.9</v>
      </c>
    </row>
    <row r="76" spans="2:6" s="40" customFormat="1">
      <c r="B76" s="154"/>
      <c r="C76" s="156"/>
      <c r="D76" s="130" t="s">
        <v>153</v>
      </c>
      <c r="E76" s="35"/>
      <c r="F76" s="35"/>
    </row>
    <row r="77" spans="2:6" s="40" customFormat="1">
      <c r="B77" s="154"/>
      <c r="C77" s="156"/>
      <c r="D77" s="130" t="s">
        <v>104</v>
      </c>
      <c r="E77" s="37"/>
      <c r="F77" s="37"/>
    </row>
    <row r="78" spans="2:6" s="40" customFormat="1" ht="34.5">
      <c r="B78" s="154"/>
      <c r="C78" s="156"/>
      <c r="D78" s="130" t="s">
        <v>195</v>
      </c>
      <c r="E78" s="36"/>
      <c r="F78" s="37"/>
    </row>
    <row r="79" spans="2:6" s="40" customFormat="1">
      <c r="B79" s="154"/>
      <c r="C79" s="156"/>
      <c r="D79" s="130" t="s">
        <v>105</v>
      </c>
      <c r="E79" s="36"/>
      <c r="F79" s="37"/>
    </row>
    <row r="80" spans="2:6" s="40" customFormat="1">
      <c r="B80" s="154"/>
      <c r="C80" s="156"/>
      <c r="D80" s="130" t="s">
        <v>196</v>
      </c>
      <c r="E80" s="36"/>
      <c r="F80" s="37"/>
    </row>
    <row r="81" spans="2:6" s="40" customFormat="1">
      <c r="B81" s="154"/>
      <c r="C81" s="122"/>
      <c r="D81" s="45" t="s">
        <v>106</v>
      </c>
      <c r="E81" s="36"/>
      <c r="F81" s="36"/>
    </row>
    <row r="82" spans="2:6" s="40" customFormat="1">
      <c r="B82" s="154"/>
      <c r="C82" s="158" t="s">
        <v>154</v>
      </c>
      <c r="D82" s="38" t="s">
        <v>107</v>
      </c>
      <c r="E82" s="41">
        <f>+'5'!E37</f>
        <v>-7632.4</v>
      </c>
      <c r="F82" s="41">
        <f>+'5'!H37</f>
        <v>-22000</v>
      </c>
    </row>
    <row r="83" spans="2:6" s="40" customFormat="1" ht="51.75">
      <c r="B83" s="154"/>
      <c r="C83" s="158"/>
      <c r="D83" s="38" t="s">
        <v>155</v>
      </c>
      <c r="E83" s="41"/>
      <c r="F83" s="41"/>
    </row>
    <row r="84" spans="2:6" s="40" customFormat="1">
      <c r="B84" s="154"/>
      <c r="C84" s="158"/>
      <c r="D84" s="38" t="s">
        <v>108</v>
      </c>
      <c r="E84" s="41"/>
      <c r="F84" s="41"/>
    </row>
    <row r="85" spans="2:6" s="40" customFormat="1" ht="34.5">
      <c r="B85" s="154"/>
      <c r="C85" s="158"/>
      <c r="D85" s="38" t="s">
        <v>198</v>
      </c>
      <c r="E85" s="41"/>
      <c r="F85" s="41"/>
    </row>
    <row r="86" spans="2:6" s="40" customFormat="1">
      <c r="B86" s="154"/>
      <c r="C86" s="158"/>
      <c r="D86" s="38" t="s">
        <v>109</v>
      </c>
      <c r="E86" s="41"/>
      <c r="F86" s="41"/>
    </row>
    <row r="87" spans="2:6" s="40" customFormat="1">
      <c r="B87" s="154"/>
      <c r="C87" s="158"/>
      <c r="D87" s="38" t="s">
        <v>191</v>
      </c>
      <c r="E87" s="41"/>
      <c r="F87" s="41"/>
    </row>
    <row r="88" spans="2:6" s="40" customFormat="1">
      <c r="B88" s="154"/>
      <c r="C88" s="158" t="s">
        <v>156</v>
      </c>
      <c r="D88" s="38" t="s">
        <v>107</v>
      </c>
      <c r="E88" s="41">
        <f>+'5'!E45</f>
        <v>-61062.1</v>
      </c>
      <c r="F88" s="41">
        <f>+'5'!H45</f>
        <v>-121497.9</v>
      </c>
    </row>
    <row r="89" spans="2:6" s="40" customFormat="1" ht="51.75">
      <c r="B89" s="154"/>
      <c r="C89" s="158"/>
      <c r="D89" s="38" t="s">
        <v>157</v>
      </c>
      <c r="E89" s="41"/>
      <c r="F89" s="41"/>
    </row>
    <row r="90" spans="2:6" s="40" customFormat="1">
      <c r="B90" s="154"/>
      <c r="C90" s="158"/>
      <c r="D90" s="38" t="s">
        <v>108</v>
      </c>
      <c r="E90" s="41"/>
      <c r="F90" s="41"/>
    </row>
    <row r="91" spans="2:6" s="40" customFormat="1" ht="34.5">
      <c r="B91" s="154"/>
      <c r="C91" s="158"/>
      <c r="D91" s="38" t="s">
        <v>197</v>
      </c>
      <c r="E91" s="41"/>
      <c r="F91" s="41"/>
    </row>
    <row r="92" spans="2:6" s="40" customFormat="1">
      <c r="B92" s="154"/>
      <c r="C92" s="158"/>
      <c r="D92" s="38" t="s">
        <v>109</v>
      </c>
      <c r="E92" s="41"/>
      <c r="F92" s="41"/>
    </row>
    <row r="93" spans="2:6" s="40" customFormat="1" ht="34.5">
      <c r="B93" s="154"/>
      <c r="C93" s="158"/>
      <c r="D93" s="38" t="s">
        <v>199</v>
      </c>
      <c r="E93" s="41"/>
      <c r="F93" s="41"/>
    </row>
    <row r="94" spans="2:6" s="40" customFormat="1">
      <c r="B94" s="154" t="s">
        <v>173</v>
      </c>
      <c r="C94" s="155"/>
      <c r="D94" s="130" t="s">
        <v>103</v>
      </c>
      <c r="E94" s="35">
        <f>+E101+E107+E113+E119</f>
        <v>-272718.40000000002</v>
      </c>
      <c r="F94" s="35">
        <f>+F101+F107+F113+F119</f>
        <v>-348162.9</v>
      </c>
    </row>
    <row r="95" spans="2:6" s="40" customFormat="1">
      <c r="B95" s="154"/>
      <c r="C95" s="156"/>
      <c r="D95" s="130" t="s">
        <v>174</v>
      </c>
      <c r="E95" s="35"/>
      <c r="F95" s="35"/>
    </row>
    <row r="96" spans="2:6" s="40" customFormat="1">
      <c r="B96" s="154"/>
      <c r="C96" s="156"/>
      <c r="D96" s="130" t="s">
        <v>104</v>
      </c>
      <c r="E96" s="37"/>
      <c r="F96" s="37"/>
    </row>
    <row r="97" spans="2:6" s="40" customFormat="1" ht="34.5">
      <c r="B97" s="154"/>
      <c r="C97" s="156"/>
      <c r="D97" s="130" t="s">
        <v>201</v>
      </c>
      <c r="E97" s="36"/>
      <c r="F97" s="37"/>
    </row>
    <row r="98" spans="2:6" s="40" customFormat="1">
      <c r="B98" s="154"/>
      <c r="C98" s="156"/>
      <c r="D98" s="130" t="s">
        <v>105</v>
      </c>
      <c r="E98" s="36"/>
      <c r="F98" s="37"/>
    </row>
    <row r="99" spans="2:6" s="40" customFormat="1" ht="34.5">
      <c r="B99" s="154"/>
      <c r="C99" s="156"/>
      <c r="D99" s="130" t="s">
        <v>202</v>
      </c>
      <c r="E99" s="36"/>
      <c r="F99" s="37"/>
    </row>
    <row r="100" spans="2:6" s="40" customFormat="1">
      <c r="B100" s="154"/>
      <c r="C100" s="122"/>
      <c r="D100" s="125" t="s">
        <v>106</v>
      </c>
      <c r="E100" s="36"/>
      <c r="F100" s="36"/>
    </row>
    <row r="101" spans="2:6" s="40" customFormat="1">
      <c r="B101" s="154"/>
      <c r="C101" s="158" t="s">
        <v>200</v>
      </c>
      <c r="D101" s="38" t="s">
        <v>107</v>
      </c>
      <c r="E101" s="41">
        <f>+'5'!E74</f>
        <v>-1145.8</v>
      </c>
      <c r="F101" s="41">
        <f>+'5'!H76</f>
        <v>-1145.8</v>
      </c>
    </row>
    <row r="102" spans="2:6" s="40" customFormat="1" ht="51.75">
      <c r="B102" s="154"/>
      <c r="C102" s="158"/>
      <c r="D102" s="38" t="s">
        <v>203</v>
      </c>
      <c r="E102" s="41"/>
      <c r="F102" s="41"/>
    </row>
    <row r="103" spans="2:6" s="40" customFormat="1">
      <c r="B103" s="154"/>
      <c r="C103" s="158"/>
      <c r="D103" s="38" t="s">
        <v>108</v>
      </c>
      <c r="E103" s="41"/>
      <c r="F103" s="41"/>
    </row>
    <row r="104" spans="2:6" s="40" customFormat="1" ht="34.5">
      <c r="B104" s="154"/>
      <c r="C104" s="158"/>
      <c r="D104" s="38" t="s">
        <v>204</v>
      </c>
      <c r="E104" s="41"/>
      <c r="F104" s="41"/>
    </row>
    <row r="105" spans="2:6" s="40" customFormat="1">
      <c r="B105" s="154"/>
      <c r="C105" s="158"/>
      <c r="D105" s="38" t="s">
        <v>109</v>
      </c>
      <c r="E105" s="41"/>
      <c r="F105" s="41"/>
    </row>
    <row r="106" spans="2:6" s="40" customFormat="1">
      <c r="B106" s="154"/>
      <c r="C106" s="158"/>
      <c r="D106" s="38" t="s">
        <v>188</v>
      </c>
      <c r="E106" s="41"/>
      <c r="F106" s="41"/>
    </row>
    <row r="107" spans="2:6" s="40" customFormat="1">
      <c r="B107" s="154"/>
      <c r="C107" s="158" t="s">
        <v>194</v>
      </c>
      <c r="D107" s="38" t="s">
        <v>107</v>
      </c>
      <c r="E107" s="41">
        <f>+'5'!E91</f>
        <v>-197188.1</v>
      </c>
      <c r="F107" s="41">
        <f>+'5'!H91</f>
        <v>-197188.1</v>
      </c>
    </row>
    <row r="108" spans="2:6" s="40" customFormat="1" ht="69">
      <c r="B108" s="154"/>
      <c r="C108" s="158"/>
      <c r="D108" s="38" t="s">
        <v>205</v>
      </c>
      <c r="E108" s="41"/>
      <c r="F108" s="41"/>
    </row>
    <row r="109" spans="2:6" s="40" customFormat="1">
      <c r="B109" s="154"/>
      <c r="C109" s="158"/>
      <c r="D109" s="38" t="s">
        <v>108</v>
      </c>
      <c r="E109" s="41"/>
      <c r="F109" s="41"/>
    </row>
    <row r="110" spans="2:6" s="40" customFormat="1" ht="69">
      <c r="B110" s="154"/>
      <c r="C110" s="158"/>
      <c r="D110" s="38" t="s">
        <v>206</v>
      </c>
      <c r="E110" s="41"/>
      <c r="F110" s="41"/>
    </row>
    <row r="111" spans="2:6" s="40" customFormat="1">
      <c r="B111" s="154"/>
      <c r="C111" s="158"/>
      <c r="D111" s="38" t="s">
        <v>109</v>
      </c>
      <c r="E111" s="41"/>
      <c r="F111" s="41"/>
    </row>
    <row r="112" spans="2:6" s="40" customFormat="1">
      <c r="B112" s="154"/>
      <c r="C112" s="158"/>
      <c r="D112" s="38" t="s">
        <v>191</v>
      </c>
      <c r="E112" s="41"/>
      <c r="F112" s="41"/>
    </row>
    <row r="113" spans="2:6" s="40" customFormat="1">
      <c r="B113" s="154"/>
      <c r="C113" s="158" t="s">
        <v>163</v>
      </c>
      <c r="D113" s="38" t="s">
        <v>107</v>
      </c>
      <c r="E113" s="41">
        <f>+'5'!E82</f>
        <v>-31361</v>
      </c>
      <c r="F113" s="41">
        <f>+'5'!H82</f>
        <v>-106805.5</v>
      </c>
    </row>
    <row r="114" spans="2:6" s="40" customFormat="1" ht="86.25">
      <c r="B114" s="154"/>
      <c r="C114" s="158"/>
      <c r="D114" s="38" t="s">
        <v>208</v>
      </c>
      <c r="E114" s="41"/>
      <c r="F114" s="41"/>
    </row>
    <row r="115" spans="2:6" s="40" customFormat="1">
      <c r="B115" s="154"/>
      <c r="C115" s="158"/>
      <c r="D115" s="38" t="s">
        <v>108</v>
      </c>
      <c r="E115" s="41"/>
      <c r="F115" s="41"/>
    </row>
    <row r="116" spans="2:6" s="40" customFormat="1">
      <c r="B116" s="154"/>
      <c r="C116" s="158"/>
      <c r="D116" s="38" t="s">
        <v>207</v>
      </c>
      <c r="E116" s="41"/>
      <c r="F116" s="41"/>
    </row>
    <row r="117" spans="2:6" s="40" customFormat="1">
      <c r="B117" s="154"/>
      <c r="C117" s="158"/>
      <c r="D117" s="38" t="s">
        <v>109</v>
      </c>
      <c r="E117" s="41"/>
      <c r="F117" s="41"/>
    </row>
    <row r="118" spans="2:6" s="40" customFormat="1" ht="34.5">
      <c r="B118" s="154"/>
      <c r="C118" s="158"/>
      <c r="D118" s="38" t="s">
        <v>192</v>
      </c>
      <c r="E118" s="41"/>
      <c r="F118" s="41"/>
    </row>
    <row r="119" spans="2:6" s="40" customFormat="1">
      <c r="B119" s="154"/>
      <c r="C119" s="158" t="s">
        <v>171</v>
      </c>
      <c r="D119" s="38" t="s">
        <v>107</v>
      </c>
      <c r="E119" s="41">
        <f>+'4'!E41</f>
        <v>-43023.5</v>
      </c>
      <c r="F119" s="41">
        <f>+'4'!H41</f>
        <v>-43023.5</v>
      </c>
    </row>
    <row r="120" spans="2:6" s="40" customFormat="1" ht="51.75">
      <c r="B120" s="154"/>
      <c r="C120" s="158"/>
      <c r="D120" s="38" t="s">
        <v>172</v>
      </c>
      <c r="E120" s="41"/>
      <c r="F120" s="41"/>
    </row>
    <row r="121" spans="2:6" s="40" customFormat="1">
      <c r="B121" s="154"/>
      <c r="C121" s="158"/>
      <c r="D121" s="38" t="s">
        <v>108</v>
      </c>
      <c r="E121" s="41"/>
      <c r="F121" s="41"/>
    </row>
    <row r="122" spans="2:6" s="40" customFormat="1" ht="34.5">
      <c r="B122" s="154"/>
      <c r="C122" s="158"/>
      <c r="D122" s="38" t="s">
        <v>209</v>
      </c>
      <c r="E122" s="41"/>
      <c r="F122" s="41"/>
    </row>
    <row r="123" spans="2:6" s="40" customFormat="1">
      <c r="B123" s="154"/>
      <c r="C123" s="158"/>
      <c r="D123" s="38" t="s">
        <v>109</v>
      </c>
      <c r="E123" s="41"/>
      <c r="F123" s="41"/>
    </row>
    <row r="124" spans="2:6" s="40" customFormat="1" ht="34.5">
      <c r="B124" s="154"/>
      <c r="C124" s="158"/>
      <c r="D124" s="38" t="s">
        <v>192</v>
      </c>
      <c r="E124" s="41"/>
      <c r="F124" s="41"/>
    </row>
    <row r="125" spans="2:6" s="40" customFormat="1">
      <c r="B125" s="134"/>
      <c r="C125" s="134"/>
      <c r="D125" s="130" t="s">
        <v>304</v>
      </c>
      <c r="E125" s="50">
        <f>+E126</f>
        <v>0</v>
      </c>
      <c r="F125" s="50">
        <f>+F126</f>
        <v>-89809.9</v>
      </c>
    </row>
    <row r="126" spans="2:6" s="40" customFormat="1">
      <c r="B126" s="134" t="s">
        <v>305</v>
      </c>
      <c r="C126" s="134"/>
      <c r="D126" s="52" t="s">
        <v>103</v>
      </c>
      <c r="E126" s="47">
        <f>+E133</f>
        <v>0</v>
      </c>
      <c r="F126" s="47">
        <f>+F133</f>
        <v>-89809.9</v>
      </c>
    </row>
    <row r="127" spans="2:6" s="40" customFormat="1">
      <c r="B127" s="134"/>
      <c r="C127" s="134"/>
      <c r="D127" s="134" t="s">
        <v>306</v>
      </c>
      <c r="E127" s="134"/>
      <c r="F127" s="134"/>
    </row>
    <row r="128" spans="2:6" s="40" customFormat="1">
      <c r="B128" s="134"/>
      <c r="C128" s="134"/>
      <c r="D128" s="52" t="s">
        <v>104</v>
      </c>
      <c r="E128" s="134"/>
      <c r="F128" s="134"/>
    </row>
    <row r="129" spans="2:6" s="40" customFormat="1" ht="34.5">
      <c r="B129" s="134"/>
      <c r="C129" s="134"/>
      <c r="D129" s="134" t="s">
        <v>310</v>
      </c>
      <c r="E129" s="134"/>
      <c r="F129" s="134"/>
    </row>
    <row r="130" spans="2:6" s="40" customFormat="1">
      <c r="B130" s="134"/>
      <c r="C130" s="134"/>
      <c r="D130" s="52" t="s">
        <v>105</v>
      </c>
      <c r="E130" s="134"/>
      <c r="F130" s="134"/>
    </row>
    <row r="131" spans="2:6" s="40" customFormat="1">
      <c r="B131" s="134"/>
      <c r="C131" s="134"/>
      <c r="D131" s="134" t="s">
        <v>311</v>
      </c>
      <c r="E131" s="134"/>
      <c r="F131" s="134"/>
    </row>
    <row r="132" spans="2:6" s="40" customFormat="1" ht="13.5" customHeight="1">
      <c r="B132" s="164" t="s">
        <v>106</v>
      </c>
      <c r="C132" s="165"/>
      <c r="D132" s="165"/>
      <c r="E132" s="165"/>
      <c r="F132" s="166"/>
    </row>
    <row r="133" spans="2:6" s="40" customFormat="1">
      <c r="B133" s="134"/>
      <c r="C133" s="134" t="s">
        <v>194</v>
      </c>
      <c r="D133" s="52" t="s">
        <v>107</v>
      </c>
      <c r="E133" s="47">
        <f>+'3'!H113</f>
        <v>0</v>
      </c>
      <c r="F133" s="47">
        <f>+'3'!I113</f>
        <v>-89809.9</v>
      </c>
    </row>
    <row r="134" spans="2:6" s="40" customFormat="1" ht="69">
      <c r="B134" s="134"/>
      <c r="C134" s="134"/>
      <c r="D134" s="134" t="s">
        <v>307</v>
      </c>
      <c r="E134" s="134"/>
      <c r="F134" s="134"/>
    </row>
    <row r="135" spans="2:6" s="40" customFormat="1">
      <c r="B135" s="134"/>
      <c r="C135" s="134"/>
      <c r="D135" s="52" t="s">
        <v>108</v>
      </c>
      <c r="E135" s="134"/>
      <c r="F135" s="134"/>
    </row>
    <row r="136" spans="2:6" s="40" customFormat="1" ht="69">
      <c r="B136" s="134"/>
      <c r="C136" s="134"/>
      <c r="D136" s="134" t="s">
        <v>312</v>
      </c>
      <c r="E136" s="134"/>
      <c r="F136" s="134"/>
    </row>
    <row r="137" spans="2:6" s="40" customFormat="1">
      <c r="B137" s="134"/>
      <c r="C137" s="134"/>
      <c r="D137" s="52" t="s">
        <v>109</v>
      </c>
      <c r="E137" s="134"/>
      <c r="F137" s="134"/>
    </row>
    <row r="138" spans="2:6" s="40" customFormat="1">
      <c r="B138" s="134"/>
      <c r="C138" s="134"/>
      <c r="D138" s="134" t="s">
        <v>191</v>
      </c>
      <c r="E138" s="134"/>
      <c r="F138" s="134"/>
    </row>
    <row r="139" spans="2:6">
      <c r="B139" s="124"/>
      <c r="C139" s="167" t="s">
        <v>231</v>
      </c>
      <c r="D139" s="168"/>
      <c r="E139" s="35">
        <f>+E141+E154+E172+E203+E222</f>
        <v>1370551.7</v>
      </c>
      <c r="F139" s="35">
        <f>+F141+F154+F172+F203+F222</f>
        <v>-3544061.8000000003</v>
      </c>
    </row>
    <row r="140" spans="2:6">
      <c r="B140" s="154">
        <v>1139</v>
      </c>
      <c r="C140" s="155"/>
      <c r="D140" s="130" t="s">
        <v>103</v>
      </c>
      <c r="E140" s="36"/>
      <c r="F140" s="37"/>
    </row>
    <row r="141" spans="2:6">
      <c r="B141" s="154"/>
      <c r="C141" s="156"/>
      <c r="D141" s="130" t="s">
        <v>232</v>
      </c>
      <c r="E141" s="35">
        <f>+E148</f>
        <v>1370551.7</v>
      </c>
      <c r="F141" s="35">
        <f>+F148</f>
        <v>-3544061.8000000003</v>
      </c>
    </row>
    <row r="142" spans="2:6">
      <c r="B142" s="154"/>
      <c r="C142" s="156"/>
      <c r="D142" s="130" t="s">
        <v>104</v>
      </c>
      <c r="E142" s="37"/>
      <c r="F142" s="37"/>
    </row>
    <row r="143" spans="2:6" ht="34.5">
      <c r="B143" s="154"/>
      <c r="C143" s="156"/>
      <c r="D143" s="130" t="s">
        <v>233</v>
      </c>
      <c r="E143" s="36"/>
      <c r="F143" s="37"/>
    </row>
    <row r="144" spans="2:6">
      <c r="B144" s="154"/>
      <c r="C144" s="156"/>
      <c r="D144" s="130" t="s">
        <v>105</v>
      </c>
      <c r="E144" s="36"/>
      <c r="F144" s="37"/>
    </row>
    <row r="145" spans="2:7" ht="34.5">
      <c r="B145" s="154"/>
      <c r="C145" s="156"/>
      <c r="D145" s="130" t="s">
        <v>234</v>
      </c>
      <c r="E145" s="36"/>
      <c r="F145" s="37"/>
    </row>
    <row r="146" spans="2:7">
      <c r="B146" s="154"/>
      <c r="C146" s="159" t="s">
        <v>106</v>
      </c>
      <c r="D146" s="159"/>
      <c r="E146" s="159"/>
      <c r="F146" s="159"/>
    </row>
    <row r="147" spans="2:7">
      <c r="B147" s="154"/>
      <c r="C147" s="157">
        <v>11001</v>
      </c>
      <c r="D147" s="38" t="s">
        <v>107</v>
      </c>
      <c r="E147" s="36"/>
      <c r="F147" s="36"/>
    </row>
    <row r="148" spans="2:7">
      <c r="B148" s="154"/>
      <c r="C148" s="157"/>
      <c r="D148" s="38" t="s">
        <v>232</v>
      </c>
      <c r="E148" s="39">
        <f>+'3'!H215</f>
        <v>1370551.7</v>
      </c>
      <c r="F148" s="39">
        <f>+'3'!I215</f>
        <v>-3544061.8000000003</v>
      </c>
    </row>
    <row r="149" spans="2:7">
      <c r="B149" s="154"/>
      <c r="C149" s="157"/>
      <c r="D149" s="38" t="s">
        <v>108</v>
      </c>
      <c r="E149" s="36"/>
      <c r="F149" s="36"/>
      <c r="G149" s="103"/>
    </row>
    <row r="150" spans="2:7" ht="69">
      <c r="B150" s="154"/>
      <c r="C150" s="157"/>
      <c r="D150" s="38" t="s">
        <v>235</v>
      </c>
      <c r="E150" s="36"/>
      <c r="F150" s="36"/>
      <c r="G150" s="103"/>
    </row>
    <row r="151" spans="2:7">
      <c r="B151" s="154"/>
      <c r="C151" s="157"/>
      <c r="D151" s="38" t="s">
        <v>109</v>
      </c>
      <c r="E151" s="36"/>
      <c r="F151" s="36"/>
    </row>
    <row r="152" spans="2:7">
      <c r="B152" s="154"/>
      <c r="C152" s="157"/>
      <c r="D152" s="38" t="s">
        <v>188</v>
      </c>
      <c r="E152" s="36"/>
      <c r="F152" s="36"/>
    </row>
    <row r="154" spans="2:7">
      <c r="F154" s="103"/>
    </row>
    <row r="155" spans="2:7">
      <c r="F155" s="103"/>
    </row>
  </sheetData>
  <mergeCells count="36">
    <mergeCell ref="C147:C152"/>
    <mergeCell ref="C139:D139"/>
    <mergeCell ref="C140:C145"/>
    <mergeCell ref="C146:F146"/>
    <mergeCell ref="B75:B93"/>
    <mergeCell ref="B44:B74"/>
    <mergeCell ref="C113:C118"/>
    <mergeCell ref="C119:C124"/>
    <mergeCell ref="B94:B124"/>
    <mergeCell ref="B132:F132"/>
    <mergeCell ref="B5:F5"/>
    <mergeCell ref="B7:C7"/>
    <mergeCell ref="D7:D8"/>
    <mergeCell ref="E7:F7"/>
    <mergeCell ref="C11:D11"/>
    <mergeCell ref="B9:C10"/>
    <mergeCell ref="C19:C24"/>
    <mergeCell ref="C38:C43"/>
    <mergeCell ref="C12:C17"/>
    <mergeCell ref="C18:F18"/>
    <mergeCell ref="C32:C37"/>
    <mergeCell ref="B25:B43"/>
    <mergeCell ref="B12:B24"/>
    <mergeCell ref="C25:C30"/>
    <mergeCell ref="B140:B152"/>
    <mergeCell ref="C44:C49"/>
    <mergeCell ref="C75:C80"/>
    <mergeCell ref="C94:C99"/>
    <mergeCell ref="C51:C56"/>
    <mergeCell ref="C57:C62"/>
    <mergeCell ref="C63:C68"/>
    <mergeCell ref="C69:C74"/>
    <mergeCell ref="C82:C87"/>
    <mergeCell ref="C88:C93"/>
    <mergeCell ref="C101:C106"/>
    <mergeCell ref="C107:C112"/>
  </mergeCells>
  <pageMargins left="0" right="0" top="0.19685039370078741" bottom="0.19685039370078741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zoomScaleNormal="100" workbookViewId="0"/>
  </sheetViews>
  <sheetFormatPr defaultRowHeight="17.25"/>
  <cols>
    <col min="1" max="1" width="9.140625" style="10"/>
    <col min="2" max="2" width="7.42578125" style="12" customWidth="1"/>
    <col min="3" max="3" width="8.7109375" style="12" customWidth="1"/>
    <col min="4" max="4" width="56.5703125" style="10" customWidth="1"/>
    <col min="5" max="5" width="16.7109375" style="26" bestFit="1" customWidth="1"/>
    <col min="6" max="6" width="18.140625" style="26" customWidth="1"/>
    <col min="7" max="7" width="21.140625" style="26" customWidth="1"/>
    <col min="8" max="8" width="18.140625" style="26" customWidth="1"/>
    <col min="9" max="9" width="16.85546875" style="26" customWidth="1"/>
    <col min="10" max="10" width="15.28515625" style="10" bestFit="1" customWidth="1"/>
    <col min="11" max="16384" width="9.140625" style="10"/>
  </cols>
  <sheetData>
    <row r="1" spans="2:10" ht="16.5" customHeight="1">
      <c r="C1" s="22"/>
      <c r="D1" s="22"/>
      <c r="E1" s="22"/>
      <c r="F1" s="22"/>
      <c r="G1" s="22"/>
      <c r="H1" s="22"/>
      <c r="I1" s="23" t="s">
        <v>76</v>
      </c>
    </row>
    <row r="2" spans="2:10" ht="16.5" customHeight="1">
      <c r="C2" s="22"/>
      <c r="D2" s="22"/>
      <c r="E2" s="22"/>
      <c r="F2" s="22"/>
      <c r="G2" s="22"/>
      <c r="H2" s="22"/>
      <c r="I2" s="23" t="s">
        <v>75</v>
      </c>
    </row>
    <row r="3" spans="2:10" ht="16.5" customHeight="1">
      <c r="C3" s="22"/>
      <c r="D3" s="22"/>
      <c r="E3" s="22"/>
      <c r="F3" s="22"/>
      <c r="G3" s="22"/>
      <c r="H3" s="22"/>
      <c r="I3" s="23" t="s">
        <v>0</v>
      </c>
    </row>
    <row r="4" spans="2:10" ht="52.5" customHeight="1">
      <c r="B4" s="169" t="s">
        <v>298</v>
      </c>
      <c r="C4" s="169"/>
      <c r="D4" s="169"/>
      <c r="E4" s="169"/>
      <c r="F4" s="169"/>
      <c r="G4" s="169"/>
      <c r="H4" s="169"/>
      <c r="I4" s="169"/>
    </row>
    <row r="5" spans="2:10">
      <c r="B5" s="11"/>
      <c r="C5" s="11"/>
      <c r="D5" s="106"/>
      <c r="E5" s="24"/>
      <c r="F5" s="24"/>
      <c r="G5" s="24"/>
      <c r="H5" s="170" t="s">
        <v>73</v>
      </c>
      <c r="I5" s="170"/>
    </row>
    <row r="6" spans="2:10" s="12" customFormat="1" ht="39" customHeight="1">
      <c r="B6" s="173" t="s">
        <v>21</v>
      </c>
      <c r="C6" s="173"/>
      <c r="D6" s="171" t="s">
        <v>22</v>
      </c>
      <c r="E6" s="172" t="s">
        <v>87</v>
      </c>
      <c r="F6" s="172"/>
      <c r="G6" s="172"/>
      <c r="H6" s="172"/>
      <c r="I6" s="172"/>
    </row>
    <row r="7" spans="2:10" s="12" customFormat="1" ht="19.5" customHeight="1">
      <c r="B7" s="173"/>
      <c r="C7" s="173"/>
      <c r="D7" s="171"/>
      <c r="E7" s="172" t="s">
        <v>23</v>
      </c>
      <c r="F7" s="172" t="s">
        <v>6</v>
      </c>
      <c r="G7" s="172"/>
      <c r="H7" s="172"/>
      <c r="I7" s="172"/>
    </row>
    <row r="8" spans="2:10" s="12" customFormat="1" ht="110.25" customHeight="1">
      <c r="B8" s="13" t="s">
        <v>24</v>
      </c>
      <c r="C8" s="13" t="s">
        <v>25</v>
      </c>
      <c r="D8" s="171"/>
      <c r="E8" s="172"/>
      <c r="F8" s="108" t="s">
        <v>26</v>
      </c>
      <c r="G8" s="108" t="s">
        <v>27</v>
      </c>
      <c r="H8" s="108" t="s">
        <v>28</v>
      </c>
      <c r="I8" s="108" t="s">
        <v>29</v>
      </c>
    </row>
    <row r="9" spans="2:10" s="12" customFormat="1" ht="30.75" customHeight="1">
      <c r="B9" s="13"/>
      <c r="C9" s="13"/>
      <c r="D9" s="107" t="s">
        <v>30</v>
      </c>
      <c r="E9" s="112">
        <f t="shared" ref="E9" si="0">+F9+G9+H9+I9</f>
        <v>5445225.7999999998</v>
      </c>
      <c r="F9" s="58">
        <v>0</v>
      </c>
      <c r="G9" s="58">
        <f>+G11</f>
        <v>5445225.7999999998</v>
      </c>
      <c r="H9" s="58">
        <v>0</v>
      </c>
      <c r="I9" s="58">
        <v>0</v>
      </c>
    </row>
    <row r="10" spans="2:10">
      <c r="B10" s="13"/>
      <c r="C10" s="13"/>
      <c r="D10" s="107" t="s">
        <v>31</v>
      </c>
      <c r="E10" s="108"/>
      <c r="F10" s="108"/>
      <c r="G10" s="108"/>
      <c r="H10" s="108"/>
      <c r="I10" s="108"/>
    </row>
    <row r="11" spans="2:10" s="12" customFormat="1" ht="51.75">
      <c r="B11" s="16"/>
      <c r="C11" s="15"/>
      <c r="D11" s="15" t="s">
        <v>34</v>
      </c>
      <c r="E11" s="58">
        <f t="shared" ref="E11:E18" si="1">+F11+G11+H11+I11</f>
        <v>5445225.7999999998</v>
      </c>
      <c r="F11" s="58">
        <v>0</v>
      </c>
      <c r="G11" s="58">
        <f>+G13</f>
        <v>5445225.7999999998</v>
      </c>
      <c r="H11" s="58">
        <v>0</v>
      </c>
      <c r="I11" s="58">
        <v>0</v>
      </c>
    </row>
    <row r="12" spans="2:10" s="12" customFormat="1">
      <c r="B12" s="16"/>
      <c r="C12" s="16"/>
      <c r="D12" s="16" t="s">
        <v>32</v>
      </c>
      <c r="E12" s="108"/>
      <c r="F12" s="108"/>
      <c r="G12" s="108"/>
      <c r="H12" s="108"/>
      <c r="I12" s="108"/>
    </row>
    <row r="13" spans="2:10" ht="34.5">
      <c r="B13" s="16">
        <v>1049</v>
      </c>
      <c r="C13" s="16">
        <v>21001</v>
      </c>
      <c r="D13" s="29" t="s">
        <v>35</v>
      </c>
      <c r="E13" s="58">
        <f t="shared" si="1"/>
        <v>5445225.7999999998</v>
      </c>
      <c r="F13" s="58">
        <f>+F15+F19</f>
        <v>0</v>
      </c>
      <c r="G13" s="58">
        <f>+G15+G19</f>
        <v>5445225.7999999998</v>
      </c>
      <c r="H13" s="58">
        <f t="shared" ref="H13:I13" si="2">+H15+H19</f>
        <v>0</v>
      </c>
      <c r="I13" s="58">
        <f t="shared" si="2"/>
        <v>0</v>
      </c>
      <c r="J13" s="20"/>
    </row>
    <row r="14" spans="2:10">
      <c r="B14" s="16"/>
      <c r="C14" s="16"/>
      <c r="D14" s="16" t="s">
        <v>32</v>
      </c>
      <c r="E14" s="112"/>
      <c r="F14" s="112"/>
      <c r="G14" s="112"/>
      <c r="H14" s="112"/>
      <c r="I14" s="112"/>
    </row>
    <row r="15" spans="2:10" ht="34.5">
      <c r="B15" s="16"/>
      <c r="C15" s="16">
        <f>+'6'!C17</f>
        <v>3</v>
      </c>
      <c r="D15" s="16" t="str">
        <f>+'6'!D17</f>
        <v>Մարզային նշանակության ավտոճանապարհներ, այդ թվում</v>
      </c>
      <c r="E15" s="112">
        <f t="shared" si="1"/>
        <v>5551808.2000000002</v>
      </c>
      <c r="F15" s="112">
        <f>+F16+F17+F18</f>
        <v>0</v>
      </c>
      <c r="G15" s="112">
        <f t="shared" ref="G15:I15" si="3">+G16+G17+G18</f>
        <v>5551808.2000000002</v>
      </c>
      <c r="H15" s="112">
        <f t="shared" si="3"/>
        <v>0</v>
      </c>
      <c r="I15" s="112">
        <f t="shared" si="3"/>
        <v>0</v>
      </c>
    </row>
    <row r="16" spans="2:10" ht="34.5">
      <c r="B16" s="16"/>
      <c r="C16" s="16"/>
      <c r="D16" s="16" t="str">
        <f>+'6'!D18</f>
        <v>/Մ-12/-Կոռնիձոր-ԱՀ սահման ավտոճանապարհի կմ0+000-կմ 4+000 հատվածի վերակառուցում</v>
      </c>
      <c r="E16" s="112">
        <f t="shared" si="1"/>
        <v>360519.3</v>
      </c>
      <c r="F16" s="112">
        <v>0</v>
      </c>
      <c r="G16" s="112">
        <v>360519.3</v>
      </c>
      <c r="H16" s="112">
        <v>0</v>
      </c>
      <c r="I16" s="112">
        <v>0</v>
      </c>
    </row>
    <row r="17" spans="2:10" ht="34.5">
      <c r="B17" s="16"/>
      <c r="C17" s="16"/>
      <c r="D17" s="16" t="str">
        <f>+'6'!D19</f>
        <v>/Մ-12/-Կոռնիձոր-ԱՀ սահման ավտոճանապարհի կմ4+000-կմ 9+000 հատվածի վերակառուցում</v>
      </c>
      <c r="E17" s="112">
        <f t="shared" si="1"/>
        <v>2364112.7000000002</v>
      </c>
      <c r="F17" s="112">
        <v>0</v>
      </c>
      <c r="G17" s="112">
        <v>2364112.7000000002</v>
      </c>
      <c r="H17" s="112">
        <v>0</v>
      </c>
      <c r="I17" s="112">
        <v>0</v>
      </c>
    </row>
    <row r="18" spans="2:10" ht="34.5">
      <c r="B18" s="16"/>
      <c r="C18" s="25"/>
      <c r="D18" s="16" t="str">
        <f>+'6'!D20</f>
        <v>/Մ-12/-Կոռնիձոր-ԱՀ սահման ավտոճանապարհի կմ9+000- կմ11+779.75 հատվածի վերակառուցում</v>
      </c>
      <c r="E18" s="112">
        <f t="shared" si="1"/>
        <v>2827176.2</v>
      </c>
      <c r="F18" s="112">
        <v>0</v>
      </c>
      <c r="G18" s="112">
        <v>2827176.2</v>
      </c>
      <c r="H18" s="112">
        <v>0</v>
      </c>
      <c r="I18" s="112">
        <v>0</v>
      </c>
    </row>
    <row r="19" spans="2:10" ht="34.5">
      <c r="B19" s="16">
        <v>1049</v>
      </c>
      <c r="C19" s="16">
        <v>21001</v>
      </c>
      <c r="D19" s="29" t="s">
        <v>35</v>
      </c>
      <c r="E19" s="58">
        <f t="shared" ref="E19" si="4">+F19+G19+H19+I19</f>
        <v>-106582.39999999999</v>
      </c>
      <c r="F19" s="58">
        <v>0</v>
      </c>
      <c r="G19" s="58">
        <f>+'3'!I32</f>
        <v>-106582.39999999999</v>
      </c>
      <c r="H19" s="58">
        <f t="shared" ref="H19:I19" si="5">+H21</f>
        <v>0</v>
      </c>
      <c r="I19" s="58">
        <f t="shared" si="5"/>
        <v>0</v>
      </c>
      <c r="J19" s="20"/>
    </row>
  </sheetData>
  <mergeCells count="7">
    <mergeCell ref="B4:I4"/>
    <mergeCell ref="H5:I5"/>
    <mergeCell ref="D6:D8"/>
    <mergeCell ref="E7:E8"/>
    <mergeCell ref="F7:I7"/>
    <mergeCell ref="E6:I6"/>
    <mergeCell ref="B6:C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7"/>
  <sheetViews>
    <sheetView topLeftCell="A211" zoomScaleNormal="100" workbookViewId="0">
      <selection activeCell="H206" sqref="H206:I206"/>
    </sheetView>
  </sheetViews>
  <sheetFormatPr defaultRowHeight="17.25"/>
  <cols>
    <col min="1" max="1" width="9.140625" style="67"/>
    <col min="2" max="2" width="8.7109375" style="129" customWidth="1"/>
    <col min="3" max="3" width="8.5703125" style="129" customWidth="1"/>
    <col min="4" max="4" width="6.5703125" style="129" customWidth="1"/>
    <col min="5" max="5" width="11.85546875" style="129" bestFit="1" customWidth="1"/>
    <col min="6" max="6" width="15.28515625" style="129" customWidth="1"/>
    <col min="7" max="7" width="73.28515625" style="67" customWidth="1"/>
    <col min="8" max="8" width="16.5703125" style="67" customWidth="1"/>
    <col min="9" max="9" width="22" style="67" customWidth="1"/>
    <col min="10" max="251" width="9.140625" style="67"/>
    <col min="252" max="252" width="7.5703125" style="67" bestFit="1" customWidth="1"/>
    <col min="253" max="253" width="7" style="67" bestFit="1" customWidth="1"/>
    <col min="254" max="254" width="5.5703125" style="67" bestFit="1" customWidth="1"/>
    <col min="255" max="255" width="8.7109375" style="67" bestFit="1" customWidth="1"/>
    <col min="256" max="256" width="8.42578125" style="67" bestFit="1" customWidth="1"/>
    <col min="257" max="257" width="76.140625" style="67" customWidth="1"/>
    <col min="258" max="259" width="16.5703125" style="67" customWidth="1"/>
    <col min="260" max="260" width="16.7109375" style="67" customWidth="1"/>
    <col min="261" max="261" width="18.5703125" style="67" customWidth="1"/>
    <col min="262" max="507" width="9.140625" style="67"/>
    <col min="508" max="508" width="7.5703125" style="67" bestFit="1" customWidth="1"/>
    <col min="509" max="509" width="7" style="67" bestFit="1" customWidth="1"/>
    <col min="510" max="510" width="5.5703125" style="67" bestFit="1" customWidth="1"/>
    <col min="511" max="511" width="8.7109375" style="67" bestFit="1" customWidth="1"/>
    <col min="512" max="512" width="8.42578125" style="67" bestFit="1" customWidth="1"/>
    <col min="513" max="513" width="76.140625" style="67" customWidth="1"/>
    <col min="514" max="515" width="16.5703125" style="67" customWidth="1"/>
    <col min="516" max="516" width="16.7109375" style="67" customWidth="1"/>
    <col min="517" max="517" width="18.5703125" style="67" customWidth="1"/>
    <col min="518" max="763" width="9.140625" style="67"/>
    <col min="764" max="764" width="7.5703125" style="67" bestFit="1" customWidth="1"/>
    <col min="765" max="765" width="7" style="67" bestFit="1" customWidth="1"/>
    <col min="766" max="766" width="5.5703125" style="67" bestFit="1" customWidth="1"/>
    <col min="767" max="767" width="8.7109375" style="67" bestFit="1" customWidth="1"/>
    <col min="768" max="768" width="8.42578125" style="67" bestFit="1" customWidth="1"/>
    <col min="769" max="769" width="76.140625" style="67" customWidth="1"/>
    <col min="770" max="771" width="16.5703125" style="67" customWidth="1"/>
    <col min="772" max="772" width="16.7109375" style="67" customWidth="1"/>
    <col min="773" max="773" width="18.5703125" style="67" customWidth="1"/>
    <col min="774" max="1019" width="9.140625" style="67"/>
    <col min="1020" max="1020" width="7.5703125" style="67" bestFit="1" customWidth="1"/>
    <col min="1021" max="1021" width="7" style="67" bestFit="1" customWidth="1"/>
    <col min="1022" max="1022" width="5.5703125" style="67" bestFit="1" customWidth="1"/>
    <col min="1023" max="1023" width="8.7109375" style="67" bestFit="1" customWidth="1"/>
    <col min="1024" max="1024" width="8.42578125" style="67" bestFit="1" customWidth="1"/>
    <col min="1025" max="1025" width="76.140625" style="67" customWidth="1"/>
    <col min="1026" max="1027" width="16.5703125" style="67" customWidth="1"/>
    <col min="1028" max="1028" width="16.7109375" style="67" customWidth="1"/>
    <col min="1029" max="1029" width="18.5703125" style="67" customWidth="1"/>
    <col min="1030" max="1275" width="9.140625" style="67"/>
    <col min="1276" max="1276" width="7.5703125" style="67" bestFit="1" customWidth="1"/>
    <col min="1277" max="1277" width="7" style="67" bestFit="1" customWidth="1"/>
    <col min="1278" max="1278" width="5.5703125" style="67" bestFit="1" customWidth="1"/>
    <col min="1279" max="1279" width="8.7109375" style="67" bestFit="1" customWidth="1"/>
    <col min="1280" max="1280" width="8.42578125" style="67" bestFit="1" customWidth="1"/>
    <col min="1281" max="1281" width="76.140625" style="67" customWidth="1"/>
    <col min="1282" max="1283" width="16.5703125" style="67" customWidth="1"/>
    <col min="1284" max="1284" width="16.7109375" style="67" customWidth="1"/>
    <col min="1285" max="1285" width="18.5703125" style="67" customWidth="1"/>
    <col min="1286" max="1531" width="9.140625" style="67"/>
    <col min="1532" max="1532" width="7.5703125" style="67" bestFit="1" customWidth="1"/>
    <col min="1533" max="1533" width="7" style="67" bestFit="1" customWidth="1"/>
    <col min="1534" max="1534" width="5.5703125" style="67" bestFit="1" customWidth="1"/>
    <col min="1535" max="1535" width="8.7109375" style="67" bestFit="1" customWidth="1"/>
    <col min="1536" max="1536" width="8.42578125" style="67" bestFit="1" customWidth="1"/>
    <col min="1537" max="1537" width="76.140625" style="67" customWidth="1"/>
    <col min="1538" max="1539" width="16.5703125" style="67" customWidth="1"/>
    <col min="1540" max="1540" width="16.7109375" style="67" customWidth="1"/>
    <col min="1541" max="1541" width="18.5703125" style="67" customWidth="1"/>
    <col min="1542" max="1787" width="9.140625" style="67"/>
    <col min="1788" max="1788" width="7.5703125" style="67" bestFit="1" customWidth="1"/>
    <col min="1789" max="1789" width="7" style="67" bestFit="1" customWidth="1"/>
    <col min="1790" max="1790" width="5.5703125" style="67" bestFit="1" customWidth="1"/>
    <col min="1791" max="1791" width="8.7109375" style="67" bestFit="1" customWidth="1"/>
    <col min="1792" max="1792" width="8.42578125" style="67" bestFit="1" customWidth="1"/>
    <col min="1793" max="1793" width="76.140625" style="67" customWidth="1"/>
    <col min="1794" max="1795" width="16.5703125" style="67" customWidth="1"/>
    <col min="1796" max="1796" width="16.7109375" style="67" customWidth="1"/>
    <col min="1797" max="1797" width="18.5703125" style="67" customWidth="1"/>
    <col min="1798" max="2043" width="9.140625" style="67"/>
    <col min="2044" max="2044" width="7.5703125" style="67" bestFit="1" customWidth="1"/>
    <col min="2045" max="2045" width="7" style="67" bestFit="1" customWidth="1"/>
    <col min="2046" max="2046" width="5.5703125" style="67" bestFit="1" customWidth="1"/>
    <col min="2047" max="2047" width="8.7109375" style="67" bestFit="1" customWidth="1"/>
    <col min="2048" max="2048" width="8.42578125" style="67" bestFit="1" customWidth="1"/>
    <col min="2049" max="2049" width="76.140625" style="67" customWidth="1"/>
    <col min="2050" max="2051" width="16.5703125" style="67" customWidth="1"/>
    <col min="2052" max="2052" width="16.7109375" style="67" customWidth="1"/>
    <col min="2053" max="2053" width="18.5703125" style="67" customWidth="1"/>
    <col min="2054" max="2299" width="9.140625" style="67"/>
    <col min="2300" max="2300" width="7.5703125" style="67" bestFit="1" customWidth="1"/>
    <col min="2301" max="2301" width="7" style="67" bestFit="1" customWidth="1"/>
    <col min="2302" max="2302" width="5.5703125" style="67" bestFit="1" customWidth="1"/>
    <col min="2303" max="2303" width="8.7109375" style="67" bestFit="1" customWidth="1"/>
    <col min="2304" max="2304" width="8.42578125" style="67" bestFit="1" customWidth="1"/>
    <col min="2305" max="2305" width="76.140625" style="67" customWidth="1"/>
    <col min="2306" max="2307" width="16.5703125" style="67" customWidth="1"/>
    <col min="2308" max="2308" width="16.7109375" style="67" customWidth="1"/>
    <col min="2309" max="2309" width="18.5703125" style="67" customWidth="1"/>
    <col min="2310" max="2555" width="9.140625" style="67"/>
    <col min="2556" max="2556" width="7.5703125" style="67" bestFit="1" customWidth="1"/>
    <col min="2557" max="2557" width="7" style="67" bestFit="1" customWidth="1"/>
    <col min="2558" max="2558" width="5.5703125" style="67" bestFit="1" customWidth="1"/>
    <col min="2559" max="2559" width="8.7109375" style="67" bestFit="1" customWidth="1"/>
    <col min="2560" max="2560" width="8.42578125" style="67" bestFit="1" customWidth="1"/>
    <col min="2561" max="2561" width="76.140625" style="67" customWidth="1"/>
    <col min="2562" max="2563" width="16.5703125" style="67" customWidth="1"/>
    <col min="2564" max="2564" width="16.7109375" style="67" customWidth="1"/>
    <col min="2565" max="2565" width="18.5703125" style="67" customWidth="1"/>
    <col min="2566" max="2811" width="9.140625" style="67"/>
    <col min="2812" max="2812" width="7.5703125" style="67" bestFit="1" customWidth="1"/>
    <col min="2813" max="2813" width="7" style="67" bestFit="1" customWidth="1"/>
    <col min="2814" max="2814" width="5.5703125" style="67" bestFit="1" customWidth="1"/>
    <col min="2815" max="2815" width="8.7109375" style="67" bestFit="1" customWidth="1"/>
    <col min="2816" max="2816" width="8.42578125" style="67" bestFit="1" customWidth="1"/>
    <col min="2817" max="2817" width="76.140625" style="67" customWidth="1"/>
    <col min="2818" max="2819" width="16.5703125" style="67" customWidth="1"/>
    <col min="2820" max="2820" width="16.7109375" style="67" customWidth="1"/>
    <col min="2821" max="2821" width="18.5703125" style="67" customWidth="1"/>
    <col min="2822" max="3067" width="9.140625" style="67"/>
    <col min="3068" max="3068" width="7.5703125" style="67" bestFit="1" customWidth="1"/>
    <col min="3069" max="3069" width="7" style="67" bestFit="1" customWidth="1"/>
    <col min="3070" max="3070" width="5.5703125" style="67" bestFit="1" customWidth="1"/>
    <col min="3071" max="3071" width="8.7109375" style="67" bestFit="1" customWidth="1"/>
    <col min="3072" max="3072" width="8.42578125" style="67" bestFit="1" customWidth="1"/>
    <col min="3073" max="3073" width="76.140625" style="67" customWidth="1"/>
    <col min="3074" max="3075" width="16.5703125" style="67" customWidth="1"/>
    <col min="3076" max="3076" width="16.7109375" style="67" customWidth="1"/>
    <col min="3077" max="3077" width="18.5703125" style="67" customWidth="1"/>
    <col min="3078" max="3323" width="9.140625" style="67"/>
    <col min="3324" max="3324" width="7.5703125" style="67" bestFit="1" customWidth="1"/>
    <col min="3325" max="3325" width="7" style="67" bestFit="1" customWidth="1"/>
    <col min="3326" max="3326" width="5.5703125" style="67" bestFit="1" customWidth="1"/>
    <col min="3327" max="3327" width="8.7109375" style="67" bestFit="1" customWidth="1"/>
    <col min="3328" max="3328" width="8.42578125" style="67" bestFit="1" customWidth="1"/>
    <col min="3329" max="3329" width="76.140625" style="67" customWidth="1"/>
    <col min="3330" max="3331" width="16.5703125" style="67" customWidth="1"/>
    <col min="3332" max="3332" width="16.7109375" style="67" customWidth="1"/>
    <col min="3333" max="3333" width="18.5703125" style="67" customWidth="1"/>
    <col min="3334" max="3579" width="9.140625" style="67"/>
    <col min="3580" max="3580" width="7.5703125" style="67" bestFit="1" customWidth="1"/>
    <col min="3581" max="3581" width="7" style="67" bestFit="1" customWidth="1"/>
    <col min="3582" max="3582" width="5.5703125" style="67" bestFit="1" customWidth="1"/>
    <col min="3583" max="3583" width="8.7109375" style="67" bestFit="1" customWidth="1"/>
    <col min="3584" max="3584" width="8.42578125" style="67" bestFit="1" customWidth="1"/>
    <col min="3585" max="3585" width="76.140625" style="67" customWidth="1"/>
    <col min="3586" max="3587" width="16.5703125" style="67" customWidth="1"/>
    <col min="3588" max="3588" width="16.7109375" style="67" customWidth="1"/>
    <col min="3589" max="3589" width="18.5703125" style="67" customWidth="1"/>
    <col min="3590" max="3835" width="9.140625" style="67"/>
    <col min="3836" max="3836" width="7.5703125" style="67" bestFit="1" customWidth="1"/>
    <col min="3837" max="3837" width="7" style="67" bestFit="1" customWidth="1"/>
    <col min="3838" max="3838" width="5.5703125" style="67" bestFit="1" customWidth="1"/>
    <col min="3839" max="3839" width="8.7109375" style="67" bestFit="1" customWidth="1"/>
    <col min="3840" max="3840" width="8.42578125" style="67" bestFit="1" customWidth="1"/>
    <col min="3841" max="3841" width="76.140625" style="67" customWidth="1"/>
    <col min="3842" max="3843" width="16.5703125" style="67" customWidth="1"/>
    <col min="3844" max="3844" width="16.7109375" style="67" customWidth="1"/>
    <col min="3845" max="3845" width="18.5703125" style="67" customWidth="1"/>
    <col min="3846" max="4091" width="9.140625" style="67"/>
    <col min="4092" max="4092" width="7.5703125" style="67" bestFit="1" customWidth="1"/>
    <col min="4093" max="4093" width="7" style="67" bestFit="1" customWidth="1"/>
    <col min="4094" max="4094" width="5.5703125" style="67" bestFit="1" customWidth="1"/>
    <col min="4095" max="4095" width="8.7109375" style="67" bestFit="1" customWidth="1"/>
    <col min="4096" max="4096" width="8.42578125" style="67" bestFit="1" customWidth="1"/>
    <col min="4097" max="4097" width="76.140625" style="67" customWidth="1"/>
    <col min="4098" max="4099" width="16.5703125" style="67" customWidth="1"/>
    <col min="4100" max="4100" width="16.7109375" style="67" customWidth="1"/>
    <col min="4101" max="4101" width="18.5703125" style="67" customWidth="1"/>
    <col min="4102" max="4347" width="9.140625" style="67"/>
    <col min="4348" max="4348" width="7.5703125" style="67" bestFit="1" customWidth="1"/>
    <col min="4349" max="4349" width="7" style="67" bestFit="1" customWidth="1"/>
    <col min="4350" max="4350" width="5.5703125" style="67" bestFit="1" customWidth="1"/>
    <col min="4351" max="4351" width="8.7109375" style="67" bestFit="1" customWidth="1"/>
    <col min="4352" max="4352" width="8.42578125" style="67" bestFit="1" customWidth="1"/>
    <col min="4353" max="4353" width="76.140625" style="67" customWidth="1"/>
    <col min="4354" max="4355" width="16.5703125" style="67" customWidth="1"/>
    <col min="4356" max="4356" width="16.7109375" style="67" customWidth="1"/>
    <col min="4357" max="4357" width="18.5703125" style="67" customWidth="1"/>
    <col min="4358" max="4603" width="9.140625" style="67"/>
    <col min="4604" max="4604" width="7.5703125" style="67" bestFit="1" customWidth="1"/>
    <col min="4605" max="4605" width="7" style="67" bestFit="1" customWidth="1"/>
    <col min="4606" max="4606" width="5.5703125" style="67" bestFit="1" customWidth="1"/>
    <col min="4607" max="4607" width="8.7109375" style="67" bestFit="1" customWidth="1"/>
    <col min="4608" max="4608" width="8.42578125" style="67" bestFit="1" customWidth="1"/>
    <col min="4609" max="4609" width="76.140625" style="67" customWidth="1"/>
    <col min="4610" max="4611" width="16.5703125" style="67" customWidth="1"/>
    <col min="4612" max="4612" width="16.7109375" style="67" customWidth="1"/>
    <col min="4613" max="4613" width="18.5703125" style="67" customWidth="1"/>
    <col min="4614" max="4859" width="9.140625" style="67"/>
    <col min="4860" max="4860" width="7.5703125" style="67" bestFit="1" customWidth="1"/>
    <col min="4861" max="4861" width="7" style="67" bestFit="1" customWidth="1"/>
    <col min="4862" max="4862" width="5.5703125" style="67" bestFit="1" customWidth="1"/>
    <col min="4863" max="4863" width="8.7109375" style="67" bestFit="1" customWidth="1"/>
    <col min="4864" max="4864" width="8.42578125" style="67" bestFit="1" customWidth="1"/>
    <col min="4865" max="4865" width="76.140625" style="67" customWidth="1"/>
    <col min="4866" max="4867" width="16.5703125" style="67" customWidth="1"/>
    <col min="4868" max="4868" width="16.7109375" style="67" customWidth="1"/>
    <col min="4869" max="4869" width="18.5703125" style="67" customWidth="1"/>
    <col min="4870" max="5115" width="9.140625" style="67"/>
    <col min="5116" max="5116" width="7.5703125" style="67" bestFit="1" customWidth="1"/>
    <col min="5117" max="5117" width="7" style="67" bestFit="1" customWidth="1"/>
    <col min="5118" max="5118" width="5.5703125" style="67" bestFit="1" customWidth="1"/>
    <col min="5119" max="5119" width="8.7109375" style="67" bestFit="1" customWidth="1"/>
    <col min="5120" max="5120" width="8.42578125" style="67" bestFit="1" customWidth="1"/>
    <col min="5121" max="5121" width="76.140625" style="67" customWidth="1"/>
    <col min="5122" max="5123" width="16.5703125" style="67" customWidth="1"/>
    <col min="5124" max="5124" width="16.7109375" style="67" customWidth="1"/>
    <col min="5125" max="5125" width="18.5703125" style="67" customWidth="1"/>
    <col min="5126" max="5371" width="9.140625" style="67"/>
    <col min="5372" max="5372" width="7.5703125" style="67" bestFit="1" customWidth="1"/>
    <col min="5373" max="5373" width="7" style="67" bestFit="1" customWidth="1"/>
    <col min="5374" max="5374" width="5.5703125" style="67" bestFit="1" customWidth="1"/>
    <col min="5375" max="5375" width="8.7109375" style="67" bestFit="1" customWidth="1"/>
    <col min="5376" max="5376" width="8.42578125" style="67" bestFit="1" customWidth="1"/>
    <col min="5377" max="5377" width="76.140625" style="67" customWidth="1"/>
    <col min="5378" max="5379" width="16.5703125" style="67" customWidth="1"/>
    <col min="5380" max="5380" width="16.7109375" style="67" customWidth="1"/>
    <col min="5381" max="5381" width="18.5703125" style="67" customWidth="1"/>
    <col min="5382" max="5627" width="9.140625" style="67"/>
    <col min="5628" max="5628" width="7.5703125" style="67" bestFit="1" customWidth="1"/>
    <col min="5629" max="5629" width="7" style="67" bestFit="1" customWidth="1"/>
    <col min="5630" max="5630" width="5.5703125" style="67" bestFit="1" customWidth="1"/>
    <col min="5631" max="5631" width="8.7109375" style="67" bestFit="1" customWidth="1"/>
    <col min="5632" max="5632" width="8.42578125" style="67" bestFit="1" customWidth="1"/>
    <col min="5633" max="5633" width="76.140625" style="67" customWidth="1"/>
    <col min="5634" max="5635" width="16.5703125" style="67" customWidth="1"/>
    <col min="5636" max="5636" width="16.7109375" style="67" customWidth="1"/>
    <col min="5637" max="5637" width="18.5703125" style="67" customWidth="1"/>
    <col min="5638" max="5883" width="9.140625" style="67"/>
    <col min="5884" max="5884" width="7.5703125" style="67" bestFit="1" customWidth="1"/>
    <col min="5885" max="5885" width="7" style="67" bestFit="1" customWidth="1"/>
    <col min="5886" max="5886" width="5.5703125" style="67" bestFit="1" customWidth="1"/>
    <col min="5887" max="5887" width="8.7109375" style="67" bestFit="1" customWidth="1"/>
    <col min="5888" max="5888" width="8.42578125" style="67" bestFit="1" customWidth="1"/>
    <col min="5889" max="5889" width="76.140625" style="67" customWidth="1"/>
    <col min="5890" max="5891" width="16.5703125" style="67" customWidth="1"/>
    <col min="5892" max="5892" width="16.7109375" style="67" customWidth="1"/>
    <col min="5893" max="5893" width="18.5703125" style="67" customWidth="1"/>
    <col min="5894" max="6139" width="9.140625" style="67"/>
    <col min="6140" max="6140" width="7.5703125" style="67" bestFit="1" customWidth="1"/>
    <col min="6141" max="6141" width="7" style="67" bestFit="1" customWidth="1"/>
    <col min="6142" max="6142" width="5.5703125" style="67" bestFit="1" customWidth="1"/>
    <col min="6143" max="6143" width="8.7109375" style="67" bestFit="1" customWidth="1"/>
    <col min="6144" max="6144" width="8.42578125" style="67" bestFit="1" customWidth="1"/>
    <col min="6145" max="6145" width="76.140625" style="67" customWidth="1"/>
    <col min="6146" max="6147" width="16.5703125" style="67" customWidth="1"/>
    <col min="6148" max="6148" width="16.7109375" style="67" customWidth="1"/>
    <col min="6149" max="6149" width="18.5703125" style="67" customWidth="1"/>
    <col min="6150" max="6395" width="9.140625" style="67"/>
    <col min="6396" max="6396" width="7.5703125" style="67" bestFit="1" customWidth="1"/>
    <col min="6397" max="6397" width="7" style="67" bestFit="1" customWidth="1"/>
    <col min="6398" max="6398" width="5.5703125" style="67" bestFit="1" customWidth="1"/>
    <col min="6399" max="6399" width="8.7109375" style="67" bestFit="1" customWidth="1"/>
    <col min="6400" max="6400" width="8.42578125" style="67" bestFit="1" customWidth="1"/>
    <col min="6401" max="6401" width="76.140625" style="67" customWidth="1"/>
    <col min="6402" max="6403" width="16.5703125" style="67" customWidth="1"/>
    <col min="6404" max="6404" width="16.7109375" style="67" customWidth="1"/>
    <col min="6405" max="6405" width="18.5703125" style="67" customWidth="1"/>
    <col min="6406" max="6651" width="9.140625" style="67"/>
    <col min="6652" max="6652" width="7.5703125" style="67" bestFit="1" customWidth="1"/>
    <col min="6653" max="6653" width="7" style="67" bestFit="1" customWidth="1"/>
    <col min="6654" max="6654" width="5.5703125" style="67" bestFit="1" customWidth="1"/>
    <col min="6655" max="6655" width="8.7109375" style="67" bestFit="1" customWidth="1"/>
    <col min="6656" max="6656" width="8.42578125" style="67" bestFit="1" customWidth="1"/>
    <col min="6657" max="6657" width="76.140625" style="67" customWidth="1"/>
    <col min="6658" max="6659" width="16.5703125" style="67" customWidth="1"/>
    <col min="6660" max="6660" width="16.7109375" style="67" customWidth="1"/>
    <col min="6661" max="6661" width="18.5703125" style="67" customWidth="1"/>
    <col min="6662" max="6907" width="9.140625" style="67"/>
    <col min="6908" max="6908" width="7.5703125" style="67" bestFit="1" customWidth="1"/>
    <col min="6909" max="6909" width="7" style="67" bestFit="1" customWidth="1"/>
    <col min="6910" max="6910" width="5.5703125" style="67" bestFit="1" customWidth="1"/>
    <col min="6911" max="6911" width="8.7109375" style="67" bestFit="1" customWidth="1"/>
    <col min="6912" max="6912" width="8.42578125" style="67" bestFit="1" customWidth="1"/>
    <col min="6913" max="6913" width="76.140625" style="67" customWidth="1"/>
    <col min="6914" max="6915" width="16.5703125" style="67" customWidth="1"/>
    <col min="6916" max="6916" width="16.7109375" style="67" customWidth="1"/>
    <col min="6917" max="6917" width="18.5703125" style="67" customWidth="1"/>
    <col min="6918" max="7163" width="9.140625" style="67"/>
    <col min="7164" max="7164" width="7.5703125" style="67" bestFit="1" customWidth="1"/>
    <col min="7165" max="7165" width="7" style="67" bestFit="1" customWidth="1"/>
    <col min="7166" max="7166" width="5.5703125" style="67" bestFit="1" customWidth="1"/>
    <col min="7167" max="7167" width="8.7109375" style="67" bestFit="1" customWidth="1"/>
    <col min="7168" max="7168" width="8.42578125" style="67" bestFit="1" customWidth="1"/>
    <col min="7169" max="7169" width="76.140625" style="67" customWidth="1"/>
    <col min="7170" max="7171" width="16.5703125" style="67" customWidth="1"/>
    <col min="7172" max="7172" width="16.7109375" style="67" customWidth="1"/>
    <col min="7173" max="7173" width="18.5703125" style="67" customWidth="1"/>
    <col min="7174" max="7419" width="9.140625" style="67"/>
    <col min="7420" max="7420" width="7.5703125" style="67" bestFit="1" customWidth="1"/>
    <col min="7421" max="7421" width="7" style="67" bestFit="1" customWidth="1"/>
    <col min="7422" max="7422" width="5.5703125" style="67" bestFit="1" customWidth="1"/>
    <col min="7423" max="7423" width="8.7109375" style="67" bestFit="1" customWidth="1"/>
    <col min="7424" max="7424" width="8.42578125" style="67" bestFit="1" customWidth="1"/>
    <col min="7425" max="7425" width="76.140625" style="67" customWidth="1"/>
    <col min="7426" max="7427" width="16.5703125" style="67" customWidth="1"/>
    <col min="7428" max="7428" width="16.7109375" style="67" customWidth="1"/>
    <col min="7429" max="7429" width="18.5703125" style="67" customWidth="1"/>
    <col min="7430" max="7675" width="9.140625" style="67"/>
    <col min="7676" max="7676" width="7.5703125" style="67" bestFit="1" customWidth="1"/>
    <col min="7677" max="7677" width="7" style="67" bestFit="1" customWidth="1"/>
    <col min="7678" max="7678" width="5.5703125" style="67" bestFit="1" customWidth="1"/>
    <col min="7679" max="7679" width="8.7109375" style="67" bestFit="1" customWidth="1"/>
    <col min="7680" max="7680" width="8.42578125" style="67" bestFit="1" customWidth="1"/>
    <col min="7681" max="7681" width="76.140625" style="67" customWidth="1"/>
    <col min="7682" max="7683" width="16.5703125" style="67" customWidth="1"/>
    <col min="7684" max="7684" width="16.7109375" style="67" customWidth="1"/>
    <col min="7685" max="7685" width="18.5703125" style="67" customWidth="1"/>
    <col min="7686" max="7931" width="9.140625" style="67"/>
    <col min="7932" max="7932" width="7.5703125" style="67" bestFit="1" customWidth="1"/>
    <col min="7933" max="7933" width="7" style="67" bestFit="1" customWidth="1"/>
    <col min="7934" max="7934" width="5.5703125" style="67" bestFit="1" customWidth="1"/>
    <col min="7935" max="7935" width="8.7109375" style="67" bestFit="1" customWidth="1"/>
    <col min="7936" max="7936" width="8.42578125" style="67" bestFit="1" customWidth="1"/>
    <col min="7937" max="7937" width="76.140625" style="67" customWidth="1"/>
    <col min="7938" max="7939" width="16.5703125" style="67" customWidth="1"/>
    <col min="7940" max="7940" width="16.7109375" style="67" customWidth="1"/>
    <col min="7941" max="7941" width="18.5703125" style="67" customWidth="1"/>
    <col min="7942" max="8187" width="9.140625" style="67"/>
    <col min="8188" max="8188" width="7.5703125" style="67" bestFit="1" customWidth="1"/>
    <col min="8189" max="8189" width="7" style="67" bestFit="1" customWidth="1"/>
    <col min="8190" max="8190" width="5.5703125" style="67" bestFit="1" customWidth="1"/>
    <col min="8191" max="8191" width="8.7109375" style="67" bestFit="1" customWidth="1"/>
    <col min="8192" max="8192" width="8.42578125" style="67" bestFit="1" customWidth="1"/>
    <col min="8193" max="8193" width="76.140625" style="67" customWidth="1"/>
    <col min="8194" max="8195" width="16.5703125" style="67" customWidth="1"/>
    <col min="8196" max="8196" width="16.7109375" style="67" customWidth="1"/>
    <col min="8197" max="8197" width="18.5703125" style="67" customWidth="1"/>
    <col min="8198" max="8443" width="9.140625" style="67"/>
    <col min="8444" max="8444" width="7.5703125" style="67" bestFit="1" customWidth="1"/>
    <col min="8445" max="8445" width="7" style="67" bestFit="1" customWidth="1"/>
    <col min="8446" max="8446" width="5.5703125" style="67" bestFit="1" customWidth="1"/>
    <col min="8447" max="8447" width="8.7109375" style="67" bestFit="1" customWidth="1"/>
    <col min="8448" max="8448" width="8.42578125" style="67" bestFit="1" customWidth="1"/>
    <col min="8449" max="8449" width="76.140625" style="67" customWidth="1"/>
    <col min="8450" max="8451" width="16.5703125" style="67" customWidth="1"/>
    <col min="8452" max="8452" width="16.7109375" style="67" customWidth="1"/>
    <col min="8453" max="8453" width="18.5703125" style="67" customWidth="1"/>
    <col min="8454" max="8699" width="9.140625" style="67"/>
    <col min="8700" max="8700" width="7.5703125" style="67" bestFit="1" customWidth="1"/>
    <col min="8701" max="8701" width="7" style="67" bestFit="1" customWidth="1"/>
    <col min="8702" max="8702" width="5.5703125" style="67" bestFit="1" customWidth="1"/>
    <col min="8703" max="8703" width="8.7109375" style="67" bestFit="1" customWidth="1"/>
    <col min="8704" max="8704" width="8.42578125" style="67" bestFit="1" customWidth="1"/>
    <col min="8705" max="8705" width="76.140625" style="67" customWidth="1"/>
    <col min="8706" max="8707" width="16.5703125" style="67" customWidth="1"/>
    <col min="8708" max="8708" width="16.7109375" style="67" customWidth="1"/>
    <col min="8709" max="8709" width="18.5703125" style="67" customWidth="1"/>
    <col min="8710" max="8955" width="9.140625" style="67"/>
    <col min="8956" max="8956" width="7.5703125" style="67" bestFit="1" customWidth="1"/>
    <col min="8957" max="8957" width="7" style="67" bestFit="1" customWidth="1"/>
    <col min="8958" max="8958" width="5.5703125" style="67" bestFit="1" customWidth="1"/>
    <col min="8959" max="8959" width="8.7109375" style="67" bestFit="1" customWidth="1"/>
    <col min="8960" max="8960" width="8.42578125" style="67" bestFit="1" customWidth="1"/>
    <col min="8961" max="8961" width="76.140625" style="67" customWidth="1"/>
    <col min="8962" max="8963" width="16.5703125" style="67" customWidth="1"/>
    <col min="8964" max="8964" width="16.7109375" style="67" customWidth="1"/>
    <col min="8965" max="8965" width="18.5703125" style="67" customWidth="1"/>
    <col min="8966" max="9211" width="9.140625" style="67"/>
    <col min="9212" max="9212" width="7.5703125" style="67" bestFit="1" customWidth="1"/>
    <col min="9213" max="9213" width="7" style="67" bestFit="1" customWidth="1"/>
    <col min="9214" max="9214" width="5.5703125" style="67" bestFit="1" customWidth="1"/>
    <col min="9215" max="9215" width="8.7109375" style="67" bestFit="1" customWidth="1"/>
    <col min="9216" max="9216" width="8.42578125" style="67" bestFit="1" customWidth="1"/>
    <col min="9217" max="9217" width="76.140625" style="67" customWidth="1"/>
    <col min="9218" max="9219" width="16.5703125" style="67" customWidth="1"/>
    <col min="9220" max="9220" width="16.7109375" style="67" customWidth="1"/>
    <col min="9221" max="9221" width="18.5703125" style="67" customWidth="1"/>
    <col min="9222" max="9467" width="9.140625" style="67"/>
    <col min="9468" max="9468" width="7.5703125" style="67" bestFit="1" customWidth="1"/>
    <col min="9469" max="9469" width="7" style="67" bestFit="1" customWidth="1"/>
    <col min="9470" max="9470" width="5.5703125" style="67" bestFit="1" customWidth="1"/>
    <col min="9471" max="9471" width="8.7109375" style="67" bestFit="1" customWidth="1"/>
    <col min="9472" max="9472" width="8.42578125" style="67" bestFit="1" customWidth="1"/>
    <col min="9473" max="9473" width="76.140625" style="67" customWidth="1"/>
    <col min="9474" max="9475" width="16.5703125" style="67" customWidth="1"/>
    <col min="9476" max="9476" width="16.7109375" style="67" customWidth="1"/>
    <col min="9477" max="9477" width="18.5703125" style="67" customWidth="1"/>
    <col min="9478" max="9723" width="9.140625" style="67"/>
    <col min="9724" max="9724" width="7.5703125" style="67" bestFit="1" customWidth="1"/>
    <col min="9725" max="9725" width="7" style="67" bestFit="1" customWidth="1"/>
    <col min="9726" max="9726" width="5.5703125" style="67" bestFit="1" customWidth="1"/>
    <col min="9727" max="9727" width="8.7109375" style="67" bestFit="1" customWidth="1"/>
    <col min="9728" max="9728" width="8.42578125" style="67" bestFit="1" customWidth="1"/>
    <col min="9729" max="9729" width="76.140625" style="67" customWidth="1"/>
    <col min="9730" max="9731" width="16.5703125" style="67" customWidth="1"/>
    <col min="9732" max="9732" width="16.7109375" style="67" customWidth="1"/>
    <col min="9733" max="9733" width="18.5703125" style="67" customWidth="1"/>
    <col min="9734" max="9979" width="9.140625" style="67"/>
    <col min="9980" max="9980" width="7.5703125" style="67" bestFit="1" customWidth="1"/>
    <col min="9981" max="9981" width="7" style="67" bestFit="1" customWidth="1"/>
    <col min="9982" max="9982" width="5.5703125" style="67" bestFit="1" customWidth="1"/>
    <col min="9983" max="9983" width="8.7109375" style="67" bestFit="1" customWidth="1"/>
    <col min="9984" max="9984" width="8.42578125" style="67" bestFit="1" customWidth="1"/>
    <col min="9985" max="9985" width="76.140625" style="67" customWidth="1"/>
    <col min="9986" max="9987" width="16.5703125" style="67" customWidth="1"/>
    <col min="9988" max="9988" width="16.7109375" style="67" customWidth="1"/>
    <col min="9989" max="9989" width="18.5703125" style="67" customWidth="1"/>
    <col min="9990" max="10235" width="9.140625" style="67"/>
    <col min="10236" max="10236" width="7.5703125" style="67" bestFit="1" customWidth="1"/>
    <col min="10237" max="10237" width="7" style="67" bestFit="1" customWidth="1"/>
    <col min="10238" max="10238" width="5.5703125" style="67" bestFit="1" customWidth="1"/>
    <col min="10239" max="10239" width="8.7109375" style="67" bestFit="1" customWidth="1"/>
    <col min="10240" max="10240" width="8.42578125" style="67" bestFit="1" customWidth="1"/>
    <col min="10241" max="10241" width="76.140625" style="67" customWidth="1"/>
    <col min="10242" max="10243" width="16.5703125" style="67" customWidth="1"/>
    <col min="10244" max="10244" width="16.7109375" style="67" customWidth="1"/>
    <col min="10245" max="10245" width="18.5703125" style="67" customWidth="1"/>
    <col min="10246" max="10491" width="9.140625" style="67"/>
    <col min="10492" max="10492" width="7.5703125" style="67" bestFit="1" customWidth="1"/>
    <col min="10493" max="10493" width="7" style="67" bestFit="1" customWidth="1"/>
    <col min="10494" max="10494" width="5.5703125" style="67" bestFit="1" customWidth="1"/>
    <col min="10495" max="10495" width="8.7109375" style="67" bestFit="1" customWidth="1"/>
    <col min="10496" max="10496" width="8.42578125" style="67" bestFit="1" customWidth="1"/>
    <col min="10497" max="10497" width="76.140625" style="67" customWidth="1"/>
    <col min="10498" max="10499" width="16.5703125" style="67" customWidth="1"/>
    <col min="10500" max="10500" width="16.7109375" style="67" customWidth="1"/>
    <col min="10501" max="10501" width="18.5703125" style="67" customWidth="1"/>
    <col min="10502" max="10747" width="9.140625" style="67"/>
    <col min="10748" max="10748" width="7.5703125" style="67" bestFit="1" customWidth="1"/>
    <col min="10749" max="10749" width="7" style="67" bestFit="1" customWidth="1"/>
    <col min="10750" max="10750" width="5.5703125" style="67" bestFit="1" customWidth="1"/>
    <col min="10751" max="10751" width="8.7109375" style="67" bestFit="1" customWidth="1"/>
    <col min="10752" max="10752" width="8.42578125" style="67" bestFit="1" customWidth="1"/>
    <col min="10753" max="10753" width="76.140625" style="67" customWidth="1"/>
    <col min="10754" max="10755" width="16.5703125" style="67" customWidth="1"/>
    <col min="10756" max="10756" width="16.7109375" style="67" customWidth="1"/>
    <col min="10757" max="10757" width="18.5703125" style="67" customWidth="1"/>
    <col min="10758" max="11003" width="9.140625" style="67"/>
    <col min="11004" max="11004" width="7.5703125" style="67" bestFit="1" customWidth="1"/>
    <col min="11005" max="11005" width="7" style="67" bestFit="1" customWidth="1"/>
    <col min="11006" max="11006" width="5.5703125" style="67" bestFit="1" customWidth="1"/>
    <col min="11007" max="11007" width="8.7109375" style="67" bestFit="1" customWidth="1"/>
    <col min="11008" max="11008" width="8.42578125" style="67" bestFit="1" customWidth="1"/>
    <col min="11009" max="11009" width="76.140625" style="67" customWidth="1"/>
    <col min="11010" max="11011" width="16.5703125" style="67" customWidth="1"/>
    <col min="11012" max="11012" width="16.7109375" style="67" customWidth="1"/>
    <col min="11013" max="11013" width="18.5703125" style="67" customWidth="1"/>
    <col min="11014" max="11259" width="9.140625" style="67"/>
    <col min="11260" max="11260" width="7.5703125" style="67" bestFit="1" customWidth="1"/>
    <col min="11261" max="11261" width="7" style="67" bestFit="1" customWidth="1"/>
    <col min="11262" max="11262" width="5.5703125" style="67" bestFit="1" customWidth="1"/>
    <col min="11263" max="11263" width="8.7109375" style="67" bestFit="1" customWidth="1"/>
    <col min="11264" max="11264" width="8.42578125" style="67" bestFit="1" customWidth="1"/>
    <col min="11265" max="11265" width="76.140625" style="67" customWidth="1"/>
    <col min="11266" max="11267" width="16.5703125" style="67" customWidth="1"/>
    <col min="11268" max="11268" width="16.7109375" style="67" customWidth="1"/>
    <col min="11269" max="11269" width="18.5703125" style="67" customWidth="1"/>
    <col min="11270" max="11515" width="9.140625" style="67"/>
    <col min="11516" max="11516" width="7.5703125" style="67" bestFit="1" customWidth="1"/>
    <col min="11517" max="11517" width="7" style="67" bestFit="1" customWidth="1"/>
    <col min="11518" max="11518" width="5.5703125" style="67" bestFit="1" customWidth="1"/>
    <col min="11519" max="11519" width="8.7109375" style="67" bestFit="1" customWidth="1"/>
    <col min="11520" max="11520" width="8.42578125" style="67" bestFit="1" customWidth="1"/>
    <col min="11521" max="11521" width="76.140625" style="67" customWidth="1"/>
    <col min="11522" max="11523" width="16.5703125" style="67" customWidth="1"/>
    <col min="11524" max="11524" width="16.7109375" style="67" customWidth="1"/>
    <col min="11525" max="11525" width="18.5703125" style="67" customWidth="1"/>
    <col min="11526" max="11771" width="9.140625" style="67"/>
    <col min="11772" max="11772" width="7.5703125" style="67" bestFit="1" customWidth="1"/>
    <col min="11773" max="11773" width="7" style="67" bestFit="1" customWidth="1"/>
    <col min="11774" max="11774" width="5.5703125" style="67" bestFit="1" customWidth="1"/>
    <col min="11775" max="11775" width="8.7109375" style="67" bestFit="1" customWidth="1"/>
    <col min="11776" max="11776" width="8.42578125" style="67" bestFit="1" customWidth="1"/>
    <col min="11777" max="11777" width="76.140625" style="67" customWidth="1"/>
    <col min="11778" max="11779" width="16.5703125" style="67" customWidth="1"/>
    <col min="11780" max="11780" width="16.7109375" style="67" customWidth="1"/>
    <col min="11781" max="11781" width="18.5703125" style="67" customWidth="1"/>
    <col min="11782" max="12027" width="9.140625" style="67"/>
    <col min="12028" max="12028" width="7.5703125" style="67" bestFit="1" customWidth="1"/>
    <col min="12029" max="12029" width="7" style="67" bestFit="1" customWidth="1"/>
    <col min="12030" max="12030" width="5.5703125" style="67" bestFit="1" customWidth="1"/>
    <col min="12031" max="12031" width="8.7109375" style="67" bestFit="1" customWidth="1"/>
    <col min="12032" max="12032" width="8.42578125" style="67" bestFit="1" customWidth="1"/>
    <col min="12033" max="12033" width="76.140625" style="67" customWidth="1"/>
    <col min="12034" max="12035" width="16.5703125" style="67" customWidth="1"/>
    <col min="12036" max="12036" width="16.7109375" style="67" customWidth="1"/>
    <col min="12037" max="12037" width="18.5703125" style="67" customWidth="1"/>
    <col min="12038" max="12283" width="9.140625" style="67"/>
    <col min="12284" max="12284" width="7.5703125" style="67" bestFit="1" customWidth="1"/>
    <col min="12285" max="12285" width="7" style="67" bestFit="1" customWidth="1"/>
    <col min="12286" max="12286" width="5.5703125" style="67" bestFit="1" customWidth="1"/>
    <col min="12287" max="12287" width="8.7109375" style="67" bestFit="1" customWidth="1"/>
    <col min="12288" max="12288" width="8.42578125" style="67" bestFit="1" customWidth="1"/>
    <col min="12289" max="12289" width="76.140625" style="67" customWidth="1"/>
    <col min="12290" max="12291" width="16.5703125" style="67" customWidth="1"/>
    <col min="12292" max="12292" width="16.7109375" style="67" customWidth="1"/>
    <col min="12293" max="12293" width="18.5703125" style="67" customWidth="1"/>
    <col min="12294" max="12539" width="9.140625" style="67"/>
    <col min="12540" max="12540" width="7.5703125" style="67" bestFit="1" customWidth="1"/>
    <col min="12541" max="12541" width="7" style="67" bestFit="1" customWidth="1"/>
    <col min="12542" max="12542" width="5.5703125" style="67" bestFit="1" customWidth="1"/>
    <col min="12543" max="12543" width="8.7109375" style="67" bestFit="1" customWidth="1"/>
    <col min="12544" max="12544" width="8.42578125" style="67" bestFit="1" customWidth="1"/>
    <col min="12545" max="12545" width="76.140625" style="67" customWidth="1"/>
    <col min="12546" max="12547" width="16.5703125" style="67" customWidth="1"/>
    <col min="12548" max="12548" width="16.7109375" style="67" customWidth="1"/>
    <col min="12549" max="12549" width="18.5703125" style="67" customWidth="1"/>
    <col min="12550" max="12795" width="9.140625" style="67"/>
    <col min="12796" max="12796" width="7.5703125" style="67" bestFit="1" customWidth="1"/>
    <col min="12797" max="12797" width="7" style="67" bestFit="1" customWidth="1"/>
    <col min="12798" max="12798" width="5.5703125" style="67" bestFit="1" customWidth="1"/>
    <col min="12799" max="12799" width="8.7109375" style="67" bestFit="1" customWidth="1"/>
    <col min="12800" max="12800" width="8.42578125" style="67" bestFit="1" customWidth="1"/>
    <col min="12801" max="12801" width="76.140625" style="67" customWidth="1"/>
    <col min="12802" max="12803" width="16.5703125" style="67" customWidth="1"/>
    <col min="12804" max="12804" width="16.7109375" style="67" customWidth="1"/>
    <col min="12805" max="12805" width="18.5703125" style="67" customWidth="1"/>
    <col min="12806" max="13051" width="9.140625" style="67"/>
    <col min="13052" max="13052" width="7.5703125" style="67" bestFit="1" customWidth="1"/>
    <col min="13053" max="13053" width="7" style="67" bestFit="1" customWidth="1"/>
    <col min="13054" max="13054" width="5.5703125" style="67" bestFit="1" customWidth="1"/>
    <col min="13055" max="13055" width="8.7109375" style="67" bestFit="1" customWidth="1"/>
    <col min="13056" max="13056" width="8.42578125" style="67" bestFit="1" customWidth="1"/>
    <col min="13057" max="13057" width="76.140625" style="67" customWidth="1"/>
    <col min="13058" max="13059" width="16.5703125" style="67" customWidth="1"/>
    <col min="13060" max="13060" width="16.7109375" style="67" customWidth="1"/>
    <col min="13061" max="13061" width="18.5703125" style="67" customWidth="1"/>
    <col min="13062" max="13307" width="9.140625" style="67"/>
    <col min="13308" max="13308" width="7.5703125" style="67" bestFit="1" customWidth="1"/>
    <col min="13309" max="13309" width="7" style="67" bestFit="1" customWidth="1"/>
    <col min="13310" max="13310" width="5.5703125" style="67" bestFit="1" customWidth="1"/>
    <col min="13311" max="13311" width="8.7109375" style="67" bestFit="1" customWidth="1"/>
    <col min="13312" max="13312" width="8.42578125" style="67" bestFit="1" customWidth="1"/>
    <col min="13313" max="13313" width="76.140625" style="67" customWidth="1"/>
    <col min="13314" max="13315" width="16.5703125" style="67" customWidth="1"/>
    <col min="13316" max="13316" width="16.7109375" style="67" customWidth="1"/>
    <col min="13317" max="13317" width="18.5703125" style="67" customWidth="1"/>
    <col min="13318" max="13563" width="9.140625" style="67"/>
    <col min="13564" max="13564" width="7.5703125" style="67" bestFit="1" customWidth="1"/>
    <col min="13565" max="13565" width="7" style="67" bestFit="1" customWidth="1"/>
    <col min="13566" max="13566" width="5.5703125" style="67" bestFit="1" customWidth="1"/>
    <col min="13567" max="13567" width="8.7109375" style="67" bestFit="1" customWidth="1"/>
    <col min="13568" max="13568" width="8.42578125" style="67" bestFit="1" customWidth="1"/>
    <col min="13569" max="13569" width="76.140625" style="67" customWidth="1"/>
    <col min="13570" max="13571" width="16.5703125" style="67" customWidth="1"/>
    <col min="13572" max="13572" width="16.7109375" style="67" customWidth="1"/>
    <col min="13573" max="13573" width="18.5703125" style="67" customWidth="1"/>
    <col min="13574" max="13819" width="9.140625" style="67"/>
    <col min="13820" max="13820" width="7.5703125" style="67" bestFit="1" customWidth="1"/>
    <col min="13821" max="13821" width="7" style="67" bestFit="1" customWidth="1"/>
    <col min="13822" max="13822" width="5.5703125" style="67" bestFit="1" customWidth="1"/>
    <col min="13823" max="13823" width="8.7109375" style="67" bestFit="1" customWidth="1"/>
    <col min="13824" max="13824" width="8.42578125" style="67" bestFit="1" customWidth="1"/>
    <col min="13825" max="13825" width="76.140625" style="67" customWidth="1"/>
    <col min="13826" max="13827" width="16.5703125" style="67" customWidth="1"/>
    <col min="13828" max="13828" width="16.7109375" style="67" customWidth="1"/>
    <col min="13829" max="13829" width="18.5703125" style="67" customWidth="1"/>
    <col min="13830" max="14075" width="9.140625" style="67"/>
    <col min="14076" max="14076" width="7.5703125" style="67" bestFit="1" customWidth="1"/>
    <col min="14077" max="14077" width="7" style="67" bestFit="1" customWidth="1"/>
    <col min="14078" max="14078" width="5.5703125" style="67" bestFit="1" customWidth="1"/>
    <col min="14079" max="14079" width="8.7109375" style="67" bestFit="1" customWidth="1"/>
    <col min="14080" max="14080" width="8.42578125" style="67" bestFit="1" customWidth="1"/>
    <col min="14081" max="14081" width="76.140625" style="67" customWidth="1"/>
    <col min="14082" max="14083" width="16.5703125" style="67" customWidth="1"/>
    <col min="14084" max="14084" width="16.7109375" style="67" customWidth="1"/>
    <col min="14085" max="14085" width="18.5703125" style="67" customWidth="1"/>
    <col min="14086" max="14331" width="9.140625" style="67"/>
    <col min="14332" max="14332" width="7.5703125" style="67" bestFit="1" customWidth="1"/>
    <col min="14333" max="14333" width="7" style="67" bestFit="1" customWidth="1"/>
    <col min="14334" max="14334" width="5.5703125" style="67" bestFit="1" customWidth="1"/>
    <col min="14335" max="14335" width="8.7109375" style="67" bestFit="1" customWidth="1"/>
    <col min="14336" max="14336" width="8.42578125" style="67" bestFit="1" customWidth="1"/>
    <col min="14337" max="14337" width="76.140625" style="67" customWidth="1"/>
    <col min="14338" max="14339" width="16.5703125" style="67" customWidth="1"/>
    <col min="14340" max="14340" width="16.7109375" style="67" customWidth="1"/>
    <col min="14341" max="14341" width="18.5703125" style="67" customWidth="1"/>
    <col min="14342" max="14587" width="9.140625" style="67"/>
    <col min="14588" max="14588" width="7.5703125" style="67" bestFit="1" customWidth="1"/>
    <col min="14589" max="14589" width="7" style="67" bestFit="1" customWidth="1"/>
    <col min="14590" max="14590" width="5.5703125" style="67" bestFit="1" customWidth="1"/>
    <col min="14591" max="14591" width="8.7109375" style="67" bestFit="1" customWidth="1"/>
    <col min="14592" max="14592" width="8.42578125" style="67" bestFit="1" customWidth="1"/>
    <col min="14593" max="14593" width="76.140625" style="67" customWidth="1"/>
    <col min="14594" max="14595" width="16.5703125" style="67" customWidth="1"/>
    <col min="14596" max="14596" width="16.7109375" style="67" customWidth="1"/>
    <col min="14597" max="14597" width="18.5703125" style="67" customWidth="1"/>
    <col min="14598" max="14843" width="9.140625" style="67"/>
    <col min="14844" max="14844" width="7.5703125" style="67" bestFit="1" customWidth="1"/>
    <col min="14845" max="14845" width="7" style="67" bestFit="1" customWidth="1"/>
    <col min="14846" max="14846" width="5.5703125" style="67" bestFit="1" customWidth="1"/>
    <col min="14847" max="14847" width="8.7109375" style="67" bestFit="1" customWidth="1"/>
    <col min="14848" max="14848" width="8.42578125" style="67" bestFit="1" customWidth="1"/>
    <col min="14849" max="14849" width="76.140625" style="67" customWidth="1"/>
    <col min="14850" max="14851" width="16.5703125" style="67" customWidth="1"/>
    <col min="14852" max="14852" width="16.7109375" style="67" customWidth="1"/>
    <col min="14853" max="14853" width="18.5703125" style="67" customWidth="1"/>
    <col min="14854" max="15099" width="9.140625" style="67"/>
    <col min="15100" max="15100" width="7.5703125" style="67" bestFit="1" customWidth="1"/>
    <col min="15101" max="15101" width="7" style="67" bestFit="1" customWidth="1"/>
    <col min="15102" max="15102" width="5.5703125" style="67" bestFit="1" customWidth="1"/>
    <col min="15103" max="15103" width="8.7109375" style="67" bestFit="1" customWidth="1"/>
    <col min="15104" max="15104" width="8.42578125" style="67" bestFit="1" customWidth="1"/>
    <col min="15105" max="15105" width="76.140625" style="67" customWidth="1"/>
    <col min="15106" max="15107" width="16.5703125" style="67" customWidth="1"/>
    <col min="15108" max="15108" width="16.7109375" style="67" customWidth="1"/>
    <col min="15109" max="15109" width="18.5703125" style="67" customWidth="1"/>
    <col min="15110" max="15355" width="9.140625" style="67"/>
    <col min="15356" max="15356" width="7.5703125" style="67" bestFit="1" customWidth="1"/>
    <col min="15357" max="15357" width="7" style="67" bestFit="1" customWidth="1"/>
    <col min="15358" max="15358" width="5.5703125" style="67" bestFit="1" customWidth="1"/>
    <col min="15359" max="15359" width="8.7109375" style="67" bestFit="1" customWidth="1"/>
    <col min="15360" max="15360" width="8.42578125" style="67" bestFit="1" customWidth="1"/>
    <col min="15361" max="15361" width="76.140625" style="67" customWidth="1"/>
    <col min="15362" max="15363" width="16.5703125" style="67" customWidth="1"/>
    <col min="15364" max="15364" width="16.7109375" style="67" customWidth="1"/>
    <col min="15365" max="15365" width="18.5703125" style="67" customWidth="1"/>
    <col min="15366" max="15611" width="9.140625" style="67"/>
    <col min="15612" max="15612" width="7.5703125" style="67" bestFit="1" customWidth="1"/>
    <col min="15613" max="15613" width="7" style="67" bestFit="1" customWidth="1"/>
    <col min="15614" max="15614" width="5.5703125" style="67" bestFit="1" customWidth="1"/>
    <col min="15615" max="15615" width="8.7109375" style="67" bestFit="1" customWidth="1"/>
    <col min="15616" max="15616" width="8.42578125" style="67" bestFit="1" customWidth="1"/>
    <col min="15617" max="15617" width="76.140625" style="67" customWidth="1"/>
    <col min="15618" max="15619" width="16.5703125" style="67" customWidth="1"/>
    <col min="15620" max="15620" width="16.7109375" style="67" customWidth="1"/>
    <col min="15621" max="15621" width="18.5703125" style="67" customWidth="1"/>
    <col min="15622" max="15867" width="9.140625" style="67"/>
    <col min="15868" max="15868" width="7.5703125" style="67" bestFit="1" customWidth="1"/>
    <col min="15869" max="15869" width="7" style="67" bestFit="1" customWidth="1"/>
    <col min="15870" max="15870" width="5.5703125" style="67" bestFit="1" customWidth="1"/>
    <col min="15871" max="15871" width="8.7109375" style="67" bestFit="1" customWidth="1"/>
    <col min="15872" max="15872" width="8.42578125" style="67" bestFit="1" customWidth="1"/>
    <col min="15873" max="15873" width="76.140625" style="67" customWidth="1"/>
    <col min="15874" max="15875" width="16.5703125" style="67" customWidth="1"/>
    <col min="15876" max="15876" width="16.7109375" style="67" customWidth="1"/>
    <col min="15877" max="15877" width="18.5703125" style="67" customWidth="1"/>
    <col min="15878" max="16123" width="9.140625" style="67"/>
    <col min="16124" max="16124" width="7.5703125" style="67" bestFit="1" customWidth="1"/>
    <col min="16125" max="16125" width="7" style="67" bestFit="1" customWidth="1"/>
    <col min="16126" max="16126" width="5.5703125" style="67" bestFit="1" customWidth="1"/>
    <col min="16127" max="16127" width="8.7109375" style="67" bestFit="1" customWidth="1"/>
    <col min="16128" max="16128" width="8.42578125" style="67" bestFit="1" customWidth="1"/>
    <col min="16129" max="16129" width="76.140625" style="67" customWidth="1"/>
    <col min="16130" max="16131" width="16.5703125" style="67" customWidth="1"/>
    <col min="16132" max="16132" width="16.7109375" style="67" customWidth="1"/>
    <col min="16133" max="16133" width="18.5703125" style="67" customWidth="1"/>
    <col min="16134" max="16384" width="9.140625" style="67"/>
  </cols>
  <sheetData>
    <row r="1" spans="2:9" ht="14.25" customHeight="1">
      <c r="B1" s="176" t="s">
        <v>53</v>
      </c>
      <c r="C1" s="176"/>
      <c r="D1" s="176"/>
      <c r="E1" s="176"/>
      <c r="F1" s="176"/>
      <c r="G1" s="176"/>
      <c r="H1" s="176"/>
      <c r="I1" s="176"/>
    </row>
    <row r="2" spans="2:9" ht="15" customHeight="1">
      <c r="B2" s="176" t="s">
        <v>75</v>
      </c>
      <c r="C2" s="176"/>
      <c r="D2" s="176"/>
      <c r="E2" s="176"/>
      <c r="F2" s="176"/>
      <c r="G2" s="176"/>
      <c r="H2" s="176"/>
      <c r="I2" s="176"/>
    </row>
    <row r="3" spans="2:9">
      <c r="B3" s="176" t="s">
        <v>0</v>
      </c>
      <c r="C3" s="176"/>
      <c r="D3" s="176"/>
      <c r="E3" s="176"/>
      <c r="F3" s="176"/>
      <c r="G3" s="176"/>
      <c r="H3" s="176"/>
      <c r="I3" s="176"/>
    </row>
    <row r="4" spans="2:9">
      <c r="B4" s="176"/>
      <c r="C4" s="176"/>
      <c r="D4" s="176"/>
      <c r="E4" s="176"/>
      <c r="F4" s="176"/>
      <c r="G4" s="176"/>
      <c r="H4" s="176"/>
      <c r="I4" s="176"/>
    </row>
    <row r="5" spans="2:9" ht="46.5" customHeight="1">
      <c r="B5" s="177" t="s">
        <v>77</v>
      </c>
      <c r="C5" s="177"/>
      <c r="D5" s="177"/>
      <c r="E5" s="177"/>
      <c r="F5" s="177"/>
      <c r="G5" s="177"/>
      <c r="H5" s="177"/>
      <c r="I5" s="177"/>
    </row>
    <row r="6" spans="2:9">
      <c r="G6" s="129"/>
      <c r="H6" s="129"/>
      <c r="I6" s="129"/>
    </row>
    <row r="7" spans="2:9">
      <c r="H7" s="175" t="s">
        <v>73</v>
      </c>
      <c r="I7" s="175"/>
    </row>
    <row r="8" spans="2:9" ht="68.25" customHeight="1">
      <c r="B8" s="174" t="s">
        <v>5</v>
      </c>
      <c r="C8" s="174"/>
      <c r="D8" s="174"/>
      <c r="E8" s="174" t="s">
        <v>1</v>
      </c>
      <c r="F8" s="174"/>
      <c r="G8" s="174" t="s">
        <v>20</v>
      </c>
      <c r="H8" s="174" t="s">
        <v>36</v>
      </c>
      <c r="I8" s="174"/>
    </row>
    <row r="9" spans="2:9">
      <c r="B9" s="128" t="s">
        <v>80</v>
      </c>
      <c r="C9" s="128" t="s">
        <v>81</v>
      </c>
      <c r="D9" s="128" t="s">
        <v>82</v>
      </c>
      <c r="E9" s="128" t="s">
        <v>24</v>
      </c>
      <c r="F9" s="128" t="s">
        <v>25</v>
      </c>
      <c r="G9" s="174"/>
      <c r="H9" s="128" t="s">
        <v>72</v>
      </c>
      <c r="I9" s="128" t="s">
        <v>2</v>
      </c>
    </row>
    <row r="10" spans="2:9">
      <c r="B10" s="128"/>
      <c r="C10" s="128"/>
      <c r="D10" s="128"/>
      <c r="E10" s="128"/>
      <c r="F10" s="128"/>
      <c r="G10" s="38" t="s">
        <v>4</v>
      </c>
      <c r="H10" s="65">
        <f>+H12+H198</f>
        <v>0</v>
      </c>
      <c r="I10" s="65">
        <f>+I12+I198</f>
        <v>0</v>
      </c>
    </row>
    <row r="11" spans="2:9" ht="18" customHeight="1">
      <c r="B11" s="128"/>
      <c r="C11" s="128"/>
      <c r="D11" s="128"/>
      <c r="E11" s="128"/>
      <c r="F11" s="128"/>
      <c r="G11" s="68" t="s">
        <v>3</v>
      </c>
      <c r="H11" s="65"/>
      <c r="I11" s="65"/>
    </row>
    <row r="12" spans="2:9" ht="42.75" customHeight="1">
      <c r="B12" s="151"/>
      <c r="C12" s="152"/>
      <c r="D12" s="152"/>
      <c r="E12" s="152"/>
      <c r="F12" s="153"/>
      <c r="G12" s="38" t="s">
        <v>34</v>
      </c>
      <c r="H12" s="65">
        <f>+H14+H149+H122</f>
        <v>-1370551.7000000002</v>
      </c>
      <c r="I12" s="65">
        <f>+I14+I149+I122</f>
        <v>3544061.8000000003</v>
      </c>
    </row>
    <row r="13" spans="2:9">
      <c r="B13" s="138"/>
      <c r="C13" s="138"/>
      <c r="D13" s="138"/>
      <c r="E13" s="138"/>
      <c r="F13" s="138"/>
      <c r="G13" s="68" t="s">
        <v>3</v>
      </c>
      <c r="H13" s="65"/>
      <c r="I13" s="65"/>
    </row>
    <row r="14" spans="2:9">
      <c r="B14" s="76" t="s">
        <v>38</v>
      </c>
      <c r="C14" s="138"/>
      <c r="D14" s="138"/>
      <c r="E14" s="138"/>
      <c r="F14" s="138"/>
      <c r="G14" s="38" t="s">
        <v>39</v>
      </c>
      <c r="H14" s="65">
        <f>+H16+H59+H105</f>
        <v>-1029138.8</v>
      </c>
      <c r="I14" s="65">
        <f>+I16+I59+I105</f>
        <v>4035722.6</v>
      </c>
    </row>
    <row r="15" spans="2:9">
      <c r="B15" s="138"/>
      <c r="C15" s="138"/>
      <c r="D15" s="138"/>
      <c r="E15" s="138"/>
      <c r="F15" s="138"/>
      <c r="G15" s="68" t="s">
        <v>3</v>
      </c>
      <c r="H15" s="65"/>
      <c r="I15" s="65"/>
    </row>
    <row r="16" spans="2:9">
      <c r="B16" s="138"/>
      <c r="C16" s="138" t="s">
        <v>40</v>
      </c>
      <c r="D16" s="138"/>
      <c r="E16" s="138"/>
      <c r="F16" s="138"/>
      <c r="G16" s="38" t="s">
        <v>41</v>
      </c>
      <c r="H16" s="65">
        <f>+H18</f>
        <v>-84075.8</v>
      </c>
      <c r="I16" s="65">
        <f>+I18</f>
        <v>5339915.8</v>
      </c>
    </row>
    <row r="17" spans="2:9">
      <c r="B17" s="138"/>
      <c r="C17" s="138"/>
      <c r="D17" s="138"/>
      <c r="E17" s="138"/>
      <c r="F17" s="138"/>
      <c r="G17" s="68" t="s">
        <v>3</v>
      </c>
      <c r="H17" s="65"/>
      <c r="I17" s="65"/>
    </row>
    <row r="18" spans="2:9">
      <c r="B18" s="138"/>
      <c r="C18" s="138"/>
      <c r="D18" s="76" t="s">
        <v>17</v>
      </c>
      <c r="E18" s="138"/>
      <c r="F18" s="138"/>
      <c r="G18" s="38" t="s">
        <v>42</v>
      </c>
      <c r="H18" s="65">
        <f>+H20</f>
        <v>-84075.8</v>
      </c>
      <c r="I18" s="65">
        <f>+I20</f>
        <v>5339915.8</v>
      </c>
    </row>
    <row r="19" spans="2:9">
      <c r="B19" s="138"/>
      <c r="C19" s="138"/>
      <c r="D19" s="138"/>
      <c r="E19" s="138"/>
      <c r="F19" s="138"/>
      <c r="G19" s="68" t="s">
        <v>3</v>
      </c>
      <c r="H19" s="65"/>
      <c r="I19" s="65"/>
    </row>
    <row r="20" spans="2:9" ht="42.75" customHeight="1">
      <c r="B20" s="151"/>
      <c r="C20" s="152"/>
      <c r="D20" s="152"/>
      <c r="E20" s="152"/>
      <c r="F20" s="153"/>
      <c r="G20" s="38" t="s">
        <v>34</v>
      </c>
      <c r="H20" s="65">
        <f>+H22+H40</f>
        <v>-84075.8</v>
      </c>
      <c r="I20" s="65">
        <f>+I22+I40</f>
        <v>5339915.8</v>
      </c>
    </row>
    <row r="21" spans="2:9">
      <c r="B21" s="138"/>
      <c r="C21" s="138"/>
      <c r="D21" s="138"/>
      <c r="E21" s="138"/>
      <c r="F21" s="138"/>
      <c r="G21" s="68" t="s">
        <v>3</v>
      </c>
      <c r="H21" s="65"/>
      <c r="I21" s="65"/>
    </row>
    <row r="22" spans="2:9">
      <c r="B22" s="138"/>
      <c r="C22" s="138"/>
      <c r="D22" s="138"/>
      <c r="E22" s="138" t="s">
        <v>43</v>
      </c>
      <c r="F22" s="138"/>
      <c r="G22" s="38" t="s">
        <v>44</v>
      </c>
      <c r="H22" s="65">
        <f>+H24</f>
        <v>0</v>
      </c>
      <c r="I22" s="65">
        <f>+I24</f>
        <v>5445225.7999999998</v>
      </c>
    </row>
    <row r="23" spans="2:9">
      <c r="B23" s="138"/>
      <c r="C23" s="138"/>
      <c r="D23" s="138"/>
      <c r="E23" s="138"/>
      <c r="F23" s="138"/>
      <c r="G23" s="68" t="s">
        <v>3</v>
      </c>
      <c r="H23" s="65"/>
      <c r="I23" s="65"/>
    </row>
    <row r="24" spans="2:9" ht="26.25" customHeight="1">
      <c r="B24" s="138"/>
      <c r="C24" s="138"/>
      <c r="D24" s="138"/>
      <c r="E24" s="138"/>
      <c r="F24" s="138">
        <v>21001</v>
      </c>
      <c r="G24" s="139" t="str">
        <f>'[1]1'!C13</f>
        <v>Պետական նշանակության ավտոճանապարհների հիմնանորոգում</v>
      </c>
      <c r="H24" s="65">
        <f>H26+H33</f>
        <v>0</v>
      </c>
      <c r="I24" s="65">
        <f>I26+I33</f>
        <v>5445225.7999999998</v>
      </c>
    </row>
    <row r="25" spans="2:9">
      <c r="B25" s="138"/>
      <c r="C25" s="138"/>
      <c r="D25" s="138"/>
      <c r="E25" s="138"/>
      <c r="F25" s="138"/>
      <c r="G25" s="68" t="s">
        <v>18</v>
      </c>
      <c r="H25" s="65"/>
      <c r="I25" s="65"/>
    </row>
    <row r="26" spans="2:9" s="79" customFormat="1">
      <c r="B26" s="138"/>
      <c r="C26" s="138"/>
      <c r="D26" s="138"/>
      <c r="E26" s="138"/>
      <c r="F26" s="138"/>
      <c r="G26" s="78" t="s">
        <v>131</v>
      </c>
      <c r="H26" s="65">
        <f>+H28</f>
        <v>-40563.5</v>
      </c>
      <c r="I26" s="65">
        <f>+I28</f>
        <v>-106582.39999999999</v>
      </c>
    </row>
    <row r="27" spans="2:9" s="80" customFormat="1" ht="16.5" customHeight="1">
      <c r="B27" s="138"/>
      <c r="C27" s="138"/>
      <c r="D27" s="138"/>
      <c r="E27" s="138"/>
      <c r="F27" s="138"/>
      <c r="G27" s="68" t="s">
        <v>19</v>
      </c>
      <c r="H27" s="65"/>
      <c r="I27" s="65"/>
    </row>
    <row r="28" spans="2:9" s="80" customFormat="1" ht="15.75" customHeight="1">
      <c r="B28" s="138"/>
      <c r="C28" s="138"/>
      <c r="D28" s="138"/>
      <c r="E28" s="138"/>
      <c r="F28" s="138"/>
      <c r="G28" s="68" t="s">
        <v>4</v>
      </c>
      <c r="H28" s="65">
        <f t="shared" ref="H28:I31" si="0">+H29</f>
        <v>-40563.5</v>
      </c>
      <c r="I28" s="65">
        <f t="shared" si="0"/>
        <v>-106582.39999999999</v>
      </c>
    </row>
    <row r="29" spans="2:9" s="80" customFormat="1" ht="15.75" customHeight="1">
      <c r="B29" s="138"/>
      <c r="C29" s="138"/>
      <c r="D29" s="138"/>
      <c r="E29" s="138"/>
      <c r="F29" s="138"/>
      <c r="G29" s="68" t="s">
        <v>68</v>
      </c>
      <c r="H29" s="65">
        <f t="shared" si="0"/>
        <v>-40563.5</v>
      </c>
      <c r="I29" s="65">
        <f t="shared" si="0"/>
        <v>-106582.39999999999</v>
      </c>
    </row>
    <row r="30" spans="2:9" s="80" customFormat="1" ht="15.75" customHeight="1">
      <c r="B30" s="138"/>
      <c r="C30" s="138"/>
      <c r="D30" s="138"/>
      <c r="E30" s="138"/>
      <c r="F30" s="138"/>
      <c r="G30" s="68" t="s">
        <v>69</v>
      </c>
      <c r="H30" s="65">
        <f t="shared" si="0"/>
        <v>-40563.5</v>
      </c>
      <c r="I30" s="65">
        <f t="shared" si="0"/>
        <v>-106582.39999999999</v>
      </c>
    </row>
    <row r="31" spans="2:9" s="80" customFormat="1" ht="15.75" customHeight="1">
      <c r="B31" s="138"/>
      <c r="C31" s="138"/>
      <c r="D31" s="138"/>
      <c r="E31" s="138"/>
      <c r="F31" s="138"/>
      <c r="G31" s="68" t="s">
        <v>70</v>
      </c>
      <c r="H31" s="65">
        <f t="shared" si="0"/>
        <v>-40563.5</v>
      </c>
      <c r="I31" s="65">
        <f t="shared" si="0"/>
        <v>-106582.39999999999</v>
      </c>
    </row>
    <row r="32" spans="2:9" s="32" customFormat="1" ht="21.75" customHeight="1">
      <c r="B32" s="138"/>
      <c r="C32" s="138"/>
      <c r="D32" s="138"/>
      <c r="E32" s="138"/>
      <c r="F32" s="138"/>
      <c r="G32" s="68" t="s">
        <v>46</v>
      </c>
      <c r="H32" s="65">
        <f>+'6'!E21</f>
        <v>-40563.5</v>
      </c>
      <c r="I32" s="65">
        <f>+'6'!F21</f>
        <v>-106582.39999999999</v>
      </c>
    </row>
    <row r="33" spans="2:9" s="40" customFormat="1" ht="34.5">
      <c r="B33" s="70"/>
      <c r="C33" s="70"/>
      <c r="D33" s="70"/>
      <c r="E33" s="70"/>
      <c r="F33" s="70"/>
      <c r="G33" s="78" t="s">
        <v>54</v>
      </c>
      <c r="H33" s="65">
        <f>+H35</f>
        <v>40563.5</v>
      </c>
      <c r="I33" s="65">
        <f>+I35</f>
        <v>5551808.2000000002</v>
      </c>
    </row>
    <row r="34" spans="2:9" s="40" customFormat="1" ht="34.5">
      <c r="B34" s="71"/>
      <c r="C34" s="72"/>
      <c r="D34" s="73"/>
      <c r="E34" s="73"/>
      <c r="F34" s="73"/>
      <c r="G34" s="68" t="s">
        <v>19</v>
      </c>
      <c r="H34" s="65"/>
      <c r="I34" s="65"/>
    </row>
    <row r="35" spans="2:9" s="40" customFormat="1">
      <c r="B35" s="71"/>
      <c r="C35" s="72"/>
      <c r="D35" s="73"/>
      <c r="E35" s="73"/>
      <c r="F35" s="73"/>
      <c r="G35" s="68" t="s">
        <v>4</v>
      </c>
      <c r="H35" s="65">
        <f t="shared" ref="H35:I38" si="1">+H36</f>
        <v>40563.5</v>
      </c>
      <c r="I35" s="65">
        <f t="shared" si="1"/>
        <v>5551808.2000000002</v>
      </c>
    </row>
    <row r="36" spans="2:9" s="40" customFormat="1">
      <c r="B36" s="71"/>
      <c r="C36" s="72"/>
      <c r="D36" s="73"/>
      <c r="E36" s="73"/>
      <c r="F36" s="73"/>
      <c r="G36" s="68" t="s">
        <v>68</v>
      </c>
      <c r="H36" s="65">
        <f t="shared" si="1"/>
        <v>40563.5</v>
      </c>
      <c r="I36" s="65">
        <f t="shared" si="1"/>
        <v>5551808.2000000002</v>
      </c>
    </row>
    <row r="37" spans="2:9" s="40" customFormat="1">
      <c r="B37" s="71"/>
      <c r="C37" s="72"/>
      <c r="D37" s="73"/>
      <c r="E37" s="73"/>
      <c r="F37" s="73"/>
      <c r="G37" s="68" t="s">
        <v>69</v>
      </c>
      <c r="H37" s="65">
        <f t="shared" si="1"/>
        <v>40563.5</v>
      </c>
      <c r="I37" s="65">
        <f t="shared" si="1"/>
        <v>5551808.2000000002</v>
      </c>
    </row>
    <row r="38" spans="2:9" s="40" customFormat="1">
      <c r="B38" s="71"/>
      <c r="C38" s="72"/>
      <c r="D38" s="73"/>
      <c r="E38" s="73"/>
      <c r="F38" s="73"/>
      <c r="G38" s="68" t="s">
        <v>70</v>
      </c>
      <c r="H38" s="65">
        <f t="shared" si="1"/>
        <v>40563.5</v>
      </c>
      <c r="I38" s="65">
        <f t="shared" si="1"/>
        <v>5551808.2000000002</v>
      </c>
    </row>
    <row r="39" spans="2:9" s="40" customFormat="1">
      <c r="B39" s="74"/>
      <c r="C39" s="137"/>
      <c r="D39" s="75"/>
      <c r="E39" s="74"/>
      <c r="F39" s="141"/>
      <c r="G39" s="139" t="s">
        <v>132</v>
      </c>
      <c r="H39" s="65">
        <f>+'6'!E15</f>
        <v>40563.5</v>
      </c>
      <c r="I39" s="65">
        <f>+'6'!F15</f>
        <v>5551808.2000000002</v>
      </c>
    </row>
    <row r="40" spans="2:9">
      <c r="B40" s="138"/>
      <c r="C40" s="138"/>
      <c r="D40" s="138"/>
      <c r="E40" s="138">
        <v>1157</v>
      </c>
      <c r="F40" s="138"/>
      <c r="G40" s="38" t="s">
        <v>244</v>
      </c>
      <c r="H40" s="65">
        <f>+H42+H50</f>
        <v>-84075.8</v>
      </c>
      <c r="I40" s="65">
        <f>+I42+I50</f>
        <v>-105310</v>
      </c>
    </row>
    <row r="41" spans="2:9">
      <c r="B41" s="138"/>
      <c r="C41" s="138"/>
      <c r="D41" s="138"/>
      <c r="E41" s="138"/>
      <c r="F41" s="138"/>
      <c r="G41" s="68" t="s">
        <v>3</v>
      </c>
      <c r="H41" s="65"/>
      <c r="I41" s="65"/>
    </row>
    <row r="42" spans="2:9" s="40" customFormat="1" ht="73.5" customHeight="1">
      <c r="B42" s="138"/>
      <c r="C42" s="138"/>
      <c r="D42" s="138"/>
      <c r="E42" s="138"/>
      <c r="F42" s="138" t="s">
        <v>148</v>
      </c>
      <c r="G42" s="139" t="s">
        <v>182</v>
      </c>
      <c r="H42" s="65">
        <f>+H44</f>
        <v>-40075.800000000003</v>
      </c>
      <c r="I42" s="65">
        <f>+I44</f>
        <v>-51075.8</v>
      </c>
    </row>
    <row r="43" spans="2:9" s="69" customFormat="1" ht="21.75" customHeight="1">
      <c r="B43" s="138"/>
      <c r="C43" s="138"/>
      <c r="D43" s="138"/>
      <c r="E43" s="138"/>
      <c r="F43" s="138"/>
      <c r="G43" s="68" t="s">
        <v>136</v>
      </c>
      <c r="H43" s="65"/>
      <c r="I43" s="65"/>
    </row>
    <row r="44" spans="2:9" ht="34.5">
      <c r="B44" s="70"/>
      <c r="C44" s="70"/>
      <c r="D44" s="70"/>
      <c r="E44" s="70"/>
      <c r="F44" s="70"/>
      <c r="G44" s="52" t="s">
        <v>54</v>
      </c>
      <c r="H44" s="65">
        <f>+H46</f>
        <v>-40075.800000000003</v>
      </c>
      <c r="I44" s="65">
        <f>+I46</f>
        <v>-51075.8</v>
      </c>
    </row>
    <row r="45" spans="2:9" ht="34.5">
      <c r="B45" s="71"/>
      <c r="C45" s="72"/>
      <c r="D45" s="73"/>
      <c r="E45" s="73"/>
      <c r="F45" s="73"/>
      <c r="G45" s="68" t="s">
        <v>137</v>
      </c>
      <c r="H45" s="65"/>
      <c r="I45" s="65"/>
    </row>
    <row r="46" spans="2:9">
      <c r="B46" s="71"/>
      <c r="C46" s="72"/>
      <c r="D46" s="73"/>
      <c r="E46" s="73"/>
      <c r="F46" s="73"/>
      <c r="G46" s="68" t="s">
        <v>185</v>
      </c>
      <c r="H46" s="65">
        <f t="shared" ref="H46:I47" si="2">+H47</f>
        <v>-40075.800000000003</v>
      </c>
      <c r="I46" s="65">
        <f t="shared" si="2"/>
        <v>-51075.8</v>
      </c>
    </row>
    <row r="47" spans="2:9">
      <c r="B47" s="71"/>
      <c r="C47" s="72"/>
      <c r="D47" s="73"/>
      <c r="E47" s="73"/>
      <c r="F47" s="73"/>
      <c r="G47" s="68" t="s">
        <v>184</v>
      </c>
      <c r="H47" s="65">
        <f t="shared" si="2"/>
        <v>-40075.800000000003</v>
      </c>
      <c r="I47" s="65">
        <f t="shared" si="2"/>
        <v>-51075.8</v>
      </c>
    </row>
    <row r="48" spans="2:9">
      <c r="B48" s="71"/>
      <c r="C48" s="72"/>
      <c r="D48" s="73"/>
      <c r="E48" s="73"/>
      <c r="F48" s="73"/>
      <c r="G48" s="68" t="s">
        <v>183</v>
      </c>
      <c r="H48" s="65">
        <f>+H49</f>
        <v>-40075.800000000003</v>
      </c>
      <c r="I48" s="65">
        <f>+I49</f>
        <v>-51075.8</v>
      </c>
    </row>
    <row r="49" spans="2:9">
      <c r="B49" s="71"/>
      <c r="C49" s="72"/>
      <c r="D49" s="73"/>
      <c r="E49" s="73"/>
      <c r="F49" s="73"/>
      <c r="G49" s="139" t="s">
        <v>143</v>
      </c>
      <c r="H49" s="65">
        <f>+'5'!E18</f>
        <v>-40075.800000000003</v>
      </c>
      <c r="I49" s="65">
        <f>+'5'!H18</f>
        <v>-51075.8</v>
      </c>
    </row>
    <row r="50" spans="2:9" s="40" customFormat="1" ht="51.75">
      <c r="B50" s="138"/>
      <c r="C50" s="138"/>
      <c r="D50" s="138"/>
      <c r="E50" s="138"/>
      <c r="F50" s="138" t="s">
        <v>150</v>
      </c>
      <c r="G50" s="139" t="s">
        <v>151</v>
      </c>
      <c r="H50" s="65">
        <f>+H52</f>
        <v>-44000</v>
      </c>
      <c r="I50" s="65">
        <f>+I52</f>
        <v>-54234.2</v>
      </c>
    </row>
    <row r="51" spans="2:9" s="69" customFormat="1">
      <c r="B51" s="138"/>
      <c r="C51" s="138"/>
      <c r="D51" s="138"/>
      <c r="E51" s="138"/>
      <c r="F51" s="138"/>
      <c r="G51" s="68" t="s">
        <v>136</v>
      </c>
      <c r="H51" s="65"/>
      <c r="I51" s="65"/>
    </row>
    <row r="52" spans="2:9" ht="34.5">
      <c r="B52" s="70"/>
      <c r="C52" s="70"/>
      <c r="D52" s="70"/>
      <c r="E52" s="70"/>
      <c r="F52" s="70"/>
      <c r="G52" s="52" t="s">
        <v>54</v>
      </c>
      <c r="H52" s="65">
        <f>+H54</f>
        <v>-44000</v>
      </c>
      <c r="I52" s="65">
        <f>+I54</f>
        <v>-54234.2</v>
      </c>
    </row>
    <row r="53" spans="2:9" ht="34.5">
      <c r="B53" s="71"/>
      <c r="C53" s="72"/>
      <c r="D53" s="73"/>
      <c r="E53" s="73"/>
      <c r="F53" s="73"/>
      <c r="G53" s="68" t="s">
        <v>137</v>
      </c>
      <c r="H53" s="65"/>
      <c r="I53" s="65"/>
    </row>
    <row r="54" spans="2:9">
      <c r="B54" s="71"/>
      <c r="C54" s="72"/>
      <c r="D54" s="73"/>
      <c r="E54" s="73"/>
      <c r="F54" s="73"/>
      <c r="G54" s="68" t="s">
        <v>4</v>
      </c>
      <c r="H54" s="65">
        <f t="shared" ref="H54:I57" si="3">+H55</f>
        <v>-44000</v>
      </c>
      <c r="I54" s="65">
        <f t="shared" si="3"/>
        <v>-54234.2</v>
      </c>
    </row>
    <row r="55" spans="2:9">
      <c r="B55" s="71"/>
      <c r="C55" s="72"/>
      <c r="D55" s="73"/>
      <c r="E55" s="73"/>
      <c r="F55" s="73"/>
      <c r="G55" s="68" t="s">
        <v>68</v>
      </c>
      <c r="H55" s="65">
        <f t="shared" si="3"/>
        <v>-44000</v>
      </c>
      <c r="I55" s="65">
        <f t="shared" si="3"/>
        <v>-54234.2</v>
      </c>
    </row>
    <row r="56" spans="2:9">
      <c r="B56" s="71"/>
      <c r="C56" s="72"/>
      <c r="D56" s="73"/>
      <c r="E56" s="73"/>
      <c r="F56" s="73"/>
      <c r="G56" s="68" t="s">
        <v>69</v>
      </c>
      <c r="H56" s="65">
        <f t="shared" si="3"/>
        <v>-44000</v>
      </c>
      <c r="I56" s="65">
        <f t="shared" si="3"/>
        <v>-54234.2</v>
      </c>
    </row>
    <row r="57" spans="2:9">
      <c r="B57" s="71"/>
      <c r="C57" s="72"/>
      <c r="D57" s="73"/>
      <c r="E57" s="73"/>
      <c r="F57" s="73"/>
      <c r="G57" s="139" t="s">
        <v>144</v>
      </c>
      <c r="H57" s="65">
        <f t="shared" si="3"/>
        <v>-44000</v>
      </c>
      <c r="I57" s="65">
        <f t="shared" si="3"/>
        <v>-54234.2</v>
      </c>
    </row>
    <row r="58" spans="2:9">
      <c r="B58" s="74"/>
      <c r="C58" s="137"/>
      <c r="D58" s="75"/>
      <c r="E58" s="74"/>
      <c r="F58" s="141"/>
      <c r="G58" s="139" t="s">
        <v>145</v>
      </c>
      <c r="H58" s="65">
        <f>+'5'!E34</f>
        <v>-44000</v>
      </c>
      <c r="I58" s="65">
        <f>+'5'!H34</f>
        <v>-54234.2</v>
      </c>
    </row>
    <row r="59" spans="2:9" s="40" customFormat="1" ht="34.5">
      <c r="B59" s="138"/>
      <c r="C59" s="138" t="s">
        <v>175</v>
      </c>
      <c r="D59" s="138"/>
      <c r="E59" s="138"/>
      <c r="F59" s="138"/>
      <c r="G59" s="38" t="s">
        <v>176</v>
      </c>
      <c r="H59" s="65">
        <f>+H61</f>
        <v>-945063</v>
      </c>
      <c r="I59" s="65">
        <f>+I61</f>
        <v>-1214383.3</v>
      </c>
    </row>
    <row r="60" spans="2:9" s="40" customFormat="1">
      <c r="B60" s="138"/>
      <c r="C60" s="138"/>
      <c r="D60" s="138"/>
      <c r="E60" s="138"/>
      <c r="F60" s="138"/>
      <c r="G60" s="68" t="s">
        <v>3</v>
      </c>
      <c r="H60" s="65"/>
      <c r="I60" s="65"/>
    </row>
    <row r="61" spans="2:9" s="40" customFormat="1">
      <c r="B61" s="138"/>
      <c r="C61" s="138"/>
      <c r="D61" s="76" t="s">
        <v>38</v>
      </c>
      <c r="E61" s="138"/>
      <c r="F61" s="138"/>
      <c r="G61" s="38" t="s">
        <v>177</v>
      </c>
      <c r="H61" s="65">
        <f>+H65</f>
        <v>-945063</v>
      </c>
      <c r="I61" s="65">
        <f>+I65</f>
        <v>-1214383.3</v>
      </c>
    </row>
    <row r="62" spans="2:9" s="40" customFormat="1">
      <c r="B62" s="138"/>
      <c r="C62" s="138"/>
      <c r="D62" s="138"/>
      <c r="E62" s="138"/>
      <c r="F62" s="138"/>
      <c r="G62" s="68" t="s">
        <v>3</v>
      </c>
      <c r="H62" s="65"/>
      <c r="I62" s="65"/>
    </row>
    <row r="63" spans="2:9" ht="42.75" customHeight="1">
      <c r="B63" s="151"/>
      <c r="C63" s="152"/>
      <c r="D63" s="152"/>
      <c r="E63" s="152"/>
      <c r="F63" s="153"/>
      <c r="G63" s="38" t="s">
        <v>34</v>
      </c>
      <c r="H63" s="65">
        <f>+H65</f>
        <v>-945063</v>
      </c>
      <c r="I63" s="65">
        <f>+I65</f>
        <v>-1214383.3</v>
      </c>
    </row>
    <row r="64" spans="2:9">
      <c r="B64" s="138"/>
      <c r="C64" s="138"/>
      <c r="D64" s="138"/>
      <c r="E64" s="138"/>
      <c r="F64" s="138"/>
      <c r="G64" s="68" t="s">
        <v>3</v>
      </c>
      <c r="H64" s="65"/>
      <c r="I64" s="65"/>
    </row>
    <row r="65" spans="2:9">
      <c r="B65" s="138"/>
      <c r="C65" s="138"/>
      <c r="D65" s="138"/>
      <c r="E65" s="138" t="str">
        <f>+'4'!B15</f>
        <v xml:space="preserve"> 1004</v>
      </c>
      <c r="F65" s="138"/>
      <c r="G65" s="38" t="str">
        <f>+'4'!D15</f>
        <v xml:space="preserve"> Ոռոգման համակարգի առողջացում</v>
      </c>
      <c r="H65" s="65">
        <f>+H67+H75+H83+H92</f>
        <v>-945063</v>
      </c>
      <c r="I65" s="65">
        <f>+I67+I75+I83+I92</f>
        <v>-1214383.3</v>
      </c>
    </row>
    <row r="66" spans="2:9">
      <c r="B66" s="138"/>
      <c r="C66" s="138"/>
      <c r="D66" s="138"/>
      <c r="E66" s="138"/>
      <c r="F66" s="138"/>
      <c r="G66" s="68" t="s">
        <v>3</v>
      </c>
      <c r="H66" s="65"/>
      <c r="I66" s="65"/>
    </row>
    <row r="67" spans="2:9" s="40" customFormat="1" ht="51.75">
      <c r="B67" s="139"/>
      <c r="C67" s="139"/>
      <c r="D67" s="139"/>
      <c r="E67" s="139"/>
      <c r="F67" s="139" t="s">
        <v>169</v>
      </c>
      <c r="G67" s="139" t="s">
        <v>170</v>
      </c>
      <c r="H67" s="65">
        <f>+H69</f>
        <v>-5576.9</v>
      </c>
      <c r="I67" s="65">
        <f>+I69</f>
        <v>-5576.9</v>
      </c>
    </row>
    <row r="68" spans="2:9" s="40" customFormat="1">
      <c r="B68" s="139"/>
      <c r="C68" s="139"/>
      <c r="D68" s="139"/>
      <c r="E68" s="139"/>
      <c r="F68" s="139"/>
      <c r="G68" s="139" t="s">
        <v>136</v>
      </c>
      <c r="H68" s="65"/>
      <c r="I68" s="65"/>
    </row>
    <row r="69" spans="2:9" s="40" customFormat="1" ht="34.5">
      <c r="B69" s="139"/>
      <c r="C69" s="139"/>
      <c r="D69" s="139"/>
      <c r="E69" s="139"/>
      <c r="F69" s="139"/>
      <c r="G69" s="52" t="s">
        <v>165</v>
      </c>
      <c r="H69" s="65">
        <f>+H71</f>
        <v>-5576.9</v>
      </c>
      <c r="I69" s="65">
        <f>+I71</f>
        <v>-5576.9</v>
      </c>
    </row>
    <row r="70" spans="2:9" s="40" customFormat="1" ht="34.5">
      <c r="B70" s="139"/>
      <c r="C70" s="139"/>
      <c r="D70" s="139"/>
      <c r="E70" s="139"/>
      <c r="F70" s="139"/>
      <c r="G70" s="139" t="s">
        <v>137</v>
      </c>
      <c r="H70" s="65"/>
      <c r="I70" s="65"/>
    </row>
    <row r="71" spans="2:9" s="40" customFormat="1">
      <c r="B71" s="139"/>
      <c r="C71" s="139"/>
      <c r="D71" s="139"/>
      <c r="E71" s="139"/>
      <c r="F71" s="139"/>
      <c r="G71" s="139" t="s">
        <v>4</v>
      </c>
      <c r="H71" s="65">
        <f t="shared" ref="H71:I73" si="4">+H72</f>
        <v>-5576.9</v>
      </c>
      <c r="I71" s="65">
        <f t="shared" si="4"/>
        <v>-5576.9</v>
      </c>
    </row>
    <row r="72" spans="2:9" s="40" customFormat="1">
      <c r="B72" s="139"/>
      <c r="C72" s="139"/>
      <c r="D72" s="139"/>
      <c r="E72" s="139"/>
      <c r="F72" s="139"/>
      <c r="G72" s="139" t="s">
        <v>141</v>
      </c>
      <c r="H72" s="65">
        <f t="shared" si="4"/>
        <v>-5576.9</v>
      </c>
      <c r="I72" s="65">
        <f t="shared" si="4"/>
        <v>-5576.9</v>
      </c>
    </row>
    <row r="73" spans="2:9" s="40" customFormat="1">
      <c r="B73" s="139"/>
      <c r="C73" s="139"/>
      <c r="D73" s="139"/>
      <c r="E73" s="139"/>
      <c r="F73" s="139"/>
      <c r="G73" s="139" t="s">
        <v>220</v>
      </c>
      <c r="H73" s="65">
        <f t="shared" si="4"/>
        <v>-5576.9</v>
      </c>
      <c r="I73" s="65">
        <f t="shared" si="4"/>
        <v>-5576.9</v>
      </c>
    </row>
    <row r="74" spans="2:9" s="40" customFormat="1">
      <c r="B74" s="139"/>
      <c r="C74" s="139"/>
      <c r="D74" s="139"/>
      <c r="E74" s="139"/>
      <c r="F74" s="139"/>
      <c r="G74" s="139" t="s">
        <v>143</v>
      </c>
      <c r="H74" s="65">
        <f>+'5'!E56</f>
        <v>-5576.9</v>
      </c>
      <c r="I74" s="65">
        <f>+'5'!H56</f>
        <v>-5576.9</v>
      </c>
    </row>
    <row r="75" spans="2:9" s="40" customFormat="1" ht="51.75">
      <c r="B75" s="139"/>
      <c r="C75" s="139"/>
      <c r="D75" s="139"/>
      <c r="E75" s="139"/>
      <c r="F75" s="139">
        <v>11012</v>
      </c>
      <c r="G75" s="139" t="s">
        <v>212</v>
      </c>
      <c r="H75" s="65">
        <f>+H77</f>
        <v>-1139.5</v>
      </c>
      <c r="I75" s="65">
        <f>+I77</f>
        <v>-1139.5</v>
      </c>
    </row>
    <row r="76" spans="2:9" s="40" customFormat="1">
      <c r="B76" s="139"/>
      <c r="C76" s="139"/>
      <c r="D76" s="139"/>
      <c r="E76" s="139"/>
      <c r="F76" s="139"/>
      <c r="G76" s="139" t="s">
        <v>136</v>
      </c>
      <c r="H76" s="65"/>
      <c r="I76" s="65"/>
    </row>
    <row r="77" spans="2:9" s="40" customFormat="1" ht="34.5">
      <c r="B77" s="139"/>
      <c r="C77" s="139"/>
      <c r="D77" s="139"/>
      <c r="E77" s="139"/>
      <c r="F77" s="139"/>
      <c r="G77" s="139" t="s">
        <v>165</v>
      </c>
      <c r="H77" s="65">
        <f>+H79</f>
        <v>-1139.5</v>
      </c>
      <c r="I77" s="65">
        <f>+I79</f>
        <v>-1139.5</v>
      </c>
    </row>
    <row r="78" spans="2:9" s="40" customFormat="1" ht="34.5">
      <c r="B78" s="139"/>
      <c r="C78" s="139"/>
      <c r="D78" s="139"/>
      <c r="E78" s="139"/>
      <c r="F78" s="139"/>
      <c r="G78" s="139" t="s">
        <v>137</v>
      </c>
      <c r="H78" s="65"/>
      <c r="I78" s="65"/>
    </row>
    <row r="79" spans="2:9" s="40" customFormat="1">
      <c r="B79" s="139"/>
      <c r="C79" s="139"/>
      <c r="D79" s="139"/>
      <c r="E79" s="139"/>
      <c r="F79" s="139"/>
      <c r="G79" s="139" t="s">
        <v>4</v>
      </c>
      <c r="H79" s="65">
        <f t="shared" ref="H79:I81" si="5">+H80</f>
        <v>-1139.5</v>
      </c>
      <c r="I79" s="65">
        <f t="shared" si="5"/>
        <v>-1139.5</v>
      </c>
    </row>
    <row r="80" spans="2:9" s="40" customFormat="1">
      <c r="B80" s="139"/>
      <c r="C80" s="139"/>
      <c r="D80" s="139"/>
      <c r="E80" s="139"/>
      <c r="F80" s="139"/>
      <c r="G80" s="139" t="s">
        <v>141</v>
      </c>
      <c r="H80" s="65">
        <f t="shared" si="5"/>
        <v>-1139.5</v>
      </c>
      <c r="I80" s="65">
        <f t="shared" si="5"/>
        <v>-1139.5</v>
      </c>
    </row>
    <row r="81" spans="2:9" s="40" customFormat="1">
      <c r="B81" s="139"/>
      <c r="C81" s="139"/>
      <c r="D81" s="139"/>
      <c r="E81" s="139"/>
      <c r="F81" s="139"/>
      <c r="G81" s="139" t="s">
        <v>142</v>
      </c>
      <c r="H81" s="65">
        <f t="shared" si="5"/>
        <v>-1139.5</v>
      </c>
      <c r="I81" s="65">
        <f t="shared" si="5"/>
        <v>-1139.5</v>
      </c>
    </row>
    <row r="82" spans="2:9" s="40" customFormat="1">
      <c r="B82" s="139"/>
      <c r="C82" s="139"/>
      <c r="D82" s="139"/>
      <c r="E82" s="139"/>
      <c r="F82" s="139"/>
      <c r="G82" s="139" t="s">
        <v>143</v>
      </c>
      <c r="H82" s="65">
        <f>+'5'!E64</f>
        <v>-1139.5</v>
      </c>
      <c r="I82" s="65">
        <f>+'5'!H71</f>
        <v>-1139.5</v>
      </c>
    </row>
    <row r="83" spans="2:9" s="40" customFormat="1" ht="69">
      <c r="B83" s="139"/>
      <c r="C83" s="139"/>
      <c r="D83" s="139"/>
      <c r="E83" s="139"/>
      <c r="F83" s="139" t="str">
        <f>+'4'!C17</f>
        <v xml:space="preserve"> 31004</v>
      </c>
      <c r="G83" s="139" t="str">
        <f>+'4'!D17</f>
        <v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v>
      </c>
      <c r="H83" s="65">
        <f>+H85</f>
        <v>-614554.1</v>
      </c>
      <c r="I83" s="65">
        <f>+I85</f>
        <v>-883874.4</v>
      </c>
    </row>
    <row r="84" spans="2:9" s="40" customFormat="1">
      <c r="B84" s="139"/>
      <c r="C84" s="139"/>
      <c r="D84" s="139"/>
      <c r="E84" s="139"/>
      <c r="F84" s="139"/>
      <c r="G84" s="139" t="str">
        <f>+'4'!D18</f>
        <v xml:space="preserve"> այդ թվում` ըստ կատարողների</v>
      </c>
      <c r="H84" s="65"/>
      <c r="I84" s="65"/>
    </row>
    <row r="85" spans="2:9" s="40" customFormat="1" ht="34.5">
      <c r="B85" s="139"/>
      <c r="C85" s="139"/>
      <c r="D85" s="139"/>
      <c r="E85" s="139"/>
      <c r="F85" s="139"/>
      <c r="G85" s="139" t="str">
        <f>+'4'!D19</f>
        <v xml:space="preserve"> ՀՀ  տարածքային կառավարման և ենթակառուցվածքների նախարարության ջրային կոմիտե</v>
      </c>
      <c r="H85" s="65">
        <f>+H87</f>
        <v>-614554.1</v>
      </c>
      <c r="I85" s="65">
        <f>+I87</f>
        <v>-883874.4</v>
      </c>
    </row>
    <row r="86" spans="2:9" s="40" customFormat="1" ht="34.5">
      <c r="B86" s="139"/>
      <c r="C86" s="139"/>
      <c r="D86" s="139"/>
      <c r="E86" s="139"/>
      <c r="F86" s="139"/>
      <c r="G86" s="139" t="str">
        <f>+'4'!D20</f>
        <v xml:space="preserve"> այդ թվում` բյուջետային ծախսերի տնտեսագիտական դասակարգման հոդվածներ</v>
      </c>
      <c r="H86" s="65"/>
      <c r="I86" s="65"/>
    </row>
    <row r="87" spans="2:9" s="40" customFormat="1">
      <c r="B87" s="139"/>
      <c r="C87" s="139"/>
      <c r="D87" s="139"/>
      <c r="E87" s="139"/>
      <c r="F87" s="139"/>
      <c r="G87" s="139" t="str">
        <f>+'4'!D21</f>
        <v xml:space="preserve"> ԸՆԴԱՄԵՆԸ ԾԱԽՍԵՐ</v>
      </c>
      <c r="H87" s="65">
        <f t="shared" ref="H87:I90" si="6">+H88</f>
        <v>-614554.1</v>
      </c>
      <c r="I87" s="65">
        <f t="shared" si="6"/>
        <v>-883874.4</v>
      </c>
    </row>
    <row r="88" spans="2:9" s="40" customFormat="1">
      <c r="B88" s="139"/>
      <c r="C88" s="139"/>
      <c r="D88" s="139"/>
      <c r="E88" s="139"/>
      <c r="F88" s="139"/>
      <c r="G88" s="139" t="str">
        <f>+'4'!D22</f>
        <v xml:space="preserve"> ՈՉ ՖԻՆԱՆՍԱԿԱՆ ԱԿՏԻՎՆԵՐԻ ԳԾՈՎ ԾԱԽՍԵՐ</v>
      </c>
      <c r="H88" s="65">
        <f t="shared" si="6"/>
        <v>-614554.1</v>
      </c>
      <c r="I88" s="65">
        <f t="shared" si="6"/>
        <v>-883874.4</v>
      </c>
    </row>
    <row r="89" spans="2:9" s="40" customFormat="1">
      <c r="B89" s="139"/>
      <c r="C89" s="139"/>
      <c r="D89" s="139"/>
      <c r="E89" s="139"/>
      <c r="F89" s="139"/>
      <c r="G89" s="139" t="str">
        <f>+'4'!D23</f>
        <v xml:space="preserve"> ՀԻՄՆԱԿԱՆ ՄԻՋՈՑՆԵՐ</v>
      </c>
      <c r="H89" s="65">
        <f t="shared" si="6"/>
        <v>-614554.1</v>
      </c>
      <c r="I89" s="65">
        <f t="shared" si="6"/>
        <v>-883874.4</v>
      </c>
    </row>
    <row r="90" spans="2:9" s="40" customFormat="1">
      <c r="B90" s="139"/>
      <c r="C90" s="139"/>
      <c r="D90" s="139"/>
      <c r="E90" s="139"/>
      <c r="F90" s="139"/>
      <c r="G90" s="139" t="str">
        <f>+'4'!D24</f>
        <v xml:space="preserve"> ՇԵՆՔԵՐ ԵՎ ՇԻՆՈՒԹՅՈՒՆՆԵՐ</v>
      </c>
      <c r="H90" s="65">
        <f t="shared" si="6"/>
        <v>-614554.1</v>
      </c>
      <c r="I90" s="65">
        <f t="shared" si="6"/>
        <v>-883874.4</v>
      </c>
    </row>
    <row r="91" spans="2:9" s="40" customFormat="1">
      <c r="B91" s="139"/>
      <c r="C91" s="139"/>
      <c r="D91" s="139"/>
      <c r="E91" s="139"/>
      <c r="F91" s="139"/>
      <c r="G91" s="139" t="str">
        <f>+'4'!D25</f>
        <v xml:space="preserve"> - Շենքերի և շինությունների շինարարություն</v>
      </c>
      <c r="H91" s="65">
        <f>+'4'!E17</f>
        <v>-614554.1</v>
      </c>
      <c r="I91" s="65">
        <f>+'4'!H17</f>
        <v>-883874.4</v>
      </c>
    </row>
    <row r="92" spans="2:9" s="40" customFormat="1" ht="69">
      <c r="B92" s="139"/>
      <c r="C92" s="139"/>
      <c r="D92" s="139"/>
      <c r="E92" s="139"/>
      <c r="F92" s="139" t="str">
        <f>+'4'!C26</f>
        <v xml:space="preserve"> 12002</v>
      </c>
      <c r="G92" s="139" t="str">
        <f>+'4'!D26</f>
        <v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v>
      </c>
      <c r="H92" s="65">
        <f>+H94</f>
        <v>-323792.5</v>
      </c>
      <c r="I92" s="65">
        <f>+I94</f>
        <v>-323792.5</v>
      </c>
    </row>
    <row r="93" spans="2:9" s="40" customFormat="1">
      <c r="B93" s="139"/>
      <c r="C93" s="139"/>
      <c r="D93" s="139"/>
      <c r="E93" s="139"/>
      <c r="F93" s="139"/>
      <c r="G93" s="139" t="str">
        <f>+'4'!D27</f>
        <v xml:space="preserve"> այդ թվում` ըստ կատարողների</v>
      </c>
      <c r="H93" s="65"/>
      <c r="I93" s="65"/>
    </row>
    <row r="94" spans="2:9" s="40" customFormat="1" ht="34.5">
      <c r="B94" s="139"/>
      <c r="C94" s="139"/>
      <c r="D94" s="139"/>
      <c r="E94" s="139"/>
      <c r="F94" s="139"/>
      <c r="G94" s="139" t="str">
        <f>+'4'!D28</f>
        <v xml:space="preserve"> ՀՀ  տարածքային կառավարման և ենթակառուցվածքների նախարարության ջրային կոմիտե</v>
      </c>
      <c r="H94" s="65">
        <f>+H96</f>
        <v>-323792.5</v>
      </c>
      <c r="I94" s="65">
        <f>+I96</f>
        <v>-323792.5</v>
      </c>
    </row>
    <row r="95" spans="2:9" s="40" customFormat="1" ht="34.5">
      <c r="B95" s="139"/>
      <c r="C95" s="139"/>
      <c r="D95" s="139"/>
      <c r="E95" s="139"/>
      <c r="F95" s="139"/>
      <c r="G95" s="139" t="str">
        <f>+'4'!D29</f>
        <v xml:space="preserve"> այդ թվում` բյուջետային ծախսերի տնտեսագիտական դասակարգման հոդվածներ</v>
      </c>
      <c r="H95" s="65"/>
      <c r="I95" s="65"/>
    </row>
    <row r="96" spans="2:9" s="40" customFormat="1">
      <c r="B96" s="139"/>
      <c r="C96" s="139"/>
      <c r="D96" s="139"/>
      <c r="E96" s="139"/>
      <c r="F96" s="139"/>
      <c r="G96" s="139" t="str">
        <f>+'4'!D30</f>
        <v xml:space="preserve"> ԸՆԴԱՄԵՆԸ ԾԱԽՍԵՐ</v>
      </c>
      <c r="H96" s="65">
        <f>+H97</f>
        <v>-323792.5</v>
      </c>
      <c r="I96" s="65">
        <f>+I97</f>
        <v>-323792.5</v>
      </c>
    </row>
    <row r="97" spans="2:9" s="40" customFormat="1">
      <c r="B97" s="139"/>
      <c r="C97" s="139"/>
      <c r="D97" s="139"/>
      <c r="E97" s="139"/>
      <c r="F97" s="139"/>
      <c r="G97" s="139" t="str">
        <f>+'4'!D31</f>
        <v xml:space="preserve"> ՈՉ ՖԻՆԱՆՍԱԿԱՆ ԱԿՏԻՎՆԵՐԻ ԳԾՈՎ ԾԱԽՍԵՐ</v>
      </c>
      <c r="H97" s="65">
        <f>+H98</f>
        <v>-323792.5</v>
      </c>
      <c r="I97" s="65">
        <f>+I98</f>
        <v>-323792.5</v>
      </c>
    </row>
    <row r="98" spans="2:9" s="40" customFormat="1">
      <c r="B98" s="139"/>
      <c r="C98" s="139"/>
      <c r="D98" s="139"/>
      <c r="E98" s="139"/>
      <c r="F98" s="139"/>
      <c r="G98" s="139" t="str">
        <f>+'4'!D32</f>
        <v xml:space="preserve"> ՀԻՄՆԱԿԱՆ ՄԻՋՈՑՆԵՐ</v>
      </c>
      <c r="H98" s="65">
        <f>+H99+H101+H103</f>
        <v>-323792.5</v>
      </c>
      <c r="I98" s="65">
        <f>+I99+I101+I103</f>
        <v>-323792.5</v>
      </c>
    </row>
    <row r="99" spans="2:9" s="40" customFormat="1">
      <c r="B99" s="139"/>
      <c r="C99" s="139"/>
      <c r="D99" s="139"/>
      <c r="E99" s="139"/>
      <c r="F99" s="139"/>
      <c r="G99" s="139" t="str">
        <f>+'4'!D33</f>
        <v xml:space="preserve"> ՇԵՆՔԵՐ ԵՎ ՇԻՆՈՒԹՅՈՒՆՆԵՐ</v>
      </c>
      <c r="H99" s="65">
        <f>+H100</f>
        <v>-176185.3</v>
      </c>
      <c r="I99" s="65">
        <f>+I100</f>
        <v>-176185.3</v>
      </c>
    </row>
    <row r="100" spans="2:9" s="40" customFormat="1">
      <c r="B100" s="139"/>
      <c r="C100" s="139"/>
      <c r="D100" s="139"/>
      <c r="E100" s="139"/>
      <c r="F100" s="139"/>
      <c r="G100" s="139" t="str">
        <f>+'4'!D34</f>
        <v xml:space="preserve"> - Շենքերի և շինությունների շինարարություն</v>
      </c>
      <c r="H100" s="65">
        <f>+'4'!E34</f>
        <v>-176185.3</v>
      </c>
      <c r="I100" s="65">
        <f>+'4'!H34</f>
        <v>-176185.3</v>
      </c>
    </row>
    <row r="101" spans="2:9" s="40" customFormat="1">
      <c r="B101" s="139"/>
      <c r="C101" s="139"/>
      <c r="D101" s="139"/>
      <c r="E101" s="139"/>
      <c r="F101" s="139"/>
      <c r="G101" s="139" t="str">
        <f>+'4'!D35</f>
        <v xml:space="preserve"> ՄԵՔԵՆԱՆԵՐ  ԵՎ  ՍԱՐՔԱՎՈՐՈՒՄՆԵՐ</v>
      </c>
      <c r="H101" s="65">
        <f>+H102</f>
        <v>-64221.7</v>
      </c>
      <c r="I101" s="65">
        <f>+I102</f>
        <v>-64221.7</v>
      </c>
    </row>
    <row r="102" spans="2:9" s="40" customFormat="1">
      <c r="B102" s="139"/>
      <c r="C102" s="139"/>
      <c r="D102" s="139"/>
      <c r="E102" s="139"/>
      <c r="F102" s="139"/>
      <c r="G102" s="139" t="str">
        <f>+'4'!D36</f>
        <v xml:space="preserve"> - Այլ մեքենաներ և սարքավորումներ</v>
      </c>
      <c r="H102" s="65">
        <f>+'4'!E36</f>
        <v>-64221.7</v>
      </c>
      <c r="I102" s="65">
        <f>+'4'!H36</f>
        <v>-64221.7</v>
      </c>
    </row>
    <row r="103" spans="2:9" s="40" customFormat="1">
      <c r="B103" s="139"/>
      <c r="C103" s="139"/>
      <c r="D103" s="139"/>
      <c r="E103" s="139"/>
      <c r="F103" s="139"/>
      <c r="G103" s="139" t="str">
        <f>+'4'!D37</f>
        <v xml:space="preserve"> ՉԱՐՏԱԴՐՎԱԾ ԱԿՏԻՎՆԵՐ</v>
      </c>
      <c r="H103" s="65">
        <f>+H104</f>
        <v>-83385.5</v>
      </c>
      <c r="I103" s="65">
        <f>+I104</f>
        <v>-83385.5</v>
      </c>
    </row>
    <row r="104" spans="2:9" s="40" customFormat="1">
      <c r="B104" s="139"/>
      <c r="C104" s="139"/>
      <c r="D104" s="139"/>
      <c r="E104" s="139"/>
      <c r="F104" s="139"/>
      <c r="G104" s="139" t="str">
        <f>+'4'!D38</f>
        <v xml:space="preserve"> ՀՈՂ</v>
      </c>
      <c r="H104" s="65">
        <f>+'4'!E38</f>
        <v>-83385.5</v>
      </c>
      <c r="I104" s="65">
        <f>+'4'!H38</f>
        <v>-83385.5</v>
      </c>
    </row>
    <row r="105" spans="2:9" s="40" customFormat="1">
      <c r="B105" s="139"/>
      <c r="C105" s="140" t="s">
        <v>308</v>
      </c>
      <c r="D105" s="139"/>
      <c r="E105" s="139"/>
      <c r="F105" s="139"/>
      <c r="G105" s="140" t="s">
        <v>309</v>
      </c>
      <c r="H105" s="50">
        <f>+H107</f>
        <v>0</v>
      </c>
      <c r="I105" s="50">
        <f>+I107</f>
        <v>-89809.9</v>
      </c>
    </row>
    <row r="106" spans="2:9" s="40" customFormat="1">
      <c r="B106" s="139"/>
      <c r="C106" s="139"/>
      <c r="D106" s="139"/>
      <c r="E106" s="139"/>
      <c r="F106" s="139"/>
      <c r="G106" s="139" t="s">
        <v>3</v>
      </c>
      <c r="H106" s="134"/>
      <c r="I106" s="134"/>
    </row>
    <row r="107" spans="2:9" s="40" customFormat="1">
      <c r="B107" s="139"/>
      <c r="C107" s="139"/>
      <c r="D107" s="140" t="s">
        <v>17</v>
      </c>
      <c r="E107" s="139"/>
      <c r="F107" s="139"/>
      <c r="G107" s="140" t="s">
        <v>309</v>
      </c>
      <c r="H107" s="50">
        <f>+H109</f>
        <v>0</v>
      </c>
      <c r="I107" s="50">
        <f>+I109</f>
        <v>-89809.9</v>
      </c>
    </row>
    <row r="108" spans="2:9" s="40" customFormat="1">
      <c r="B108" s="139"/>
      <c r="C108" s="139"/>
      <c r="D108" s="139"/>
      <c r="E108" s="139"/>
      <c r="F108" s="139"/>
      <c r="G108" s="139" t="s">
        <v>3</v>
      </c>
      <c r="H108" s="134"/>
      <c r="I108" s="134"/>
    </row>
    <row r="109" spans="2:9" s="40" customFormat="1">
      <c r="B109" s="139"/>
      <c r="C109" s="139"/>
      <c r="D109" s="139"/>
      <c r="E109" s="139"/>
      <c r="F109" s="139"/>
      <c r="G109" s="139" t="s">
        <v>304</v>
      </c>
      <c r="H109" s="65">
        <f>+H111</f>
        <v>0</v>
      </c>
      <c r="I109" s="65">
        <f>+I111</f>
        <v>-89809.9</v>
      </c>
    </row>
    <row r="110" spans="2:9" s="40" customFormat="1">
      <c r="B110" s="139"/>
      <c r="C110" s="139"/>
      <c r="D110" s="139"/>
      <c r="E110" s="139"/>
      <c r="F110" s="139"/>
      <c r="G110" s="139" t="s">
        <v>3</v>
      </c>
      <c r="H110" s="65"/>
      <c r="I110" s="130"/>
    </row>
    <row r="111" spans="2:9" s="40" customFormat="1">
      <c r="B111" s="139"/>
      <c r="C111" s="139"/>
      <c r="D111" s="139"/>
      <c r="E111" s="139" t="s">
        <v>305</v>
      </c>
      <c r="F111" s="139"/>
      <c r="G111" s="139" t="s">
        <v>306</v>
      </c>
      <c r="H111" s="65">
        <f>+H113</f>
        <v>0</v>
      </c>
      <c r="I111" s="65">
        <f>+I113</f>
        <v>-89809.9</v>
      </c>
    </row>
    <row r="112" spans="2:9" s="40" customFormat="1">
      <c r="B112" s="139"/>
      <c r="C112" s="139"/>
      <c r="D112" s="139"/>
      <c r="E112" s="139"/>
      <c r="F112" s="139"/>
      <c r="G112" s="139" t="s">
        <v>3</v>
      </c>
      <c r="H112" s="65"/>
      <c r="I112" s="65"/>
    </row>
    <row r="113" spans="2:9" s="40" customFormat="1" ht="86.25">
      <c r="B113" s="139"/>
      <c r="C113" s="139"/>
      <c r="D113" s="139"/>
      <c r="E113" s="139"/>
      <c r="F113" s="139" t="s">
        <v>194</v>
      </c>
      <c r="G113" s="139" t="s">
        <v>307</v>
      </c>
      <c r="H113" s="65">
        <f>+H115</f>
        <v>0</v>
      </c>
      <c r="I113" s="65">
        <f>+I115</f>
        <v>-89809.9</v>
      </c>
    </row>
    <row r="114" spans="2:9" s="40" customFormat="1">
      <c r="B114" s="139"/>
      <c r="C114" s="139"/>
      <c r="D114" s="139"/>
      <c r="E114" s="139"/>
      <c r="F114" s="139"/>
      <c r="G114" s="139" t="s">
        <v>136</v>
      </c>
      <c r="H114" s="65"/>
      <c r="I114" s="65"/>
    </row>
    <row r="115" spans="2:9" s="40" customFormat="1">
      <c r="B115" s="139"/>
      <c r="C115" s="139"/>
      <c r="D115" s="139"/>
      <c r="E115" s="139"/>
      <c r="F115" s="139"/>
      <c r="G115" s="139" t="s">
        <v>304</v>
      </c>
      <c r="H115" s="65">
        <f>+H117</f>
        <v>0</v>
      </c>
      <c r="I115" s="65">
        <f>+I117</f>
        <v>-89809.9</v>
      </c>
    </row>
    <row r="116" spans="2:9" s="40" customFormat="1" ht="34.5">
      <c r="B116" s="139"/>
      <c r="C116" s="139"/>
      <c r="D116" s="139"/>
      <c r="E116" s="139"/>
      <c r="F116" s="139"/>
      <c r="G116" s="139" t="s">
        <v>137</v>
      </c>
      <c r="H116" s="65"/>
      <c r="I116" s="65"/>
    </row>
    <row r="117" spans="2:9" s="40" customFormat="1">
      <c r="B117" s="139"/>
      <c r="C117" s="139"/>
      <c r="D117" s="139"/>
      <c r="E117" s="139"/>
      <c r="F117" s="139"/>
      <c r="G117" s="139" t="s">
        <v>4</v>
      </c>
      <c r="H117" s="65">
        <f t="shared" ref="H117:H119" si="7">+H118</f>
        <v>0</v>
      </c>
      <c r="I117" s="65">
        <f t="shared" ref="I117:I119" si="8">+I118</f>
        <v>-89809.9</v>
      </c>
    </row>
    <row r="118" spans="2:9" s="40" customFormat="1">
      <c r="B118" s="139"/>
      <c r="C118" s="139"/>
      <c r="D118" s="139"/>
      <c r="E118" s="139"/>
      <c r="F118" s="139"/>
      <c r="G118" s="139" t="s">
        <v>68</v>
      </c>
      <c r="H118" s="65">
        <f t="shared" si="7"/>
        <v>0</v>
      </c>
      <c r="I118" s="65">
        <f t="shared" si="8"/>
        <v>-89809.9</v>
      </c>
    </row>
    <row r="119" spans="2:9" s="40" customFormat="1">
      <c r="B119" s="139"/>
      <c r="C119" s="139"/>
      <c r="D119" s="139"/>
      <c r="E119" s="139"/>
      <c r="F119" s="139"/>
      <c r="G119" s="139" t="s">
        <v>69</v>
      </c>
      <c r="H119" s="65">
        <f t="shared" si="7"/>
        <v>0</v>
      </c>
      <c r="I119" s="65">
        <f t="shared" si="8"/>
        <v>-89809.9</v>
      </c>
    </row>
    <row r="120" spans="2:9" s="40" customFormat="1">
      <c r="B120" s="139"/>
      <c r="C120" s="139"/>
      <c r="D120" s="139"/>
      <c r="E120" s="139"/>
      <c r="F120" s="139"/>
      <c r="G120" s="139" t="s">
        <v>70</v>
      </c>
      <c r="H120" s="65">
        <f>+H121</f>
        <v>0</v>
      </c>
      <c r="I120" s="65">
        <f>+I121</f>
        <v>-89809.9</v>
      </c>
    </row>
    <row r="121" spans="2:9" s="40" customFormat="1">
      <c r="B121" s="139"/>
      <c r="C121" s="139"/>
      <c r="D121" s="139"/>
      <c r="E121" s="139"/>
      <c r="F121" s="139"/>
      <c r="G121" s="139" t="s">
        <v>117</v>
      </c>
      <c r="H121" s="65">
        <f>+'4'!E62</f>
        <v>0</v>
      </c>
      <c r="I121" s="65">
        <v>-89809.9</v>
      </c>
    </row>
    <row r="122" spans="2:9" s="40" customFormat="1">
      <c r="B122" s="140" t="s">
        <v>40</v>
      </c>
      <c r="C122" s="139"/>
      <c r="D122" s="139"/>
      <c r="E122" s="139"/>
      <c r="F122" s="139"/>
      <c r="G122" s="140" t="s">
        <v>295</v>
      </c>
      <c r="H122" s="65">
        <f>+H124</f>
        <v>-68694.5</v>
      </c>
      <c r="I122" s="65">
        <f>+I124</f>
        <v>-143497.9</v>
      </c>
    </row>
    <row r="123" spans="2:9" s="40" customFormat="1">
      <c r="B123" s="139"/>
      <c r="C123" s="139"/>
      <c r="D123" s="139"/>
      <c r="E123" s="139"/>
      <c r="F123" s="139"/>
      <c r="G123" s="139" t="s">
        <v>3</v>
      </c>
      <c r="H123" s="65"/>
      <c r="I123" s="65"/>
    </row>
    <row r="124" spans="2:9" s="40" customFormat="1">
      <c r="B124" s="139"/>
      <c r="C124" s="140" t="s">
        <v>17</v>
      </c>
      <c r="D124" s="139"/>
      <c r="E124" s="139"/>
      <c r="F124" s="139"/>
      <c r="G124" s="140" t="s">
        <v>296</v>
      </c>
      <c r="H124" s="65">
        <f>+H126</f>
        <v>-68694.5</v>
      </c>
      <c r="I124" s="65">
        <f>+I126</f>
        <v>-143497.9</v>
      </c>
    </row>
    <row r="125" spans="2:9" s="40" customFormat="1">
      <c r="B125" s="139"/>
      <c r="C125" s="139"/>
      <c r="D125" s="139"/>
      <c r="E125" s="139"/>
      <c r="F125" s="139"/>
      <c r="G125" s="139" t="s">
        <v>3</v>
      </c>
      <c r="H125" s="65"/>
      <c r="I125" s="65"/>
    </row>
    <row r="126" spans="2:9" s="40" customFormat="1">
      <c r="B126" s="139"/>
      <c r="C126" s="139"/>
      <c r="D126" s="140" t="s">
        <v>17</v>
      </c>
      <c r="E126" s="139"/>
      <c r="F126" s="139"/>
      <c r="G126" s="140" t="s">
        <v>296</v>
      </c>
      <c r="H126" s="65">
        <f>+H128</f>
        <v>-68694.5</v>
      </c>
      <c r="I126" s="65">
        <f>+I128</f>
        <v>-143497.9</v>
      </c>
    </row>
    <row r="127" spans="2:9" s="40" customFormat="1">
      <c r="B127" s="139"/>
      <c r="C127" s="139"/>
      <c r="D127" s="139"/>
      <c r="E127" s="139"/>
      <c r="F127" s="139"/>
      <c r="G127" s="139" t="s">
        <v>3</v>
      </c>
      <c r="H127" s="65"/>
      <c r="I127" s="65"/>
    </row>
    <row r="128" spans="2:9" s="40" customFormat="1" ht="34.5">
      <c r="B128" s="139"/>
      <c r="C128" s="139"/>
      <c r="D128" s="139"/>
      <c r="E128" s="139"/>
      <c r="F128" s="139"/>
      <c r="G128" s="139" t="s">
        <v>34</v>
      </c>
      <c r="H128" s="65">
        <f>+H130</f>
        <v>-68694.5</v>
      </c>
      <c r="I128" s="65">
        <f>+I130</f>
        <v>-143497.9</v>
      </c>
    </row>
    <row r="129" spans="2:9" s="40" customFormat="1">
      <c r="B129" s="139"/>
      <c r="C129" s="139"/>
      <c r="D129" s="139"/>
      <c r="E129" s="139"/>
      <c r="F129" s="139"/>
      <c r="G129" s="139" t="s">
        <v>3</v>
      </c>
      <c r="H129" s="65"/>
      <c r="I129" s="65"/>
    </row>
    <row r="130" spans="2:9" s="64" customFormat="1">
      <c r="B130" s="139"/>
      <c r="C130" s="139"/>
      <c r="D130" s="139"/>
      <c r="E130" s="139" t="s">
        <v>152</v>
      </c>
      <c r="F130" s="139"/>
      <c r="G130" s="139" t="s">
        <v>153</v>
      </c>
      <c r="H130" s="47">
        <f>+H132+H140</f>
        <v>-68694.5</v>
      </c>
      <c r="I130" s="47">
        <f>+I132+I140</f>
        <v>-143497.9</v>
      </c>
    </row>
    <row r="131" spans="2:9" s="64" customFormat="1">
      <c r="B131" s="139"/>
      <c r="C131" s="139"/>
      <c r="D131" s="139"/>
      <c r="E131" s="139"/>
      <c r="F131" s="139"/>
      <c r="G131" s="139" t="s">
        <v>3</v>
      </c>
      <c r="H131" s="134"/>
      <c r="I131" s="134"/>
    </row>
    <row r="132" spans="2:9" s="64" customFormat="1" ht="69">
      <c r="B132" s="139"/>
      <c r="C132" s="139"/>
      <c r="D132" s="139"/>
      <c r="E132" s="139"/>
      <c r="F132" s="139" t="s">
        <v>154</v>
      </c>
      <c r="G132" s="139" t="s">
        <v>155</v>
      </c>
      <c r="H132" s="47">
        <f>+H134</f>
        <v>-7632.4</v>
      </c>
      <c r="I132" s="47">
        <f>+I134</f>
        <v>-22000</v>
      </c>
    </row>
    <row r="133" spans="2:9" s="64" customFormat="1">
      <c r="B133" s="139"/>
      <c r="C133" s="139"/>
      <c r="D133" s="139"/>
      <c r="E133" s="139"/>
      <c r="F133" s="139"/>
      <c r="G133" s="139" t="s">
        <v>136</v>
      </c>
      <c r="H133" s="134"/>
      <c r="I133" s="134"/>
    </row>
    <row r="134" spans="2:9" s="64" customFormat="1" ht="34.5">
      <c r="B134" s="139"/>
      <c r="C134" s="139"/>
      <c r="D134" s="139"/>
      <c r="E134" s="139"/>
      <c r="F134" s="139"/>
      <c r="G134" s="52" t="s">
        <v>54</v>
      </c>
      <c r="H134" s="66">
        <f>+H136</f>
        <v>-7632.4</v>
      </c>
      <c r="I134" s="66">
        <f>+I136</f>
        <v>-22000</v>
      </c>
    </row>
    <row r="135" spans="2:9" s="64" customFormat="1" ht="34.5">
      <c r="B135" s="139"/>
      <c r="C135" s="139"/>
      <c r="D135" s="139"/>
      <c r="E135" s="139"/>
      <c r="F135" s="139"/>
      <c r="G135" s="139" t="s">
        <v>137</v>
      </c>
      <c r="H135" s="134"/>
      <c r="I135" s="134"/>
    </row>
    <row r="136" spans="2:9" s="64" customFormat="1">
      <c r="B136" s="139"/>
      <c r="C136" s="139"/>
      <c r="D136" s="139"/>
      <c r="E136" s="139"/>
      <c r="F136" s="139"/>
      <c r="G136" s="139" t="s">
        <v>4</v>
      </c>
      <c r="H136" s="47">
        <f t="shared" ref="H136:I138" si="9">+H137</f>
        <v>-7632.4</v>
      </c>
      <c r="I136" s="47">
        <f t="shared" si="9"/>
        <v>-22000</v>
      </c>
    </row>
    <row r="137" spans="2:9" s="64" customFormat="1">
      <c r="B137" s="139"/>
      <c r="C137" s="139"/>
      <c r="D137" s="139"/>
      <c r="E137" s="139"/>
      <c r="F137" s="139"/>
      <c r="G137" s="139" t="s">
        <v>141</v>
      </c>
      <c r="H137" s="47">
        <f t="shared" si="9"/>
        <v>-7632.4</v>
      </c>
      <c r="I137" s="47">
        <f t="shared" si="9"/>
        <v>-22000</v>
      </c>
    </row>
    <row r="138" spans="2:9" s="64" customFormat="1">
      <c r="B138" s="139"/>
      <c r="C138" s="139"/>
      <c r="D138" s="139"/>
      <c r="E138" s="139"/>
      <c r="F138" s="139"/>
      <c r="G138" s="139" t="s">
        <v>142</v>
      </c>
      <c r="H138" s="47">
        <f t="shared" si="9"/>
        <v>-7632.4</v>
      </c>
      <c r="I138" s="47">
        <f t="shared" si="9"/>
        <v>-22000</v>
      </c>
    </row>
    <row r="139" spans="2:9" s="64" customFormat="1">
      <c r="B139" s="139"/>
      <c r="C139" s="139"/>
      <c r="D139" s="139"/>
      <c r="E139" s="139"/>
      <c r="F139" s="139"/>
      <c r="G139" s="139" t="s">
        <v>143</v>
      </c>
      <c r="H139" s="47">
        <f>+'5'!E37</f>
        <v>-7632.4</v>
      </c>
      <c r="I139" s="47">
        <f>+'5'!H44</f>
        <v>-22000</v>
      </c>
    </row>
    <row r="140" spans="2:9" s="64" customFormat="1" ht="69">
      <c r="B140" s="139"/>
      <c r="C140" s="139"/>
      <c r="D140" s="139"/>
      <c r="E140" s="139"/>
      <c r="F140" s="139" t="s">
        <v>156</v>
      </c>
      <c r="G140" s="139" t="s">
        <v>157</v>
      </c>
      <c r="H140" s="47">
        <f>+H142</f>
        <v>-61062.1</v>
      </c>
      <c r="I140" s="47">
        <f>+I142</f>
        <v>-121497.9</v>
      </c>
    </row>
    <row r="141" spans="2:9" s="64" customFormat="1">
      <c r="B141" s="139"/>
      <c r="C141" s="139"/>
      <c r="D141" s="139"/>
      <c r="E141" s="139"/>
      <c r="F141" s="139"/>
      <c r="G141" s="139" t="s">
        <v>136</v>
      </c>
      <c r="H141" s="134"/>
      <c r="I141" s="134"/>
    </row>
    <row r="142" spans="2:9" s="64" customFormat="1" ht="34.5">
      <c r="B142" s="139"/>
      <c r="C142" s="139"/>
      <c r="D142" s="139"/>
      <c r="E142" s="139"/>
      <c r="F142" s="139"/>
      <c r="G142" s="52" t="s">
        <v>54</v>
      </c>
      <c r="H142" s="66">
        <f>+H144</f>
        <v>-61062.1</v>
      </c>
      <c r="I142" s="66">
        <f>+I144</f>
        <v>-121497.9</v>
      </c>
    </row>
    <row r="143" spans="2:9" s="64" customFormat="1" ht="34.5">
      <c r="B143" s="139"/>
      <c r="C143" s="139"/>
      <c r="D143" s="139"/>
      <c r="E143" s="139"/>
      <c r="F143" s="139"/>
      <c r="G143" s="139" t="s">
        <v>137</v>
      </c>
      <c r="H143" s="134"/>
      <c r="I143" s="134"/>
    </row>
    <row r="144" spans="2:9" s="64" customFormat="1">
      <c r="B144" s="139"/>
      <c r="C144" s="139"/>
      <c r="D144" s="139"/>
      <c r="E144" s="139"/>
      <c r="F144" s="139"/>
      <c r="G144" s="139" t="s">
        <v>4</v>
      </c>
      <c r="H144" s="47">
        <f t="shared" ref="H144:I147" si="10">+H145</f>
        <v>-61062.1</v>
      </c>
      <c r="I144" s="47">
        <f t="shared" si="10"/>
        <v>-121497.9</v>
      </c>
    </row>
    <row r="145" spans="1:9" s="64" customFormat="1">
      <c r="B145" s="139"/>
      <c r="C145" s="139"/>
      <c r="D145" s="139"/>
      <c r="E145" s="139"/>
      <c r="F145" s="139"/>
      <c r="G145" s="139" t="s">
        <v>68</v>
      </c>
      <c r="H145" s="47">
        <f t="shared" si="10"/>
        <v>-61062.1</v>
      </c>
      <c r="I145" s="47">
        <f t="shared" si="10"/>
        <v>-121497.9</v>
      </c>
    </row>
    <row r="146" spans="1:9" s="64" customFormat="1">
      <c r="B146" s="139"/>
      <c r="C146" s="139"/>
      <c r="D146" s="139"/>
      <c r="E146" s="139"/>
      <c r="F146" s="139"/>
      <c r="G146" s="139" t="s">
        <v>69</v>
      </c>
      <c r="H146" s="47">
        <f t="shared" si="10"/>
        <v>-61062.1</v>
      </c>
      <c r="I146" s="47">
        <f t="shared" si="10"/>
        <v>-121497.9</v>
      </c>
    </row>
    <row r="147" spans="1:9" s="64" customFormat="1">
      <c r="B147" s="139"/>
      <c r="C147" s="139"/>
      <c r="D147" s="139"/>
      <c r="E147" s="139"/>
      <c r="F147" s="139"/>
      <c r="G147" s="139" t="s">
        <v>70</v>
      </c>
      <c r="H147" s="47">
        <f t="shared" si="10"/>
        <v>-61062.1</v>
      </c>
      <c r="I147" s="47">
        <f t="shared" si="10"/>
        <v>-121497.9</v>
      </c>
    </row>
    <row r="148" spans="1:9" s="64" customFormat="1">
      <c r="B148" s="139"/>
      <c r="C148" s="139"/>
      <c r="D148" s="139"/>
      <c r="E148" s="139"/>
      <c r="F148" s="139"/>
      <c r="G148" s="139" t="s">
        <v>117</v>
      </c>
      <c r="H148" s="47">
        <f>+'5'!E53</f>
        <v>-61062.1</v>
      </c>
      <c r="I148" s="47">
        <f>+'5'!H53</f>
        <v>-121497.9</v>
      </c>
    </row>
    <row r="149" spans="1:9" ht="34.5">
      <c r="A149" s="40"/>
      <c r="B149" s="140" t="s">
        <v>178</v>
      </c>
      <c r="C149" s="139"/>
      <c r="D149" s="139"/>
      <c r="E149" s="139"/>
      <c r="F149" s="139"/>
      <c r="G149" s="140" t="s">
        <v>179</v>
      </c>
      <c r="H149" s="65">
        <f>+H151</f>
        <v>-272718.40000000002</v>
      </c>
      <c r="I149" s="65">
        <f>+I151</f>
        <v>-348162.9</v>
      </c>
    </row>
    <row r="150" spans="1:9">
      <c r="A150" s="40"/>
      <c r="B150" s="139"/>
      <c r="C150" s="139"/>
      <c r="D150" s="139"/>
      <c r="E150" s="139"/>
      <c r="F150" s="139"/>
      <c r="G150" s="139" t="s">
        <v>3</v>
      </c>
      <c r="H150" s="65"/>
      <c r="I150" s="65"/>
    </row>
    <row r="151" spans="1:9">
      <c r="A151" s="40"/>
      <c r="B151" s="139"/>
      <c r="C151" s="140" t="s">
        <v>180</v>
      </c>
      <c r="D151" s="139"/>
      <c r="E151" s="139"/>
      <c r="F151" s="139"/>
      <c r="G151" s="140" t="s">
        <v>181</v>
      </c>
      <c r="H151" s="65">
        <f>+H153</f>
        <v>-272718.40000000002</v>
      </c>
      <c r="I151" s="65">
        <f>+I153</f>
        <v>-348162.9</v>
      </c>
    </row>
    <row r="152" spans="1:9">
      <c r="A152" s="40"/>
      <c r="B152" s="139"/>
      <c r="C152" s="139"/>
      <c r="D152" s="139"/>
      <c r="E152" s="139"/>
      <c r="F152" s="139"/>
      <c r="G152" s="139" t="s">
        <v>3</v>
      </c>
      <c r="H152" s="65"/>
      <c r="I152" s="65"/>
    </row>
    <row r="153" spans="1:9">
      <c r="A153" s="40"/>
      <c r="B153" s="139"/>
      <c r="C153" s="139"/>
      <c r="D153" s="140" t="s">
        <v>17</v>
      </c>
      <c r="E153" s="139"/>
      <c r="F153" s="139"/>
      <c r="G153" s="140" t="s">
        <v>181</v>
      </c>
      <c r="H153" s="65">
        <f>+H157</f>
        <v>-272718.40000000002</v>
      </c>
      <c r="I153" s="65">
        <f>+I157</f>
        <v>-348162.9</v>
      </c>
    </row>
    <row r="154" spans="1:9">
      <c r="A154" s="40"/>
      <c r="B154" s="139"/>
      <c r="C154" s="139"/>
      <c r="D154" s="139"/>
      <c r="E154" s="139"/>
      <c r="F154" s="139"/>
      <c r="G154" s="139" t="s">
        <v>3</v>
      </c>
      <c r="H154" s="65"/>
      <c r="I154" s="65"/>
    </row>
    <row r="155" spans="1:9" s="40" customFormat="1" ht="34.5">
      <c r="B155" s="139"/>
      <c r="C155" s="139"/>
      <c r="D155" s="139"/>
      <c r="E155" s="139"/>
      <c r="F155" s="139"/>
      <c r="G155" s="139" t="s">
        <v>34</v>
      </c>
      <c r="H155" s="65">
        <f>+H157</f>
        <v>-272718.40000000002</v>
      </c>
      <c r="I155" s="65">
        <f>+I157</f>
        <v>-348162.9</v>
      </c>
    </row>
    <row r="156" spans="1:9" s="40" customFormat="1">
      <c r="B156" s="139"/>
      <c r="C156" s="139"/>
      <c r="D156" s="139"/>
      <c r="E156" s="139"/>
      <c r="F156" s="139"/>
      <c r="G156" s="139" t="s">
        <v>3</v>
      </c>
      <c r="H156" s="65"/>
      <c r="I156" s="65"/>
    </row>
    <row r="157" spans="1:9">
      <c r="A157" s="40"/>
      <c r="B157" s="139"/>
      <c r="C157" s="139"/>
      <c r="D157" s="139"/>
      <c r="E157" s="139" t="s">
        <v>173</v>
      </c>
      <c r="F157" s="139"/>
      <c r="G157" s="139" t="str">
        <f>+'4'!D39</f>
        <v xml:space="preserve"> Ջրամատակարարաման և ջրահեռացման բարելավում</v>
      </c>
      <c r="H157" s="65">
        <f>+H187+H159+H167+H178</f>
        <v>-272718.40000000002</v>
      </c>
      <c r="I157" s="65">
        <f>+I187+I159+I167+I178</f>
        <v>-348162.9</v>
      </c>
    </row>
    <row r="158" spans="1:9">
      <c r="A158" s="40"/>
      <c r="B158" s="139"/>
      <c r="C158" s="139"/>
      <c r="D158" s="139"/>
      <c r="E158" s="139"/>
      <c r="F158" s="139"/>
      <c r="G158" s="139" t="str">
        <f>+'4'!D40</f>
        <v xml:space="preserve"> այդ թվում`</v>
      </c>
      <c r="H158" s="65"/>
      <c r="I158" s="65"/>
    </row>
    <row r="159" spans="1:9" s="64" customFormat="1" ht="51.75">
      <c r="A159" s="40"/>
      <c r="B159" s="139"/>
      <c r="C159" s="139"/>
      <c r="D159" s="139"/>
      <c r="E159" s="139"/>
      <c r="F159" s="139" t="s">
        <v>200</v>
      </c>
      <c r="G159" s="139" t="s">
        <v>203</v>
      </c>
      <c r="H159" s="47">
        <f>+H161</f>
        <v>-1145.8</v>
      </c>
      <c r="I159" s="47">
        <f>+I161</f>
        <v>-1145.8</v>
      </c>
    </row>
    <row r="160" spans="1:9" s="64" customFormat="1">
      <c r="A160" s="40"/>
      <c r="B160" s="139"/>
      <c r="C160" s="139"/>
      <c r="D160" s="139"/>
      <c r="E160" s="139"/>
      <c r="F160" s="139"/>
      <c r="G160" s="139" t="s">
        <v>136</v>
      </c>
      <c r="H160" s="134"/>
      <c r="I160" s="134"/>
    </row>
    <row r="161" spans="1:9" s="64" customFormat="1" ht="34.5">
      <c r="A161" s="40"/>
      <c r="B161" s="139"/>
      <c r="C161" s="139"/>
      <c r="D161" s="139"/>
      <c r="E161" s="139"/>
      <c r="F161" s="139"/>
      <c r="G161" s="52" t="s">
        <v>165</v>
      </c>
      <c r="H161" s="66">
        <f>+H163</f>
        <v>-1145.8</v>
      </c>
      <c r="I161" s="66">
        <f>+I163</f>
        <v>-1145.8</v>
      </c>
    </row>
    <row r="162" spans="1:9" s="64" customFormat="1" ht="34.5">
      <c r="A162" s="40"/>
      <c r="B162" s="139"/>
      <c r="C162" s="139"/>
      <c r="D162" s="139"/>
      <c r="E162" s="139"/>
      <c r="F162" s="139"/>
      <c r="G162" s="139" t="s">
        <v>137</v>
      </c>
      <c r="H162" s="134"/>
      <c r="I162" s="134"/>
    </row>
    <row r="163" spans="1:9" s="64" customFormat="1">
      <c r="A163" s="40"/>
      <c r="B163" s="139"/>
      <c r="C163" s="139"/>
      <c r="D163" s="139"/>
      <c r="E163" s="139"/>
      <c r="F163" s="139"/>
      <c r="G163" s="139" t="s">
        <v>4</v>
      </c>
      <c r="H163" s="47">
        <f t="shared" ref="H163:I165" si="11">+H164</f>
        <v>-1145.8</v>
      </c>
      <c r="I163" s="47">
        <f t="shared" si="11"/>
        <v>-1145.8</v>
      </c>
    </row>
    <row r="164" spans="1:9" s="64" customFormat="1">
      <c r="A164" s="40"/>
      <c r="B164" s="139"/>
      <c r="C164" s="139"/>
      <c r="D164" s="139"/>
      <c r="E164" s="139"/>
      <c r="F164" s="139"/>
      <c r="G164" s="139" t="s">
        <v>141</v>
      </c>
      <c r="H164" s="47">
        <f t="shared" si="11"/>
        <v>-1145.8</v>
      </c>
      <c r="I164" s="47">
        <f t="shared" si="11"/>
        <v>-1145.8</v>
      </c>
    </row>
    <row r="165" spans="1:9" s="64" customFormat="1">
      <c r="A165" s="40"/>
      <c r="B165" s="139"/>
      <c r="C165" s="139"/>
      <c r="D165" s="139"/>
      <c r="E165" s="139"/>
      <c r="F165" s="139"/>
      <c r="G165" s="139" t="s">
        <v>142</v>
      </c>
      <c r="H165" s="47">
        <f t="shared" si="11"/>
        <v>-1145.8</v>
      </c>
      <c r="I165" s="47">
        <f t="shared" si="11"/>
        <v>-1145.8</v>
      </c>
    </row>
    <row r="166" spans="1:9" s="64" customFormat="1">
      <c r="A166" s="40"/>
      <c r="B166" s="139"/>
      <c r="C166" s="139"/>
      <c r="D166" s="139"/>
      <c r="E166" s="139"/>
      <c r="F166" s="139"/>
      <c r="G166" s="139" t="s">
        <v>143</v>
      </c>
      <c r="H166" s="47">
        <f>+'5'!E74</f>
        <v>-1145.8</v>
      </c>
      <c r="I166" s="47">
        <f>+'5'!H74</f>
        <v>-1145.8</v>
      </c>
    </row>
    <row r="167" spans="1:9" s="64" customFormat="1" ht="69">
      <c r="A167" s="40"/>
      <c r="B167" s="139"/>
      <c r="C167" s="139"/>
      <c r="D167" s="139"/>
      <c r="E167" s="139"/>
      <c r="F167" s="139" t="s">
        <v>194</v>
      </c>
      <c r="G167" s="139" t="s">
        <v>205</v>
      </c>
      <c r="H167" s="47">
        <f>+H169</f>
        <v>-197188.1</v>
      </c>
      <c r="I167" s="47">
        <f>+I169</f>
        <v>-197188.1</v>
      </c>
    </row>
    <row r="168" spans="1:9" s="64" customFormat="1">
      <c r="A168" s="40"/>
      <c r="B168" s="139"/>
      <c r="C168" s="139"/>
      <c r="D168" s="139"/>
      <c r="E168" s="139"/>
      <c r="F168" s="139"/>
      <c r="G168" s="139" t="s">
        <v>136</v>
      </c>
      <c r="H168" s="134"/>
      <c r="I168" s="134"/>
    </row>
    <row r="169" spans="1:9" s="64" customFormat="1" ht="34.5">
      <c r="A169" s="40"/>
      <c r="B169" s="139"/>
      <c r="C169" s="139"/>
      <c r="D169" s="139"/>
      <c r="E169" s="139"/>
      <c r="F169" s="139"/>
      <c r="G169" s="52" t="s">
        <v>165</v>
      </c>
      <c r="H169" s="66">
        <f>+H171</f>
        <v>-197188.1</v>
      </c>
      <c r="I169" s="66">
        <f>+I171</f>
        <v>-197188.1</v>
      </c>
    </row>
    <row r="170" spans="1:9" s="64" customFormat="1" ht="34.5">
      <c r="A170" s="40"/>
      <c r="B170" s="139"/>
      <c r="C170" s="139"/>
      <c r="D170" s="139"/>
      <c r="E170" s="139"/>
      <c r="F170" s="139"/>
      <c r="G170" s="139" t="s">
        <v>137</v>
      </c>
      <c r="H170" s="134"/>
      <c r="I170" s="134"/>
    </row>
    <row r="171" spans="1:9" s="64" customFormat="1">
      <c r="A171" s="40"/>
      <c r="B171" s="139"/>
      <c r="C171" s="139"/>
      <c r="D171" s="139"/>
      <c r="E171" s="139"/>
      <c r="F171" s="139"/>
      <c r="G171" s="139" t="s">
        <v>4</v>
      </c>
      <c r="H171" s="47">
        <f>+H172</f>
        <v>-197188.1</v>
      </c>
      <c r="I171" s="47">
        <f>+I172</f>
        <v>-197188.1</v>
      </c>
    </row>
    <row r="172" spans="1:9" s="64" customFormat="1">
      <c r="A172" s="40"/>
      <c r="B172" s="139"/>
      <c r="C172" s="139"/>
      <c r="D172" s="139"/>
      <c r="E172" s="139"/>
      <c r="F172" s="139"/>
      <c r="G172" s="139" t="s">
        <v>68</v>
      </c>
      <c r="H172" s="47">
        <f>+H173</f>
        <v>-197188.1</v>
      </c>
      <c r="I172" s="47">
        <f>+I173</f>
        <v>-197188.1</v>
      </c>
    </row>
    <row r="173" spans="1:9" s="64" customFormat="1">
      <c r="A173" s="40"/>
      <c r="B173" s="139"/>
      <c r="C173" s="139"/>
      <c r="D173" s="139"/>
      <c r="E173" s="139"/>
      <c r="F173" s="139"/>
      <c r="G173" s="139" t="s">
        <v>69</v>
      </c>
      <c r="H173" s="47">
        <f>+H174+H176</f>
        <v>-197188.1</v>
      </c>
      <c r="I173" s="47">
        <f>+I174+I176</f>
        <v>-197188.1</v>
      </c>
    </row>
    <row r="174" spans="1:9" s="64" customFormat="1">
      <c r="A174" s="40"/>
      <c r="B174" s="139"/>
      <c r="C174" s="139"/>
      <c r="D174" s="139"/>
      <c r="E174" s="139"/>
      <c r="F174" s="139"/>
      <c r="G174" s="139" t="s">
        <v>70</v>
      </c>
      <c r="H174" s="47">
        <f>+H175</f>
        <v>-185674.4</v>
      </c>
      <c r="I174" s="47">
        <f>+I175</f>
        <v>-185674.4</v>
      </c>
    </row>
    <row r="175" spans="1:9" s="64" customFormat="1">
      <c r="A175" s="40"/>
      <c r="B175" s="139"/>
      <c r="C175" s="139"/>
      <c r="D175" s="139"/>
      <c r="E175" s="139"/>
      <c r="F175" s="139"/>
      <c r="G175" s="139" t="s">
        <v>117</v>
      </c>
      <c r="H175" s="47">
        <f>+'5'!E99</f>
        <v>-185674.4</v>
      </c>
      <c r="I175" s="47">
        <f>+'5'!H99</f>
        <v>-185674.4</v>
      </c>
    </row>
    <row r="176" spans="1:9" s="64" customFormat="1">
      <c r="A176" s="40"/>
      <c r="B176" s="139"/>
      <c r="C176" s="139"/>
      <c r="D176" s="139"/>
      <c r="E176" s="139"/>
      <c r="F176" s="139"/>
      <c r="G176" s="139" t="s">
        <v>218</v>
      </c>
      <c r="H176" s="47">
        <f>+H177</f>
        <v>-11513.7</v>
      </c>
      <c r="I176" s="47">
        <f>+I177</f>
        <v>-11513.7</v>
      </c>
    </row>
    <row r="177" spans="1:9" s="64" customFormat="1">
      <c r="A177" s="40"/>
      <c r="B177" s="139"/>
      <c r="C177" s="139"/>
      <c r="D177" s="139"/>
      <c r="E177" s="139"/>
      <c r="F177" s="139"/>
      <c r="G177" s="139" t="s">
        <v>294</v>
      </c>
      <c r="H177" s="47">
        <f>+'5'!E101</f>
        <v>-11513.7</v>
      </c>
      <c r="I177" s="47">
        <f>+'5'!H101</f>
        <v>-11513.7</v>
      </c>
    </row>
    <row r="178" spans="1:9" s="64" customFormat="1" ht="86.25">
      <c r="A178" s="40"/>
      <c r="B178" s="139"/>
      <c r="C178" s="139"/>
      <c r="D178" s="139"/>
      <c r="E178" s="139"/>
      <c r="F178" s="139" t="s">
        <v>163</v>
      </c>
      <c r="G178" s="139" t="s">
        <v>208</v>
      </c>
      <c r="H178" s="47">
        <f>+H180</f>
        <v>-31361</v>
      </c>
      <c r="I178" s="47">
        <f>+I180</f>
        <v>-106805.5</v>
      </c>
    </row>
    <row r="179" spans="1:9" s="64" customFormat="1">
      <c r="A179" s="40"/>
      <c r="B179" s="139"/>
      <c r="C179" s="139"/>
      <c r="D179" s="139"/>
      <c r="E179" s="139"/>
      <c r="F179" s="139"/>
      <c r="G179" s="139" t="s">
        <v>136</v>
      </c>
      <c r="H179" s="134"/>
      <c r="I179" s="134"/>
    </row>
    <row r="180" spans="1:9" s="64" customFormat="1" ht="34.5">
      <c r="A180" s="40"/>
      <c r="B180" s="139"/>
      <c r="C180" s="139"/>
      <c r="D180" s="139"/>
      <c r="E180" s="139"/>
      <c r="F180" s="139"/>
      <c r="G180" s="52" t="s">
        <v>165</v>
      </c>
      <c r="H180" s="66">
        <f>+H182</f>
        <v>-31361</v>
      </c>
      <c r="I180" s="66">
        <f>+I182</f>
        <v>-106805.5</v>
      </c>
    </row>
    <row r="181" spans="1:9" s="64" customFormat="1" ht="34.5">
      <c r="A181" s="40"/>
      <c r="B181" s="139"/>
      <c r="C181" s="139"/>
      <c r="D181" s="139"/>
      <c r="E181" s="139"/>
      <c r="F181" s="139"/>
      <c r="G181" s="139" t="s">
        <v>137</v>
      </c>
      <c r="H181" s="134"/>
      <c r="I181" s="134"/>
    </row>
    <row r="182" spans="1:9" s="64" customFormat="1">
      <c r="A182" s="40"/>
      <c r="B182" s="139"/>
      <c r="C182" s="139"/>
      <c r="D182" s="139"/>
      <c r="E182" s="139"/>
      <c r="F182" s="139"/>
      <c r="G182" s="139" t="s">
        <v>4</v>
      </c>
      <c r="H182" s="47">
        <f t="shared" ref="H182:I185" si="12">+H183</f>
        <v>-31361</v>
      </c>
      <c r="I182" s="47">
        <f t="shared" si="12"/>
        <v>-106805.5</v>
      </c>
    </row>
    <row r="183" spans="1:9" s="64" customFormat="1">
      <c r="A183" s="40"/>
      <c r="B183" s="139"/>
      <c r="C183" s="139"/>
      <c r="D183" s="139"/>
      <c r="E183" s="139"/>
      <c r="F183" s="139"/>
      <c r="G183" s="139" t="s">
        <v>68</v>
      </c>
      <c r="H183" s="47">
        <f t="shared" si="12"/>
        <v>-31361</v>
      </c>
      <c r="I183" s="47">
        <f t="shared" si="12"/>
        <v>-106805.5</v>
      </c>
    </row>
    <row r="184" spans="1:9" s="64" customFormat="1">
      <c r="A184" s="40"/>
      <c r="B184" s="139"/>
      <c r="C184" s="139"/>
      <c r="D184" s="139"/>
      <c r="E184" s="139"/>
      <c r="F184" s="139"/>
      <c r="G184" s="139" t="s">
        <v>69</v>
      </c>
      <c r="H184" s="47">
        <f t="shared" si="12"/>
        <v>-31361</v>
      </c>
      <c r="I184" s="47">
        <f t="shared" si="12"/>
        <v>-106805.5</v>
      </c>
    </row>
    <row r="185" spans="1:9" s="64" customFormat="1">
      <c r="A185" s="40"/>
      <c r="B185" s="139"/>
      <c r="C185" s="139"/>
      <c r="D185" s="139"/>
      <c r="E185" s="139"/>
      <c r="F185" s="139"/>
      <c r="G185" s="139" t="s">
        <v>70</v>
      </c>
      <c r="H185" s="47">
        <f t="shared" si="12"/>
        <v>-31361</v>
      </c>
      <c r="I185" s="47">
        <f t="shared" si="12"/>
        <v>-106805.5</v>
      </c>
    </row>
    <row r="186" spans="1:9" s="64" customFormat="1">
      <c r="A186" s="40"/>
      <c r="B186" s="139"/>
      <c r="C186" s="139"/>
      <c r="D186" s="139"/>
      <c r="E186" s="139"/>
      <c r="F186" s="139"/>
      <c r="G186" s="139" t="s">
        <v>46</v>
      </c>
      <c r="H186" s="47">
        <f>+'5'!E90</f>
        <v>-31361</v>
      </c>
      <c r="I186" s="47">
        <f>+'5'!H90</f>
        <v>-106805.5</v>
      </c>
    </row>
    <row r="187" spans="1:9" ht="69">
      <c r="A187" s="40"/>
      <c r="B187" s="139"/>
      <c r="C187" s="139"/>
      <c r="D187" s="139"/>
      <c r="E187" s="139"/>
      <c r="F187" s="139" t="str">
        <f>+'4'!C41</f>
        <v xml:space="preserve"> 31005</v>
      </c>
      <c r="G187" s="139" t="str">
        <f>+'4'!D41</f>
        <v xml:space="preserve"> Գերմանիայի զարգացման վարկերի բանկի աջակցությամբ իրականացվող Լոռու (Վանաձորի) մարզի ջրամատակարարման և ջրահեռացման համակարգերի վերականգնման ծրագիր՛ երկրորդ փուլ</v>
      </c>
      <c r="H187" s="81">
        <f>+H189</f>
        <v>-43023.5</v>
      </c>
      <c r="I187" s="81">
        <f>+I189</f>
        <v>-43023.5</v>
      </c>
    </row>
    <row r="188" spans="1:9">
      <c r="A188" s="40"/>
      <c r="B188" s="139"/>
      <c r="C188" s="139"/>
      <c r="D188" s="139"/>
      <c r="E188" s="139"/>
      <c r="F188" s="139"/>
      <c r="G188" s="139" t="str">
        <f>+'4'!D42</f>
        <v xml:space="preserve"> այդ թվում` ըստ կատարողների</v>
      </c>
      <c r="H188" s="82"/>
      <c r="I188" s="82"/>
    </row>
    <row r="189" spans="1:9" ht="34.5">
      <c r="A189" s="40"/>
      <c r="B189" s="139"/>
      <c r="C189" s="139"/>
      <c r="D189" s="139"/>
      <c r="E189" s="139"/>
      <c r="F189" s="139"/>
      <c r="G189" s="139" t="str">
        <f>+'4'!D43</f>
        <v xml:space="preserve"> ՀՀ  տարածքային կառավարման և ենթակառուցվածքների նախարարության ջրային կոմիտե</v>
      </c>
      <c r="H189" s="81">
        <f>+H191</f>
        <v>-43023.5</v>
      </c>
      <c r="I189" s="81">
        <f>+I191</f>
        <v>-43023.5</v>
      </c>
    </row>
    <row r="190" spans="1:9" ht="34.5">
      <c r="A190" s="40"/>
      <c r="B190" s="139"/>
      <c r="C190" s="139"/>
      <c r="D190" s="139"/>
      <c r="E190" s="139"/>
      <c r="F190" s="139"/>
      <c r="G190" s="139" t="str">
        <f>+'4'!D44</f>
        <v xml:space="preserve"> այդ թվում` բյուջետային ծախսերի տնտեսագիտական դասակարգման հոդվածներ</v>
      </c>
      <c r="H190" s="82"/>
      <c r="I190" s="82"/>
    </row>
    <row r="191" spans="1:9">
      <c r="A191" s="40"/>
      <c r="B191" s="139"/>
      <c r="C191" s="139"/>
      <c r="D191" s="139"/>
      <c r="E191" s="139"/>
      <c r="F191" s="139"/>
      <c r="G191" s="139" t="str">
        <f>+'4'!D45</f>
        <v xml:space="preserve"> ԸՆԴԱՄԵՆԸ ԾԱԽՍԵՐ</v>
      </c>
      <c r="H191" s="81">
        <f t="shared" ref="H191:I194" si="13">+H192</f>
        <v>-43023.5</v>
      </c>
      <c r="I191" s="81">
        <f t="shared" si="13"/>
        <v>-43023.5</v>
      </c>
    </row>
    <row r="192" spans="1:9">
      <c r="A192" s="40"/>
      <c r="B192" s="139"/>
      <c r="C192" s="139"/>
      <c r="D192" s="139"/>
      <c r="E192" s="139"/>
      <c r="F192" s="139"/>
      <c r="G192" s="139" t="str">
        <f>+'4'!D46</f>
        <v xml:space="preserve"> ՈՉ ՖԻՆԱՆՍԱԿԱՆ ԱԿՏԻՎՆԵՐԻ ԳԾՈՎ ԾԱԽՍԵՐ</v>
      </c>
      <c r="H192" s="81">
        <f t="shared" si="13"/>
        <v>-43023.5</v>
      </c>
      <c r="I192" s="81">
        <f t="shared" si="13"/>
        <v>-43023.5</v>
      </c>
    </row>
    <row r="193" spans="1:9">
      <c r="A193" s="40"/>
      <c r="B193" s="139"/>
      <c r="C193" s="139"/>
      <c r="D193" s="139"/>
      <c r="E193" s="139"/>
      <c r="F193" s="139"/>
      <c r="G193" s="139" t="str">
        <f>+'4'!D47</f>
        <v xml:space="preserve"> ՀԻՄՆԱԿԱՆ ՄԻՋՈՑՆԵՐ</v>
      </c>
      <c r="H193" s="81">
        <f t="shared" si="13"/>
        <v>-43023.5</v>
      </c>
      <c r="I193" s="81">
        <f t="shared" si="13"/>
        <v>-43023.5</v>
      </c>
    </row>
    <row r="194" spans="1:9">
      <c r="A194" s="40"/>
      <c r="B194" s="139"/>
      <c r="C194" s="139"/>
      <c r="D194" s="139"/>
      <c r="E194" s="139"/>
      <c r="F194" s="139"/>
      <c r="G194" s="139" t="str">
        <f>+'4'!D48</f>
        <v xml:space="preserve"> ՇԵՆՔԵՐ ԵՎ ՇԻՆՈՒԹՅՈՒՆՆԵՐ</v>
      </c>
      <c r="H194" s="81">
        <f t="shared" si="13"/>
        <v>-43023.5</v>
      </c>
      <c r="I194" s="81">
        <f t="shared" si="13"/>
        <v>-43023.5</v>
      </c>
    </row>
    <row r="195" spans="1:9">
      <c r="A195" s="40"/>
      <c r="B195" s="139"/>
      <c r="C195" s="139"/>
      <c r="D195" s="139"/>
      <c r="E195" s="139"/>
      <c r="F195" s="139"/>
      <c r="G195" s="139" t="str">
        <f>+'4'!D49</f>
        <v xml:space="preserve"> - Շենքերի և շինությունների շինարարություն</v>
      </c>
      <c r="H195" s="65">
        <f>+'4'!E41</f>
        <v>-43023.5</v>
      </c>
      <c r="I195" s="65">
        <f>+'4'!H41</f>
        <v>-43023.5</v>
      </c>
    </row>
    <row r="196" spans="1:9">
      <c r="A196" s="40"/>
      <c r="B196" s="128"/>
      <c r="C196" s="128"/>
      <c r="D196" s="128"/>
      <c r="E196" s="134"/>
      <c r="F196" s="134"/>
      <c r="G196" s="52" t="s">
        <v>131</v>
      </c>
      <c r="H196" s="51">
        <f>+H198</f>
        <v>1370551.7</v>
      </c>
      <c r="I196" s="51">
        <f>+I198</f>
        <v>-3544061.8000000003</v>
      </c>
    </row>
    <row r="197" spans="1:9">
      <c r="A197" s="40"/>
      <c r="B197" s="134"/>
      <c r="C197" s="134"/>
      <c r="D197" s="134"/>
      <c r="E197" s="134"/>
      <c r="F197" s="134"/>
      <c r="G197" s="134" t="s">
        <v>3</v>
      </c>
      <c r="H197" s="51"/>
      <c r="I197" s="51"/>
    </row>
    <row r="198" spans="1:9" ht="39" customHeight="1">
      <c r="A198" s="40"/>
      <c r="B198" s="130" t="s">
        <v>236</v>
      </c>
      <c r="C198" s="134"/>
      <c r="D198" s="134"/>
      <c r="E198" s="134"/>
      <c r="F198" s="134"/>
      <c r="G198" s="130" t="s">
        <v>237</v>
      </c>
      <c r="H198" s="51">
        <f>+H200</f>
        <v>1370551.7</v>
      </c>
      <c r="I198" s="51">
        <f>+I200</f>
        <v>-3544061.8000000003</v>
      </c>
    </row>
    <row r="199" spans="1:9">
      <c r="A199" s="40"/>
      <c r="B199" s="134"/>
      <c r="C199" s="134"/>
      <c r="D199" s="134"/>
      <c r="E199" s="134"/>
      <c r="F199" s="134"/>
      <c r="G199" s="134" t="s">
        <v>3</v>
      </c>
      <c r="H199" s="51"/>
      <c r="I199" s="51"/>
    </row>
    <row r="200" spans="1:9">
      <c r="A200" s="40"/>
      <c r="B200" s="134"/>
      <c r="C200" s="130" t="s">
        <v>17</v>
      </c>
      <c r="D200" s="134"/>
      <c r="E200" s="134"/>
      <c r="F200" s="134"/>
      <c r="G200" s="130" t="s">
        <v>238</v>
      </c>
      <c r="H200" s="51">
        <f>+H202</f>
        <v>1370551.7</v>
      </c>
      <c r="I200" s="51">
        <f>+I202</f>
        <v>-3544061.8000000003</v>
      </c>
    </row>
    <row r="201" spans="1:9">
      <c r="A201" s="40"/>
      <c r="B201" s="134"/>
      <c r="C201" s="134"/>
      <c r="D201" s="134"/>
      <c r="E201" s="134"/>
      <c r="F201" s="134"/>
      <c r="G201" s="134" t="s">
        <v>3</v>
      </c>
      <c r="H201" s="51"/>
      <c r="I201" s="51"/>
    </row>
    <row r="202" spans="1:9">
      <c r="A202" s="40"/>
      <c r="B202" s="134"/>
      <c r="C202" s="134"/>
      <c r="D202" s="130" t="s">
        <v>17</v>
      </c>
      <c r="E202" s="134"/>
      <c r="F202" s="134"/>
      <c r="G202" s="130" t="s">
        <v>232</v>
      </c>
      <c r="H202" s="51">
        <f>+H206</f>
        <v>1370551.7</v>
      </c>
      <c r="I202" s="51">
        <f>+I206</f>
        <v>-3544061.8000000003</v>
      </c>
    </row>
    <row r="203" spans="1:9">
      <c r="A203" s="40"/>
      <c r="B203" s="134"/>
      <c r="C203" s="134"/>
      <c r="D203" s="134"/>
      <c r="E203" s="134"/>
      <c r="F203" s="134"/>
      <c r="G203" s="134" t="s">
        <v>3</v>
      </c>
      <c r="H203" s="51"/>
      <c r="I203" s="51"/>
    </row>
    <row r="204" spans="1:9">
      <c r="A204" s="40"/>
      <c r="B204" s="128"/>
      <c r="C204" s="128"/>
      <c r="D204" s="128"/>
      <c r="E204" s="134"/>
      <c r="F204" s="134"/>
      <c r="G204" s="52" t="s">
        <v>131</v>
      </c>
      <c r="H204" s="51">
        <f>+H206</f>
        <v>1370551.7</v>
      </c>
      <c r="I204" s="51">
        <f>+I206</f>
        <v>-3544061.8000000003</v>
      </c>
    </row>
    <row r="205" spans="1:9">
      <c r="A205" s="40"/>
      <c r="B205" s="134"/>
      <c r="C205" s="134"/>
      <c r="D205" s="134"/>
      <c r="E205" s="134"/>
      <c r="F205" s="134"/>
      <c r="G205" s="134" t="s">
        <v>3</v>
      </c>
      <c r="H205" s="51"/>
      <c r="I205" s="51"/>
    </row>
    <row r="206" spans="1:9">
      <c r="A206" s="40"/>
      <c r="B206" s="134"/>
      <c r="C206" s="134"/>
      <c r="D206" s="134"/>
      <c r="E206" s="134" t="s">
        <v>239</v>
      </c>
      <c r="F206" s="134"/>
      <c r="G206" s="134" t="s">
        <v>232</v>
      </c>
      <c r="H206" s="51">
        <f>+H208</f>
        <v>1370551.7</v>
      </c>
      <c r="I206" s="51">
        <f>+I208</f>
        <v>-3544061.8000000003</v>
      </c>
    </row>
    <row r="207" spans="1:9">
      <c r="A207" s="40"/>
      <c r="B207" s="134"/>
      <c r="C207" s="134"/>
      <c r="D207" s="134"/>
      <c r="E207" s="134"/>
      <c r="F207" s="134"/>
      <c r="G207" s="134" t="s">
        <v>3</v>
      </c>
      <c r="H207" s="51"/>
      <c r="I207" s="51"/>
    </row>
    <row r="208" spans="1:9">
      <c r="A208" s="40"/>
      <c r="B208" s="128"/>
      <c r="C208" s="128"/>
      <c r="D208" s="128"/>
      <c r="E208" s="134"/>
      <c r="F208" s="134" t="s">
        <v>240</v>
      </c>
      <c r="G208" s="134" t="s">
        <v>232</v>
      </c>
      <c r="H208" s="51">
        <f>+H210</f>
        <v>1370551.7</v>
      </c>
      <c r="I208" s="51">
        <f>+I210</f>
        <v>-3544061.8000000003</v>
      </c>
    </row>
    <row r="209" spans="1:9">
      <c r="A209" s="40"/>
      <c r="B209" s="128"/>
      <c r="C209" s="128"/>
      <c r="D209" s="128"/>
      <c r="E209" s="134"/>
      <c r="F209" s="134"/>
      <c r="G209" s="134" t="s">
        <v>136</v>
      </c>
      <c r="H209" s="51"/>
      <c r="I209" s="51"/>
    </row>
    <row r="210" spans="1:9">
      <c r="A210" s="40"/>
      <c r="B210" s="128"/>
      <c r="C210" s="128"/>
      <c r="D210" s="128"/>
      <c r="E210" s="134"/>
      <c r="F210" s="134"/>
      <c r="G210" s="52" t="s">
        <v>131</v>
      </c>
      <c r="H210" s="51">
        <f>+H212</f>
        <v>1370551.7</v>
      </c>
      <c r="I210" s="51">
        <f>+I212</f>
        <v>-3544061.8000000003</v>
      </c>
    </row>
    <row r="211" spans="1:9" ht="34.5">
      <c r="A211" s="40"/>
      <c r="B211" s="128"/>
      <c r="C211" s="128"/>
      <c r="D211" s="128"/>
      <c r="E211" s="134"/>
      <c r="F211" s="134"/>
      <c r="G211" s="134" t="s">
        <v>137</v>
      </c>
      <c r="H211" s="51"/>
      <c r="I211" s="51"/>
    </row>
    <row r="212" spans="1:9">
      <c r="A212" s="40"/>
      <c r="B212" s="128"/>
      <c r="C212" s="128"/>
      <c r="D212" s="128"/>
      <c r="E212" s="134"/>
      <c r="F212" s="134"/>
      <c r="G212" s="134" t="s">
        <v>4</v>
      </c>
      <c r="H212" s="51">
        <f t="shared" ref="H212:I214" si="14">+H213</f>
        <v>1370551.7</v>
      </c>
      <c r="I212" s="51">
        <f t="shared" si="14"/>
        <v>-3544061.8000000003</v>
      </c>
    </row>
    <row r="213" spans="1:9">
      <c r="A213" s="40"/>
      <c r="B213" s="128"/>
      <c r="C213" s="128"/>
      <c r="D213" s="128"/>
      <c r="E213" s="134"/>
      <c r="F213" s="134"/>
      <c r="G213" s="134" t="s">
        <v>141</v>
      </c>
      <c r="H213" s="51">
        <f t="shared" si="14"/>
        <v>1370551.7</v>
      </c>
      <c r="I213" s="51">
        <f t="shared" si="14"/>
        <v>-3544061.8000000003</v>
      </c>
    </row>
    <row r="214" spans="1:9">
      <c r="A214" s="40"/>
      <c r="B214" s="128"/>
      <c r="C214" s="128"/>
      <c r="D214" s="128"/>
      <c r="E214" s="134"/>
      <c r="F214" s="134"/>
      <c r="G214" s="134" t="s">
        <v>142</v>
      </c>
      <c r="H214" s="51">
        <f t="shared" si="14"/>
        <v>1370551.7</v>
      </c>
      <c r="I214" s="51">
        <f t="shared" si="14"/>
        <v>-3544061.8000000003</v>
      </c>
    </row>
    <row r="215" spans="1:9">
      <c r="A215" s="40"/>
      <c r="B215" s="128"/>
      <c r="C215" s="128"/>
      <c r="D215" s="128"/>
      <c r="E215" s="134"/>
      <c r="F215" s="134"/>
      <c r="G215" s="134" t="s">
        <v>241</v>
      </c>
      <c r="H215" s="51">
        <v>1370551.7</v>
      </c>
      <c r="I215" s="51">
        <f>-I195-I186-I177-I175-I166-I148-I139-I121-I104-I102-I100-I91-I82-I74-I58-I49-I39-I32</f>
        <v>-3544061.8000000003</v>
      </c>
    </row>
    <row r="216" spans="1:9" ht="16.5" customHeight="1">
      <c r="I216" s="102"/>
    </row>
    <row r="217" spans="1:9">
      <c r="I217" s="77"/>
    </row>
  </sheetData>
  <mergeCells count="10">
    <mergeCell ref="H8:I8"/>
    <mergeCell ref="H7:I7"/>
    <mergeCell ref="B1:I1"/>
    <mergeCell ref="B2:I2"/>
    <mergeCell ref="B3:I3"/>
    <mergeCell ref="B4:I4"/>
    <mergeCell ref="B5:I5"/>
    <mergeCell ref="B8:D8"/>
    <mergeCell ref="E8:F8"/>
    <mergeCell ref="G8:G9"/>
  </mergeCells>
  <pageMargins left="0.19685039370078741" right="0.19685039370078741" top="0.15748031496062992" bottom="0.15748031496062992" header="0.15748031496062992" footer="0.15748031496062992"/>
  <pageSetup paperSize="9" scale="55" orientation="portrait" r:id="rId1"/>
  <ignoredErrors>
    <ignoredError sqref="B6:G6 G7 G9 G8 H6:I6 H7:I7 H9:I9 H98:I104 H173:I175" formula="1"/>
    <ignoredError sqref="B7:F8 B9:E9" numberStoredAsText="1" formula="1"/>
    <ignoredError sqref="B14:F19 E22:F23 B50:F58 B82:D82 B79:D81 B149:F154 B75:E78 B67:E74 B158:F158 B157:E157 B59:F62 F42 B198:F20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2"/>
  <sheetViews>
    <sheetView topLeftCell="A49" zoomScaleNormal="100" workbookViewId="0">
      <selection activeCell="G52" sqref="G52"/>
    </sheetView>
  </sheetViews>
  <sheetFormatPr defaultRowHeight="17.25"/>
  <cols>
    <col min="1" max="1" width="9.140625" style="10"/>
    <col min="2" max="2" width="10.140625" style="12" customWidth="1"/>
    <col min="3" max="3" width="13.7109375" style="12" customWidth="1"/>
    <col min="4" max="4" width="65.140625" style="10" customWidth="1"/>
    <col min="5" max="10" width="16.7109375" style="10" customWidth="1"/>
    <col min="11" max="16384" width="9.140625" style="10"/>
  </cols>
  <sheetData>
    <row r="1" spans="2:11" ht="17.25" customHeight="1">
      <c r="J1" s="23" t="s">
        <v>47</v>
      </c>
      <c r="K1" s="22"/>
    </row>
    <row r="2" spans="2:11" ht="17.25" customHeight="1">
      <c r="J2" s="23" t="s">
        <v>75</v>
      </c>
      <c r="K2" s="22"/>
    </row>
    <row r="3" spans="2:11" ht="17.25" customHeight="1">
      <c r="J3" s="23" t="s">
        <v>0</v>
      </c>
      <c r="K3" s="22"/>
    </row>
    <row r="4" spans="2:11">
      <c r="B4" s="176"/>
      <c r="C4" s="176"/>
      <c r="D4" s="176"/>
      <c r="E4" s="176"/>
      <c r="F4" s="176"/>
    </row>
    <row r="5" spans="2:11" ht="66.75" customHeight="1">
      <c r="B5" s="177" t="s">
        <v>299</v>
      </c>
      <c r="C5" s="177"/>
      <c r="D5" s="177"/>
      <c r="E5" s="177"/>
      <c r="F5" s="177"/>
      <c r="G5" s="177"/>
      <c r="H5" s="177"/>
      <c r="I5" s="177"/>
      <c r="J5" s="177"/>
    </row>
    <row r="6" spans="2:11" ht="17.25" customHeight="1">
      <c r="B6" s="11"/>
      <c r="C6" s="11"/>
      <c r="D6" s="127"/>
      <c r="J6" s="42" t="s">
        <v>73</v>
      </c>
    </row>
    <row r="7" spans="2:11" s="12" customFormat="1" ht="44.25" customHeight="1">
      <c r="B7" s="157" t="s">
        <v>1</v>
      </c>
      <c r="C7" s="157"/>
      <c r="D7" s="171" t="s">
        <v>120</v>
      </c>
      <c r="E7" s="172" t="s">
        <v>86</v>
      </c>
      <c r="F7" s="172"/>
      <c r="G7" s="172"/>
      <c r="H7" s="172"/>
      <c r="I7" s="172"/>
      <c r="J7" s="172"/>
    </row>
    <row r="8" spans="2:11" s="12" customFormat="1">
      <c r="B8" s="157"/>
      <c r="C8" s="157"/>
      <c r="D8" s="171"/>
      <c r="E8" s="172" t="s">
        <v>127</v>
      </c>
      <c r="F8" s="172"/>
      <c r="G8" s="172"/>
      <c r="H8" s="172" t="s">
        <v>128</v>
      </c>
      <c r="I8" s="172"/>
      <c r="J8" s="172"/>
    </row>
    <row r="9" spans="2:11" ht="17.25" customHeight="1">
      <c r="B9" s="157"/>
      <c r="C9" s="157"/>
      <c r="D9" s="171"/>
      <c r="E9" s="157" t="s">
        <v>121</v>
      </c>
      <c r="F9" s="157" t="s">
        <v>3</v>
      </c>
      <c r="G9" s="157"/>
      <c r="H9" s="157" t="s">
        <v>121</v>
      </c>
      <c r="I9" s="157" t="s">
        <v>3</v>
      </c>
      <c r="J9" s="157"/>
    </row>
    <row r="10" spans="2:11" s="19" customFormat="1" ht="34.5">
      <c r="B10" s="122" t="s">
        <v>122</v>
      </c>
      <c r="C10" s="122" t="s">
        <v>123</v>
      </c>
      <c r="D10" s="171"/>
      <c r="E10" s="157"/>
      <c r="F10" s="122" t="s">
        <v>124</v>
      </c>
      <c r="G10" s="122" t="s">
        <v>125</v>
      </c>
      <c r="H10" s="157"/>
      <c r="I10" s="122" t="s">
        <v>124</v>
      </c>
      <c r="J10" s="122" t="s">
        <v>125</v>
      </c>
    </row>
    <row r="11" spans="2:11" s="19" customFormat="1">
      <c r="B11" s="130"/>
      <c r="C11" s="130"/>
      <c r="D11" s="130" t="s">
        <v>100</v>
      </c>
      <c r="E11" s="47">
        <f>+F11+G11</f>
        <v>-981370.1</v>
      </c>
      <c r="F11" s="47">
        <f>+F14+F50</f>
        <v>0</v>
      </c>
      <c r="G11" s="47">
        <f>+G14+G50</f>
        <v>-981370.1</v>
      </c>
      <c r="H11" s="47">
        <f>+I11+J11</f>
        <v>-1340500.2999999998</v>
      </c>
      <c r="I11" s="47">
        <f>+I14+I50</f>
        <v>0</v>
      </c>
      <c r="J11" s="47">
        <f>+J14+J50</f>
        <v>-1340500.2999999998</v>
      </c>
    </row>
    <row r="12" spans="2:11" s="64" customFormat="1">
      <c r="B12" s="134"/>
      <c r="C12" s="134"/>
      <c r="D12" s="134" t="s">
        <v>3</v>
      </c>
      <c r="E12" s="48"/>
      <c r="F12" s="48"/>
      <c r="G12" s="48"/>
      <c r="H12" s="48"/>
      <c r="I12" s="48"/>
      <c r="J12" s="48"/>
    </row>
    <row r="13" spans="2:11" s="64" customFormat="1">
      <c r="B13" s="134"/>
      <c r="C13" s="134"/>
      <c r="D13" s="130" t="s">
        <v>68</v>
      </c>
      <c r="E13" s="49">
        <f>+F13+G13</f>
        <v>-981370.1</v>
      </c>
      <c r="F13" s="49">
        <f>+F22+F31+F46+F59</f>
        <v>0</v>
      </c>
      <c r="G13" s="49">
        <f>+G22+G31+G46+G59</f>
        <v>-981370.1</v>
      </c>
      <c r="H13" s="49">
        <f>+I13+J13</f>
        <v>-1340500.2999999998</v>
      </c>
      <c r="I13" s="49">
        <f>+I22+I31+I46+I59</f>
        <v>0</v>
      </c>
      <c r="J13" s="49">
        <f>+J22+J31+J46+J59</f>
        <v>-1340500.2999999998</v>
      </c>
    </row>
    <row r="14" spans="2:11" ht="34.5">
      <c r="B14" s="130"/>
      <c r="C14" s="130"/>
      <c r="D14" s="130" t="s">
        <v>34</v>
      </c>
      <c r="E14" s="50">
        <f>+F14+G14</f>
        <v>-981370.1</v>
      </c>
      <c r="F14" s="50">
        <f>+F15+F39</f>
        <v>0</v>
      </c>
      <c r="G14" s="50">
        <f>+G15+G39</f>
        <v>-981370.1</v>
      </c>
      <c r="H14" s="50">
        <f>+I14+J14</f>
        <v>-1250690.3999999999</v>
      </c>
      <c r="I14" s="50">
        <f>+I15+I39</f>
        <v>0</v>
      </c>
      <c r="J14" s="50">
        <f>+J15+J39</f>
        <v>-1250690.3999999999</v>
      </c>
    </row>
    <row r="15" spans="2:11">
      <c r="B15" s="130" t="s">
        <v>161</v>
      </c>
      <c r="C15" s="130"/>
      <c r="D15" s="130" t="s">
        <v>162</v>
      </c>
      <c r="E15" s="51">
        <f>+F15+G15</f>
        <v>-938346.6</v>
      </c>
      <c r="F15" s="51">
        <f>+F17+F26</f>
        <v>0</v>
      </c>
      <c r="G15" s="51">
        <f>+G17+G26</f>
        <v>-938346.6</v>
      </c>
      <c r="H15" s="51">
        <f>+I15+J15</f>
        <v>-1207666.8999999999</v>
      </c>
      <c r="I15" s="51">
        <f>+I17+I26</f>
        <v>0</v>
      </c>
      <c r="J15" s="51">
        <f>+J17+J26</f>
        <v>-1207666.8999999999</v>
      </c>
    </row>
    <row r="16" spans="2:11" ht="17.25" customHeight="1">
      <c r="B16" s="157" t="s">
        <v>126</v>
      </c>
      <c r="C16" s="157"/>
      <c r="D16" s="157"/>
      <c r="E16" s="157"/>
      <c r="F16" s="130"/>
      <c r="G16" s="130"/>
      <c r="H16" s="47"/>
      <c r="I16" s="47"/>
      <c r="J16" s="47"/>
    </row>
    <row r="17" spans="2:10" ht="86.25">
      <c r="B17" s="130"/>
      <c r="C17" s="134" t="s">
        <v>163</v>
      </c>
      <c r="D17" s="134" t="s">
        <v>164</v>
      </c>
      <c r="E17" s="51">
        <f>+F17+G17</f>
        <v>-614554.1</v>
      </c>
      <c r="F17" s="51">
        <v>0</v>
      </c>
      <c r="G17" s="51">
        <f>+G19</f>
        <v>-614554.1</v>
      </c>
      <c r="H17" s="51">
        <f>+I17+J17</f>
        <v>-883874.4</v>
      </c>
      <c r="I17" s="51">
        <v>0</v>
      </c>
      <c r="J17" s="51">
        <f>+J19</f>
        <v>-883874.4</v>
      </c>
    </row>
    <row r="18" spans="2:10">
      <c r="B18" s="130"/>
      <c r="C18" s="134"/>
      <c r="D18" s="134" t="s">
        <v>136</v>
      </c>
      <c r="E18" s="47"/>
      <c r="F18" s="47"/>
      <c r="G18" s="47"/>
      <c r="H18" s="47"/>
      <c r="I18" s="47"/>
      <c r="J18" s="47"/>
    </row>
    <row r="19" spans="2:10" ht="34.5">
      <c r="B19" s="130"/>
      <c r="C19" s="134"/>
      <c r="D19" s="52" t="s">
        <v>165</v>
      </c>
      <c r="E19" s="47">
        <f>+F19+G19</f>
        <v>-614554.1</v>
      </c>
      <c r="F19" s="47">
        <v>0</v>
      </c>
      <c r="G19" s="47">
        <f>+G21</f>
        <v>-614554.1</v>
      </c>
      <c r="H19" s="47">
        <f>+I19+J19</f>
        <v>-883874.4</v>
      </c>
      <c r="I19" s="47">
        <v>0</v>
      </c>
      <c r="J19" s="47">
        <f>+J21</f>
        <v>-883874.4</v>
      </c>
    </row>
    <row r="20" spans="2:10" ht="34.5">
      <c r="B20" s="130"/>
      <c r="C20" s="134"/>
      <c r="D20" s="134" t="s">
        <v>137</v>
      </c>
      <c r="E20" s="47"/>
      <c r="F20" s="47"/>
      <c r="G20" s="47"/>
      <c r="H20" s="47"/>
      <c r="I20" s="47"/>
      <c r="J20" s="47"/>
    </row>
    <row r="21" spans="2:10">
      <c r="B21" s="130"/>
      <c r="C21" s="134"/>
      <c r="D21" s="134" t="s">
        <v>4</v>
      </c>
      <c r="E21" s="47">
        <f t="shared" ref="E21:E26" si="0">+F21+G21</f>
        <v>-614554.1</v>
      </c>
      <c r="F21" s="47">
        <v>0</v>
      </c>
      <c r="G21" s="47">
        <f>+G22</f>
        <v>-614554.1</v>
      </c>
      <c r="H21" s="47">
        <f t="shared" ref="H21:H26" si="1">+I21+J21</f>
        <v>-883874.4</v>
      </c>
      <c r="I21" s="47">
        <v>0</v>
      </c>
      <c r="J21" s="47">
        <f>+J22</f>
        <v>-883874.4</v>
      </c>
    </row>
    <row r="22" spans="2:10">
      <c r="B22" s="130"/>
      <c r="C22" s="134"/>
      <c r="D22" s="134" t="s">
        <v>68</v>
      </c>
      <c r="E22" s="47">
        <f t="shared" si="0"/>
        <v>-614554.1</v>
      </c>
      <c r="F22" s="47">
        <v>0</v>
      </c>
      <c r="G22" s="47">
        <f>+G23</f>
        <v>-614554.1</v>
      </c>
      <c r="H22" s="47">
        <f t="shared" si="1"/>
        <v>-883874.4</v>
      </c>
      <c r="I22" s="47">
        <v>0</v>
      </c>
      <c r="J22" s="47">
        <f>+J23</f>
        <v>-883874.4</v>
      </c>
    </row>
    <row r="23" spans="2:10">
      <c r="B23" s="130"/>
      <c r="C23" s="134"/>
      <c r="D23" s="134" t="s">
        <v>69</v>
      </c>
      <c r="E23" s="47">
        <f t="shared" si="0"/>
        <v>-614554.1</v>
      </c>
      <c r="F23" s="47">
        <v>0</v>
      </c>
      <c r="G23" s="47">
        <f>+G24</f>
        <v>-614554.1</v>
      </c>
      <c r="H23" s="47">
        <f t="shared" si="1"/>
        <v>-883874.4</v>
      </c>
      <c r="I23" s="47">
        <v>0</v>
      </c>
      <c r="J23" s="47">
        <f>+J24</f>
        <v>-883874.4</v>
      </c>
    </row>
    <row r="24" spans="2:10">
      <c r="B24" s="130"/>
      <c r="C24" s="134"/>
      <c r="D24" s="134" t="s">
        <v>70</v>
      </c>
      <c r="E24" s="47">
        <f t="shared" si="0"/>
        <v>-614554.1</v>
      </c>
      <c r="F24" s="47">
        <v>0</v>
      </c>
      <c r="G24" s="47">
        <f>+G25</f>
        <v>-614554.1</v>
      </c>
      <c r="H24" s="47">
        <f t="shared" si="1"/>
        <v>-883874.4</v>
      </c>
      <c r="I24" s="47">
        <v>0</v>
      </c>
      <c r="J24" s="47">
        <f>+J25</f>
        <v>-883874.4</v>
      </c>
    </row>
    <row r="25" spans="2:10">
      <c r="B25" s="130"/>
      <c r="C25" s="134"/>
      <c r="D25" s="134" t="s">
        <v>117</v>
      </c>
      <c r="E25" s="47">
        <f t="shared" si="0"/>
        <v>-614554.1</v>
      </c>
      <c r="F25" s="47">
        <v>0</v>
      </c>
      <c r="G25" s="47">
        <v>-614554.1</v>
      </c>
      <c r="H25" s="47">
        <f t="shared" si="1"/>
        <v>-883874.4</v>
      </c>
      <c r="I25" s="47">
        <v>0</v>
      </c>
      <c r="J25" s="47">
        <v>-883874.4</v>
      </c>
    </row>
    <row r="26" spans="2:10" ht="86.25">
      <c r="B26" s="130"/>
      <c r="C26" s="130" t="s">
        <v>154</v>
      </c>
      <c r="D26" s="130" t="s">
        <v>166</v>
      </c>
      <c r="E26" s="51">
        <f t="shared" si="0"/>
        <v>-323792.5</v>
      </c>
      <c r="F26" s="51">
        <v>0</v>
      </c>
      <c r="G26" s="51">
        <f>+G28</f>
        <v>-323792.5</v>
      </c>
      <c r="H26" s="51">
        <f t="shared" si="1"/>
        <v>-323792.5</v>
      </c>
      <c r="I26" s="51">
        <v>0</v>
      </c>
      <c r="J26" s="51">
        <f>+J28</f>
        <v>-323792.5</v>
      </c>
    </row>
    <row r="27" spans="2:10">
      <c r="B27" s="130"/>
      <c r="C27" s="130"/>
      <c r="D27" s="52" t="s">
        <v>136</v>
      </c>
      <c r="E27" s="47"/>
      <c r="F27" s="47"/>
      <c r="G27" s="47"/>
      <c r="H27" s="47"/>
      <c r="I27" s="47"/>
      <c r="J27" s="47"/>
    </row>
    <row r="28" spans="2:10" ht="34.5">
      <c r="B28" s="130"/>
      <c r="C28" s="130"/>
      <c r="D28" s="130" t="s">
        <v>165</v>
      </c>
      <c r="E28" s="47">
        <f>+F28+G28</f>
        <v>-323792.5</v>
      </c>
      <c r="F28" s="47">
        <v>0</v>
      </c>
      <c r="G28" s="47">
        <f>+G30</f>
        <v>-323792.5</v>
      </c>
      <c r="H28" s="47">
        <f>+I28+J28</f>
        <v>-323792.5</v>
      </c>
      <c r="I28" s="47">
        <v>0</v>
      </c>
      <c r="J28" s="47">
        <f>+J30</f>
        <v>-323792.5</v>
      </c>
    </row>
    <row r="29" spans="2:10" ht="34.5">
      <c r="B29" s="130"/>
      <c r="C29" s="130"/>
      <c r="D29" s="130" t="s">
        <v>137</v>
      </c>
      <c r="E29" s="47"/>
      <c r="F29" s="47"/>
      <c r="G29" s="47"/>
      <c r="H29" s="47"/>
      <c r="I29" s="47"/>
      <c r="J29" s="47"/>
    </row>
    <row r="30" spans="2:10">
      <c r="B30" s="130"/>
      <c r="C30" s="130"/>
      <c r="D30" s="130" t="s">
        <v>4</v>
      </c>
      <c r="E30" s="47">
        <f t="shared" ref="E30:E38" si="2">+F30+G30</f>
        <v>-323792.5</v>
      </c>
      <c r="F30" s="47">
        <v>0</v>
      </c>
      <c r="G30" s="47">
        <f t="shared" ref="G30:G37" si="3">+G31</f>
        <v>-323792.5</v>
      </c>
      <c r="H30" s="47">
        <f t="shared" ref="H30:H38" si="4">+I30+J30</f>
        <v>-323792.5</v>
      </c>
      <c r="I30" s="47">
        <v>0</v>
      </c>
      <c r="J30" s="47">
        <f t="shared" ref="J30:J31" si="5">+J31</f>
        <v>-323792.5</v>
      </c>
    </row>
    <row r="31" spans="2:10">
      <c r="B31" s="130"/>
      <c r="C31" s="130"/>
      <c r="D31" s="130" t="s">
        <v>68</v>
      </c>
      <c r="E31" s="47">
        <f t="shared" si="2"/>
        <v>-323792.5</v>
      </c>
      <c r="F31" s="47">
        <v>0</v>
      </c>
      <c r="G31" s="47">
        <f t="shared" si="3"/>
        <v>-323792.5</v>
      </c>
      <c r="H31" s="47">
        <f t="shared" si="4"/>
        <v>-323792.5</v>
      </c>
      <c r="I31" s="47">
        <v>0</v>
      </c>
      <c r="J31" s="47">
        <f t="shared" si="5"/>
        <v>-323792.5</v>
      </c>
    </row>
    <row r="32" spans="2:10">
      <c r="B32" s="130"/>
      <c r="C32" s="130"/>
      <c r="D32" s="130" t="s">
        <v>69</v>
      </c>
      <c r="E32" s="47">
        <f t="shared" si="2"/>
        <v>-323792.5</v>
      </c>
      <c r="F32" s="47">
        <v>0</v>
      </c>
      <c r="G32" s="47">
        <f>+G33+G35+G37</f>
        <v>-323792.5</v>
      </c>
      <c r="H32" s="47">
        <f t="shared" si="4"/>
        <v>-323792.5</v>
      </c>
      <c r="I32" s="47">
        <v>0</v>
      </c>
      <c r="J32" s="47">
        <f>+J33+J35+J37</f>
        <v>-323792.5</v>
      </c>
    </row>
    <row r="33" spans="2:10">
      <c r="B33" s="130"/>
      <c r="C33" s="130"/>
      <c r="D33" s="130" t="s">
        <v>70</v>
      </c>
      <c r="E33" s="47">
        <f t="shared" si="2"/>
        <v>-176185.3</v>
      </c>
      <c r="F33" s="47">
        <v>0</v>
      </c>
      <c r="G33" s="47">
        <f t="shared" si="3"/>
        <v>-176185.3</v>
      </c>
      <c r="H33" s="47">
        <f t="shared" si="4"/>
        <v>-176185.3</v>
      </c>
      <c r="I33" s="47">
        <v>0</v>
      </c>
      <c r="J33" s="47">
        <f t="shared" ref="J33" si="6">+J34</f>
        <v>-176185.3</v>
      </c>
    </row>
    <row r="34" spans="2:10">
      <c r="B34" s="130"/>
      <c r="C34" s="130"/>
      <c r="D34" s="130" t="s">
        <v>117</v>
      </c>
      <c r="E34" s="47">
        <f t="shared" si="2"/>
        <v>-176185.3</v>
      </c>
      <c r="F34" s="47">
        <v>0</v>
      </c>
      <c r="G34" s="47">
        <v>-176185.3</v>
      </c>
      <c r="H34" s="47">
        <f t="shared" si="4"/>
        <v>-176185.3</v>
      </c>
      <c r="I34" s="47">
        <v>0</v>
      </c>
      <c r="J34" s="47">
        <v>-176185.3</v>
      </c>
    </row>
    <row r="35" spans="2:10">
      <c r="B35" s="130"/>
      <c r="C35" s="134"/>
      <c r="D35" s="134" t="s">
        <v>144</v>
      </c>
      <c r="E35" s="53">
        <f t="shared" si="2"/>
        <v>-64221.7</v>
      </c>
      <c r="F35" s="53">
        <v>0</v>
      </c>
      <c r="G35" s="53">
        <f t="shared" si="3"/>
        <v>-64221.7</v>
      </c>
      <c r="H35" s="53">
        <f t="shared" si="4"/>
        <v>-64221.7</v>
      </c>
      <c r="I35" s="53">
        <v>0</v>
      </c>
      <c r="J35" s="53">
        <f>+J36</f>
        <v>-64221.7</v>
      </c>
    </row>
    <row r="36" spans="2:10">
      <c r="B36" s="130"/>
      <c r="C36" s="134"/>
      <c r="D36" s="134" t="s">
        <v>145</v>
      </c>
      <c r="E36" s="48">
        <f t="shared" si="2"/>
        <v>-64221.7</v>
      </c>
      <c r="F36" s="48">
        <v>0</v>
      </c>
      <c r="G36" s="48">
        <v>-64221.7</v>
      </c>
      <c r="H36" s="48">
        <f t="shared" si="4"/>
        <v>-64221.7</v>
      </c>
      <c r="I36" s="48">
        <v>0</v>
      </c>
      <c r="J36" s="48">
        <v>-64221.7</v>
      </c>
    </row>
    <row r="37" spans="2:10">
      <c r="B37" s="130"/>
      <c r="C37" s="134"/>
      <c r="D37" s="134" t="s">
        <v>167</v>
      </c>
      <c r="E37" s="53">
        <f t="shared" si="2"/>
        <v>-83385.5</v>
      </c>
      <c r="F37" s="53">
        <v>0</v>
      </c>
      <c r="G37" s="48">
        <f t="shared" si="3"/>
        <v>-83385.5</v>
      </c>
      <c r="H37" s="53">
        <f t="shared" si="4"/>
        <v>-83385.5</v>
      </c>
      <c r="I37" s="53">
        <v>0</v>
      </c>
      <c r="J37" s="48">
        <f>+J38</f>
        <v>-83385.5</v>
      </c>
    </row>
    <row r="38" spans="2:10">
      <c r="B38" s="130"/>
      <c r="C38" s="134"/>
      <c r="D38" s="134" t="s">
        <v>168</v>
      </c>
      <c r="E38" s="48">
        <f t="shared" si="2"/>
        <v>-83385.5</v>
      </c>
      <c r="F38" s="48">
        <v>0</v>
      </c>
      <c r="G38" s="48">
        <v>-83385.5</v>
      </c>
      <c r="H38" s="48">
        <f t="shared" si="4"/>
        <v>-83385.5</v>
      </c>
      <c r="I38" s="48">
        <v>0</v>
      </c>
      <c r="J38" s="48">
        <v>-83385.5</v>
      </c>
    </row>
    <row r="39" spans="2:10">
      <c r="B39" s="134" t="s">
        <v>173</v>
      </c>
      <c r="C39" s="134"/>
      <c r="D39" s="36" t="s">
        <v>174</v>
      </c>
      <c r="E39" s="51">
        <f>+F39+G39</f>
        <v>-43023.5</v>
      </c>
      <c r="F39" s="51">
        <f t="shared" ref="F39" si="7">+F63</f>
        <v>0</v>
      </c>
      <c r="G39" s="51">
        <f>+G41</f>
        <v>-43023.5</v>
      </c>
      <c r="H39" s="51">
        <f>+I39+J39</f>
        <v>-43023.5</v>
      </c>
      <c r="I39" s="51">
        <f t="shared" ref="I39" si="8">+I63</f>
        <v>0</v>
      </c>
      <c r="J39" s="51">
        <f>+J41</f>
        <v>-43023.5</v>
      </c>
    </row>
    <row r="40" spans="2:10">
      <c r="B40" s="134"/>
      <c r="C40" s="134"/>
      <c r="D40" s="54" t="s">
        <v>3</v>
      </c>
      <c r="E40" s="55"/>
      <c r="F40" s="130"/>
      <c r="G40" s="130"/>
      <c r="H40" s="47"/>
      <c r="I40" s="47"/>
      <c r="J40" s="47"/>
    </row>
    <row r="41" spans="2:10" ht="69">
      <c r="B41" s="16"/>
      <c r="C41" s="16" t="s">
        <v>171</v>
      </c>
      <c r="D41" s="25" t="s">
        <v>172</v>
      </c>
      <c r="E41" s="44">
        <f>+E43</f>
        <v>-43023.5</v>
      </c>
      <c r="F41" s="44">
        <f t="shared" ref="F41:J41" si="9">+F43</f>
        <v>0</v>
      </c>
      <c r="G41" s="44">
        <f t="shared" si="9"/>
        <v>-43023.5</v>
      </c>
      <c r="H41" s="44">
        <f t="shared" si="9"/>
        <v>-43023.5</v>
      </c>
      <c r="I41" s="44">
        <f t="shared" si="9"/>
        <v>0</v>
      </c>
      <c r="J41" s="44">
        <f t="shared" si="9"/>
        <v>-43023.5</v>
      </c>
    </row>
    <row r="42" spans="2:10">
      <c r="B42" s="16"/>
      <c r="C42" s="16"/>
      <c r="D42" s="61" t="s">
        <v>136</v>
      </c>
      <c r="E42" s="25"/>
      <c r="F42" s="25"/>
      <c r="G42" s="25"/>
      <c r="H42" s="25"/>
      <c r="I42" s="25"/>
      <c r="J42" s="25"/>
    </row>
    <row r="43" spans="2:10" ht="34.5">
      <c r="B43" s="16"/>
      <c r="C43" s="16"/>
      <c r="D43" s="25" t="s">
        <v>165</v>
      </c>
      <c r="E43" s="44">
        <f>+E45</f>
        <v>-43023.5</v>
      </c>
      <c r="F43" s="44">
        <f t="shared" ref="F43:J43" si="10">+F45</f>
        <v>0</v>
      </c>
      <c r="G43" s="44">
        <f t="shared" si="10"/>
        <v>-43023.5</v>
      </c>
      <c r="H43" s="44">
        <f t="shared" si="10"/>
        <v>-43023.5</v>
      </c>
      <c r="I43" s="44">
        <f t="shared" si="10"/>
        <v>0</v>
      </c>
      <c r="J43" s="44">
        <f t="shared" si="10"/>
        <v>-43023.5</v>
      </c>
    </row>
    <row r="44" spans="2:10" ht="34.5">
      <c r="B44" s="16"/>
      <c r="C44" s="16"/>
      <c r="D44" s="25" t="s">
        <v>137</v>
      </c>
      <c r="E44" s="25"/>
      <c r="F44" s="25"/>
      <c r="G44" s="25"/>
      <c r="H44" s="25"/>
      <c r="I44" s="25"/>
      <c r="J44" s="25"/>
    </row>
    <row r="45" spans="2:10">
      <c r="B45" s="16"/>
      <c r="C45" s="16"/>
      <c r="D45" s="25" t="s">
        <v>4</v>
      </c>
      <c r="E45" s="47">
        <f t="shared" ref="E45:E49" si="11">+F45+G45</f>
        <v>-43023.5</v>
      </c>
      <c r="F45" s="47">
        <v>0</v>
      </c>
      <c r="G45" s="47">
        <f>+G46</f>
        <v>-43023.5</v>
      </c>
      <c r="H45" s="47">
        <f t="shared" ref="H45:H62" si="12">+I45+J45</f>
        <v>-43023.5</v>
      </c>
      <c r="I45" s="47">
        <v>0</v>
      </c>
      <c r="J45" s="47">
        <f>+J46</f>
        <v>-43023.5</v>
      </c>
    </row>
    <row r="46" spans="2:10">
      <c r="B46" s="16"/>
      <c r="C46" s="16"/>
      <c r="D46" s="25" t="s">
        <v>68</v>
      </c>
      <c r="E46" s="47">
        <f t="shared" si="11"/>
        <v>-43023.5</v>
      </c>
      <c r="F46" s="47">
        <v>0</v>
      </c>
      <c r="G46" s="47">
        <f>+G47</f>
        <v>-43023.5</v>
      </c>
      <c r="H46" s="47">
        <f t="shared" si="12"/>
        <v>-43023.5</v>
      </c>
      <c r="I46" s="47">
        <v>0</v>
      </c>
      <c r="J46" s="47">
        <f>+J47</f>
        <v>-43023.5</v>
      </c>
    </row>
    <row r="47" spans="2:10">
      <c r="B47" s="16"/>
      <c r="C47" s="16"/>
      <c r="D47" s="25" t="s">
        <v>69</v>
      </c>
      <c r="E47" s="47">
        <f t="shared" si="11"/>
        <v>-43023.5</v>
      </c>
      <c r="F47" s="47">
        <v>0</v>
      </c>
      <c r="G47" s="47">
        <f>+G48</f>
        <v>-43023.5</v>
      </c>
      <c r="H47" s="47">
        <f t="shared" si="12"/>
        <v>-43023.5</v>
      </c>
      <c r="I47" s="47">
        <v>0</v>
      </c>
      <c r="J47" s="47">
        <f>+J48</f>
        <v>-43023.5</v>
      </c>
    </row>
    <row r="48" spans="2:10">
      <c r="B48" s="16"/>
      <c r="C48" s="16"/>
      <c r="D48" s="25" t="s">
        <v>70</v>
      </c>
      <c r="E48" s="47">
        <f t="shared" si="11"/>
        <v>-43023.5</v>
      </c>
      <c r="F48" s="47">
        <v>0</v>
      </c>
      <c r="G48" s="47">
        <f>+G49</f>
        <v>-43023.5</v>
      </c>
      <c r="H48" s="47">
        <f t="shared" si="12"/>
        <v>-43023.5</v>
      </c>
      <c r="I48" s="47">
        <v>0</v>
      </c>
      <c r="J48" s="47">
        <f>+J49</f>
        <v>-43023.5</v>
      </c>
    </row>
    <row r="49" spans="2:10">
      <c r="B49" s="16"/>
      <c r="C49" s="16"/>
      <c r="D49" s="25" t="s">
        <v>117</v>
      </c>
      <c r="E49" s="47">
        <f t="shared" si="11"/>
        <v>-43023.5</v>
      </c>
      <c r="F49" s="47">
        <v>0</v>
      </c>
      <c r="G49" s="47">
        <v>-43023.5</v>
      </c>
      <c r="H49" s="47">
        <f t="shared" si="12"/>
        <v>-43023.5</v>
      </c>
      <c r="I49" s="47">
        <v>0</v>
      </c>
      <c r="J49" s="47">
        <v>-43023.5</v>
      </c>
    </row>
    <row r="50" spans="2:10" s="64" customFormat="1">
      <c r="B50" s="134"/>
      <c r="C50" s="134"/>
      <c r="D50" s="130" t="s">
        <v>304</v>
      </c>
      <c r="E50" s="49">
        <f t="shared" ref="E50:E62" si="13">+F50+G50</f>
        <v>0</v>
      </c>
      <c r="F50" s="49">
        <f>+F52</f>
        <v>0</v>
      </c>
      <c r="G50" s="49">
        <f>+G52</f>
        <v>0</v>
      </c>
      <c r="H50" s="49">
        <f t="shared" si="12"/>
        <v>-89809.9</v>
      </c>
      <c r="I50" s="49">
        <f>+I52</f>
        <v>0</v>
      </c>
      <c r="J50" s="49">
        <f>+J52</f>
        <v>-89809.9</v>
      </c>
    </row>
    <row r="51" spans="2:10" s="64" customFormat="1">
      <c r="B51" s="134"/>
      <c r="C51" s="134"/>
      <c r="D51" s="134" t="s">
        <v>3</v>
      </c>
      <c r="E51" s="48"/>
      <c r="F51" s="48"/>
      <c r="G51" s="48"/>
      <c r="H51" s="48"/>
      <c r="I51" s="48"/>
      <c r="J51" s="48"/>
    </row>
    <row r="52" spans="2:10" s="64" customFormat="1">
      <c r="B52" s="134" t="s">
        <v>305</v>
      </c>
      <c r="C52" s="134"/>
      <c r="D52" s="134" t="s">
        <v>306</v>
      </c>
      <c r="E52" s="53">
        <f t="shared" si="13"/>
        <v>0</v>
      </c>
      <c r="F52" s="53">
        <f>+F54</f>
        <v>0</v>
      </c>
      <c r="G52" s="53">
        <f>+G54</f>
        <v>0</v>
      </c>
      <c r="H52" s="53">
        <f t="shared" si="12"/>
        <v>-89809.9</v>
      </c>
      <c r="I52" s="53">
        <f>+I54</f>
        <v>0</v>
      </c>
      <c r="J52" s="53">
        <f>+J54</f>
        <v>-89809.9</v>
      </c>
    </row>
    <row r="53" spans="2:10" s="64" customFormat="1">
      <c r="B53" s="134"/>
      <c r="C53" s="134"/>
      <c r="D53" s="134" t="s">
        <v>3</v>
      </c>
      <c r="E53" s="48"/>
      <c r="F53" s="48"/>
      <c r="G53" s="48"/>
      <c r="H53" s="48"/>
      <c r="I53" s="48"/>
      <c r="J53" s="48"/>
    </row>
    <row r="54" spans="2:10" s="64" customFormat="1" ht="103.5">
      <c r="B54" s="134"/>
      <c r="C54" s="134" t="s">
        <v>194</v>
      </c>
      <c r="D54" s="134" t="s">
        <v>307</v>
      </c>
      <c r="E54" s="53">
        <f t="shared" si="13"/>
        <v>0</v>
      </c>
      <c r="F54" s="53">
        <f>+F56</f>
        <v>0</v>
      </c>
      <c r="G54" s="53">
        <f>+G56</f>
        <v>0</v>
      </c>
      <c r="H54" s="53">
        <f>+I54+J54</f>
        <v>-89809.9</v>
      </c>
      <c r="I54" s="53">
        <f>+I56</f>
        <v>0</v>
      </c>
      <c r="J54" s="53">
        <f>+J56</f>
        <v>-89809.9</v>
      </c>
    </row>
    <row r="55" spans="2:10" s="64" customFormat="1">
      <c r="B55" s="134"/>
      <c r="C55" s="134"/>
      <c r="D55" s="134" t="s">
        <v>136</v>
      </c>
      <c r="E55" s="48"/>
      <c r="F55" s="48"/>
      <c r="G55" s="48"/>
      <c r="H55" s="48"/>
      <c r="I55" s="48"/>
      <c r="J55" s="48"/>
    </row>
    <row r="56" spans="2:10" s="64" customFormat="1">
      <c r="B56" s="134"/>
      <c r="C56" s="134"/>
      <c r="D56" s="52" t="s">
        <v>304</v>
      </c>
      <c r="E56" s="56">
        <f t="shared" si="13"/>
        <v>0</v>
      </c>
      <c r="F56" s="56">
        <f>+F58</f>
        <v>0</v>
      </c>
      <c r="G56" s="56">
        <f>+G58</f>
        <v>0</v>
      </c>
      <c r="H56" s="56">
        <f t="shared" ref="H56" si="14">+I56+J56</f>
        <v>-89809.9</v>
      </c>
      <c r="I56" s="56">
        <f>+I58</f>
        <v>0</v>
      </c>
      <c r="J56" s="56">
        <f>+J58</f>
        <v>-89809.9</v>
      </c>
    </row>
    <row r="57" spans="2:10" s="64" customFormat="1" ht="34.5">
      <c r="B57" s="134"/>
      <c r="C57" s="134"/>
      <c r="D57" s="134" t="s">
        <v>137</v>
      </c>
      <c r="E57" s="48"/>
      <c r="F57" s="48"/>
      <c r="G57" s="48"/>
      <c r="H57" s="48"/>
      <c r="I57" s="48"/>
      <c r="J57" s="48"/>
    </row>
    <row r="58" spans="2:10" s="64" customFormat="1">
      <c r="B58" s="134"/>
      <c r="C58" s="134"/>
      <c r="D58" s="134" t="s">
        <v>4</v>
      </c>
      <c r="E58" s="53">
        <f t="shared" si="13"/>
        <v>0</v>
      </c>
      <c r="F58" s="53">
        <f>+F59</f>
        <v>0</v>
      </c>
      <c r="G58" s="53">
        <f>+G59</f>
        <v>0</v>
      </c>
      <c r="H58" s="53">
        <f t="shared" si="12"/>
        <v>-89809.9</v>
      </c>
      <c r="I58" s="53">
        <f>+I59</f>
        <v>0</v>
      </c>
      <c r="J58" s="53">
        <f>+J59</f>
        <v>-89809.9</v>
      </c>
    </row>
    <row r="59" spans="2:10" s="64" customFormat="1">
      <c r="B59" s="134"/>
      <c r="C59" s="134"/>
      <c r="D59" s="134" t="s">
        <v>68</v>
      </c>
      <c r="E59" s="53">
        <f t="shared" si="13"/>
        <v>0</v>
      </c>
      <c r="F59" s="53">
        <f t="shared" ref="F59:F61" si="15">+F60</f>
        <v>0</v>
      </c>
      <c r="G59" s="53">
        <f t="shared" ref="G59:G61" si="16">+G60</f>
        <v>0</v>
      </c>
      <c r="H59" s="53">
        <f t="shared" si="12"/>
        <v>-89809.9</v>
      </c>
      <c r="I59" s="53">
        <f t="shared" ref="I59:I61" si="17">+I60</f>
        <v>0</v>
      </c>
      <c r="J59" s="53">
        <f t="shared" ref="J59:J61" si="18">+J60</f>
        <v>-89809.9</v>
      </c>
    </row>
    <row r="60" spans="2:10" s="64" customFormat="1">
      <c r="B60" s="134"/>
      <c r="C60" s="134"/>
      <c r="D60" s="134" t="s">
        <v>69</v>
      </c>
      <c r="E60" s="53">
        <f t="shared" si="13"/>
        <v>0</v>
      </c>
      <c r="F60" s="53">
        <f t="shared" si="15"/>
        <v>0</v>
      </c>
      <c r="G60" s="53">
        <f t="shared" si="16"/>
        <v>0</v>
      </c>
      <c r="H60" s="53">
        <f t="shared" si="12"/>
        <v>-89809.9</v>
      </c>
      <c r="I60" s="53">
        <f t="shared" si="17"/>
        <v>0</v>
      </c>
      <c r="J60" s="53">
        <f t="shared" si="18"/>
        <v>-89809.9</v>
      </c>
    </row>
    <row r="61" spans="2:10" s="64" customFormat="1">
      <c r="B61" s="134"/>
      <c r="C61" s="134"/>
      <c r="D61" s="134" t="s">
        <v>70</v>
      </c>
      <c r="E61" s="53">
        <f t="shared" si="13"/>
        <v>0</v>
      </c>
      <c r="F61" s="53">
        <f t="shared" si="15"/>
        <v>0</v>
      </c>
      <c r="G61" s="53">
        <f t="shared" si="16"/>
        <v>0</v>
      </c>
      <c r="H61" s="53">
        <f t="shared" si="12"/>
        <v>-89809.9</v>
      </c>
      <c r="I61" s="53">
        <f t="shared" si="17"/>
        <v>0</v>
      </c>
      <c r="J61" s="53">
        <f t="shared" si="18"/>
        <v>-89809.9</v>
      </c>
    </row>
    <row r="62" spans="2:10" s="64" customFormat="1">
      <c r="B62" s="134"/>
      <c r="C62" s="134"/>
      <c r="D62" s="134" t="s">
        <v>117</v>
      </c>
      <c r="E62" s="53">
        <f t="shared" si="13"/>
        <v>0</v>
      </c>
      <c r="F62" s="53">
        <v>0</v>
      </c>
      <c r="G62" s="53">
        <v>0</v>
      </c>
      <c r="H62" s="53">
        <f t="shared" si="12"/>
        <v>-89809.9</v>
      </c>
      <c r="I62" s="53">
        <v>0</v>
      </c>
      <c r="J62" s="53">
        <f>+'1'!F133</f>
        <v>-89809.9</v>
      </c>
    </row>
  </sheetData>
  <mergeCells count="12">
    <mergeCell ref="B16:E16"/>
    <mergeCell ref="D7:D10"/>
    <mergeCell ref="B7:C9"/>
    <mergeCell ref="B5:J5"/>
    <mergeCell ref="E7:J7"/>
    <mergeCell ref="E9:E10"/>
    <mergeCell ref="F9:G9"/>
    <mergeCell ref="B4:F4"/>
    <mergeCell ref="E8:G8"/>
    <mergeCell ref="H8:J8"/>
    <mergeCell ref="H9:H10"/>
    <mergeCell ref="I9:J9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82" firstPageNumber="236" orientation="portrait" horizontalDpi="300" verticalDpi="300" r:id="rId1"/>
  <ignoredErrors>
    <ignoredError sqref="F32:J39 H13 H12:J12 H14:J17 I13 H11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1"/>
  <sheetViews>
    <sheetView zoomScaleNormal="100" workbookViewId="0"/>
  </sheetViews>
  <sheetFormatPr defaultRowHeight="17.25"/>
  <cols>
    <col min="1" max="1" width="9.140625" style="10"/>
    <col min="2" max="2" width="10.140625" style="12" customWidth="1"/>
    <col min="3" max="3" width="13.7109375" style="12" customWidth="1"/>
    <col min="4" max="4" width="56.7109375" style="10" customWidth="1"/>
    <col min="5" max="5" width="16.7109375" style="10" customWidth="1"/>
    <col min="6" max="6" width="20.85546875" style="10" customWidth="1"/>
    <col min="7" max="8" width="16.7109375" style="10" customWidth="1"/>
    <col min="9" max="9" width="20.42578125" style="10" customWidth="1"/>
    <col min="10" max="10" width="16.7109375" style="10" customWidth="1"/>
    <col min="11" max="11" width="10.5703125" style="10" bestFit="1" customWidth="1"/>
    <col min="12" max="16384" width="9.140625" style="10"/>
  </cols>
  <sheetData>
    <row r="1" spans="2:11" ht="17.25" customHeight="1">
      <c r="J1" s="23" t="s">
        <v>95</v>
      </c>
      <c r="K1" s="22"/>
    </row>
    <row r="2" spans="2:11" ht="17.25" customHeight="1">
      <c r="J2" s="23" t="s">
        <v>75</v>
      </c>
      <c r="K2" s="22"/>
    </row>
    <row r="3" spans="2:11" ht="17.25" customHeight="1">
      <c r="J3" s="23" t="s">
        <v>0</v>
      </c>
      <c r="K3" s="22"/>
    </row>
    <row r="4" spans="2:11">
      <c r="B4" s="176"/>
      <c r="C4" s="176"/>
      <c r="D4" s="176"/>
      <c r="E4" s="176"/>
      <c r="F4" s="176"/>
    </row>
    <row r="5" spans="2:11" ht="66.75" customHeight="1">
      <c r="B5" s="177" t="s">
        <v>300</v>
      </c>
      <c r="C5" s="177"/>
      <c r="D5" s="177"/>
      <c r="E5" s="177"/>
      <c r="F5" s="177"/>
      <c r="G5" s="177"/>
      <c r="H5" s="177"/>
      <c r="I5" s="177"/>
      <c r="J5" s="177"/>
    </row>
    <row r="6" spans="2:11" ht="17.25" customHeight="1">
      <c r="B6" s="11"/>
      <c r="C6" s="11"/>
      <c r="D6" s="127"/>
      <c r="J6" s="42" t="s">
        <v>73</v>
      </c>
    </row>
    <row r="7" spans="2:11" s="12" customFormat="1" ht="44.25" customHeight="1">
      <c r="B7" s="157" t="s">
        <v>1</v>
      </c>
      <c r="C7" s="157"/>
      <c r="D7" s="171" t="s">
        <v>120</v>
      </c>
      <c r="E7" s="172" t="s">
        <v>86</v>
      </c>
      <c r="F7" s="172"/>
      <c r="G7" s="172"/>
      <c r="H7" s="172"/>
      <c r="I7" s="172"/>
      <c r="J7" s="172"/>
    </row>
    <row r="8" spans="2:11" s="12" customFormat="1">
      <c r="B8" s="157"/>
      <c r="C8" s="157"/>
      <c r="D8" s="171"/>
      <c r="E8" s="172" t="s">
        <v>127</v>
      </c>
      <c r="F8" s="172"/>
      <c r="G8" s="172"/>
      <c r="H8" s="172" t="s">
        <v>128</v>
      </c>
      <c r="I8" s="172"/>
      <c r="J8" s="172"/>
    </row>
    <row r="9" spans="2:11" ht="17.25" customHeight="1">
      <c r="B9" s="157"/>
      <c r="C9" s="157"/>
      <c r="D9" s="171"/>
      <c r="E9" s="157" t="s">
        <v>121</v>
      </c>
      <c r="F9" s="157" t="s">
        <v>3</v>
      </c>
      <c r="G9" s="157"/>
      <c r="H9" s="157" t="s">
        <v>121</v>
      </c>
      <c r="I9" s="157" t="s">
        <v>3</v>
      </c>
      <c r="J9" s="157"/>
    </row>
    <row r="10" spans="2:11" s="19" customFormat="1" ht="34.5">
      <c r="B10" s="122" t="s">
        <v>122</v>
      </c>
      <c r="C10" s="122" t="s">
        <v>123</v>
      </c>
      <c r="D10" s="171"/>
      <c r="E10" s="157"/>
      <c r="F10" s="122" t="s">
        <v>158</v>
      </c>
      <c r="G10" s="122" t="s">
        <v>125</v>
      </c>
      <c r="H10" s="157"/>
      <c r="I10" s="122" t="s">
        <v>158</v>
      </c>
      <c r="J10" s="122" t="s">
        <v>125</v>
      </c>
    </row>
    <row r="11" spans="2:11" s="19" customFormat="1">
      <c r="B11" s="130"/>
      <c r="C11" s="130"/>
      <c r="D11" s="130" t="s">
        <v>100</v>
      </c>
      <c r="E11" s="47">
        <f>+F11+G11</f>
        <v>-389181.6</v>
      </c>
      <c r="F11" s="47">
        <f t="shared" ref="F11:I11" si="0">+F15</f>
        <v>0</v>
      </c>
      <c r="G11" s="47">
        <f t="shared" si="0"/>
        <v>-389181.6</v>
      </c>
      <c r="H11" s="47">
        <f>+I11+J11</f>
        <v>-560663.69999999995</v>
      </c>
      <c r="I11" s="47">
        <f t="shared" si="0"/>
        <v>0</v>
      </c>
      <c r="J11" s="47">
        <f>+J15</f>
        <v>-560663.69999999995</v>
      </c>
    </row>
    <row r="12" spans="2:11" s="149" customFormat="1">
      <c r="B12" s="134"/>
      <c r="C12" s="134"/>
      <c r="D12" s="134" t="s">
        <v>3</v>
      </c>
      <c r="E12" s="48"/>
      <c r="F12" s="48"/>
      <c r="G12" s="48"/>
      <c r="H12" s="48"/>
      <c r="I12" s="48"/>
      <c r="J12" s="48"/>
      <c r="K12" s="148"/>
    </row>
    <row r="13" spans="2:11" s="149" customFormat="1">
      <c r="B13" s="134"/>
      <c r="C13" s="134"/>
      <c r="D13" s="130" t="s">
        <v>141</v>
      </c>
      <c r="E13" s="49">
        <f t="shared" ref="E13:E16" si="1">+F13+G13</f>
        <v>-55570.400000000009</v>
      </c>
      <c r="F13" s="49">
        <f>+F23+F42+F61+F69+F79</f>
        <v>0</v>
      </c>
      <c r="G13" s="49">
        <f>+G23+G42+G61+G69+G79</f>
        <v>-55570.400000000009</v>
      </c>
      <c r="H13" s="49">
        <f>+I13+J13</f>
        <v>-80938</v>
      </c>
      <c r="I13" s="49">
        <f>+I23+I42+I61+I69+I79</f>
        <v>0</v>
      </c>
      <c r="J13" s="49">
        <f>+J23+J42+J61+J69+J79</f>
        <v>-80938</v>
      </c>
      <c r="K13" s="148"/>
    </row>
    <row r="14" spans="2:11" s="149" customFormat="1" ht="34.5">
      <c r="B14" s="134"/>
      <c r="C14" s="134"/>
      <c r="D14" s="130" t="s">
        <v>68</v>
      </c>
      <c r="E14" s="49">
        <f t="shared" si="1"/>
        <v>-333611.2</v>
      </c>
      <c r="F14" s="49">
        <f>+F31+F50+F87+F96</f>
        <v>0</v>
      </c>
      <c r="G14" s="49">
        <f>+G31+G50+G87+G96</f>
        <v>-333611.2</v>
      </c>
      <c r="H14" s="49">
        <f>+I14+J14</f>
        <v>-479725.69999999995</v>
      </c>
      <c r="I14" s="49">
        <f>+I31+I50+I87+I96</f>
        <v>0</v>
      </c>
      <c r="J14" s="49">
        <f>+J31+J50+J87+J96</f>
        <v>-479725.69999999995</v>
      </c>
    </row>
    <row r="15" spans="2:11" ht="51.75">
      <c r="B15" s="130"/>
      <c r="C15" s="130"/>
      <c r="D15" s="130" t="s">
        <v>34</v>
      </c>
      <c r="E15" s="50">
        <f t="shared" si="1"/>
        <v>-389181.6</v>
      </c>
      <c r="F15" s="50">
        <f>+F16+F35+F54+F72</f>
        <v>0</v>
      </c>
      <c r="G15" s="50">
        <f>+G16+G35+G54+G72</f>
        <v>-389181.6</v>
      </c>
      <c r="H15" s="49">
        <f>+I15+J15</f>
        <v>-560663.69999999995</v>
      </c>
      <c r="I15" s="50">
        <f>+I16+I35+I54+I72</f>
        <v>0</v>
      </c>
      <c r="J15" s="50">
        <f>+J16+J35+J54+J72</f>
        <v>-560663.69999999995</v>
      </c>
    </row>
    <row r="16" spans="2:11">
      <c r="B16" s="130" t="s">
        <v>146</v>
      </c>
      <c r="C16" s="130"/>
      <c r="D16" s="130" t="s">
        <v>147</v>
      </c>
      <c r="E16" s="50">
        <f t="shared" si="1"/>
        <v>-84075.8</v>
      </c>
      <c r="F16" s="47">
        <f t="shared" ref="F16:I16" si="2">+F27</f>
        <v>0</v>
      </c>
      <c r="G16" s="47">
        <f>+G18+G26</f>
        <v>-84075.8</v>
      </c>
      <c r="H16" s="47">
        <f>+I16+J16</f>
        <v>-105310</v>
      </c>
      <c r="I16" s="47">
        <f t="shared" si="2"/>
        <v>0</v>
      </c>
      <c r="J16" s="47">
        <f>+J18+J26</f>
        <v>-105310</v>
      </c>
    </row>
    <row r="17" spans="2:10" ht="17.25" customHeight="1">
      <c r="B17" s="157" t="s">
        <v>126</v>
      </c>
      <c r="C17" s="157"/>
      <c r="D17" s="157"/>
      <c r="E17" s="55"/>
      <c r="F17" s="130"/>
      <c r="G17" s="130"/>
      <c r="H17" s="47"/>
      <c r="I17" s="47"/>
      <c r="J17" s="47"/>
    </row>
    <row r="18" spans="2:10" ht="69">
      <c r="B18" s="130"/>
      <c r="C18" s="130" t="s">
        <v>148</v>
      </c>
      <c r="D18" s="130" t="s">
        <v>149</v>
      </c>
      <c r="E18" s="47">
        <f>+E20</f>
        <v>-40075.800000000003</v>
      </c>
      <c r="F18" s="47">
        <f t="shared" ref="F18:J18" si="3">+F20</f>
        <v>0</v>
      </c>
      <c r="G18" s="47">
        <f t="shared" si="3"/>
        <v>-40075.800000000003</v>
      </c>
      <c r="H18" s="47">
        <f t="shared" si="3"/>
        <v>-51075.8</v>
      </c>
      <c r="I18" s="47">
        <f t="shared" si="3"/>
        <v>0</v>
      </c>
      <c r="J18" s="47">
        <f t="shared" si="3"/>
        <v>-51075.8</v>
      </c>
    </row>
    <row r="19" spans="2:10">
      <c r="B19" s="130"/>
      <c r="C19" s="130"/>
      <c r="D19" s="130" t="s">
        <v>136</v>
      </c>
      <c r="E19" s="47"/>
      <c r="F19" s="47"/>
      <c r="G19" s="47"/>
      <c r="H19" s="47"/>
      <c r="I19" s="47"/>
      <c r="J19" s="47"/>
    </row>
    <row r="20" spans="2:10" ht="34.5">
      <c r="B20" s="130"/>
      <c r="C20" s="130"/>
      <c r="D20" s="130" t="s">
        <v>54</v>
      </c>
      <c r="E20" s="47">
        <f>+E22</f>
        <v>-40075.800000000003</v>
      </c>
      <c r="F20" s="47">
        <f t="shared" ref="F20:J20" si="4">+F22</f>
        <v>0</v>
      </c>
      <c r="G20" s="47">
        <f t="shared" si="4"/>
        <v>-40075.800000000003</v>
      </c>
      <c r="H20" s="47">
        <f t="shared" si="4"/>
        <v>-51075.8</v>
      </c>
      <c r="I20" s="47">
        <f t="shared" si="4"/>
        <v>0</v>
      </c>
      <c r="J20" s="47">
        <f t="shared" si="4"/>
        <v>-51075.8</v>
      </c>
    </row>
    <row r="21" spans="2:10" ht="34.5">
      <c r="B21" s="130"/>
      <c r="C21" s="130"/>
      <c r="D21" s="130" t="s">
        <v>137</v>
      </c>
      <c r="E21" s="47"/>
      <c r="F21" s="47"/>
      <c r="G21" s="47"/>
      <c r="H21" s="47"/>
      <c r="I21" s="47"/>
      <c r="J21" s="47"/>
    </row>
    <row r="22" spans="2:10">
      <c r="B22" s="130"/>
      <c r="C22" s="130"/>
      <c r="D22" s="130" t="s">
        <v>4</v>
      </c>
      <c r="E22" s="47">
        <f t="shared" ref="E22:E24" si="5">+F22+G22</f>
        <v>-40075.800000000003</v>
      </c>
      <c r="F22" s="47">
        <v>0</v>
      </c>
      <c r="G22" s="47">
        <f>+G23</f>
        <v>-40075.800000000003</v>
      </c>
      <c r="H22" s="47">
        <f t="shared" ref="H22:H24" si="6">+I22+J22</f>
        <v>-51075.8</v>
      </c>
      <c r="I22" s="47">
        <v>0</v>
      </c>
      <c r="J22" s="47">
        <f>+J23</f>
        <v>-51075.8</v>
      </c>
    </row>
    <row r="23" spans="2:10">
      <c r="B23" s="130"/>
      <c r="C23" s="130"/>
      <c r="D23" s="130" t="s">
        <v>141</v>
      </c>
      <c r="E23" s="47">
        <f t="shared" si="5"/>
        <v>-40075.800000000003</v>
      </c>
      <c r="F23" s="47">
        <v>0</v>
      </c>
      <c r="G23" s="47">
        <f>+G24</f>
        <v>-40075.800000000003</v>
      </c>
      <c r="H23" s="47">
        <f t="shared" si="6"/>
        <v>-51075.8</v>
      </c>
      <c r="I23" s="47">
        <v>0</v>
      </c>
      <c r="J23" s="47">
        <f>+J24</f>
        <v>-51075.8</v>
      </c>
    </row>
    <row r="24" spans="2:10">
      <c r="B24" s="130"/>
      <c r="C24" s="130"/>
      <c r="D24" s="130" t="s">
        <v>142</v>
      </c>
      <c r="E24" s="47">
        <f t="shared" si="5"/>
        <v>-40075.800000000003</v>
      </c>
      <c r="F24" s="47">
        <v>0</v>
      </c>
      <c r="G24" s="47">
        <f>+G25</f>
        <v>-40075.800000000003</v>
      </c>
      <c r="H24" s="47">
        <f t="shared" si="6"/>
        <v>-51075.8</v>
      </c>
      <c r="I24" s="47">
        <v>0</v>
      </c>
      <c r="J24" s="47">
        <f>+J25</f>
        <v>-51075.8</v>
      </c>
    </row>
    <row r="25" spans="2:10">
      <c r="B25" s="130"/>
      <c r="C25" s="130"/>
      <c r="D25" s="130" t="s">
        <v>143</v>
      </c>
      <c r="E25" s="47">
        <f>+F25+G25</f>
        <v>-40075.800000000003</v>
      </c>
      <c r="F25" s="47">
        <v>0</v>
      </c>
      <c r="G25" s="47">
        <f>-39675.8-400</f>
        <v>-40075.800000000003</v>
      </c>
      <c r="H25" s="47">
        <f>+I25+J25</f>
        <v>-51075.8</v>
      </c>
      <c r="I25" s="47">
        <v>0</v>
      </c>
      <c r="J25" s="47">
        <v>-51075.8</v>
      </c>
    </row>
    <row r="26" spans="2:10" ht="69">
      <c r="B26" s="130"/>
      <c r="C26" s="130" t="s">
        <v>150</v>
      </c>
      <c r="D26" s="130" t="s">
        <v>151</v>
      </c>
      <c r="E26" s="47">
        <f>+E28</f>
        <v>-44000</v>
      </c>
      <c r="F26" s="47">
        <f t="shared" ref="F26:J26" si="7">+F28</f>
        <v>0</v>
      </c>
      <c r="G26" s="47">
        <f t="shared" si="7"/>
        <v>-44000</v>
      </c>
      <c r="H26" s="47">
        <f t="shared" si="7"/>
        <v>-54234.2</v>
      </c>
      <c r="I26" s="47">
        <f t="shared" si="7"/>
        <v>0</v>
      </c>
      <c r="J26" s="47">
        <f t="shared" si="7"/>
        <v>-54234.2</v>
      </c>
    </row>
    <row r="27" spans="2:10">
      <c r="B27" s="130"/>
      <c r="C27" s="130"/>
      <c r="D27" s="130" t="s">
        <v>136</v>
      </c>
      <c r="E27" s="47"/>
      <c r="F27" s="47"/>
      <c r="G27" s="47"/>
      <c r="H27" s="47"/>
      <c r="I27" s="47"/>
      <c r="J27" s="47"/>
    </row>
    <row r="28" spans="2:10" ht="34.5">
      <c r="B28" s="130"/>
      <c r="C28" s="130"/>
      <c r="D28" s="130" t="s">
        <v>54</v>
      </c>
      <c r="E28" s="47">
        <f>+E30</f>
        <v>-44000</v>
      </c>
      <c r="F28" s="47">
        <f t="shared" ref="F28:I28" si="8">+F30</f>
        <v>0</v>
      </c>
      <c r="G28" s="47">
        <f t="shared" si="8"/>
        <v>-44000</v>
      </c>
      <c r="H28" s="47">
        <f t="shared" si="8"/>
        <v>-54234.2</v>
      </c>
      <c r="I28" s="47">
        <f t="shared" si="8"/>
        <v>0</v>
      </c>
      <c r="J28" s="47">
        <f t="shared" ref="J28" si="9">+J30</f>
        <v>-54234.2</v>
      </c>
    </row>
    <row r="29" spans="2:10" ht="34.5">
      <c r="B29" s="130"/>
      <c r="C29" s="130"/>
      <c r="D29" s="130" t="s">
        <v>137</v>
      </c>
      <c r="E29" s="47"/>
      <c r="F29" s="47"/>
      <c r="G29" s="47"/>
      <c r="H29" s="47"/>
      <c r="I29" s="47"/>
      <c r="J29" s="47"/>
    </row>
    <row r="30" spans="2:10">
      <c r="B30" s="130"/>
      <c r="C30" s="130"/>
      <c r="D30" s="130" t="s">
        <v>4</v>
      </c>
      <c r="E30" s="47">
        <f t="shared" ref="E30:E34" si="10">+F30+G30</f>
        <v>-44000</v>
      </c>
      <c r="F30" s="47">
        <f t="shared" ref="F30:F33" si="11">+F31</f>
        <v>0</v>
      </c>
      <c r="G30" s="47">
        <f>+G31</f>
        <v>-44000</v>
      </c>
      <c r="H30" s="47">
        <f t="shared" ref="H30:H34" si="12">+I30+J30</f>
        <v>-54234.2</v>
      </c>
      <c r="I30" s="47">
        <f t="shared" ref="I30:I33" si="13">+I31</f>
        <v>0</v>
      </c>
      <c r="J30" s="47">
        <f>+J31</f>
        <v>-54234.2</v>
      </c>
    </row>
    <row r="31" spans="2:10" ht="34.5">
      <c r="B31" s="130"/>
      <c r="C31" s="130"/>
      <c r="D31" s="130" t="s">
        <v>68</v>
      </c>
      <c r="E31" s="47">
        <f t="shared" si="10"/>
        <v>-44000</v>
      </c>
      <c r="F31" s="47">
        <f t="shared" si="11"/>
        <v>0</v>
      </c>
      <c r="G31" s="47">
        <f>+G32</f>
        <v>-44000</v>
      </c>
      <c r="H31" s="47">
        <f t="shared" si="12"/>
        <v>-54234.2</v>
      </c>
      <c r="I31" s="47">
        <f t="shared" si="13"/>
        <v>0</v>
      </c>
      <c r="J31" s="47">
        <f>+J32</f>
        <v>-54234.2</v>
      </c>
    </row>
    <row r="32" spans="2:10">
      <c r="B32" s="130"/>
      <c r="C32" s="130"/>
      <c r="D32" s="130" t="s">
        <v>69</v>
      </c>
      <c r="E32" s="47">
        <f t="shared" si="10"/>
        <v>-44000</v>
      </c>
      <c r="F32" s="47">
        <f t="shared" si="11"/>
        <v>0</v>
      </c>
      <c r="G32" s="47">
        <f>+G33</f>
        <v>-44000</v>
      </c>
      <c r="H32" s="47">
        <f t="shared" si="12"/>
        <v>-54234.2</v>
      </c>
      <c r="I32" s="47">
        <f t="shared" si="13"/>
        <v>0</v>
      </c>
      <c r="J32" s="47">
        <f>+J33</f>
        <v>-54234.2</v>
      </c>
    </row>
    <row r="33" spans="2:10">
      <c r="B33" s="130"/>
      <c r="C33" s="130"/>
      <c r="D33" s="130" t="s">
        <v>144</v>
      </c>
      <c r="E33" s="47">
        <f t="shared" si="10"/>
        <v>-44000</v>
      </c>
      <c r="F33" s="47">
        <f t="shared" si="11"/>
        <v>0</v>
      </c>
      <c r="G33" s="47">
        <f>+G34</f>
        <v>-44000</v>
      </c>
      <c r="H33" s="47">
        <f t="shared" si="12"/>
        <v>-54234.2</v>
      </c>
      <c r="I33" s="47">
        <f t="shared" si="13"/>
        <v>0</v>
      </c>
      <c r="J33" s="47">
        <f>+J34</f>
        <v>-54234.2</v>
      </c>
    </row>
    <row r="34" spans="2:10">
      <c r="B34" s="130"/>
      <c r="C34" s="130"/>
      <c r="D34" s="130" t="s">
        <v>145</v>
      </c>
      <c r="E34" s="47">
        <f t="shared" si="10"/>
        <v>-44000</v>
      </c>
      <c r="F34" s="47">
        <v>0</v>
      </c>
      <c r="G34" s="47">
        <v>-44000</v>
      </c>
      <c r="H34" s="47">
        <f t="shared" si="12"/>
        <v>-54234.2</v>
      </c>
      <c r="I34" s="47">
        <v>0</v>
      </c>
      <c r="J34" s="47">
        <v>-54234.2</v>
      </c>
    </row>
    <row r="35" spans="2:10">
      <c r="B35" s="134" t="s">
        <v>152</v>
      </c>
      <c r="C35" s="134"/>
      <c r="D35" s="134" t="s">
        <v>153</v>
      </c>
      <c r="E35" s="53">
        <f>+F35+G35</f>
        <v>-68694.5</v>
      </c>
      <c r="F35" s="53">
        <f t="shared" ref="F35" si="14">+F46</f>
        <v>0</v>
      </c>
      <c r="G35" s="53">
        <f>+G37+G45</f>
        <v>-68694.5</v>
      </c>
      <c r="H35" s="53">
        <f>+I35+J35</f>
        <v>-143497.9</v>
      </c>
      <c r="I35" s="53">
        <f t="shared" ref="I35" si="15">+I46</f>
        <v>0</v>
      </c>
      <c r="J35" s="53">
        <f>+J37+J45</f>
        <v>-143497.9</v>
      </c>
    </row>
    <row r="36" spans="2:10">
      <c r="B36" s="134"/>
      <c r="C36" s="134"/>
      <c r="D36" s="134" t="s">
        <v>3</v>
      </c>
      <c r="E36" s="48"/>
      <c r="F36" s="48"/>
      <c r="G36" s="48"/>
      <c r="H36" s="48"/>
      <c r="I36" s="48"/>
      <c r="J36" s="48"/>
    </row>
    <row r="37" spans="2:10" ht="86.25">
      <c r="B37" s="134"/>
      <c r="C37" s="134" t="s">
        <v>154</v>
      </c>
      <c r="D37" s="134" t="s">
        <v>155</v>
      </c>
      <c r="E37" s="53">
        <f>+E39</f>
        <v>-7632.4</v>
      </c>
      <c r="F37" s="53">
        <f t="shared" ref="F37:J37" si="16">+F39</f>
        <v>0</v>
      </c>
      <c r="G37" s="53">
        <f t="shared" si="16"/>
        <v>-7632.4</v>
      </c>
      <c r="H37" s="53">
        <f t="shared" si="16"/>
        <v>-22000</v>
      </c>
      <c r="I37" s="53">
        <f t="shared" si="16"/>
        <v>0</v>
      </c>
      <c r="J37" s="53">
        <f t="shared" si="16"/>
        <v>-22000</v>
      </c>
    </row>
    <row r="38" spans="2:10">
      <c r="B38" s="134"/>
      <c r="C38" s="134"/>
      <c r="D38" s="134" t="s">
        <v>136</v>
      </c>
      <c r="E38" s="48"/>
      <c r="F38" s="48"/>
      <c r="G38" s="48"/>
      <c r="H38" s="48"/>
      <c r="I38" s="48"/>
      <c r="J38" s="48"/>
    </row>
    <row r="39" spans="2:10" ht="34.5">
      <c r="B39" s="134"/>
      <c r="C39" s="134"/>
      <c r="D39" s="52" t="s">
        <v>54</v>
      </c>
      <c r="E39" s="56">
        <f>+E41</f>
        <v>-7632.4</v>
      </c>
      <c r="F39" s="56">
        <f t="shared" ref="F39:J39" si="17">+F41</f>
        <v>0</v>
      </c>
      <c r="G39" s="56">
        <f t="shared" si="17"/>
        <v>-7632.4</v>
      </c>
      <c r="H39" s="56">
        <f t="shared" si="17"/>
        <v>-22000</v>
      </c>
      <c r="I39" s="56">
        <f t="shared" si="17"/>
        <v>0</v>
      </c>
      <c r="J39" s="56">
        <f t="shared" si="17"/>
        <v>-22000</v>
      </c>
    </row>
    <row r="40" spans="2:10" ht="34.5">
      <c r="B40" s="134"/>
      <c r="C40" s="134"/>
      <c r="D40" s="134" t="s">
        <v>137</v>
      </c>
      <c r="E40" s="48"/>
      <c r="F40" s="48"/>
      <c r="G40" s="48"/>
      <c r="H40" s="48"/>
      <c r="I40" s="48"/>
      <c r="J40" s="48"/>
    </row>
    <row r="41" spans="2:10">
      <c r="B41" s="134"/>
      <c r="C41" s="134"/>
      <c r="D41" s="134" t="s">
        <v>4</v>
      </c>
      <c r="E41" s="53">
        <f t="shared" ref="E41:E43" si="18">+F41+G41</f>
        <v>-7632.4</v>
      </c>
      <c r="F41" s="53">
        <v>0</v>
      </c>
      <c r="G41" s="53">
        <f>+G42</f>
        <v>-7632.4</v>
      </c>
      <c r="H41" s="53">
        <f t="shared" ref="H41:H43" si="19">+I41+J41</f>
        <v>-22000</v>
      </c>
      <c r="I41" s="53">
        <v>0</v>
      </c>
      <c r="J41" s="53">
        <f>+J42</f>
        <v>-22000</v>
      </c>
    </row>
    <row r="42" spans="2:10">
      <c r="B42" s="134"/>
      <c r="C42" s="134"/>
      <c r="D42" s="134" t="s">
        <v>141</v>
      </c>
      <c r="E42" s="53">
        <f t="shared" si="18"/>
        <v>-7632.4</v>
      </c>
      <c r="F42" s="53">
        <v>0</v>
      </c>
      <c r="G42" s="53">
        <f>+G43</f>
        <v>-7632.4</v>
      </c>
      <c r="H42" s="53">
        <f t="shared" si="19"/>
        <v>-22000</v>
      </c>
      <c r="I42" s="53">
        <v>0</v>
      </c>
      <c r="J42" s="53">
        <f>+J43</f>
        <v>-22000</v>
      </c>
    </row>
    <row r="43" spans="2:10">
      <c r="B43" s="134"/>
      <c r="C43" s="134"/>
      <c r="D43" s="134" t="s">
        <v>142</v>
      </c>
      <c r="E43" s="53">
        <f t="shared" si="18"/>
        <v>-7632.4</v>
      </c>
      <c r="F43" s="53">
        <v>0</v>
      </c>
      <c r="G43" s="53">
        <f>+G44</f>
        <v>-7632.4</v>
      </c>
      <c r="H43" s="53">
        <f t="shared" si="19"/>
        <v>-22000</v>
      </c>
      <c r="I43" s="53">
        <v>0</v>
      </c>
      <c r="J43" s="53">
        <f>+J44</f>
        <v>-22000</v>
      </c>
    </row>
    <row r="44" spans="2:10">
      <c r="B44" s="134"/>
      <c r="C44" s="134"/>
      <c r="D44" s="134" t="s">
        <v>143</v>
      </c>
      <c r="E44" s="53">
        <f>+F44+G44</f>
        <v>-7632.4</v>
      </c>
      <c r="F44" s="53">
        <v>0</v>
      </c>
      <c r="G44" s="53">
        <v>-7632.4</v>
      </c>
      <c r="H44" s="53">
        <f>+I44+J44</f>
        <v>-22000</v>
      </c>
      <c r="I44" s="53">
        <v>0</v>
      </c>
      <c r="J44" s="53">
        <v>-22000</v>
      </c>
    </row>
    <row r="45" spans="2:10" ht="69">
      <c r="B45" s="134"/>
      <c r="C45" s="134" t="s">
        <v>156</v>
      </c>
      <c r="D45" s="134" t="s">
        <v>157</v>
      </c>
      <c r="E45" s="53">
        <f>+E47</f>
        <v>-61062.1</v>
      </c>
      <c r="F45" s="53">
        <f t="shared" ref="F45:J45" si="20">+F47</f>
        <v>0</v>
      </c>
      <c r="G45" s="53">
        <f t="shared" si="20"/>
        <v>-61062.1</v>
      </c>
      <c r="H45" s="53">
        <f t="shared" si="20"/>
        <v>-121497.9</v>
      </c>
      <c r="I45" s="53">
        <f t="shared" si="20"/>
        <v>0</v>
      </c>
      <c r="J45" s="53">
        <f t="shared" si="20"/>
        <v>-121497.9</v>
      </c>
    </row>
    <row r="46" spans="2:10">
      <c r="B46" s="134"/>
      <c r="C46" s="134"/>
      <c r="D46" s="134" t="s">
        <v>136</v>
      </c>
      <c r="E46" s="48"/>
      <c r="F46" s="48"/>
      <c r="G46" s="48"/>
      <c r="H46" s="48"/>
      <c r="I46" s="48"/>
      <c r="J46" s="48"/>
    </row>
    <row r="47" spans="2:10" ht="34.5">
      <c r="B47" s="134"/>
      <c r="C47" s="134"/>
      <c r="D47" s="52" t="s">
        <v>54</v>
      </c>
      <c r="E47" s="56">
        <f>+E49</f>
        <v>-61062.1</v>
      </c>
      <c r="F47" s="56">
        <f t="shared" ref="F47:J47" si="21">+F49</f>
        <v>0</v>
      </c>
      <c r="G47" s="56">
        <f t="shared" si="21"/>
        <v>-61062.1</v>
      </c>
      <c r="H47" s="56">
        <f t="shared" si="21"/>
        <v>-121497.9</v>
      </c>
      <c r="I47" s="56">
        <f t="shared" si="21"/>
        <v>0</v>
      </c>
      <c r="J47" s="56">
        <f t="shared" si="21"/>
        <v>-121497.9</v>
      </c>
    </row>
    <row r="48" spans="2:10" ht="34.5">
      <c r="B48" s="134"/>
      <c r="C48" s="134"/>
      <c r="D48" s="134" t="s">
        <v>137</v>
      </c>
      <c r="E48" s="48"/>
      <c r="F48" s="48"/>
      <c r="G48" s="48"/>
      <c r="H48" s="48"/>
      <c r="I48" s="48"/>
      <c r="J48" s="48"/>
    </row>
    <row r="49" spans="2:12">
      <c r="B49" s="134"/>
      <c r="C49" s="134"/>
      <c r="D49" s="134" t="s">
        <v>4</v>
      </c>
      <c r="E49" s="53">
        <f t="shared" ref="E49:E51" si="22">+F49+G49</f>
        <v>-61062.1</v>
      </c>
      <c r="F49" s="53">
        <v>0</v>
      </c>
      <c r="G49" s="53">
        <f>+G50</f>
        <v>-61062.1</v>
      </c>
      <c r="H49" s="53">
        <f t="shared" ref="H49:H52" si="23">+I49+J49</f>
        <v>-121497.9</v>
      </c>
      <c r="I49" s="53">
        <v>0</v>
      </c>
      <c r="J49" s="53">
        <f>+J50</f>
        <v>-121497.9</v>
      </c>
    </row>
    <row r="50" spans="2:12" ht="34.5">
      <c r="B50" s="134"/>
      <c r="C50" s="134"/>
      <c r="D50" s="134" t="s">
        <v>68</v>
      </c>
      <c r="E50" s="53">
        <f t="shared" si="22"/>
        <v>-61062.1</v>
      </c>
      <c r="F50" s="53">
        <v>0</v>
      </c>
      <c r="G50" s="53">
        <f>+G51</f>
        <v>-61062.1</v>
      </c>
      <c r="H50" s="53">
        <f t="shared" si="23"/>
        <v>-121497.9</v>
      </c>
      <c r="I50" s="53">
        <v>0</v>
      </c>
      <c r="J50" s="53">
        <f>+J51</f>
        <v>-121497.9</v>
      </c>
    </row>
    <row r="51" spans="2:12">
      <c r="B51" s="134"/>
      <c r="C51" s="134"/>
      <c r="D51" s="134" t="s">
        <v>69</v>
      </c>
      <c r="E51" s="53">
        <f t="shared" si="22"/>
        <v>-61062.1</v>
      </c>
      <c r="F51" s="53">
        <v>0</v>
      </c>
      <c r="G51" s="53">
        <f>+G52</f>
        <v>-61062.1</v>
      </c>
      <c r="H51" s="53">
        <f t="shared" si="23"/>
        <v>-121497.9</v>
      </c>
      <c r="I51" s="53">
        <v>0</v>
      </c>
      <c r="J51" s="53">
        <f>+J52</f>
        <v>-121497.9</v>
      </c>
    </row>
    <row r="52" spans="2:12">
      <c r="B52" s="134"/>
      <c r="C52" s="134"/>
      <c r="D52" s="134" t="s">
        <v>70</v>
      </c>
      <c r="E52" s="53">
        <f t="shared" ref="E52" si="24">+F52+G52</f>
        <v>-61062.1</v>
      </c>
      <c r="F52" s="53">
        <v>0</v>
      </c>
      <c r="G52" s="53">
        <f>+G53</f>
        <v>-61062.1</v>
      </c>
      <c r="H52" s="53">
        <f t="shared" si="23"/>
        <v>-121497.9</v>
      </c>
      <c r="I52" s="53">
        <v>0</v>
      </c>
      <c r="J52" s="53">
        <f>+J53</f>
        <v>-121497.9</v>
      </c>
    </row>
    <row r="53" spans="2:12">
      <c r="B53" s="134"/>
      <c r="C53" s="134"/>
      <c r="D53" s="134" t="s">
        <v>117</v>
      </c>
      <c r="E53" s="53">
        <f>+F53+G53</f>
        <v>-61062.1</v>
      </c>
      <c r="F53" s="53">
        <v>0</v>
      </c>
      <c r="G53" s="53">
        <v>-61062.1</v>
      </c>
      <c r="H53" s="53">
        <f>+I53+J53</f>
        <v>-121497.9</v>
      </c>
      <c r="I53" s="53">
        <v>0</v>
      </c>
      <c r="J53" s="53">
        <v>-121497.9</v>
      </c>
    </row>
    <row r="54" spans="2:12">
      <c r="B54" s="134" t="s">
        <v>161</v>
      </c>
      <c r="C54" s="134"/>
      <c r="D54" s="134" t="s">
        <v>162</v>
      </c>
      <c r="E54" s="47">
        <f>+F54+G54</f>
        <v>-6716.4</v>
      </c>
      <c r="F54" s="47">
        <f>+F56+F64</f>
        <v>0</v>
      </c>
      <c r="G54" s="47">
        <f>+G56+G64</f>
        <v>-6716.4</v>
      </c>
      <c r="H54" s="47">
        <f>+I54+J54</f>
        <v>-6716.4</v>
      </c>
      <c r="I54" s="47">
        <f>+I56+I64</f>
        <v>0</v>
      </c>
      <c r="J54" s="47">
        <f>+J56+J64</f>
        <v>-6716.4</v>
      </c>
      <c r="K54" s="46"/>
      <c r="L54" s="46"/>
    </row>
    <row r="55" spans="2:12">
      <c r="B55" s="134"/>
      <c r="C55" s="134"/>
      <c r="D55" s="134" t="s">
        <v>3</v>
      </c>
      <c r="E55" s="55"/>
      <c r="F55" s="130"/>
      <c r="G55" s="130"/>
      <c r="H55" s="47"/>
      <c r="I55" s="47"/>
      <c r="J55" s="47"/>
      <c r="K55" s="46"/>
      <c r="L55" s="46"/>
    </row>
    <row r="56" spans="2:12" ht="69">
      <c r="B56" s="134"/>
      <c r="C56" s="126" t="s">
        <v>169</v>
      </c>
      <c r="D56" s="134" t="s">
        <v>170</v>
      </c>
      <c r="E56" s="47">
        <f>+E58</f>
        <v>-5576.9</v>
      </c>
      <c r="F56" s="47">
        <f t="shared" ref="F56:J56" si="25">+F58</f>
        <v>0</v>
      </c>
      <c r="G56" s="47">
        <f t="shared" si="25"/>
        <v>-5576.9</v>
      </c>
      <c r="H56" s="47">
        <f t="shared" si="25"/>
        <v>-5576.9</v>
      </c>
      <c r="I56" s="47">
        <f t="shared" si="25"/>
        <v>0</v>
      </c>
      <c r="J56" s="47">
        <f t="shared" si="25"/>
        <v>-5576.9</v>
      </c>
      <c r="K56" s="46"/>
      <c r="L56" s="46"/>
    </row>
    <row r="57" spans="2:12">
      <c r="B57" s="134"/>
      <c r="C57" s="134"/>
      <c r="D57" s="134" t="s">
        <v>136</v>
      </c>
      <c r="E57" s="47"/>
      <c r="F57" s="47"/>
      <c r="G57" s="47"/>
      <c r="H57" s="47"/>
      <c r="I57" s="47"/>
      <c r="J57" s="47"/>
      <c r="K57" s="46"/>
      <c r="L57" s="46"/>
    </row>
    <row r="58" spans="2:12" ht="51.75">
      <c r="B58" s="134"/>
      <c r="C58" s="134"/>
      <c r="D58" s="52" t="s">
        <v>165</v>
      </c>
      <c r="E58" s="47">
        <f>+E60</f>
        <v>-5576.9</v>
      </c>
      <c r="F58" s="47">
        <f t="shared" ref="F58:J58" si="26">+F60</f>
        <v>0</v>
      </c>
      <c r="G58" s="47">
        <f t="shared" si="26"/>
        <v>-5576.9</v>
      </c>
      <c r="H58" s="47">
        <f t="shared" si="26"/>
        <v>-5576.9</v>
      </c>
      <c r="I58" s="47">
        <f t="shared" si="26"/>
        <v>0</v>
      </c>
      <c r="J58" s="47">
        <f t="shared" si="26"/>
        <v>-5576.9</v>
      </c>
      <c r="K58" s="46"/>
      <c r="L58" s="46"/>
    </row>
    <row r="59" spans="2:12" ht="34.5">
      <c r="B59" s="134"/>
      <c r="C59" s="134"/>
      <c r="D59" s="134" t="s">
        <v>137</v>
      </c>
      <c r="E59" s="47"/>
      <c r="F59" s="47"/>
      <c r="G59" s="47"/>
      <c r="H59" s="47"/>
      <c r="I59" s="47"/>
      <c r="J59" s="47"/>
      <c r="K59" s="46"/>
      <c r="L59" s="46"/>
    </row>
    <row r="60" spans="2:12">
      <c r="B60" s="134"/>
      <c r="C60" s="134"/>
      <c r="D60" s="134" t="s">
        <v>4</v>
      </c>
      <c r="E60" s="47">
        <f t="shared" ref="E60:E62" si="27">+F60+G60</f>
        <v>-5576.9</v>
      </c>
      <c r="F60" s="47">
        <f t="shared" ref="F60:G62" si="28">+F61</f>
        <v>0</v>
      </c>
      <c r="G60" s="47">
        <f t="shared" si="28"/>
        <v>-5576.9</v>
      </c>
      <c r="H60" s="47">
        <f t="shared" ref="H60:H62" si="29">+I60+J60</f>
        <v>-5576.9</v>
      </c>
      <c r="I60" s="47">
        <f t="shared" ref="I60:J62" si="30">+I61</f>
        <v>0</v>
      </c>
      <c r="J60" s="47">
        <f t="shared" si="30"/>
        <v>-5576.9</v>
      </c>
      <c r="K60" s="46"/>
      <c r="L60" s="46"/>
    </row>
    <row r="61" spans="2:12">
      <c r="B61" s="134"/>
      <c r="C61" s="134"/>
      <c r="D61" s="134" t="s">
        <v>141</v>
      </c>
      <c r="E61" s="47">
        <f t="shared" si="27"/>
        <v>-5576.9</v>
      </c>
      <c r="F61" s="47">
        <f t="shared" si="28"/>
        <v>0</v>
      </c>
      <c r="G61" s="47">
        <f t="shared" si="28"/>
        <v>-5576.9</v>
      </c>
      <c r="H61" s="47">
        <f t="shared" si="29"/>
        <v>-5576.9</v>
      </c>
      <c r="I61" s="47">
        <f t="shared" si="30"/>
        <v>0</v>
      </c>
      <c r="J61" s="47">
        <f t="shared" si="30"/>
        <v>-5576.9</v>
      </c>
      <c r="K61" s="46"/>
      <c r="L61" s="46"/>
    </row>
    <row r="62" spans="2:12">
      <c r="B62" s="134"/>
      <c r="C62" s="134"/>
      <c r="D62" s="134" t="s">
        <v>142</v>
      </c>
      <c r="E62" s="47">
        <f t="shared" si="27"/>
        <v>-5576.9</v>
      </c>
      <c r="F62" s="47">
        <f t="shared" si="28"/>
        <v>0</v>
      </c>
      <c r="G62" s="47">
        <f t="shared" si="28"/>
        <v>-5576.9</v>
      </c>
      <c r="H62" s="47">
        <f t="shared" si="29"/>
        <v>-5576.9</v>
      </c>
      <c r="I62" s="47">
        <f t="shared" si="30"/>
        <v>0</v>
      </c>
      <c r="J62" s="47">
        <f t="shared" si="30"/>
        <v>-5576.9</v>
      </c>
      <c r="K62" s="46"/>
      <c r="L62" s="46"/>
    </row>
    <row r="63" spans="2:12">
      <c r="B63" s="134"/>
      <c r="C63" s="134"/>
      <c r="D63" s="134" t="s">
        <v>143</v>
      </c>
      <c r="E63" s="47">
        <f>+F63+G63</f>
        <v>-5576.9</v>
      </c>
      <c r="F63" s="47">
        <v>0</v>
      </c>
      <c r="G63" s="47">
        <v>-5576.9</v>
      </c>
      <c r="H63" s="47">
        <f>+I63+J63</f>
        <v>-5576.9</v>
      </c>
      <c r="I63" s="47">
        <v>0</v>
      </c>
      <c r="J63" s="47">
        <v>-5576.9</v>
      </c>
      <c r="K63" s="46"/>
      <c r="L63" s="46"/>
    </row>
    <row r="64" spans="2:12" ht="53.25" customHeight="1">
      <c r="B64" s="134"/>
      <c r="C64" s="126">
        <v>11012</v>
      </c>
      <c r="D64" s="36" t="s">
        <v>212</v>
      </c>
      <c r="E64" s="51">
        <f>+E66</f>
        <v>-1139.5</v>
      </c>
      <c r="F64" s="51">
        <f t="shared" ref="F64:J64" si="31">+F66</f>
        <v>0</v>
      </c>
      <c r="G64" s="51">
        <f t="shared" si="31"/>
        <v>-1139.5</v>
      </c>
      <c r="H64" s="51">
        <f t="shared" si="31"/>
        <v>-1139.5</v>
      </c>
      <c r="I64" s="51">
        <f t="shared" si="31"/>
        <v>0</v>
      </c>
      <c r="J64" s="51">
        <f t="shared" si="31"/>
        <v>-1139.5</v>
      </c>
      <c r="K64" s="46"/>
      <c r="L64" s="46"/>
    </row>
    <row r="65" spans="2:12">
      <c r="B65" s="134"/>
      <c r="C65" s="134"/>
      <c r="D65" s="134" t="s">
        <v>136</v>
      </c>
      <c r="E65" s="47"/>
      <c r="F65" s="47"/>
      <c r="G65" s="47"/>
      <c r="H65" s="47"/>
      <c r="I65" s="47"/>
      <c r="J65" s="47"/>
      <c r="K65" s="46"/>
      <c r="L65" s="46"/>
    </row>
    <row r="66" spans="2:12" ht="51.75">
      <c r="B66" s="134"/>
      <c r="C66" s="134"/>
      <c r="D66" s="52" t="s">
        <v>165</v>
      </c>
      <c r="E66" s="47">
        <f>+E68</f>
        <v>-1139.5</v>
      </c>
      <c r="F66" s="47">
        <f t="shared" ref="F66:J66" si="32">+F68</f>
        <v>0</v>
      </c>
      <c r="G66" s="47">
        <f t="shared" si="32"/>
        <v>-1139.5</v>
      </c>
      <c r="H66" s="47">
        <f t="shared" si="32"/>
        <v>-1139.5</v>
      </c>
      <c r="I66" s="47">
        <f t="shared" si="32"/>
        <v>0</v>
      </c>
      <c r="J66" s="47">
        <f t="shared" si="32"/>
        <v>-1139.5</v>
      </c>
      <c r="K66" s="46"/>
      <c r="L66" s="46"/>
    </row>
    <row r="67" spans="2:12" ht="34.5">
      <c r="B67" s="134"/>
      <c r="C67" s="134"/>
      <c r="D67" s="134" t="s">
        <v>137</v>
      </c>
      <c r="E67" s="47"/>
      <c r="F67" s="47"/>
      <c r="G67" s="47"/>
      <c r="H67" s="47"/>
      <c r="I67" s="47"/>
      <c r="J67" s="47"/>
      <c r="K67" s="46"/>
      <c r="L67" s="46"/>
    </row>
    <row r="68" spans="2:12">
      <c r="B68" s="134"/>
      <c r="C68" s="134"/>
      <c r="D68" s="134" t="s">
        <v>4</v>
      </c>
      <c r="E68" s="47">
        <f t="shared" ref="E68:E70" si="33">+F68+G68</f>
        <v>-1139.5</v>
      </c>
      <c r="F68" s="47">
        <f t="shared" ref="F68:G70" si="34">+F69</f>
        <v>0</v>
      </c>
      <c r="G68" s="47">
        <f t="shared" si="34"/>
        <v>-1139.5</v>
      </c>
      <c r="H68" s="47">
        <f t="shared" ref="H68:H70" si="35">+I68+J68</f>
        <v>-1139.5</v>
      </c>
      <c r="I68" s="47">
        <f t="shared" ref="I68:J70" si="36">+I69</f>
        <v>0</v>
      </c>
      <c r="J68" s="47">
        <f t="shared" si="36"/>
        <v>-1139.5</v>
      </c>
      <c r="K68" s="46"/>
      <c r="L68" s="46"/>
    </row>
    <row r="69" spans="2:12">
      <c r="B69" s="134"/>
      <c r="C69" s="134"/>
      <c r="D69" s="134" t="s">
        <v>141</v>
      </c>
      <c r="E69" s="47">
        <f t="shared" si="33"/>
        <v>-1139.5</v>
      </c>
      <c r="F69" s="47">
        <f t="shared" si="34"/>
        <v>0</v>
      </c>
      <c r="G69" s="47">
        <f t="shared" si="34"/>
        <v>-1139.5</v>
      </c>
      <c r="H69" s="47">
        <f t="shared" si="35"/>
        <v>-1139.5</v>
      </c>
      <c r="I69" s="47">
        <f t="shared" si="36"/>
        <v>0</v>
      </c>
      <c r="J69" s="47">
        <f t="shared" si="36"/>
        <v>-1139.5</v>
      </c>
      <c r="K69" s="46"/>
      <c r="L69" s="46"/>
    </row>
    <row r="70" spans="2:12">
      <c r="B70" s="134"/>
      <c r="C70" s="134"/>
      <c r="D70" s="134" t="s">
        <v>142</v>
      </c>
      <c r="E70" s="47">
        <f t="shared" si="33"/>
        <v>-1139.5</v>
      </c>
      <c r="F70" s="47">
        <f t="shared" si="34"/>
        <v>0</v>
      </c>
      <c r="G70" s="47">
        <f t="shared" si="34"/>
        <v>-1139.5</v>
      </c>
      <c r="H70" s="47">
        <f t="shared" si="35"/>
        <v>-1139.5</v>
      </c>
      <c r="I70" s="47">
        <f t="shared" si="36"/>
        <v>0</v>
      </c>
      <c r="J70" s="47">
        <f t="shared" si="36"/>
        <v>-1139.5</v>
      </c>
      <c r="K70" s="46"/>
      <c r="L70" s="46"/>
    </row>
    <row r="71" spans="2:12">
      <c r="B71" s="134"/>
      <c r="C71" s="134"/>
      <c r="D71" s="134" t="s">
        <v>143</v>
      </c>
      <c r="E71" s="47">
        <f>+F71+G71</f>
        <v>-1139.5</v>
      </c>
      <c r="F71" s="47">
        <v>0</v>
      </c>
      <c r="G71" s="47">
        <v>-1139.5</v>
      </c>
      <c r="H71" s="47">
        <f>+I71+J71</f>
        <v>-1139.5</v>
      </c>
      <c r="I71" s="47">
        <v>0</v>
      </c>
      <c r="J71" s="47">
        <v>-1139.5</v>
      </c>
      <c r="K71" s="46"/>
      <c r="L71" s="46"/>
    </row>
    <row r="72" spans="2:12" ht="21" customHeight="1">
      <c r="B72" s="134" t="s">
        <v>173</v>
      </c>
      <c r="C72" s="134"/>
      <c r="D72" s="134" t="s">
        <v>174</v>
      </c>
      <c r="E72" s="51">
        <f>+F72+G72</f>
        <v>-229694.9</v>
      </c>
      <c r="F72" s="51">
        <f>+F74+F82+F91</f>
        <v>0</v>
      </c>
      <c r="G72" s="51">
        <f>+G74+G82+G91</f>
        <v>-229694.9</v>
      </c>
      <c r="H72" s="51">
        <f>+I72+J72</f>
        <v>-305139.40000000002</v>
      </c>
      <c r="I72" s="51">
        <f>+I74+I82+I91</f>
        <v>0</v>
      </c>
      <c r="J72" s="51">
        <f>+J74+J82+J91</f>
        <v>-305139.40000000002</v>
      </c>
      <c r="K72" s="46"/>
      <c r="L72" s="46"/>
    </row>
    <row r="73" spans="2:12">
      <c r="B73" s="134"/>
      <c r="C73" s="134"/>
      <c r="D73" s="134" t="s">
        <v>3</v>
      </c>
      <c r="E73" s="55"/>
      <c r="F73" s="130"/>
      <c r="G73" s="130"/>
      <c r="H73" s="47"/>
      <c r="I73" s="47"/>
      <c r="J73" s="47"/>
      <c r="K73" s="46"/>
      <c r="L73" s="46"/>
    </row>
    <row r="74" spans="2:12" ht="60.75" customHeight="1">
      <c r="B74" s="134"/>
      <c r="C74" s="126">
        <v>11004</v>
      </c>
      <c r="D74" s="36" t="s">
        <v>213</v>
      </c>
      <c r="E74" s="47">
        <f>+E76</f>
        <v>-1145.8</v>
      </c>
      <c r="F74" s="47">
        <f t="shared" ref="F74:J74" si="37">+F76</f>
        <v>0</v>
      </c>
      <c r="G74" s="47">
        <f t="shared" si="37"/>
        <v>-1145.8</v>
      </c>
      <c r="H74" s="47">
        <f t="shared" si="37"/>
        <v>-1145.8</v>
      </c>
      <c r="I74" s="47">
        <f t="shared" si="37"/>
        <v>0</v>
      </c>
      <c r="J74" s="47">
        <f t="shared" si="37"/>
        <v>-1145.8</v>
      </c>
      <c r="K74" s="46"/>
      <c r="L74" s="46"/>
    </row>
    <row r="75" spans="2:12">
      <c r="B75" s="134"/>
      <c r="C75" s="134"/>
      <c r="D75" s="134" t="s">
        <v>136</v>
      </c>
      <c r="E75" s="47"/>
      <c r="F75" s="47"/>
      <c r="G75" s="47"/>
      <c r="H75" s="47"/>
      <c r="I75" s="47"/>
      <c r="J75" s="47"/>
      <c r="K75" s="46"/>
      <c r="L75" s="46"/>
    </row>
    <row r="76" spans="2:12" ht="51.75">
      <c r="B76" s="134"/>
      <c r="C76" s="134"/>
      <c r="D76" s="52" t="s">
        <v>165</v>
      </c>
      <c r="E76" s="47">
        <f>+E78</f>
        <v>-1145.8</v>
      </c>
      <c r="F76" s="47">
        <f t="shared" ref="F76:J76" si="38">+F78</f>
        <v>0</v>
      </c>
      <c r="G76" s="47">
        <f t="shared" si="38"/>
        <v>-1145.8</v>
      </c>
      <c r="H76" s="47">
        <f t="shared" si="38"/>
        <v>-1145.8</v>
      </c>
      <c r="I76" s="47">
        <f t="shared" si="38"/>
        <v>0</v>
      </c>
      <c r="J76" s="47">
        <f t="shared" si="38"/>
        <v>-1145.8</v>
      </c>
      <c r="K76" s="46"/>
      <c r="L76" s="46"/>
    </row>
    <row r="77" spans="2:12" ht="34.5">
      <c r="B77" s="134"/>
      <c r="C77" s="134"/>
      <c r="D77" s="134" t="s">
        <v>137</v>
      </c>
      <c r="E77" s="47"/>
      <c r="F77" s="47"/>
      <c r="G77" s="47"/>
      <c r="H77" s="47"/>
      <c r="I77" s="47"/>
      <c r="J77" s="47"/>
      <c r="K77" s="46"/>
      <c r="L77" s="46"/>
    </row>
    <row r="78" spans="2:12">
      <c r="B78" s="134"/>
      <c r="C78" s="134"/>
      <c r="D78" s="134" t="s">
        <v>4</v>
      </c>
      <c r="E78" s="47">
        <f t="shared" ref="E78:E80" si="39">+F78+G78</f>
        <v>-1145.8</v>
      </c>
      <c r="F78" s="47">
        <f t="shared" ref="F78:G80" si="40">+F79</f>
        <v>0</v>
      </c>
      <c r="G78" s="47">
        <f t="shared" si="40"/>
        <v>-1145.8</v>
      </c>
      <c r="H78" s="47">
        <f t="shared" ref="H78:H80" si="41">+I78+J78</f>
        <v>-1145.8</v>
      </c>
      <c r="I78" s="47">
        <f t="shared" ref="I78:J80" si="42">+I79</f>
        <v>0</v>
      </c>
      <c r="J78" s="47">
        <f t="shared" si="42"/>
        <v>-1145.8</v>
      </c>
      <c r="K78" s="46"/>
      <c r="L78" s="46"/>
    </row>
    <row r="79" spans="2:12">
      <c r="B79" s="134"/>
      <c r="C79" s="134"/>
      <c r="D79" s="134" t="s">
        <v>141</v>
      </c>
      <c r="E79" s="47">
        <f t="shared" si="39"/>
        <v>-1145.8</v>
      </c>
      <c r="F79" s="47">
        <f t="shared" si="40"/>
        <v>0</v>
      </c>
      <c r="G79" s="47">
        <f t="shared" si="40"/>
        <v>-1145.8</v>
      </c>
      <c r="H79" s="47">
        <f t="shared" si="41"/>
        <v>-1145.8</v>
      </c>
      <c r="I79" s="47">
        <f t="shared" si="42"/>
        <v>0</v>
      </c>
      <c r="J79" s="47">
        <f t="shared" si="42"/>
        <v>-1145.8</v>
      </c>
      <c r="K79" s="46"/>
      <c r="L79" s="46"/>
    </row>
    <row r="80" spans="2:12">
      <c r="B80" s="134"/>
      <c r="C80" s="134"/>
      <c r="D80" s="134" t="s">
        <v>142</v>
      </c>
      <c r="E80" s="47">
        <f t="shared" si="39"/>
        <v>-1145.8</v>
      </c>
      <c r="F80" s="47">
        <f t="shared" si="40"/>
        <v>0</v>
      </c>
      <c r="G80" s="47">
        <f t="shared" si="40"/>
        <v>-1145.8</v>
      </c>
      <c r="H80" s="47">
        <f t="shared" si="41"/>
        <v>-1145.8</v>
      </c>
      <c r="I80" s="47">
        <f t="shared" si="42"/>
        <v>0</v>
      </c>
      <c r="J80" s="47">
        <f t="shared" si="42"/>
        <v>-1145.8</v>
      </c>
      <c r="K80" s="46"/>
      <c r="L80" s="46"/>
    </row>
    <row r="81" spans="2:12">
      <c r="B81" s="134"/>
      <c r="C81" s="134"/>
      <c r="D81" s="134" t="s">
        <v>143</v>
      </c>
      <c r="E81" s="47">
        <f>+F81+G81</f>
        <v>-1145.8</v>
      </c>
      <c r="F81" s="47">
        <v>0</v>
      </c>
      <c r="G81" s="47">
        <v>-1145.8</v>
      </c>
      <c r="H81" s="47">
        <f>+I81+J81</f>
        <v>-1145.8</v>
      </c>
      <c r="I81" s="47">
        <v>0</v>
      </c>
      <c r="J81" s="47">
        <v>-1145.8</v>
      </c>
      <c r="K81" s="46"/>
      <c r="L81" s="46"/>
    </row>
    <row r="82" spans="2:12" ht="120.75">
      <c r="B82" s="16"/>
      <c r="C82" s="16">
        <v>31004</v>
      </c>
      <c r="D82" s="25" t="s">
        <v>214</v>
      </c>
      <c r="E82" s="44">
        <f t="shared" ref="E82:J82" si="43">+E84</f>
        <v>-31361</v>
      </c>
      <c r="F82" s="44">
        <f t="shared" si="43"/>
        <v>0</v>
      </c>
      <c r="G82" s="44">
        <f t="shared" si="43"/>
        <v>-31361</v>
      </c>
      <c r="H82" s="44">
        <f t="shared" si="43"/>
        <v>-106805.5</v>
      </c>
      <c r="I82" s="44">
        <f t="shared" si="43"/>
        <v>0</v>
      </c>
      <c r="J82" s="44">
        <f t="shared" si="43"/>
        <v>-106805.5</v>
      </c>
      <c r="K82" s="46"/>
      <c r="L82" s="46"/>
    </row>
    <row r="83" spans="2:12">
      <c r="B83" s="16"/>
      <c r="C83" s="16"/>
      <c r="D83" s="25" t="s">
        <v>136</v>
      </c>
      <c r="E83" s="25"/>
      <c r="F83" s="25"/>
      <c r="G83" s="25"/>
      <c r="H83" s="25"/>
      <c r="I83" s="25"/>
      <c r="J83" s="25"/>
      <c r="K83" s="46"/>
      <c r="L83" s="46"/>
    </row>
    <row r="84" spans="2:12" ht="51.75">
      <c r="B84" s="16"/>
      <c r="C84" s="16"/>
      <c r="D84" s="25" t="s">
        <v>165</v>
      </c>
      <c r="E84" s="44">
        <f t="shared" ref="E84:J84" si="44">+E86</f>
        <v>-31361</v>
      </c>
      <c r="F84" s="44">
        <f t="shared" si="44"/>
        <v>0</v>
      </c>
      <c r="G84" s="44">
        <f t="shared" si="44"/>
        <v>-31361</v>
      </c>
      <c r="H84" s="44">
        <f t="shared" si="44"/>
        <v>-106805.5</v>
      </c>
      <c r="I84" s="44">
        <f t="shared" si="44"/>
        <v>0</v>
      </c>
      <c r="J84" s="44">
        <f t="shared" si="44"/>
        <v>-106805.5</v>
      </c>
      <c r="K84" s="46"/>
      <c r="L84" s="46"/>
    </row>
    <row r="85" spans="2:12" ht="34.5">
      <c r="B85" s="16"/>
      <c r="C85" s="16"/>
      <c r="D85" s="25" t="s">
        <v>137</v>
      </c>
      <c r="E85" s="25"/>
      <c r="F85" s="25"/>
      <c r="G85" s="25"/>
      <c r="H85" s="25"/>
      <c r="I85" s="25"/>
      <c r="J85" s="25"/>
      <c r="K85" s="46"/>
      <c r="L85" s="46"/>
    </row>
    <row r="86" spans="2:12">
      <c r="B86" s="16"/>
      <c r="C86" s="16"/>
      <c r="D86" s="25" t="s">
        <v>4</v>
      </c>
      <c r="E86" s="47">
        <f t="shared" ref="E86:E90" si="45">+F86+G86</f>
        <v>-31361</v>
      </c>
      <c r="F86" s="47">
        <f t="shared" ref="F86:G89" si="46">+F87</f>
        <v>0</v>
      </c>
      <c r="G86" s="47">
        <f t="shared" si="46"/>
        <v>-31361</v>
      </c>
      <c r="H86" s="47">
        <f t="shared" ref="H86:H90" si="47">+I86+J86</f>
        <v>-106805.5</v>
      </c>
      <c r="I86" s="47">
        <f t="shared" ref="I86:J89" si="48">+I87</f>
        <v>0</v>
      </c>
      <c r="J86" s="47">
        <f t="shared" si="48"/>
        <v>-106805.5</v>
      </c>
      <c r="K86" s="46"/>
      <c r="L86" s="46"/>
    </row>
    <row r="87" spans="2:12" ht="34.5">
      <c r="B87" s="16"/>
      <c r="C87" s="16"/>
      <c r="D87" s="25" t="s">
        <v>68</v>
      </c>
      <c r="E87" s="47">
        <f t="shared" si="45"/>
        <v>-31361</v>
      </c>
      <c r="F87" s="47">
        <f t="shared" si="46"/>
        <v>0</v>
      </c>
      <c r="G87" s="47">
        <f t="shared" si="46"/>
        <v>-31361</v>
      </c>
      <c r="H87" s="47">
        <f t="shared" si="47"/>
        <v>-106805.5</v>
      </c>
      <c r="I87" s="47">
        <f t="shared" si="48"/>
        <v>0</v>
      </c>
      <c r="J87" s="47">
        <f t="shared" si="48"/>
        <v>-106805.5</v>
      </c>
      <c r="K87" s="46"/>
      <c r="L87" s="46"/>
    </row>
    <row r="88" spans="2:12">
      <c r="B88" s="16"/>
      <c r="C88" s="16"/>
      <c r="D88" s="25" t="s">
        <v>69</v>
      </c>
      <c r="E88" s="47">
        <f t="shared" si="45"/>
        <v>-31361</v>
      </c>
      <c r="F88" s="47">
        <f t="shared" si="46"/>
        <v>0</v>
      </c>
      <c r="G88" s="47">
        <f t="shared" si="46"/>
        <v>-31361</v>
      </c>
      <c r="H88" s="47">
        <f t="shared" si="47"/>
        <v>-106805.5</v>
      </c>
      <c r="I88" s="47">
        <f t="shared" si="48"/>
        <v>0</v>
      </c>
      <c r="J88" s="47">
        <f t="shared" si="48"/>
        <v>-106805.5</v>
      </c>
      <c r="K88" s="46"/>
      <c r="L88" s="46"/>
    </row>
    <row r="89" spans="2:12">
      <c r="B89" s="16"/>
      <c r="C89" s="16"/>
      <c r="D89" s="25" t="s">
        <v>70</v>
      </c>
      <c r="E89" s="47">
        <f t="shared" si="45"/>
        <v>-31361</v>
      </c>
      <c r="F89" s="47">
        <f t="shared" si="46"/>
        <v>0</v>
      </c>
      <c r="G89" s="47">
        <f t="shared" si="46"/>
        <v>-31361</v>
      </c>
      <c r="H89" s="47">
        <f t="shared" si="47"/>
        <v>-106805.5</v>
      </c>
      <c r="I89" s="47">
        <f t="shared" si="48"/>
        <v>0</v>
      </c>
      <c r="J89" s="47">
        <f t="shared" si="48"/>
        <v>-106805.5</v>
      </c>
      <c r="K89" s="46"/>
      <c r="L89" s="46"/>
    </row>
    <row r="90" spans="2:12" ht="34.5">
      <c r="B90" s="16"/>
      <c r="C90" s="16"/>
      <c r="D90" s="25" t="s">
        <v>215</v>
      </c>
      <c r="E90" s="47">
        <f t="shared" si="45"/>
        <v>-31361</v>
      </c>
      <c r="F90" s="47">
        <v>0</v>
      </c>
      <c r="G90" s="47">
        <v>-31361</v>
      </c>
      <c r="H90" s="47">
        <f t="shared" si="47"/>
        <v>-106805.5</v>
      </c>
      <c r="I90" s="47">
        <v>0</v>
      </c>
      <c r="J90" s="47">
        <v>-106805.5</v>
      </c>
      <c r="K90" s="46"/>
      <c r="L90" s="46"/>
    </row>
    <row r="91" spans="2:12" ht="103.5">
      <c r="B91" s="16"/>
      <c r="C91" s="16">
        <v>12001</v>
      </c>
      <c r="D91" s="25" t="s">
        <v>216</v>
      </c>
      <c r="E91" s="44">
        <f t="shared" ref="E91:J91" si="49">+E93</f>
        <v>-197188.1</v>
      </c>
      <c r="F91" s="44">
        <f t="shared" si="49"/>
        <v>0</v>
      </c>
      <c r="G91" s="44">
        <f t="shared" si="49"/>
        <v>-197188.1</v>
      </c>
      <c r="H91" s="44">
        <f t="shared" si="49"/>
        <v>-197188.1</v>
      </c>
      <c r="I91" s="44">
        <f t="shared" si="49"/>
        <v>0</v>
      </c>
      <c r="J91" s="44">
        <f t="shared" si="49"/>
        <v>-197188.1</v>
      </c>
      <c r="K91" s="46"/>
      <c r="L91" s="46"/>
    </row>
    <row r="92" spans="2:12">
      <c r="B92" s="16"/>
      <c r="C92" s="16"/>
      <c r="D92" s="25" t="s">
        <v>136</v>
      </c>
      <c r="E92" s="25"/>
      <c r="F92" s="25"/>
      <c r="G92" s="25"/>
      <c r="H92" s="25"/>
      <c r="I92" s="25"/>
      <c r="J92" s="25"/>
      <c r="K92" s="46"/>
      <c r="L92" s="46"/>
    </row>
    <row r="93" spans="2:12" ht="51.75">
      <c r="B93" s="16"/>
      <c r="C93" s="16"/>
      <c r="D93" s="25" t="s">
        <v>165</v>
      </c>
      <c r="E93" s="44">
        <f t="shared" ref="E93:J93" si="50">+E95</f>
        <v>-197188.1</v>
      </c>
      <c r="F93" s="44">
        <f t="shared" si="50"/>
        <v>0</v>
      </c>
      <c r="G93" s="44">
        <f t="shared" si="50"/>
        <v>-197188.1</v>
      </c>
      <c r="H93" s="44">
        <f t="shared" si="50"/>
        <v>-197188.1</v>
      </c>
      <c r="I93" s="44">
        <f t="shared" si="50"/>
        <v>0</v>
      </c>
      <c r="J93" s="44">
        <f t="shared" si="50"/>
        <v>-197188.1</v>
      </c>
      <c r="K93" s="46"/>
      <c r="L93" s="46"/>
    </row>
    <row r="94" spans="2:12" ht="34.5">
      <c r="B94" s="16"/>
      <c r="C94" s="16"/>
      <c r="D94" s="25" t="s">
        <v>137</v>
      </c>
      <c r="E94" s="25"/>
      <c r="F94" s="25"/>
      <c r="G94" s="25"/>
      <c r="H94" s="25"/>
      <c r="I94" s="25"/>
      <c r="J94" s="25"/>
      <c r="K94" s="46"/>
      <c r="L94" s="46"/>
    </row>
    <row r="95" spans="2:12">
      <c r="B95" s="16"/>
      <c r="C95" s="16"/>
      <c r="D95" s="25" t="s">
        <v>4</v>
      </c>
      <c r="E95" s="47">
        <f t="shared" ref="E95:E99" si="51">+F95+G95</f>
        <v>-197188.1</v>
      </c>
      <c r="F95" s="47">
        <f>+F96</f>
        <v>0</v>
      </c>
      <c r="G95" s="47">
        <f>+G96</f>
        <v>-197188.1</v>
      </c>
      <c r="H95" s="47">
        <f t="shared" ref="H95:H99" si="52">+I95+J95</f>
        <v>-197188.1</v>
      </c>
      <c r="I95" s="47">
        <f>+I96</f>
        <v>0</v>
      </c>
      <c r="J95" s="47">
        <f>+J96</f>
        <v>-197188.1</v>
      </c>
      <c r="K95" s="46"/>
      <c r="L95" s="46"/>
    </row>
    <row r="96" spans="2:12" ht="34.5">
      <c r="B96" s="16"/>
      <c r="C96" s="16"/>
      <c r="D96" s="25" t="s">
        <v>68</v>
      </c>
      <c r="E96" s="47">
        <f t="shared" si="51"/>
        <v>-197188.1</v>
      </c>
      <c r="F96" s="47">
        <f>+F97</f>
        <v>0</v>
      </c>
      <c r="G96" s="47">
        <f>+G97</f>
        <v>-197188.1</v>
      </c>
      <c r="H96" s="47">
        <f t="shared" si="52"/>
        <v>-197188.1</v>
      </c>
      <c r="I96" s="47">
        <f>+I97</f>
        <v>0</v>
      </c>
      <c r="J96" s="47">
        <f>+J97</f>
        <v>-197188.1</v>
      </c>
      <c r="K96" s="46"/>
      <c r="L96" s="46"/>
    </row>
    <row r="97" spans="2:12">
      <c r="B97" s="16"/>
      <c r="C97" s="16"/>
      <c r="D97" s="25" t="s">
        <v>69</v>
      </c>
      <c r="E97" s="47">
        <f t="shared" si="51"/>
        <v>-197188.1</v>
      </c>
      <c r="F97" s="47">
        <f>+F98+F100</f>
        <v>0</v>
      </c>
      <c r="G97" s="47">
        <f>+G98+G100</f>
        <v>-197188.1</v>
      </c>
      <c r="H97" s="47">
        <f t="shared" si="52"/>
        <v>-197188.1</v>
      </c>
      <c r="I97" s="47">
        <f>+I98+I100</f>
        <v>0</v>
      </c>
      <c r="J97" s="47">
        <f>+J98+J100</f>
        <v>-197188.1</v>
      </c>
      <c r="K97" s="46"/>
      <c r="L97" s="46"/>
    </row>
    <row r="98" spans="2:12">
      <c r="B98" s="16"/>
      <c r="C98" s="16"/>
      <c r="D98" s="25" t="s">
        <v>70</v>
      </c>
      <c r="E98" s="47">
        <f t="shared" si="51"/>
        <v>-185674.4</v>
      </c>
      <c r="F98" s="47">
        <f>+F99</f>
        <v>0</v>
      </c>
      <c r="G98" s="47">
        <f>+G99</f>
        <v>-185674.4</v>
      </c>
      <c r="H98" s="47">
        <f t="shared" si="52"/>
        <v>-185674.4</v>
      </c>
      <c r="I98" s="47">
        <f>+I99</f>
        <v>0</v>
      </c>
      <c r="J98" s="47">
        <f>+J99</f>
        <v>-185674.4</v>
      </c>
      <c r="K98" s="46"/>
      <c r="L98" s="46"/>
    </row>
    <row r="99" spans="2:12">
      <c r="B99" s="16"/>
      <c r="C99" s="16"/>
      <c r="D99" s="25" t="s">
        <v>217</v>
      </c>
      <c r="E99" s="47">
        <f t="shared" si="51"/>
        <v>-185674.4</v>
      </c>
      <c r="F99" s="47">
        <v>0</v>
      </c>
      <c r="G99" s="47">
        <v>-185674.4</v>
      </c>
      <c r="H99" s="47">
        <f t="shared" si="52"/>
        <v>-185674.4</v>
      </c>
      <c r="I99" s="47">
        <v>0</v>
      </c>
      <c r="J99" s="47">
        <v>-185674.4</v>
      </c>
      <c r="K99" s="46"/>
      <c r="L99" s="46"/>
    </row>
    <row r="100" spans="2:12">
      <c r="B100" s="16"/>
      <c r="C100" s="16"/>
      <c r="D100" s="25" t="s">
        <v>218</v>
      </c>
      <c r="E100" s="47">
        <f>+F100+G100</f>
        <v>-11513.7</v>
      </c>
      <c r="F100" s="47">
        <f>+F101</f>
        <v>0</v>
      </c>
      <c r="G100" s="47">
        <f>+G101</f>
        <v>-11513.7</v>
      </c>
      <c r="H100" s="47">
        <f>+I100+J100</f>
        <v>-11513.7</v>
      </c>
      <c r="I100" s="47">
        <f>+I101</f>
        <v>0</v>
      </c>
      <c r="J100" s="47">
        <f>+J101</f>
        <v>-11513.7</v>
      </c>
      <c r="K100" s="46"/>
      <c r="L100" s="46"/>
    </row>
    <row r="101" spans="2:12">
      <c r="B101" s="16"/>
      <c r="C101" s="16"/>
      <c r="D101" s="25" t="s">
        <v>219</v>
      </c>
      <c r="E101" s="47">
        <f t="shared" ref="E101" si="53">+F101+G101</f>
        <v>-11513.7</v>
      </c>
      <c r="F101" s="47">
        <v>0</v>
      </c>
      <c r="G101" s="47">
        <v>-11513.7</v>
      </c>
      <c r="H101" s="47">
        <f t="shared" ref="H101" si="54">+I101+J101</f>
        <v>-11513.7</v>
      </c>
      <c r="I101" s="47">
        <v>0</v>
      </c>
      <c r="J101" s="47">
        <v>-11513.7</v>
      </c>
      <c r="K101" s="46"/>
      <c r="L101" s="46"/>
    </row>
  </sheetData>
  <mergeCells count="12">
    <mergeCell ref="B17:D17"/>
    <mergeCell ref="I9:J9"/>
    <mergeCell ref="B4:F4"/>
    <mergeCell ref="B5:J5"/>
    <mergeCell ref="B7:C9"/>
    <mergeCell ref="D7:D10"/>
    <mergeCell ref="E7:J7"/>
    <mergeCell ref="E8:G8"/>
    <mergeCell ref="H8:J8"/>
    <mergeCell ref="E9:E10"/>
    <mergeCell ref="F9:G9"/>
    <mergeCell ref="H9:H10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0" firstPageNumber="236" orientation="portrait" horizontalDpi="300" verticalDpi="300" r:id="rId1"/>
  <ignoredErrors>
    <ignoredError sqref="E17:H20 E35:H43 E32:E34 H32:H34 E26:H28 E25:F25 H25 F16:H16 H11:H15 E22:H24 E21 H21 E30:H31 E29:F29 E45:H52 E44:F44 H44 E53:F53 H53 H60:H74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topLeftCell="A16" zoomScaleNormal="100" workbookViewId="0"/>
  </sheetViews>
  <sheetFormatPr defaultRowHeight="17.25"/>
  <cols>
    <col min="1" max="1" width="9.140625" style="10"/>
    <col min="2" max="2" width="10.140625" style="12" customWidth="1"/>
    <col min="3" max="3" width="10.5703125" style="12" customWidth="1"/>
    <col min="4" max="4" width="58.85546875" style="10" customWidth="1"/>
    <col min="5" max="5" width="18.28515625" style="10" customWidth="1"/>
    <col min="6" max="6" width="18.85546875" style="10" customWidth="1"/>
    <col min="7" max="16384" width="9.140625" style="10"/>
  </cols>
  <sheetData>
    <row r="1" spans="2:9" ht="17.25" customHeight="1">
      <c r="B1" s="176" t="s">
        <v>130</v>
      </c>
      <c r="C1" s="176"/>
      <c r="D1" s="176"/>
      <c r="E1" s="176"/>
      <c r="F1" s="176"/>
    </row>
    <row r="2" spans="2:9" ht="17.25" customHeight="1">
      <c r="B2" s="176" t="s">
        <v>75</v>
      </c>
      <c r="C2" s="176"/>
      <c r="D2" s="176"/>
      <c r="E2" s="176"/>
      <c r="F2" s="176"/>
    </row>
    <row r="3" spans="2:9" ht="17.25" customHeight="1">
      <c r="B3" s="176" t="s">
        <v>0</v>
      </c>
      <c r="C3" s="176"/>
      <c r="D3" s="176"/>
      <c r="E3" s="176"/>
      <c r="F3" s="176"/>
    </row>
    <row r="4" spans="2:9">
      <c r="B4" s="176"/>
      <c r="C4" s="176"/>
      <c r="D4" s="176"/>
      <c r="E4" s="176"/>
      <c r="F4" s="176"/>
    </row>
    <row r="5" spans="2:9" ht="48" customHeight="1">
      <c r="B5" s="177" t="s">
        <v>113</v>
      </c>
      <c r="C5" s="177"/>
      <c r="D5" s="177"/>
      <c r="E5" s="177"/>
      <c r="F5" s="177"/>
    </row>
    <row r="6" spans="2:9" ht="17.25" customHeight="1">
      <c r="B6" s="11"/>
      <c r="C6" s="11"/>
      <c r="D6" s="106"/>
      <c r="E6" s="175" t="s">
        <v>73</v>
      </c>
      <c r="F6" s="175"/>
    </row>
    <row r="7" spans="2:9" s="12" customFormat="1" ht="69.75" customHeight="1">
      <c r="B7" s="173" t="s">
        <v>21</v>
      </c>
      <c r="C7" s="173"/>
      <c r="D7" s="171" t="s">
        <v>22</v>
      </c>
      <c r="E7" s="172" t="s">
        <v>36</v>
      </c>
      <c r="F7" s="172"/>
    </row>
    <row r="8" spans="2:9" s="12" customFormat="1" ht="56.25" customHeight="1">
      <c r="B8" s="13" t="s">
        <v>24</v>
      </c>
      <c r="C8" s="13" t="s">
        <v>25</v>
      </c>
      <c r="D8" s="171"/>
      <c r="E8" s="14" t="s">
        <v>72</v>
      </c>
      <c r="F8" s="108" t="s">
        <v>2</v>
      </c>
    </row>
    <row r="9" spans="2:9" s="12" customFormat="1">
      <c r="B9" s="13"/>
      <c r="C9" s="13"/>
      <c r="D9" s="107" t="s">
        <v>30</v>
      </c>
      <c r="E9" s="112">
        <f>+E11</f>
        <v>0</v>
      </c>
      <c r="F9" s="112">
        <f>+F11</f>
        <v>5445225.7999999998</v>
      </c>
    </row>
    <row r="10" spans="2:9">
      <c r="B10" s="13"/>
      <c r="C10" s="13"/>
      <c r="D10" s="107" t="s">
        <v>31</v>
      </c>
      <c r="E10" s="59"/>
      <c r="F10" s="59"/>
    </row>
    <row r="11" spans="2:9" s="12" customFormat="1" ht="34.5">
      <c r="B11" s="16"/>
      <c r="C11" s="15"/>
      <c r="D11" s="15" t="s">
        <v>34</v>
      </c>
      <c r="E11" s="112">
        <f>+E13+E21</f>
        <v>0</v>
      </c>
      <c r="F11" s="112">
        <f>+F13+F21</f>
        <v>5445225.7999999998</v>
      </c>
    </row>
    <row r="12" spans="2:9" s="12" customFormat="1">
      <c r="B12" s="16"/>
      <c r="C12" s="16"/>
      <c r="D12" s="16" t="s">
        <v>32</v>
      </c>
      <c r="E12" s="108"/>
      <c r="F12" s="108"/>
    </row>
    <row r="13" spans="2:9" ht="34.5">
      <c r="B13" s="16">
        <v>1049</v>
      </c>
      <c r="C13" s="16">
        <v>21001</v>
      </c>
      <c r="D13" s="29" t="s">
        <v>35</v>
      </c>
      <c r="E13" s="112">
        <f>+E15</f>
        <v>40563.5</v>
      </c>
      <c r="F13" s="112">
        <f t="shared" ref="F13" si="0">+F15</f>
        <v>5551808.2000000002</v>
      </c>
      <c r="G13" s="12"/>
    </row>
    <row r="14" spans="2:9" s="19" customFormat="1">
      <c r="B14" s="60"/>
      <c r="C14" s="60"/>
      <c r="D14" s="17" t="s">
        <v>18</v>
      </c>
      <c r="E14" s="18"/>
      <c r="F14" s="18"/>
      <c r="G14" s="12"/>
    </row>
    <row r="15" spans="2:9" s="19" customFormat="1" ht="39" customHeight="1">
      <c r="B15" s="61"/>
      <c r="C15" s="61"/>
      <c r="D15" s="16" t="s">
        <v>37</v>
      </c>
      <c r="E15" s="18">
        <f>+E17</f>
        <v>40563.5</v>
      </c>
      <c r="F15" s="18">
        <f>+F17</f>
        <v>5551808.2000000002</v>
      </c>
      <c r="G15" s="27"/>
      <c r="H15" s="27"/>
      <c r="I15" s="27"/>
    </row>
    <row r="16" spans="2:9">
      <c r="B16" s="25"/>
      <c r="C16" s="25"/>
      <c r="D16" s="17" t="s">
        <v>33</v>
      </c>
      <c r="E16" s="7"/>
      <c r="F16" s="7"/>
    </row>
    <row r="17" spans="2:6" ht="34.5">
      <c r="B17" s="16"/>
      <c r="C17" s="16">
        <v>3</v>
      </c>
      <c r="D17" s="21" t="s">
        <v>138</v>
      </c>
      <c r="E17" s="112">
        <f>SUM(E18:E20)</f>
        <v>40563.5</v>
      </c>
      <c r="F17" s="112">
        <f>SUM(F18:F20)</f>
        <v>5551808.2000000002</v>
      </c>
    </row>
    <row r="18" spans="2:6" ht="34.5">
      <c r="B18" s="16"/>
      <c r="C18" s="16"/>
      <c r="D18" s="21" t="s">
        <v>221</v>
      </c>
      <c r="E18" s="112">
        <v>0</v>
      </c>
      <c r="F18" s="112">
        <v>360519.3</v>
      </c>
    </row>
    <row r="19" spans="2:6" ht="34.5">
      <c r="B19" s="16"/>
      <c r="C19" s="16"/>
      <c r="D19" s="21" t="s">
        <v>222</v>
      </c>
      <c r="E19" s="121">
        <v>40563.5</v>
      </c>
      <c r="F19" s="112">
        <v>2364112.7000000002</v>
      </c>
    </row>
    <row r="20" spans="2:6" ht="34.5">
      <c r="B20" s="16"/>
      <c r="C20" s="16"/>
      <c r="D20" s="21" t="s">
        <v>223</v>
      </c>
      <c r="E20" s="112">
        <v>0</v>
      </c>
      <c r="F20" s="112">
        <v>2827176.2</v>
      </c>
    </row>
    <row r="21" spans="2:6" ht="34.5">
      <c r="B21" s="16">
        <v>1049</v>
      </c>
      <c r="C21" s="16">
        <v>21001</v>
      </c>
      <c r="D21" s="29" t="s">
        <v>35</v>
      </c>
      <c r="E21" s="112">
        <f>+E23</f>
        <v>-40563.5</v>
      </c>
      <c r="F21" s="112">
        <f>+F23</f>
        <v>-106582.39999999999</v>
      </c>
    </row>
    <row r="22" spans="2:6">
      <c r="B22" s="60"/>
      <c r="C22" s="60"/>
      <c r="D22" s="17" t="s">
        <v>18</v>
      </c>
      <c r="E22" s="18"/>
      <c r="F22" s="18"/>
    </row>
    <row r="23" spans="2:6">
      <c r="B23" s="61"/>
      <c r="C23" s="61"/>
      <c r="D23" s="16" t="s">
        <v>140</v>
      </c>
      <c r="E23" s="18">
        <f>-E13</f>
        <v>-40563.5</v>
      </c>
      <c r="F23" s="18">
        <v>-106582.39999999999</v>
      </c>
    </row>
  </sheetData>
  <mergeCells count="9">
    <mergeCell ref="B7:C7"/>
    <mergeCell ref="D7:D8"/>
    <mergeCell ref="B1:F1"/>
    <mergeCell ref="B2:F2"/>
    <mergeCell ref="B3:F3"/>
    <mergeCell ref="B4:F4"/>
    <mergeCell ref="B5:F5"/>
    <mergeCell ref="E6:F6"/>
    <mergeCell ref="E7:F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194"/>
  <sheetViews>
    <sheetView topLeftCell="A193" zoomScaleNormal="100" zoomScaleSheetLayoutView="85" workbookViewId="0">
      <selection activeCell="C209" sqref="C209"/>
    </sheetView>
  </sheetViews>
  <sheetFormatPr defaultColWidth="8.28515625" defaultRowHeight="17.25"/>
  <cols>
    <col min="1" max="1" width="8.28515625" style="85"/>
    <col min="2" max="2" width="28.5703125" style="85" customWidth="1"/>
    <col min="3" max="3" width="57.5703125" style="85" customWidth="1"/>
    <col min="4" max="5" width="23.28515625" style="85" customWidth="1"/>
    <col min="6" max="255" width="8.28515625" style="85"/>
    <col min="256" max="256" width="28.5703125" style="85" customWidth="1"/>
    <col min="257" max="257" width="47.7109375" style="85" customWidth="1"/>
    <col min="258" max="260" width="13.85546875" style="85" customWidth="1"/>
    <col min="261" max="261" width="15.42578125" style="85" customWidth="1"/>
    <col min="262" max="511" width="8.28515625" style="85"/>
    <col min="512" max="512" width="28.5703125" style="85" customWidth="1"/>
    <col min="513" max="513" width="47.7109375" style="85" customWidth="1"/>
    <col min="514" max="516" width="13.85546875" style="85" customWidth="1"/>
    <col min="517" max="517" width="15.42578125" style="85" customWidth="1"/>
    <col min="518" max="767" width="8.28515625" style="85"/>
    <col min="768" max="768" width="28.5703125" style="85" customWidth="1"/>
    <col min="769" max="769" width="47.7109375" style="85" customWidth="1"/>
    <col min="770" max="772" width="13.85546875" style="85" customWidth="1"/>
    <col min="773" max="773" width="15.42578125" style="85" customWidth="1"/>
    <col min="774" max="1023" width="8.28515625" style="85"/>
    <col min="1024" max="1024" width="28.5703125" style="85" customWidth="1"/>
    <col min="1025" max="1025" width="47.7109375" style="85" customWidth="1"/>
    <col min="1026" max="1028" width="13.85546875" style="85" customWidth="1"/>
    <col min="1029" max="1029" width="15.42578125" style="85" customWidth="1"/>
    <col min="1030" max="1279" width="8.28515625" style="85"/>
    <col min="1280" max="1280" width="28.5703125" style="85" customWidth="1"/>
    <col min="1281" max="1281" width="47.7109375" style="85" customWidth="1"/>
    <col min="1282" max="1284" width="13.85546875" style="85" customWidth="1"/>
    <col min="1285" max="1285" width="15.42578125" style="85" customWidth="1"/>
    <col min="1286" max="1535" width="8.28515625" style="85"/>
    <col min="1536" max="1536" width="28.5703125" style="85" customWidth="1"/>
    <col min="1537" max="1537" width="47.7109375" style="85" customWidth="1"/>
    <col min="1538" max="1540" width="13.85546875" style="85" customWidth="1"/>
    <col min="1541" max="1541" width="15.42578125" style="85" customWidth="1"/>
    <col min="1542" max="1791" width="8.28515625" style="85"/>
    <col min="1792" max="1792" width="28.5703125" style="85" customWidth="1"/>
    <col min="1793" max="1793" width="47.7109375" style="85" customWidth="1"/>
    <col min="1794" max="1796" width="13.85546875" style="85" customWidth="1"/>
    <col min="1797" max="1797" width="15.42578125" style="85" customWidth="1"/>
    <col min="1798" max="2047" width="8.28515625" style="85"/>
    <col min="2048" max="2048" width="28.5703125" style="85" customWidth="1"/>
    <col min="2049" max="2049" width="47.7109375" style="85" customWidth="1"/>
    <col min="2050" max="2052" width="13.85546875" style="85" customWidth="1"/>
    <col min="2053" max="2053" width="15.42578125" style="85" customWidth="1"/>
    <col min="2054" max="2303" width="8.28515625" style="85"/>
    <col min="2304" max="2304" width="28.5703125" style="85" customWidth="1"/>
    <col min="2305" max="2305" width="47.7109375" style="85" customWidth="1"/>
    <col min="2306" max="2308" width="13.85546875" style="85" customWidth="1"/>
    <col min="2309" max="2309" width="15.42578125" style="85" customWidth="1"/>
    <col min="2310" max="2559" width="8.28515625" style="85"/>
    <col min="2560" max="2560" width="28.5703125" style="85" customWidth="1"/>
    <col min="2561" max="2561" width="47.7109375" style="85" customWidth="1"/>
    <col min="2562" max="2564" width="13.85546875" style="85" customWidth="1"/>
    <col min="2565" max="2565" width="15.42578125" style="85" customWidth="1"/>
    <col min="2566" max="2815" width="8.28515625" style="85"/>
    <col min="2816" max="2816" width="28.5703125" style="85" customWidth="1"/>
    <col min="2817" max="2817" width="47.7109375" style="85" customWidth="1"/>
    <col min="2818" max="2820" width="13.85546875" style="85" customWidth="1"/>
    <col min="2821" max="2821" width="15.42578125" style="85" customWidth="1"/>
    <col min="2822" max="3071" width="8.28515625" style="85"/>
    <col min="3072" max="3072" width="28.5703125" style="85" customWidth="1"/>
    <col min="3073" max="3073" width="47.7109375" style="85" customWidth="1"/>
    <col min="3074" max="3076" width="13.85546875" style="85" customWidth="1"/>
    <col min="3077" max="3077" width="15.42578125" style="85" customWidth="1"/>
    <col min="3078" max="3327" width="8.28515625" style="85"/>
    <col min="3328" max="3328" width="28.5703125" style="85" customWidth="1"/>
    <col min="3329" max="3329" width="47.7109375" style="85" customWidth="1"/>
    <col min="3330" max="3332" width="13.85546875" style="85" customWidth="1"/>
    <col min="3333" max="3333" width="15.42578125" style="85" customWidth="1"/>
    <col min="3334" max="3583" width="8.28515625" style="85"/>
    <col min="3584" max="3584" width="28.5703125" style="85" customWidth="1"/>
    <col min="3585" max="3585" width="47.7109375" style="85" customWidth="1"/>
    <col min="3586" max="3588" width="13.85546875" style="85" customWidth="1"/>
    <col min="3589" max="3589" width="15.42578125" style="85" customWidth="1"/>
    <col min="3590" max="3839" width="8.28515625" style="85"/>
    <col min="3840" max="3840" width="28.5703125" style="85" customWidth="1"/>
    <col min="3841" max="3841" width="47.7109375" style="85" customWidth="1"/>
    <col min="3842" max="3844" width="13.85546875" style="85" customWidth="1"/>
    <col min="3845" max="3845" width="15.42578125" style="85" customWidth="1"/>
    <col min="3846" max="4095" width="8.28515625" style="85"/>
    <col min="4096" max="4096" width="28.5703125" style="85" customWidth="1"/>
    <col min="4097" max="4097" width="47.7109375" style="85" customWidth="1"/>
    <col min="4098" max="4100" width="13.85546875" style="85" customWidth="1"/>
    <col min="4101" max="4101" width="15.42578125" style="85" customWidth="1"/>
    <col min="4102" max="4351" width="8.28515625" style="85"/>
    <col min="4352" max="4352" width="28.5703125" style="85" customWidth="1"/>
    <col min="4353" max="4353" width="47.7109375" style="85" customWidth="1"/>
    <col min="4354" max="4356" width="13.85546875" style="85" customWidth="1"/>
    <col min="4357" max="4357" width="15.42578125" style="85" customWidth="1"/>
    <col min="4358" max="4607" width="8.28515625" style="85"/>
    <col min="4608" max="4608" width="28.5703125" style="85" customWidth="1"/>
    <col min="4609" max="4609" width="47.7109375" style="85" customWidth="1"/>
    <col min="4610" max="4612" width="13.85546875" style="85" customWidth="1"/>
    <col min="4613" max="4613" width="15.42578125" style="85" customWidth="1"/>
    <col min="4614" max="4863" width="8.28515625" style="85"/>
    <col min="4864" max="4864" width="28.5703125" style="85" customWidth="1"/>
    <col min="4865" max="4865" width="47.7109375" style="85" customWidth="1"/>
    <col min="4866" max="4868" width="13.85546875" style="85" customWidth="1"/>
    <col min="4869" max="4869" width="15.42578125" style="85" customWidth="1"/>
    <col min="4870" max="5119" width="8.28515625" style="85"/>
    <col min="5120" max="5120" width="28.5703125" style="85" customWidth="1"/>
    <col min="5121" max="5121" width="47.7109375" style="85" customWidth="1"/>
    <col min="5122" max="5124" width="13.85546875" style="85" customWidth="1"/>
    <col min="5125" max="5125" width="15.42578125" style="85" customWidth="1"/>
    <col min="5126" max="5375" width="8.28515625" style="85"/>
    <col min="5376" max="5376" width="28.5703125" style="85" customWidth="1"/>
    <col min="5377" max="5377" width="47.7109375" style="85" customWidth="1"/>
    <col min="5378" max="5380" width="13.85546875" style="85" customWidth="1"/>
    <col min="5381" max="5381" width="15.42578125" style="85" customWidth="1"/>
    <col min="5382" max="5631" width="8.28515625" style="85"/>
    <col min="5632" max="5632" width="28.5703125" style="85" customWidth="1"/>
    <col min="5633" max="5633" width="47.7109375" style="85" customWidth="1"/>
    <col min="5634" max="5636" width="13.85546875" style="85" customWidth="1"/>
    <col min="5637" max="5637" width="15.42578125" style="85" customWidth="1"/>
    <col min="5638" max="5887" width="8.28515625" style="85"/>
    <col min="5888" max="5888" width="28.5703125" style="85" customWidth="1"/>
    <col min="5889" max="5889" width="47.7109375" style="85" customWidth="1"/>
    <col min="5890" max="5892" width="13.85546875" style="85" customWidth="1"/>
    <col min="5893" max="5893" width="15.42578125" style="85" customWidth="1"/>
    <col min="5894" max="6143" width="8.28515625" style="85"/>
    <col min="6144" max="6144" width="28.5703125" style="85" customWidth="1"/>
    <col min="6145" max="6145" width="47.7109375" style="85" customWidth="1"/>
    <col min="6146" max="6148" width="13.85546875" style="85" customWidth="1"/>
    <col min="6149" max="6149" width="15.42578125" style="85" customWidth="1"/>
    <col min="6150" max="6399" width="8.28515625" style="85"/>
    <col min="6400" max="6400" width="28.5703125" style="85" customWidth="1"/>
    <col min="6401" max="6401" width="47.7109375" style="85" customWidth="1"/>
    <col min="6402" max="6404" width="13.85546875" style="85" customWidth="1"/>
    <col min="6405" max="6405" width="15.42578125" style="85" customWidth="1"/>
    <col min="6406" max="6655" width="8.28515625" style="85"/>
    <col min="6656" max="6656" width="28.5703125" style="85" customWidth="1"/>
    <col min="6657" max="6657" width="47.7109375" style="85" customWidth="1"/>
    <col min="6658" max="6660" width="13.85546875" style="85" customWidth="1"/>
    <col min="6661" max="6661" width="15.42578125" style="85" customWidth="1"/>
    <col min="6662" max="6911" width="8.28515625" style="85"/>
    <col min="6912" max="6912" width="28.5703125" style="85" customWidth="1"/>
    <col min="6913" max="6913" width="47.7109375" style="85" customWidth="1"/>
    <col min="6914" max="6916" width="13.85546875" style="85" customWidth="1"/>
    <col min="6917" max="6917" width="15.42578125" style="85" customWidth="1"/>
    <col min="6918" max="7167" width="8.28515625" style="85"/>
    <col min="7168" max="7168" width="28.5703125" style="85" customWidth="1"/>
    <col min="7169" max="7169" width="47.7109375" style="85" customWidth="1"/>
    <col min="7170" max="7172" width="13.85546875" style="85" customWidth="1"/>
    <col min="7173" max="7173" width="15.42578125" style="85" customWidth="1"/>
    <col min="7174" max="7423" width="8.28515625" style="85"/>
    <col min="7424" max="7424" width="28.5703125" style="85" customWidth="1"/>
    <col min="7425" max="7425" width="47.7109375" style="85" customWidth="1"/>
    <col min="7426" max="7428" width="13.85546875" style="85" customWidth="1"/>
    <col min="7429" max="7429" width="15.42578125" style="85" customWidth="1"/>
    <col min="7430" max="7679" width="8.28515625" style="85"/>
    <col min="7680" max="7680" width="28.5703125" style="85" customWidth="1"/>
    <col min="7681" max="7681" width="47.7109375" style="85" customWidth="1"/>
    <col min="7682" max="7684" width="13.85546875" style="85" customWidth="1"/>
    <col min="7685" max="7685" width="15.42578125" style="85" customWidth="1"/>
    <col min="7686" max="7935" width="8.28515625" style="85"/>
    <col min="7936" max="7936" width="28.5703125" style="85" customWidth="1"/>
    <col min="7937" max="7937" width="47.7109375" style="85" customWidth="1"/>
    <col min="7938" max="7940" width="13.85546875" style="85" customWidth="1"/>
    <col min="7941" max="7941" width="15.42578125" style="85" customWidth="1"/>
    <col min="7942" max="8191" width="8.28515625" style="85"/>
    <col min="8192" max="8192" width="28.5703125" style="85" customWidth="1"/>
    <col min="8193" max="8193" width="47.7109375" style="85" customWidth="1"/>
    <col min="8194" max="8196" width="13.85546875" style="85" customWidth="1"/>
    <col min="8197" max="8197" width="15.42578125" style="85" customWidth="1"/>
    <col min="8198" max="8447" width="8.28515625" style="85"/>
    <col min="8448" max="8448" width="28.5703125" style="85" customWidth="1"/>
    <col min="8449" max="8449" width="47.7109375" style="85" customWidth="1"/>
    <col min="8450" max="8452" width="13.85546875" style="85" customWidth="1"/>
    <col min="8453" max="8453" width="15.42578125" style="85" customWidth="1"/>
    <col min="8454" max="8703" width="8.28515625" style="85"/>
    <col min="8704" max="8704" width="28.5703125" style="85" customWidth="1"/>
    <col min="8705" max="8705" width="47.7109375" style="85" customWidth="1"/>
    <col min="8706" max="8708" width="13.85546875" style="85" customWidth="1"/>
    <col min="8709" max="8709" width="15.42578125" style="85" customWidth="1"/>
    <col min="8710" max="8959" width="8.28515625" style="85"/>
    <col min="8960" max="8960" width="28.5703125" style="85" customWidth="1"/>
    <col min="8961" max="8961" width="47.7109375" style="85" customWidth="1"/>
    <col min="8962" max="8964" width="13.85546875" style="85" customWidth="1"/>
    <col min="8965" max="8965" width="15.42578125" style="85" customWidth="1"/>
    <col min="8966" max="9215" width="8.28515625" style="85"/>
    <col min="9216" max="9216" width="28.5703125" style="85" customWidth="1"/>
    <col min="9217" max="9217" width="47.7109375" style="85" customWidth="1"/>
    <col min="9218" max="9220" width="13.85546875" style="85" customWidth="1"/>
    <col min="9221" max="9221" width="15.42578125" style="85" customWidth="1"/>
    <col min="9222" max="9471" width="8.28515625" style="85"/>
    <col min="9472" max="9472" width="28.5703125" style="85" customWidth="1"/>
    <col min="9473" max="9473" width="47.7109375" style="85" customWidth="1"/>
    <col min="9474" max="9476" width="13.85546875" style="85" customWidth="1"/>
    <col min="9477" max="9477" width="15.42578125" style="85" customWidth="1"/>
    <col min="9478" max="9727" width="8.28515625" style="85"/>
    <col min="9728" max="9728" width="28.5703125" style="85" customWidth="1"/>
    <col min="9729" max="9729" width="47.7109375" style="85" customWidth="1"/>
    <col min="9730" max="9732" width="13.85546875" style="85" customWidth="1"/>
    <col min="9733" max="9733" width="15.42578125" style="85" customWidth="1"/>
    <col min="9734" max="9983" width="8.28515625" style="85"/>
    <col min="9984" max="9984" width="28.5703125" style="85" customWidth="1"/>
    <col min="9985" max="9985" width="47.7109375" style="85" customWidth="1"/>
    <col min="9986" max="9988" width="13.85546875" style="85" customWidth="1"/>
    <col min="9989" max="9989" width="15.42578125" style="85" customWidth="1"/>
    <col min="9990" max="10239" width="8.28515625" style="85"/>
    <col min="10240" max="10240" width="28.5703125" style="85" customWidth="1"/>
    <col min="10241" max="10241" width="47.7109375" style="85" customWidth="1"/>
    <col min="10242" max="10244" width="13.85546875" style="85" customWidth="1"/>
    <col min="10245" max="10245" width="15.42578125" style="85" customWidth="1"/>
    <col min="10246" max="10495" width="8.28515625" style="85"/>
    <col min="10496" max="10496" width="28.5703125" style="85" customWidth="1"/>
    <col min="10497" max="10497" width="47.7109375" style="85" customWidth="1"/>
    <col min="10498" max="10500" width="13.85546875" style="85" customWidth="1"/>
    <col min="10501" max="10501" width="15.42578125" style="85" customWidth="1"/>
    <col min="10502" max="10751" width="8.28515625" style="85"/>
    <col min="10752" max="10752" width="28.5703125" style="85" customWidth="1"/>
    <col min="10753" max="10753" width="47.7109375" style="85" customWidth="1"/>
    <col min="10754" max="10756" width="13.85546875" style="85" customWidth="1"/>
    <col min="10757" max="10757" width="15.42578125" style="85" customWidth="1"/>
    <col min="10758" max="11007" width="8.28515625" style="85"/>
    <col min="11008" max="11008" width="28.5703125" style="85" customWidth="1"/>
    <col min="11009" max="11009" width="47.7109375" style="85" customWidth="1"/>
    <col min="11010" max="11012" width="13.85546875" style="85" customWidth="1"/>
    <col min="11013" max="11013" width="15.42578125" style="85" customWidth="1"/>
    <col min="11014" max="11263" width="8.28515625" style="85"/>
    <col min="11264" max="11264" width="28.5703125" style="85" customWidth="1"/>
    <col min="11265" max="11265" width="47.7109375" style="85" customWidth="1"/>
    <col min="11266" max="11268" width="13.85546875" style="85" customWidth="1"/>
    <col min="11269" max="11269" width="15.42578125" style="85" customWidth="1"/>
    <col min="11270" max="11519" width="8.28515625" style="85"/>
    <col min="11520" max="11520" width="28.5703125" style="85" customWidth="1"/>
    <col min="11521" max="11521" width="47.7109375" style="85" customWidth="1"/>
    <col min="11522" max="11524" width="13.85546875" style="85" customWidth="1"/>
    <col min="11525" max="11525" width="15.42578125" style="85" customWidth="1"/>
    <col min="11526" max="11775" width="8.28515625" style="85"/>
    <col min="11776" max="11776" width="28.5703125" style="85" customWidth="1"/>
    <col min="11777" max="11777" width="47.7109375" style="85" customWidth="1"/>
    <col min="11778" max="11780" width="13.85546875" style="85" customWidth="1"/>
    <col min="11781" max="11781" width="15.42578125" style="85" customWidth="1"/>
    <col min="11782" max="12031" width="8.28515625" style="85"/>
    <col min="12032" max="12032" width="28.5703125" style="85" customWidth="1"/>
    <col min="12033" max="12033" width="47.7109375" style="85" customWidth="1"/>
    <col min="12034" max="12036" width="13.85546875" style="85" customWidth="1"/>
    <col min="12037" max="12037" width="15.42578125" style="85" customWidth="1"/>
    <col min="12038" max="12287" width="8.28515625" style="85"/>
    <col min="12288" max="12288" width="28.5703125" style="85" customWidth="1"/>
    <col min="12289" max="12289" width="47.7109375" style="85" customWidth="1"/>
    <col min="12290" max="12292" width="13.85546875" style="85" customWidth="1"/>
    <col min="12293" max="12293" width="15.42578125" style="85" customWidth="1"/>
    <col min="12294" max="12543" width="8.28515625" style="85"/>
    <col min="12544" max="12544" width="28.5703125" style="85" customWidth="1"/>
    <col min="12545" max="12545" width="47.7109375" style="85" customWidth="1"/>
    <col min="12546" max="12548" width="13.85546875" style="85" customWidth="1"/>
    <col min="12549" max="12549" width="15.42578125" style="85" customWidth="1"/>
    <col min="12550" max="12799" width="8.28515625" style="85"/>
    <col min="12800" max="12800" width="28.5703125" style="85" customWidth="1"/>
    <col min="12801" max="12801" width="47.7109375" style="85" customWidth="1"/>
    <col min="12802" max="12804" width="13.85546875" style="85" customWidth="1"/>
    <col min="12805" max="12805" width="15.42578125" style="85" customWidth="1"/>
    <col min="12806" max="13055" width="8.28515625" style="85"/>
    <col min="13056" max="13056" width="28.5703125" style="85" customWidth="1"/>
    <col min="13057" max="13057" width="47.7109375" style="85" customWidth="1"/>
    <col min="13058" max="13060" width="13.85546875" style="85" customWidth="1"/>
    <col min="13061" max="13061" width="15.42578125" style="85" customWidth="1"/>
    <col min="13062" max="13311" width="8.28515625" style="85"/>
    <col min="13312" max="13312" width="28.5703125" style="85" customWidth="1"/>
    <col min="13313" max="13313" width="47.7109375" style="85" customWidth="1"/>
    <col min="13314" max="13316" width="13.85546875" style="85" customWidth="1"/>
    <col min="13317" max="13317" width="15.42578125" style="85" customWidth="1"/>
    <col min="13318" max="13567" width="8.28515625" style="85"/>
    <col min="13568" max="13568" width="28.5703125" style="85" customWidth="1"/>
    <col min="13569" max="13569" width="47.7109375" style="85" customWidth="1"/>
    <col min="13570" max="13572" width="13.85546875" style="85" customWidth="1"/>
    <col min="13573" max="13573" width="15.42578125" style="85" customWidth="1"/>
    <col min="13574" max="13823" width="8.28515625" style="85"/>
    <col min="13824" max="13824" width="28.5703125" style="85" customWidth="1"/>
    <col min="13825" max="13825" width="47.7109375" style="85" customWidth="1"/>
    <col min="13826" max="13828" width="13.85546875" style="85" customWidth="1"/>
    <col min="13829" max="13829" width="15.42578125" style="85" customWidth="1"/>
    <col min="13830" max="14079" width="8.28515625" style="85"/>
    <col min="14080" max="14080" width="28.5703125" style="85" customWidth="1"/>
    <col min="14081" max="14081" width="47.7109375" style="85" customWidth="1"/>
    <col min="14082" max="14084" width="13.85546875" style="85" customWidth="1"/>
    <col min="14085" max="14085" width="15.42578125" style="85" customWidth="1"/>
    <col min="14086" max="14335" width="8.28515625" style="85"/>
    <col min="14336" max="14336" width="28.5703125" style="85" customWidth="1"/>
    <col min="14337" max="14337" width="47.7109375" style="85" customWidth="1"/>
    <col min="14338" max="14340" width="13.85546875" style="85" customWidth="1"/>
    <col min="14341" max="14341" width="15.42578125" style="85" customWidth="1"/>
    <col min="14342" max="14591" width="8.28515625" style="85"/>
    <col min="14592" max="14592" width="28.5703125" style="85" customWidth="1"/>
    <col min="14593" max="14593" width="47.7109375" style="85" customWidth="1"/>
    <col min="14594" max="14596" width="13.85546875" style="85" customWidth="1"/>
    <col min="14597" max="14597" width="15.42578125" style="85" customWidth="1"/>
    <col min="14598" max="14847" width="8.28515625" style="85"/>
    <col min="14848" max="14848" width="28.5703125" style="85" customWidth="1"/>
    <col min="14849" max="14849" width="47.7109375" style="85" customWidth="1"/>
    <col min="14850" max="14852" width="13.85546875" style="85" customWidth="1"/>
    <col min="14853" max="14853" width="15.42578125" style="85" customWidth="1"/>
    <col min="14854" max="15103" width="8.28515625" style="85"/>
    <col min="15104" max="15104" width="28.5703125" style="85" customWidth="1"/>
    <col min="15105" max="15105" width="47.7109375" style="85" customWidth="1"/>
    <col min="15106" max="15108" width="13.85546875" style="85" customWidth="1"/>
    <col min="15109" max="15109" width="15.42578125" style="85" customWidth="1"/>
    <col min="15110" max="15359" width="8.28515625" style="85"/>
    <col min="15360" max="15360" width="28.5703125" style="85" customWidth="1"/>
    <col min="15361" max="15361" width="47.7109375" style="85" customWidth="1"/>
    <col min="15362" max="15364" width="13.85546875" style="85" customWidth="1"/>
    <col min="15365" max="15365" width="15.42578125" style="85" customWidth="1"/>
    <col min="15366" max="15615" width="8.28515625" style="85"/>
    <col min="15616" max="15616" width="28.5703125" style="85" customWidth="1"/>
    <col min="15617" max="15617" width="47.7109375" style="85" customWidth="1"/>
    <col min="15618" max="15620" width="13.85546875" style="85" customWidth="1"/>
    <col min="15621" max="15621" width="15.42578125" style="85" customWidth="1"/>
    <col min="15622" max="15871" width="8.28515625" style="85"/>
    <col min="15872" max="15872" width="28.5703125" style="85" customWidth="1"/>
    <col min="15873" max="15873" width="47.7109375" style="85" customWidth="1"/>
    <col min="15874" max="15876" width="13.85546875" style="85" customWidth="1"/>
    <col min="15877" max="15877" width="15.42578125" style="85" customWidth="1"/>
    <col min="15878" max="16127" width="8.28515625" style="85"/>
    <col min="16128" max="16128" width="28.5703125" style="85" customWidth="1"/>
    <col min="16129" max="16129" width="47.7109375" style="85" customWidth="1"/>
    <col min="16130" max="16132" width="13.85546875" style="85" customWidth="1"/>
    <col min="16133" max="16133" width="15.42578125" style="85" customWidth="1"/>
    <col min="16134" max="16384" width="8.28515625" style="85"/>
  </cols>
  <sheetData>
    <row r="1" spans="2:6">
      <c r="E1" s="86" t="s">
        <v>160</v>
      </c>
    </row>
    <row r="2" spans="2:6" s="10" customFormat="1" ht="17.25" customHeight="1">
      <c r="B2" s="176" t="s">
        <v>75</v>
      </c>
      <c r="C2" s="176"/>
      <c r="D2" s="176"/>
      <c r="E2" s="176"/>
      <c r="F2" s="22"/>
    </row>
    <row r="3" spans="2:6" s="10" customFormat="1" ht="17.25" customHeight="1">
      <c r="B3" s="176" t="s">
        <v>0</v>
      </c>
      <c r="C3" s="176"/>
      <c r="D3" s="176"/>
      <c r="E3" s="176"/>
      <c r="F3" s="22"/>
    </row>
    <row r="4" spans="2:6" ht="55.5" customHeight="1">
      <c r="B4" s="188" t="s">
        <v>319</v>
      </c>
      <c r="C4" s="188"/>
      <c r="D4" s="188"/>
      <c r="E4" s="188"/>
    </row>
    <row r="5" spans="2:6" ht="21.75" customHeight="1">
      <c r="B5" s="133"/>
      <c r="C5" s="133"/>
      <c r="D5" s="133"/>
      <c r="E5" s="87" t="s">
        <v>88</v>
      </c>
    </row>
    <row r="6" spans="2:6" ht="20.45" customHeight="1">
      <c r="B6" s="187" t="s">
        <v>34</v>
      </c>
      <c r="C6" s="187"/>
      <c r="D6" s="187"/>
      <c r="E6" s="187"/>
    </row>
    <row r="7" spans="2:6" ht="21.75" customHeight="1">
      <c r="B7" s="88" t="s">
        <v>90</v>
      </c>
      <c r="C7" s="88"/>
      <c r="D7" s="88"/>
      <c r="E7" s="88"/>
    </row>
    <row r="8" spans="2:6">
      <c r="B8" s="131" t="s">
        <v>7</v>
      </c>
      <c r="C8" s="89" t="s">
        <v>8</v>
      </c>
      <c r="D8" s="90"/>
      <c r="E8" s="90"/>
    </row>
    <row r="9" spans="2:6" ht="18.75" customHeight="1">
      <c r="B9" s="91" t="s">
        <v>48</v>
      </c>
      <c r="C9" s="92" t="s">
        <v>49</v>
      </c>
      <c r="D9" s="93"/>
      <c r="E9" s="93"/>
    </row>
    <row r="10" spans="2:6" ht="18.75" customHeight="1">
      <c r="B10" s="94"/>
      <c r="C10" s="94"/>
      <c r="D10" s="94"/>
      <c r="E10" s="94"/>
    </row>
    <row r="11" spans="2:6" s="95" customFormat="1">
      <c r="B11" s="88" t="s">
        <v>9</v>
      </c>
      <c r="C11" s="90"/>
      <c r="D11" s="90"/>
      <c r="E11" s="90"/>
    </row>
    <row r="12" spans="2:6" ht="14.25" customHeight="1">
      <c r="B12" s="94"/>
      <c r="C12" s="94"/>
      <c r="D12" s="94"/>
      <c r="E12" s="94"/>
    </row>
    <row r="13" spans="2:6" ht="54.75" customHeight="1">
      <c r="B13" s="131" t="s">
        <v>10</v>
      </c>
      <c r="C13" s="91" t="s">
        <v>48</v>
      </c>
      <c r="D13" s="178" t="s">
        <v>87</v>
      </c>
      <c r="E13" s="178"/>
    </row>
    <row r="14" spans="2:6">
      <c r="B14" s="131" t="s">
        <v>11</v>
      </c>
      <c r="C14" s="91" t="s">
        <v>50</v>
      </c>
      <c r="D14" s="132" t="s">
        <v>72</v>
      </c>
      <c r="E14" s="132" t="s">
        <v>2</v>
      </c>
    </row>
    <row r="15" spans="2:6" ht="34.5">
      <c r="B15" s="131" t="s">
        <v>12</v>
      </c>
      <c r="C15" s="91" t="s">
        <v>51</v>
      </c>
      <c r="D15" s="178"/>
      <c r="E15" s="178"/>
    </row>
    <row r="16" spans="2:6" ht="62.25" customHeight="1">
      <c r="B16" s="131" t="s">
        <v>13</v>
      </c>
      <c r="C16" s="91" t="s">
        <v>71</v>
      </c>
      <c r="D16" s="178"/>
      <c r="E16" s="178"/>
    </row>
    <row r="17" spans="2:5" ht="65.25" customHeight="1">
      <c r="B17" s="131" t="s">
        <v>14</v>
      </c>
      <c r="C17" s="91" t="s">
        <v>55</v>
      </c>
      <c r="D17" s="178"/>
      <c r="E17" s="178"/>
    </row>
    <row r="18" spans="2:5" ht="62.25" customHeight="1">
      <c r="B18" s="131" t="s">
        <v>83</v>
      </c>
      <c r="C18" s="91" t="s">
        <v>84</v>
      </c>
      <c r="D18" s="134"/>
      <c r="E18" s="134"/>
    </row>
    <row r="19" spans="2:5">
      <c r="B19" s="178" t="s">
        <v>15</v>
      </c>
      <c r="C19" s="178"/>
      <c r="D19" s="131"/>
      <c r="E19" s="131"/>
    </row>
    <row r="20" spans="2:5" ht="19.5" customHeight="1">
      <c r="B20" s="179" t="s">
        <v>89</v>
      </c>
      <c r="C20" s="179"/>
      <c r="D20" s="96">
        <f>+'1'!E13</f>
        <v>0</v>
      </c>
      <c r="E20" s="96">
        <f>+'1'!F13</f>
        <v>5445225.7999999998</v>
      </c>
    </row>
    <row r="21" spans="2:5">
      <c r="B21" s="40"/>
      <c r="C21" s="40"/>
      <c r="D21" s="40"/>
      <c r="E21" s="40"/>
    </row>
    <row r="22" spans="2:5">
      <c r="B22" s="131" t="s">
        <v>7</v>
      </c>
      <c r="C22" s="89" t="s">
        <v>8</v>
      </c>
      <c r="D22" s="90"/>
      <c r="E22" s="90"/>
    </row>
    <row r="23" spans="2:5" ht="18.75" customHeight="1">
      <c r="B23" s="91" t="str">
        <f>+'3'!E65</f>
        <v xml:space="preserve"> 1004</v>
      </c>
      <c r="C23" s="92" t="str">
        <f>+'3'!G65</f>
        <v xml:space="preserve"> Ոռոգման համակարգի առողջացում</v>
      </c>
      <c r="D23" s="93"/>
      <c r="E23" s="93"/>
    </row>
    <row r="24" spans="2:5" ht="18.75" customHeight="1">
      <c r="B24" s="94"/>
      <c r="C24" s="94"/>
      <c r="D24" s="94"/>
      <c r="E24" s="94"/>
    </row>
    <row r="25" spans="2:5" s="95" customFormat="1">
      <c r="B25" s="88" t="s">
        <v>9</v>
      </c>
      <c r="C25" s="90"/>
      <c r="D25" s="90"/>
      <c r="E25" s="90"/>
    </row>
    <row r="26" spans="2:5" ht="54" customHeight="1">
      <c r="B26" s="130" t="s">
        <v>10</v>
      </c>
      <c r="C26" s="52" t="s">
        <v>256</v>
      </c>
      <c r="D26" s="157" t="s">
        <v>94</v>
      </c>
      <c r="E26" s="157"/>
    </row>
    <row r="27" spans="2:5" ht="22.5" customHeight="1">
      <c r="B27" s="130" t="s">
        <v>11</v>
      </c>
      <c r="C27" s="52" t="s">
        <v>257</v>
      </c>
      <c r="D27" s="122" t="s">
        <v>91</v>
      </c>
      <c r="E27" s="122" t="s">
        <v>92</v>
      </c>
    </row>
    <row r="28" spans="2:5" ht="69">
      <c r="B28" s="130" t="s">
        <v>12</v>
      </c>
      <c r="C28" s="52" t="s">
        <v>258</v>
      </c>
      <c r="D28" s="130"/>
      <c r="E28" s="130"/>
    </row>
    <row r="29" spans="2:5" ht="86.25">
      <c r="B29" s="130" t="s">
        <v>13</v>
      </c>
      <c r="C29" s="52" t="s">
        <v>259</v>
      </c>
      <c r="D29" s="130"/>
      <c r="E29" s="130"/>
    </row>
    <row r="30" spans="2:5">
      <c r="B30" s="130" t="s">
        <v>14</v>
      </c>
      <c r="C30" s="52" t="s">
        <v>228</v>
      </c>
      <c r="D30" s="130"/>
      <c r="E30" s="130"/>
    </row>
    <row r="31" spans="2:5" ht="51.75">
      <c r="B31" s="130" t="s">
        <v>261</v>
      </c>
      <c r="C31" s="52" t="s">
        <v>260</v>
      </c>
      <c r="D31" s="130"/>
      <c r="E31" s="130"/>
    </row>
    <row r="32" spans="2:5">
      <c r="B32" s="157" t="s">
        <v>15</v>
      </c>
      <c r="C32" s="157"/>
      <c r="D32" s="130"/>
      <c r="E32" s="130"/>
    </row>
    <row r="33" spans="2:5">
      <c r="B33" s="182" t="s">
        <v>93</v>
      </c>
      <c r="C33" s="182"/>
      <c r="D33" s="97">
        <f>+'1'!E51</f>
        <v>-5576.9</v>
      </c>
      <c r="E33" s="97">
        <f>+'1'!F51</f>
        <v>-5576.9</v>
      </c>
    </row>
    <row r="34" spans="2:5">
      <c r="B34" s="40"/>
      <c r="C34" s="40"/>
      <c r="D34" s="40"/>
      <c r="E34" s="40"/>
    </row>
    <row r="35" spans="2:5" ht="54" customHeight="1">
      <c r="B35" s="130" t="s">
        <v>10</v>
      </c>
      <c r="C35" s="52">
        <v>1004</v>
      </c>
      <c r="D35" s="157" t="s">
        <v>94</v>
      </c>
      <c r="E35" s="157"/>
    </row>
    <row r="36" spans="2:5" ht="22.5" customHeight="1">
      <c r="B36" s="130" t="s">
        <v>11</v>
      </c>
      <c r="C36" s="52">
        <v>11012</v>
      </c>
      <c r="D36" s="122" t="s">
        <v>91</v>
      </c>
      <c r="E36" s="122" t="s">
        <v>92</v>
      </c>
    </row>
    <row r="37" spans="2:5" ht="51.75">
      <c r="B37" s="130" t="s">
        <v>12</v>
      </c>
      <c r="C37" s="52" t="s">
        <v>266</v>
      </c>
      <c r="D37" s="130"/>
      <c r="E37" s="130"/>
    </row>
    <row r="38" spans="2:5" ht="69">
      <c r="B38" s="130" t="s">
        <v>13</v>
      </c>
      <c r="C38" s="52" t="s">
        <v>267</v>
      </c>
      <c r="D38" s="130"/>
      <c r="E38" s="130"/>
    </row>
    <row r="39" spans="2:5">
      <c r="B39" s="130" t="s">
        <v>14</v>
      </c>
      <c r="C39" s="52" t="s">
        <v>228</v>
      </c>
      <c r="D39" s="130"/>
      <c r="E39" s="130"/>
    </row>
    <row r="40" spans="2:5" ht="51.75">
      <c r="B40" s="130" t="s">
        <v>268</v>
      </c>
      <c r="C40" s="52" t="s">
        <v>84</v>
      </c>
      <c r="D40" s="130"/>
      <c r="E40" s="130"/>
    </row>
    <row r="41" spans="2:5">
      <c r="B41" s="157" t="s">
        <v>15</v>
      </c>
      <c r="C41" s="157"/>
      <c r="D41" s="130"/>
      <c r="E41" s="130"/>
    </row>
    <row r="42" spans="2:5">
      <c r="B42" s="182" t="s">
        <v>93</v>
      </c>
      <c r="C42" s="182"/>
      <c r="D42" s="97">
        <f>+'1'!E69</f>
        <v>-1139.5</v>
      </c>
      <c r="E42" s="97">
        <f>+'1'!F69</f>
        <v>-1139.5</v>
      </c>
    </row>
    <row r="43" spans="2:5">
      <c r="B43" s="40"/>
      <c r="C43" s="40"/>
      <c r="D43" s="40"/>
      <c r="E43" s="40"/>
    </row>
    <row r="44" spans="2:5" ht="54" customHeight="1">
      <c r="B44" s="130" t="s">
        <v>10</v>
      </c>
      <c r="C44" s="52" t="s">
        <v>256</v>
      </c>
      <c r="D44" s="157" t="s">
        <v>94</v>
      </c>
      <c r="E44" s="157"/>
    </row>
    <row r="45" spans="2:5" ht="22.5" customHeight="1">
      <c r="B45" s="130" t="s">
        <v>11</v>
      </c>
      <c r="C45" s="52" t="s">
        <v>262</v>
      </c>
      <c r="D45" s="122" t="s">
        <v>91</v>
      </c>
      <c r="E45" s="122" t="s">
        <v>92</v>
      </c>
    </row>
    <row r="46" spans="2:5" ht="103.5">
      <c r="B46" s="130" t="s">
        <v>12</v>
      </c>
      <c r="C46" s="52" t="s">
        <v>263</v>
      </c>
      <c r="D46" s="130"/>
      <c r="E46" s="130"/>
    </row>
    <row r="47" spans="2:5" ht="69">
      <c r="B47" s="130" t="s">
        <v>13</v>
      </c>
      <c r="C47" s="52" t="s">
        <v>264</v>
      </c>
      <c r="D47" s="130"/>
      <c r="E47" s="130"/>
    </row>
    <row r="48" spans="2:5">
      <c r="B48" s="130" t="s">
        <v>14</v>
      </c>
      <c r="C48" s="52" t="s">
        <v>249</v>
      </c>
      <c r="D48" s="130"/>
      <c r="E48" s="130"/>
    </row>
    <row r="49" spans="2:5" ht="51.75">
      <c r="B49" s="130" t="s">
        <v>265</v>
      </c>
      <c r="C49" s="52" t="s">
        <v>119</v>
      </c>
      <c r="D49" s="130"/>
      <c r="E49" s="130"/>
    </row>
    <row r="50" spans="2:5">
      <c r="B50" s="157" t="s">
        <v>15</v>
      </c>
      <c r="C50" s="157"/>
      <c r="D50" s="130"/>
      <c r="E50" s="130"/>
    </row>
    <row r="51" spans="2:5">
      <c r="B51" s="189" t="s">
        <v>328</v>
      </c>
      <c r="C51" s="190"/>
      <c r="D51" s="115"/>
      <c r="E51" s="116">
        <v>-3</v>
      </c>
    </row>
    <row r="52" spans="2:5">
      <c r="B52" s="182" t="s">
        <v>93</v>
      </c>
      <c r="C52" s="182"/>
      <c r="D52" s="97">
        <f>+'1'!E57</f>
        <v>-323792.5</v>
      </c>
      <c r="E52" s="97">
        <f>+'1'!F57</f>
        <v>-323792.5</v>
      </c>
    </row>
    <row r="53" spans="2:5">
      <c r="B53" s="40"/>
      <c r="C53" s="40"/>
      <c r="D53" s="40"/>
      <c r="E53" s="40"/>
    </row>
    <row r="54" spans="2:5" ht="54" customHeight="1">
      <c r="B54" s="130" t="s">
        <v>10</v>
      </c>
      <c r="C54" s="52" t="s">
        <v>256</v>
      </c>
      <c r="D54" s="157" t="s">
        <v>94</v>
      </c>
      <c r="E54" s="157"/>
    </row>
    <row r="55" spans="2:5" ht="22.5" customHeight="1">
      <c r="B55" s="130" t="s">
        <v>11</v>
      </c>
      <c r="C55" s="52" t="s">
        <v>274</v>
      </c>
      <c r="D55" s="122" t="s">
        <v>91</v>
      </c>
      <c r="E55" s="122" t="s">
        <v>92</v>
      </c>
    </row>
    <row r="56" spans="2:5" ht="86.25">
      <c r="B56" s="130" t="s">
        <v>12</v>
      </c>
      <c r="C56" s="52" t="s">
        <v>275</v>
      </c>
      <c r="D56" s="130"/>
      <c r="E56" s="130"/>
    </row>
    <row r="57" spans="2:5" ht="69">
      <c r="B57" s="130" t="s">
        <v>13</v>
      </c>
      <c r="C57" s="52" t="s">
        <v>276</v>
      </c>
      <c r="D57" s="130"/>
      <c r="E57" s="130"/>
    </row>
    <row r="58" spans="2:5" ht="51.75">
      <c r="B58" s="130" t="s">
        <v>14</v>
      </c>
      <c r="C58" s="52" t="s">
        <v>273</v>
      </c>
      <c r="D58" s="130"/>
      <c r="E58" s="130"/>
    </row>
    <row r="59" spans="2:5" ht="51.75">
      <c r="B59" s="130" t="s">
        <v>268</v>
      </c>
      <c r="C59" s="52" t="s">
        <v>119</v>
      </c>
      <c r="D59" s="130"/>
      <c r="E59" s="130"/>
    </row>
    <row r="60" spans="2:5">
      <c r="B60" s="157" t="s">
        <v>15</v>
      </c>
      <c r="C60" s="157"/>
      <c r="D60" s="130"/>
      <c r="E60" s="130"/>
    </row>
    <row r="61" spans="2:5" ht="17.25" customHeight="1">
      <c r="B61" s="189" t="s">
        <v>329</v>
      </c>
      <c r="C61" s="191"/>
      <c r="D61" s="117">
        <v>-2</v>
      </c>
      <c r="E61" s="118">
        <v>-2</v>
      </c>
    </row>
    <row r="62" spans="2:5">
      <c r="B62" s="182" t="s">
        <v>93</v>
      </c>
      <c r="C62" s="182"/>
      <c r="D62" s="97">
        <f>+'1'!E63</f>
        <v>-614554.1</v>
      </c>
      <c r="E62" s="97">
        <f>+'1'!F63</f>
        <v>-883874.4</v>
      </c>
    </row>
    <row r="63" spans="2:5">
      <c r="B63" s="40"/>
      <c r="C63" s="40"/>
      <c r="D63" s="40"/>
      <c r="E63" s="40"/>
    </row>
    <row r="64" spans="2:5">
      <c r="B64" s="131" t="s">
        <v>7</v>
      </c>
      <c r="C64" s="89" t="s">
        <v>8</v>
      </c>
      <c r="D64" s="90"/>
      <c r="E64" s="90"/>
    </row>
    <row r="65" spans="2:5" ht="18.75" customHeight="1">
      <c r="B65" s="91" t="str">
        <f>+'1'!B75</f>
        <v xml:space="preserve"> 1040</v>
      </c>
      <c r="C65" s="92" t="str">
        <f>+'1'!D76</f>
        <v xml:space="preserve"> Կոշտ թափոնների կառավարում</v>
      </c>
      <c r="D65" s="93"/>
      <c r="E65" s="93"/>
    </row>
    <row r="66" spans="2:5" ht="18.75" customHeight="1">
      <c r="B66" s="94"/>
      <c r="C66" s="94"/>
      <c r="D66" s="94"/>
      <c r="E66" s="94"/>
    </row>
    <row r="67" spans="2:5" s="95" customFormat="1">
      <c r="B67" s="88" t="s">
        <v>9</v>
      </c>
      <c r="C67" s="90"/>
      <c r="D67" s="90"/>
      <c r="E67" s="90"/>
    </row>
    <row r="68" spans="2:5">
      <c r="B68" s="40"/>
      <c r="C68" s="40"/>
      <c r="D68" s="40"/>
      <c r="E68" s="40"/>
    </row>
    <row r="69" spans="2:5" ht="54" customHeight="1">
      <c r="B69" s="130" t="s">
        <v>10</v>
      </c>
      <c r="C69" s="52" t="s">
        <v>286</v>
      </c>
      <c r="D69" s="157" t="s">
        <v>94</v>
      </c>
      <c r="E69" s="157"/>
    </row>
    <row r="70" spans="2:5" ht="22.5" customHeight="1">
      <c r="B70" s="130" t="s">
        <v>11</v>
      </c>
      <c r="C70" s="52" t="s">
        <v>262</v>
      </c>
      <c r="D70" s="122" t="s">
        <v>91</v>
      </c>
      <c r="E70" s="122" t="s">
        <v>92</v>
      </c>
    </row>
    <row r="71" spans="2:5" ht="86.25">
      <c r="B71" s="130" t="s">
        <v>12</v>
      </c>
      <c r="C71" s="52" t="s">
        <v>287</v>
      </c>
      <c r="D71" s="130"/>
      <c r="E71" s="130"/>
    </row>
    <row r="72" spans="2:5" ht="34.5">
      <c r="B72" s="130" t="s">
        <v>13</v>
      </c>
      <c r="C72" s="52" t="s">
        <v>288</v>
      </c>
      <c r="D72" s="130"/>
      <c r="E72" s="130"/>
    </row>
    <row r="73" spans="2:5">
      <c r="B73" s="130" t="s">
        <v>14</v>
      </c>
      <c r="C73" s="52" t="s">
        <v>249</v>
      </c>
      <c r="D73" s="130"/>
      <c r="E73" s="130"/>
    </row>
    <row r="74" spans="2:5" ht="51.75">
      <c r="B74" s="130" t="s">
        <v>118</v>
      </c>
      <c r="C74" s="52" t="s">
        <v>289</v>
      </c>
      <c r="D74" s="130"/>
      <c r="E74" s="130"/>
    </row>
    <row r="75" spans="2:5">
      <c r="B75" s="157" t="s">
        <v>15</v>
      </c>
      <c r="C75" s="157"/>
      <c r="D75" s="130"/>
      <c r="E75" s="130"/>
    </row>
    <row r="76" spans="2:5">
      <c r="B76" s="182" t="s">
        <v>93</v>
      </c>
      <c r="C76" s="182"/>
      <c r="D76" s="97">
        <f>+'1'!E82</f>
        <v>-7632.4</v>
      </c>
      <c r="E76" s="97">
        <f>+'1'!F82</f>
        <v>-22000</v>
      </c>
    </row>
    <row r="77" spans="2:5">
      <c r="B77" s="40"/>
      <c r="C77" s="40"/>
      <c r="D77" s="40"/>
      <c r="E77" s="40"/>
    </row>
    <row r="78" spans="2:5" ht="54" customHeight="1">
      <c r="B78" s="130" t="s">
        <v>10</v>
      </c>
      <c r="C78" s="52" t="s">
        <v>286</v>
      </c>
      <c r="D78" s="157" t="s">
        <v>94</v>
      </c>
      <c r="E78" s="157"/>
    </row>
    <row r="79" spans="2:5" ht="22.5" customHeight="1">
      <c r="B79" s="130" t="s">
        <v>11</v>
      </c>
      <c r="C79" s="52" t="s">
        <v>290</v>
      </c>
      <c r="D79" s="122" t="s">
        <v>91</v>
      </c>
      <c r="E79" s="122" t="s">
        <v>92</v>
      </c>
    </row>
    <row r="80" spans="2:5" ht="69">
      <c r="B80" s="130" t="s">
        <v>12</v>
      </c>
      <c r="C80" s="52" t="s">
        <v>291</v>
      </c>
      <c r="D80" s="130"/>
      <c r="E80" s="130"/>
    </row>
    <row r="81" spans="2:5" ht="34.5">
      <c r="B81" s="130" t="s">
        <v>13</v>
      </c>
      <c r="C81" s="52" t="s">
        <v>292</v>
      </c>
      <c r="D81" s="130"/>
      <c r="E81" s="130"/>
    </row>
    <row r="82" spans="2:5" ht="51.75">
      <c r="B82" s="130" t="s">
        <v>14</v>
      </c>
      <c r="C82" s="52" t="s">
        <v>293</v>
      </c>
      <c r="D82" s="130"/>
      <c r="E82" s="130"/>
    </row>
    <row r="83" spans="2:5" ht="51.75">
      <c r="B83" s="130" t="s">
        <v>118</v>
      </c>
      <c r="C83" s="52" t="s">
        <v>289</v>
      </c>
      <c r="D83" s="130"/>
      <c r="E83" s="130"/>
    </row>
    <row r="84" spans="2:5">
      <c r="B84" s="157" t="s">
        <v>15</v>
      </c>
      <c r="C84" s="157"/>
      <c r="D84" s="130"/>
      <c r="E84" s="130"/>
    </row>
    <row r="85" spans="2:5">
      <c r="B85" s="182" t="s">
        <v>93</v>
      </c>
      <c r="C85" s="182"/>
      <c r="D85" s="97">
        <f>+'1'!E88</f>
        <v>-61062.1</v>
      </c>
      <c r="E85" s="97">
        <f>+'1'!F88</f>
        <v>-121497.9</v>
      </c>
    </row>
    <row r="86" spans="2:5">
      <c r="B86" s="40"/>
      <c r="C86" s="40"/>
      <c r="D86" s="40"/>
      <c r="E86" s="40"/>
    </row>
    <row r="87" spans="2:5">
      <c r="B87" s="131" t="s">
        <v>7</v>
      </c>
      <c r="C87" s="89" t="s">
        <v>8</v>
      </c>
      <c r="D87" s="90"/>
      <c r="E87" s="90"/>
    </row>
    <row r="88" spans="2:5" ht="18.75" customHeight="1">
      <c r="B88" s="91" t="str">
        <f>+'3'!E157</f>
        <v xml:space="preserve"> 1072</v>
      </c>
      <c r="C88" s="92" t="str">
        <f>+'3'!G157</f>
        <v xml:space="preserve"> Ջրամատակարարաման և ջրահեռացման բարելավում</v>
      </c>
      <c r="D88" s="93"/>
      <c r="E88" s="93"/>
    </row>
    <row r="89" spans="2:5" ht="18.75" customHeight="1">
      <c r="B89" s="94"/>
      <c r="C89" s="94"/>
      <c r="D89" s="94"/>
      <c r="E89" s="94"/>
    </row>
    <row r="90" spans="2:5" s="95" customFormat="1">
      <c r="B90" s="88" t="s">
        <v>9</v>
      </c>
      <c r="C90" s="90"/>
      <c r="D90" s="90"/>
      <c r="E90" s="90"/>
    </row>
    <row r="91" spans="2:5">
      <c r="B91" s="40"/>
      <c r="C91" s="40"/>
      <c r="D91" s="40"/>
      <c r="E91" s="40"/>
    </row>
    <row r="92" spans="2:5" ht="54" customHeight="1">
      <c r="B92" s="130" t="s">
        <v>10</v>
      </c>
      <c r="C92" s="52" t="s">
        <v>269</v>
      </c>
      <c r="D92" s="157" t="s">
        <v>94</v>
      </c>
      <c r="E92" s="157"/>
    </row>
    <row r="93" spans="2:5" ht="22.5" customHeight="1">
      <c r="B93" s="130" t="s">
        <v>11</v>
      </c>
      <c r="C93" s="52" t="s">
        <v>283</v>
      </c>
      <c r="D93" s="122" t="s">
        <v>91</v>
      </c>
      <c r="E93" s="122" t="s">
        <v>92</v>
      </c>
    </row>
    <row r="94" spans="2:5" ht="69">
      <c r="B94" s="130" t="s">
        <v>12</v>
      </c>
      <c r="C94" s="52" t="s">
        <v>284</v>
      </c>
      <c r="D94" s="130"/>
      <c r="E94" s="130"/>
    </row>
    <row r="95" spans="2:5" ht="34.5">
      <c r="B95" s="130" t="s">
        <v>13</v>
      </c>
      <c r="C95" s="52" t="s">
        <v>285</v>
      </c>
      <c r="D95" s="130"/>
      <c r="E95" s="130"/>
    </row>
    <row r="96" spans="2:5">
      <c r="B96" s="130" t="s">
        <v>14</v>
      </c>
      <c r="C96" s="52" t="s">
        <v>228</v>
      </c>
      <c r="D96" s="130"/>
      <c r="E96" s="130"/>
    </row>
    <row r="97" spans="2:5" ht="51.75">
      <c r="B97" s="130" t="s">
        <v>282</v>
      </c>
      <c r="C97" s="52" t="s">
        <v>119</v>
      </c>
      <c r="D97" s="130"/>
      <c r="E97" s="130"/>
    </row>
    <row r="98" spans="2:5">
      <c r="B98" s="157" t="s">
        <v>15</v>
      </c>
      <c r="C98" s="157"/>
      <c r="D98" s="130"/>
      <c r="E98" s="130"/>
    </row>
    <row r="99" spans="2:5">
      <c r="B99" s="182" t="s">
        <v>93</v>
      </c>
      <c r="C99" s="182"/>
      <c r="D99" s="97">
        <f>+'1'!E101</f>
        <v>-1145.8</v>
      </c>
      <c r="E99" s="97">
        <f>+'1'!F101</f>
        <v>-1145.8</v>
      </c>
    </row>
    <row r="100" spans="2:5">
      <c r="B100" s="40"/>
      <c r="C100" s="40"/>
      <c r="D100" s="40"/>
      <c r="E100" s="40"/>
    </row>
    <row r="101" spans="2:5" ht="54" customHeight="1">
      <c r="B101" s="130" t="s">
        <v>10</v>
      </c>
      <c r="C101" s="52" t="s">
        <v>269</v>
      </c>
      <c r="D101" s="157" t="s">
        <v>94</v>
      </c>
      <c r="E101" s="157"/>
    </row>
    <row r="102" spans="2:5" ht="22.5" customHeight="1">
      <c r="B102" s="130" t="s">
        <v>11</v>
      </c>
      <c r="C102" s="52" t="s">
        <v>279</v>
      </c>
      <c r="D102" s="122" t="s">
        <v>91</v>
      </c>
      <c r="E102" s="122" t="s">
        <v>92</v>
      </c>
    </row>
    <row r="103" spans="2:5" ht="103.5">
      <c r="B103" s="130" t="s">
        <v>12</v>
      </c>
      <c r="C103" s="52" t="s">
        <v>280</v>
      </c>
      <c r="D103" s="130"/>
      <c r="E103" s="130"/>
    </row>
    <row r="104" spans="2:5" ht="103.5">
      <c r="B104" s="130" t="s">
        <v>13</v>
      </c>
      <c r="C104" s="52" t="s">
        <v>281</v>
      </c>
      <c r="D104" s="130"/>
      <c r="E104" s="130"/>
    </row>
    <row r="105" spans="2:5">
      <c r="B105" s="130" t="s">
        <v>14</v>
      </c>
      <c r="C105" s="52" t="s">
        <v>249</v>
      </c>
      <c r="D105" s="130"/>
      <c r="E105" s="130"/>
    </row>
    <row r="106" spans="2:5" ht="51.75">
      <c r="B106" s="130" t="s">
        <v>282</v>
      </c>
      <c r="C106" s="52" t="s">
        <v>119</v>
      </c>
      <c r="D106" s="130"/>
      <c r="E106" s="130"/>
    </row>
    <row r="107" spans="2:5">
      <c r="B107" s="157" t="s">
        <v>15</v>
      </c>
      <c r="C107" s="157"/>
      <c r="D107" s="130"/>
      <c r="E107" s="130"/>
    </row>
    <row r="108" spans="2:5">
      <c r="B108" s="184" t="s">
        <v>330</v>
      </c>
      <c r="C108" s="184"/>
      <c r="D108" s="119">
        <v>-1.5</v>
      </c>
      <c r="E108" s="120">
        <v>-1.5</v>
      </c>
    </row>
    <row r="109" spans="2:5">
      <c r="B109" s="184" t="s">
        <v>331</v>
      </c>
      <c r="C109" s="184"/>
      <c r="D109" s="119">
        <v>-0.2</v>
      </c>
      <c r="E109" s="120">
        <v>-0.2</v>
      </c>
    </row>
    <row r="110" spans="2:5">
      <c r="B110" s="184" t="s">
        <v>332</v>
      </c>
      <c r="C110" s="184"/>
      <c r="D110" s="119">
        <v>-94</v>
      </c>
      <c r="E110" s="120">
        <v>-94</v>
      </c>
    </row>
    <row r="111" spans="2:5">
      <c r="B111" s="182" t="s">
        <v>93</v>
      </c>
      <c r="C111" s="182"/>
      <c r="D111" s="97">
        <f>+'1'!E107</f>
        <v>-197188.1</v>
      </c>
      <c r="E111" s="97">
        <f>+'1'!F107</f>
        <v>-197188.1</v>
      </c>
    </row>
    <row r="113" spans="2:5" ht="54" customHeight="1">
      <c r="B113" s="130" t="s">
        <v>10</v>
      </c>
      <c r="C113" s="52" t="s">
        <v>269</v>
      </c>
      <c r="D113" s="157" t="s">
        <v>94</v>
      </c>
      <c r="E113" s="157"/>
    </row>
    <row r="114" spans="2:5" ht="22.5" customHeight="1">
      <c r="B114" s="130" t="s">
        <v>11</v>
      </c>
      <c r="C114" s="52" t="s">
        <v>274</v>
      </c>
      <c r="D114" s="122" t="s">
        <v>91</v>
      </c>
      <c r="E114" s="122" t="s">
        <v>92</v>
      </c>
    </row>
    <row r="115" spans="2:5" ht="120.75">
      <c r="B115" s="130" t="s">
        <v>12</v>
      </c>
      <c r="C115" s="52" t="s">
        <v>277</v>
      </c>
      <c r="D115" s="130"/>
      <c r="E115" s="130"/>
    </row>
    <row r="116" spans="2:5" ht="34.5">
      <c r="B116" s="130" t="s">
        <v>13</v>
      </c>
      <c r="C116" s="52" t="s">
        <v>278</v>
      </c>
      <c r="D116" s="130"/>
      <c r="E116" s="130"/>
    </row>
    <row r="117" spans="2:5" ht="51.75">
      <c r="B117" s="130" t="s">
        <v>14</v>
      </c>
      <c r="C117" s="52" t="s">
        <v>273</v>
      </c>
      <c r="D117" s="130"/>
      <c r="E117" s="130"/>
    </row>
    <row r="118" spans="2:5" ht="51.75">
      <c r="B118" s="130" t="s">
        <v>268</v>
      </c>
      <c r="C118" s="52" t="s">
        <v>119</v>
      </c>
      <c r="D118" s="130"/>
      <c r="E118" s="130"/>
    </row>
    <row r="119" spans="2:5">
      <c r="B119" s="157" t="s">
        <v>15</v>
      </c>
      <c r="C119" s="157"/>
      <c r="D119" s="130"/>
      <c r="E119" s="130"/>
    </row>
    <row r="120" spans="2:5">
      <c r="B120" s="184" t="s">
        <v>330</v>
      </c>
      <c r="C120" s="184"/>
      <c r="D120" s="119">
        <v>-1</v>
      </c>
      <c r="E120" s="120">
        <v>-4</v>
      </c>
    </row>
    <row r="121" spans="2:5">
      <c r="B121" s="184" t="s">
        <v>333</v>
      </c>
      <c r="C121" s="184"/>
      <c r="D121" s="119">
        <v>-0.6</v>
      </c>
      <c r="E121" s="120">
        <v>-2.6</v>
      </c>
    </row>
    <row r="122" spans="2:5">
      <c r="B122" s="184" t="s">
        <v>332</v>
      </c>
      <c r="C122" s="184"/>
      <c r="D122" s="119">
        <v>-25</v>
      </c>
      <c r="E122" s="120">
        <v>-316</v>
      </c>
    </row>
    <row r="123" spans="2:5">
      <c r="B123" s="182" t="s">
        <v>93</v>
      </c>
      <c r="C123" s="182"/>
      <c r="D123" s="97">
        <f>+'1'!E113</f>
        <v>-31361</v>
      </c>
      <c r="E123" s="97">
        <f>+'1'!F113</f>
        <v>-106805.5</v>
      </c>
    </row>
    <row r="125" spans="2:5" ht="54" customHeight="1">
      <c r="B125" s="130" t="s">
        <v>10</v>
      </c>
      <c r="C125" s="52" t="s">
        <v>269</v>
      </c>
      <c r="D125" s="157" t="s">
        <v>94</v>
      </c>
      <c r="E125" s="157"/>
    </row>
    <row r="126" spans="2:5" ht="22.5" customHeight="1">
      <c r="B126" s="130" t="s">
        <v>11</v>
      </c>
      <c r="C126" s="52" t="s">
        <v>270</v>
      </c>
      <c r="D126" s="122" t="s">
        <v>91</v>
      </c>
      <c r="E126" s="122" t="s">
        <v>92</v>
      </c>
    </row>
    <row r="127" spans="2:5" ht="86.25">
      <c r="B127" s="130" t="s">
        <v>12</v>
      </c>
      <c r="C127" s="52" t="s">
        <v>271</v>
      </c>
      <c r="D127" s="130"/>
      <c r="E127" s="130"/>
    </row>
    <row r="128" spans="2:5" ht="51.75">
      <c r="B128" s="130" t="s">
        <v>13</v>
      </c>
      <c r="C128" s="52" t="s">
        <v>272</v>
      </c>
      <c r="D128" s="130"/>
      <c r="E128" s="130"/>
    </row>
    <row r="129" spans="2:5" ht="51.75">
      <c r="B129" s="130" t="s">
        <v>14</v>
      </c>
      <c r="C129" s="52" t="s">
        <v>273</v>
      </c>
      <c r="D129" s="130"/>
      <c r="E129" s="130"/>
    </row>
    <row r="130" spans="2:5" ht="51.75">
      <c r="B130" s="130" t="s">
        <v>268</v>
      </c>
      <c r="C130" s="52" t="s">
        <v>119</v>
      </c>
      <c r="D130" s="130"/>
      <c r="E130" s="130"/>
    </row>
    <row r="131" spans="2:5">
      <c r="B131" s="157" t="s">
        <v>15</v>
      </c>
      <c r="C131" s="157"/>
      <c r="D131" s="130"/>
      <c r="E131" s="130"/>
    </row>
    <row r="132" spans="2:5">
      <c r="B132" s="184" t="s">
        <v>330</v>
      </c>
      <c r="C132" s="184"/>
      <c r="D132" s="119">
        <v>-3.2</v>
      </c>
      <c r="E132" s="120">
        <v>-3.2</v>
      </c>
    </row>
    <row r="133" spans="2:5">
      <c r="B133" s="184" t="s">
        <v>331</v>
      </c>
      <c r="C133" s="184"/>
      <c r="D133" s="119">
        <v>-0.5</v>
      </c>
      <c r="E133" s="120">
        <v>-0.5</v>
      </c>
    </row>
    <row r="134" spans="2:5">
      <c r="B134" s="184" t="s">
        <v>332</v>
      </c>
      <c r="C134" s="184"/>
      <c r="D134" s="150">
        <v>-144</v>
      </c>
      <c r="E134" s="150">
        <v>-144</v>
      </c>
    </row>
    <row r="135" spans="2:5">
      <c r="B135" s="182" t="s">
        <v>93</v>
      </c>
      <c r="C135" s="182"/>
      <c r="D135" s="97">
        <f>+'1'!E119</f>
        <v>-43023.5</v>
      </c>
      <c r="E135" s="97">
        <f>+'1'!F119</f>
        <v>-43023.5</v>
      </c>
    </row>
    <row r="136" spans="2:5">
      <c r="B136" s="40"/>
      <c r="C136" s="40"/>
      <c r="D136" s="40"/>
      <c r="E136" s="40"/>
    </row>
    <row r="137" spans="2:5">
      <c r="B137" s="131" t="s">
        <v>7</v>
      </c>
      <c r="C137" s="89" t="s">
        <v>8</v>
      </c>
      <c r="D137" s="90"/>
      <c r="E137" s="90"/>
    </row>
    <row r="138" spans="2:5" ht="18.75" customHeight="1">
      <c r="B138" s="91">
        <v>1157</v>
      </c>
      <c r="C138" s="92" t="s">
        <v>244</v>
      </c>
      <c r="D138" s="93"/>
      <c r="E138" s="93"/>
    </row>
    <row r="139" spans="2:5" ht="18.75" customHeight="1">
      <c r="B139" s="94"/>
      <c r="C139" s="94"/>
      <c r="D139" s="94"/>
      <c r="E139" s="94"/>
    </row>
    <row r="140" spans="2:5" s="95" customFormat="1">
      <c r="B140" s="88" t="s">
        <v>9</v>
      </c>
      <c r="C140" s="90"/>
      <c r="D140" s="90"/>
      <c r="E140" s="90"/>
    </row>
    <row r="141" spans="2:5" ht="54" customHeight="1">
      <c r="B141" s="130" t="s">
        <v>10</v>
      </c>
      <c r="C141" s="52" t="s">
        <v>245</v>
      </c>
      <c r="D141" s="157" t="s">
        <v>94</v>
      </c>
      <c r="E141" s="157"/>
    </row>
    <row r="142" spans="2:5" ht="22.5" customHeight="1">
      <c r="B142" s="130" t="s">
        <v>11</v>
      </c>
      <c r="C142" s="52" t="s">
        <v>246</v>
      </c>
      <c r="D142" s="122" t="s">
        <v>91</v>
      </c>
      <c r="E142" s="122" t="s">
        <v>92</v>
      </c>
    </row>
    <row r="143" spans="2:5" ht="69">
      <c r="B143" s="130" t="s">
        <v>12</v>
      </c>
      <c r="C143" s="52" t="s">
        <v>247</v>
      </c>
      <c r="D143" s="130"/>
      <c r="E143" s="130"/>
    </row>
    <row r="144" spans="2:5" ht="51.75">
      <c r="B144" s="130" t="s">
        <v>13</v>
      </c>
      <c r="C144" s="52" t="s">
        <v>248</v>
      </c>
      <c r="D144" s="130"/>
      <c r="E144" s="130"/>
    </row>
    <row r="145" spans="2:5">
      <c r="B145" s="130" t="s">
        <v>14</v>
      </c>
      <c r="C145" s="52" t="s">
        <v>249</v>
      </c>
      <c r="D145" s="130"/>
      <c r="E145" s="130"/>
    </row>
    <row r="146" spans="2:5" ht="51.75">
      <c r="B146" s="130" t="s">
        <v>250</v>
      </c>
      <c r="C146" s="52" t="s">
        <v>251</v>
      </c>
      <c r="D146" s="130"/>
      <c r="E146" s="130"/>
    </row>
    <row r="147" spans="2:5">
      <c r="B147" s="157" t="s">
        <v>15</v>
      </c>
      <c r="C147" s="157"/>
      <c r="D147" s="130"/>
      <c r="E147" s="130"/>
    </row>
    <row r="148" spans="2:5" ht="33" customHeight="1">
      <c r="B148" s="182" t="s">
        <v>334</v>
      </c>
      <c r="C148" s="182"/>
      <c r="D148" s="150">
        <v>-9</v>
      </c>
      <c r="E148" s="150">
        <v>-9</v>
      </c>
    </row>
    <row r="149" spans="2:5" ht="43.5" customHeight="1">
      <c r="B149" s="182" t="s">
        <v>335</v>
      </c>
      <c r="C149" s="182"/>
      <c r="D149" s="150">
        <v>-1</v>
      </c>
      <c r="E149" s="150">
        <v>-1</v>
      </c>
    </row>
    <row r="150" spans="2:5">
      <c r="B150" s="182" t="s">
        <v>93</v>
      </c>
      <c r="C150" s="182"/>
      <c r="D150" s="97">
        <f>+'3'!H42</f>
        <v>-40075.800000000003</v>
      </c>
      <c r="E150" s="97">
        <f>+'3'!I42</f>
        <v>-51075.8</v>
      </c>
    </row>
    <row r="152" spans="2:5" ht="54" customHeight="1">
      <c r="B152" s="130" t="s">
        <v>10</v>
      </c>
      <c r="C152" s="52" t="s">
        <v>245</v>
      </c>
      <c r="D152" s="157" t="s">
        <v>94</v>
      </c>
      <c r="E152" s="157"/>
    </row>
    <row r="153" spans="2:5" ht="22.5" customHeight="1">
      <c r="B153" s="130" t="s">
        <v>11</v>
      </c>
      <c r="C153" s="52" t="s">
        <v>252</v>
      </c>
      <c r="D153" s="122" t="s">
        <v>91</v>
      </c>
      <c r="E153" s="122" t="s">
        <v>92</v>
      </c>
    </row>
    <row r="154" spans="2:5" ht="69">
      <c r="B154" s="130" t="s">
        <v>12</v>
      </c>
      <c r="C154" s="52" t="s">
        <v>253</v>
      </c>
      <c r="D154" s="130"/>
      <c r="E154" s="130"/>
    </row>
    <row r="155" spans="2:5" ht="51.75">
      <c r="B155" s="130" t="s">
        <v>13</v>
      </c>
      <c r="C155" s="52" t="s">
        <v>254</v>
      </c>
      <c r="D155" s="130"/>
      <c r="E155" s="130"/>
    </row>
    <row r="156" spans="2:5">
      <c r="B156" s="130" t="s">
        <v>14</v>
      </c>
      <c r="C156" s="52" t="s">
        <v>249</v>
      </c>
      <c r="D156" s="130"/>
      <c r="E156" s="130"/>
    </row>
    <row r="157" spans="2:5" ht="51.75">
      <c r="B157" s="130" t="s">
        <v>250</v>
      </c>
      <c r="C157" s="52" t="s">
        <v>255</v>
      </c>
      <c r="D157" s="130"/>
      <c r="E157" s="130"/>
    </row>
    <row r="158" spans="2:5">
      <c r="B158" s="157" t="s">
        <v>15</v>
      </c>
      <c r="C158" s="157"/>
      <c r="D158" s="130"/>
      <c r="E158" s="130"/>
    </row>
    <row r="159" spans="2:5" ht="44.25" customHeight="1">
      <c r="B159" s="185" t="s">
        <v>336</v>
      </c>
      <c r="C159" s="186"/>
      <c r="D159" s="150">
        <v>-250</v>
      </c>
      <c r="E159" s="150">
        <v>-400</v>
      </c>
    </row>
    <row r="160" spans="2:5">
      <c r="B160" s="182" t="s">
        <v>93</v>
      </c>
      <c r="C160" s="182"/>
      <c r="D160" s="97">
        <f>+'3'!H50</f>
        <v>-44000</v>
      </c>
      <c r="E160" s="97">
        <f>+'3'!I50</f>
        <v>-54234.2</v>
      </c>
    </row>
    <row r="161" spans="2:5" s="64" customFormat="1"/>
    <row r="162" spans="2:5" s="64" customFormat="1">
      <c r="E162" s="64" t="s">
        <v>313</v>
      </c>
    </row>
    <row r="163" spans="2:5" s="64" customFormat="1">
      <c r="B163" s="183" t="s">
        <v>314</v>
      </c>
      <c r="C163" s="183"/>
      <c r="D163" s="183"/>
      <c r="E163" s="183"/>
    </row>
    <row r="164" spans="2:5" s="64" customFormat="1">
      <c r="B164" s="181" t="s">
        <v>90</v>
      </c>
      <c r="C164" s="181"/>
      <c r="D164" s="181"/>
      <c r="E164" s="181"/>
    </row>
    <row r="165" spans="2:5" s="64" customFormat="1"/>
    <row r="166" spans="2:5" s="64" customFormat="1">
      <c r="B166" s="130" t="s">
        <v>7</v>
      </c>
      <c r="C166" s="55" t="s">
        <v>8</v>
      </c>
      <c r="D166" s="143"/>
      <c r="E166" s="143"/>
    </row>
    <row r="167" spans="2:5" s="64" customFormat="1">
      <c r="B167" s="52" t="s">
        <v>315</v>
      </c>
      <c r="C167" s="100" t="s">
        <v>316</v>
      </c>
      <c r="D167" s="101"/>
      <c r="E167" s="101"/>
    </row>
    <row r="168" spans="2:5" s="64" customFormat="1"/>
    <row r="169" spans="2:5" s="64" customFormat="1">
      <c r="B169" s="181" t="s">
        <v>9</v>
      </c>
      <c r="C169" s="181"/>
      <c r="D169" s="181"/>
      <c r="E169" s="181"/>
    </row>
    <row r="170" spans="2:5" s="64" customFormat="1"/>
    <row r="171" spans="2:5" s="64" customFormat="1">
      <c r="B171" s="134" t="s">
        <v>10</v>
      </c>
      <c r="C171" s="52" t="s">
        <v>315</v>
      </c>
      <c r="D171" s="154"/>
      <c r="E171" s="154"/>
    </row>
    <row r="172" spans="2:5" s="64" customFormat="1">
      <c r="B172" s="134" t="s">
        <v>11</v>
      </c>
      <c r="C172" s="52" t="s">
        <v>279</v>
      </c>
      <c r="D172" s="125" t="s">
        <v>91</v>
      </c>
      <c r="E172" s="125" t="s">
        <v>92</v>
      </c>
    </row>
    <row r="173" spans="2:5" s="64" customFormat="1" ht="120.75">
      <c r="B173" s="134" t="s">
        <v>12</v>
      </c>
      <c r="C173" s="52" t="s">
        <v>317</v>
      </c>
      <c r="D173" s="134"/>
      <c r="E173" s="134"/>
    </row>
    <row r="174" spans="2:5" s="64" customFormat="1" ht="103.5">
      <c r="B174" s="134" t="s">
        <v>13</v>
      </c>
      <c r="C174" s="52" t="s">
        <v>318</v>
      </c>
      <c r="D174" s="134"/>
      <c r="E174" s="134"/>
    </row>
    <row r="175" spans="2:5" s="64" customFormat="1">
      <c r="B175" s="134" t="s">
        <v>14</v>
      </c>
      <c r="C175" s="52" t="s">
        <v>249</v>
      </c>
      <c r="D175" s="134"/>
      <c r="E175" s="134"/>
    </row>
    <row r="176" spans="2:5" s="64" customFormat="1" ht="51.75">
      <c r="B176" s="134" t="s">
        <v>83</v>
      </c>
      <c r="C176" s="52" t="s">
        <v>119</v>
      </c>
      <c r="D176" s="134"/>
      <c r="E176" s="134"/>
    </row>
    <row r="177" spans="2:5" s="64" customFormat="1">
      <c r="B177" s="154" t="s">
        <v>15</v>
      </c>
      <c r="C177" s="154"/>
      <c r="D177" s="134"/>
      <c r="E177" s="134"/>
    </row>
    <row r="178" spans="2:5" s="64" customFormat="1">
      <c r="B178" s="180" t="s">
        <v>16</v>
      </c>
      <c r="C178" s="180"/>
      <c r="D178" s="96">
        <f>+'3'!H121</f>
        <v>0</v>
      </c>
      <c r="E178" s="97">
        <f>+'3'!I121</f>
        <v>-89809.9</v>
      </c>
    </row>
    <row r="179" spans="2:5" s="64" customFormat="1"/>
    <row r="180" spans="2:5">
      <c r="B180" s="133"/>
      <c r="C180" s="133"/>
      <c r="D180" s="133"/>
      <c r="E180" s="87" t="s">
        <v>229</v>
      </c>
    </row>
    <row r="181" spans="2:5">
      <c r="B181" s="187" t="s">
        <v>135</v>
      </c>
      <c r="C181" s="187"/>
      <c r="D181" s="187"/>
      <c r="E181" s="187"/>
    </row>
    <row r="182" spans="2:5">
      <c r="B182" s="88" t="s">
        <v>52</v>
      </c>
      <c r="C182" s="88"/>
      <c r="D182" s="88"/>
      <c r="E182" s="88"/>
    </row>
    <row r="183" spans="2:5">
      <c r="B183" s="131" t="s">
        <v>7</v>
      </c>
      <c r="C183" s="89" t="s">
        <v>8</v>
      </c>
      <c r="D183" s="90"/>
      <c r="E183" s="90"/>
    </row>
    <row r="184" spans="2:5">
      <c r="B184" s="91">
        <v>1139</v>
      </c>
      <c r="C184" s="92" t="s">
        <v>226</v>
      </c>
      <c r="D184" s="93"/>
      <c r="E184" s="93"/>
    </row>
    <row r="185" spans="2:5">
      <c r="B185" s="94"/>
      <c r="C185" s="94"/>
      <c r="D185" s="94"/>
      <c r="E185" s="94"/>
    </row>
    <row r="186" spans="2:5">
      <c r="B186" s="88" t="s">
        <v>9</v>
      </c>
      <c r="C186" s="90"/>
      <c r="D186" s="90"/>
      <c r="E186" s="90"/>
    </row>
    <row r="187" spans="2:5">
      <c r="B187" s="94"/>
      <c r="C187" s="94"/>
      <c r="D187" s="94"/>
      <c r="E187" s="94"/>
    </row>
    <row r="188" spans="2:5" ht="74.25" customHeight="1">
      <c r="B188" s="131" t="s">
        <v>10</v>
      </c>
      <c r="C188" s="91" t="s">
        <v>224</v>
      </c>
      <c r="D188" s="178" t="s">
        <v>36</v>
      </c>
      <c r="E188" s="178"/>
    </row>
    <row r="189" spans="2:5" ht="21" customHeight="1">
      <c r="B189" s="131" t="s">
        <v>11</v>
      </c>
      <c r="C189" s="91" t="s">
        <v>225</v>
      </c>
      <c r="D189" s="132" t="s">
        <v>72</v>
      </c>
      <c r="E189" s="132" t="s">
        <v>2</v>
      </c>
    </row>
    <row r="190" spans="2:5" ht="34.5" customHeight="1">
      <c r="B190" s="131" t="s">
        <v>12</v>
      </c>
      <c r="C190" s="91" t="s">
        <v>226</v>
      </c>
      <c r="D190" s="178"/>
      <c r="E190" s="178"/>
    </row>
    <row r="191" spans="2:5" ht="93.75" customHeight="1">
      <c r="B191" s="131" t="s">
        <v>13</v>
      </c>
      <c r="C191" s="91" t="s">
        <v>227</v>
      </c>
      <c r="D191" s="178"/>
      <c r="E191" s="178"/>
    </row>
    <row r="192" spans="2:5">
      <c r="B192" s="131" t="s">
        <v>14</v>
      </c>
      <c r="C192" s="91" t="s">
        <v>228</v>
      </c>
      <c r="D192" s="178"/>
      <c r="E192" s="178"/>
    </row>
    <row r="193" spans="2:5" ht="17.25" customHeight="1">
      <c r="B193" s="178" t="s">
        <v>15</v>
      </c>
      <c r="C193" s="178"/>
      <c r="D193" s="131"/>
      <c r="E193" s="131"/>
    </row>
    <row r="194" spans="2:5" ht="17.25" customHeight="1">
      <c r="B194" s="179" t="s">
        <v>16</v>
      </c>
      <c r="C194" s="179"/>
      <c r="D194" s="96">
        <f>+'3'!H215</f>
        <v>1370551.7</v>
      </c>
      <c r="E194" s="96">
        <f>+'3'!I215</f>
        <v>-3544061.8000000003</v>
      </c>
    </row>
  </sheetData>
  <mergeCells count="71">
    <mergeCell ref="B51:C51"/>
    <mergeCell ref="B61:C61"/>
    <mergeCell ref="B108:C108"/>
    <mergeCell ref="B109:C109"/>
    <mergeCell ref="B110:C110"/>
    <mergeCell ref="B99:C99"/>
    <mergeCell ref="B20:C20"/>
    <mergeCell ref="D15:D17"/>
    <mergeCell ref="E15:E17"/>
    <mergeCell ref="B19:C19"/>
    <mergeCell ref="D141:E141"/>
    <mergeCell ref="D125:E125"/>
    <mergeCell ref="B52:C52"/>
    <mergeCell ref="D35:E35"/>
    <mergeCell ref="B41:C41"/>
    <mergeCell ref="B42:C42"/>
    <mergeCell ref="B75:C75"/>
    <mergeCell ref="B76:C76"/>
    <mergeCell ref="D78:E78"/>
    <mergeCell ref="B84:C84"/>
    <mergeCell ref="B85:C85"/>
    <mergeCell ref="D113:E113"/>
    <mergeCell ref="B2:E2"/>
    <mergeCell ref="B3:E3"/>
    <mergeCell ref="B4:E4"/>
    <mergeCell ref="B6:E6"/>
    <mergeCell ref="D13:E13"/>
    <mergeCell ref="B194:C194"/>
    <mergeCell ref="B181:E181"/>
    <mergeCell ref="D188:E188"/>
    <mergeCell ref="D190:D192"/>
    <mergeCell ref="E190:E192"/>
    <mergeCell ref="B193:C193"/>
    <mergeCell ref="D101:E101"/>
    <mergeCell ref="B107:C107"/>
    <mergeCell ref="B111:C111"/>
    <mergeCell ref="B147:C147"/>
    <mergeCell ref="B150:C150"/>
    <mergeCell ref="B131:C131"/>
    <mergeCell ref="B135:C135"/>
    <mergeCell ref="B120:C120"/>
    <mergeCell ref="B121:C121"/>
    <mergeCell ref="B122:C122"/>
    <mergeCell ref="B132:C132"/>
    <mergeCell ref="B148:C148"/>
    <mergeCell ref="B149:C149"/>
    <mergeCell ref="D54:E54"/>
    <mergeCell ref="B60:C60"/>
    <mergeCell ref="B62:C62"/>
    <mergeCell ref="D92:E92"/>
    <mergeCell ref="B98:C98"/>
    <mergeCell ref="D69:E69"/>
    <mergeCell ref="D26:E26"/>
    <mergeCell ref="B32:C32"/>
    <mergeCell ref="B33:C33"/>
    <mergeCell ref="D44:E44"/>
    <mergeCell ref="B50:C50"/>
    <mergeCell ref="B178:C178"/>
    <mergeCell ref="B169:E169"/>
    <mergeCell ref="D171:E171"/>
    <mergeCell ref="B177:C177"/>
    <mergeCell ref="B119:C119"/>
    <mergeCell ref="B123:C123"/>
    <mergeCell ref="B163:E163"/>
    <mergeCell ref="B164:E164"/>
    <mergeCell ref="B133:C133"/>
    <mergeCell ref="B134:C134"/>
    <mergeCell ref="D152:E152"/>
    <mergeCell ref="B158:C158"/>
    <mergeCell ref="B160:C160"/>
    <mergeCell ref="B159:C159"/>
  </mergeCells>
  <pageMargins left="0.54" right="0.41" top="0.33" bottom="0.33" header="0.31496062992125984" footer="0.31496062992125984"/>
  <pageSetup paperSize="9" scale="65" orientation="portrait" r:id="rId1"/>
  <ignoredErrors>
    <ignoredError sqref="C188:C189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08"/>
  <sheetViews>
    <sheetView topLeftCell="A206" zoomScaleNormal="100" zoomScaleSheetLayoutView="85" workbookViewId="0">
      <selection activeCell="C220" sqref="C220"/>
    </sheetView>
  </sheetViews>
  <sheetFormatPr defaultColWidth="8.28515625" defaultRowHeight="17.25"/>
  <cols>
    <col min="1" max="1" width="8.28515625" style="85"/>
    <col min="2" max="2" width="28.5703125" style="85" customWidth="1"/>
    <col min="3" max="3" width="64.42578125" style="85" customWidth="1"/>
    <col min="4" max="5" width="21.5703125" style="85" customWidth="1"/>
    <col min="6" max="255" width="8.28515625" style="85"/>
    <col min="256" max="256" width="28.5703125" style="85" customWidth="1"/>
    <col min="257" max="257" width="47.7109375" style="85" customWidth="1"/>
    <col min="258" max="260" width="13.85546875" style="85" customWidth="1"/>
    <col min="261" max="261" width="15.42578125" style="85" customWidth="1"/>
    <col min="262" max="511" width="8.28515625" style="85"/>
    <col min="512" max="512" width="28.5703125" style="85" customWidth="1"/>
    <col min="513" max="513" width="47.7109375" style="85" customWidth="1"/>
    <col min="514" max="516" width="13.85546875" style="85" customWidth="1"/>
    <col min="517" max="517" width="15.42578125" style="85" customWidth="1"/>
    <col min="518" max="767" width="8.28515625" style="85"/>
    <col min="768" max="768" width="28.5703125" style="85" customWidth="1"/>
    <col min="769" max="769" width="47.7109375" style="85" customWidth="1"/>
    <col min="770" max="772" width="13.85546875" style="85" customWidth="1"/>
    <col min="773" max="773" width="15.42578125" style="85" customWidth="1"/>
    <col min="774" max="1023" width="8.28515625" style="85"/>
    <col min="1024" max="1024" width="28.5703125" style="85" customWidth="1"/>
    <col min="1025" max="1025" width="47.7109375" style="85" customWidth="1"/>
    <col min="1026" max="1028" width="13.85546875" style="85" customWidth="1"/>
    <col min="1029" max="1029" width="15.42578125" style="85" customWidth="1"/>
    <col min="1030" max="1279" width="8.28515625" style="85"/>
    <col min="1280" max="1280" width="28.5703125" style="85" customWidth="1"/>
    <col min="1281" max="1281" width="47.7109375" style="85" customWidth="1"/>
    <col min="1282" max="1284" width="13.85546875" style="85" customWidth="1"/>
    <col min="1285" max="1285" width="15.42578125" style="85" customWidth="1"/>
    <col min="1286" max="1535" width="8.28515625" style="85"/>
    <col min="1536" max="1536" width="28.5703125" style="85" customWidth="1"/>
    <col min="1537" max="1537" width="47.7109375" style="85" customWidth="1"/>
    <col min="1538" max="1540" width="13.85546875" style="85" customWidth="1"/>
    <col min="1541" max="1541" width="15.42578125" style="85" customWidth="1"/>
    <col min="1542" max="1791" width="8.28515625" style="85"/>
    <col min="1792" max="1792" width="28.5703125" style="85" customWidth="1"/>
    <col min="1793" max="1793" width="47.7109375" style="85" customWidth="1"/>
    <col min="1794" max="1796" width="13.85546875" style="85" customWidth="1"/>
    <col min="1797" max="1797" width="15.42578125" style="85" customWidth="1"/>
    <col min="1798" max="2047" width="8.28515625" style="85"/>
    <col min="2048" max="2048" width="28.5703125" style="85" customWidth="1"/>
    <col min="2049" max="2049" width="47.7109375" style="85" customWidth="1"/>
    <col min="2050" max="2052" width="13.85546875" style="85" customWidth="1"/>
    <col min="2053" max="2053" width="15.42578125" style="85" customWidth="1"/>
    <col min="2054" max="2303" width="8.28515625" style="85"/>
    <col min="2304" max="2304" width="28.5703125" style="85" customWidth="1"/>
    <col min="2305" max="2305" width="47.7109375" style="85" customWidth="1"/>
    <col min="2306" max="2308" width="13.85546875" style="85" customWidth="1"/>
    <col min="2309" max="2309" width="15.42578125" style="85" customWidth="1"/>
    <col min="2310" max="2559" width="8.28515625" style="85"/>
    <col min="2560" max="2560" width="28.5703125" style="85" customWidth="1"/>
    <col min="2561" max="2561" width="47.7109375" style="85" customWidth="1"/>
    <col min="2562" max="2564" width="13.85546875" style="85" customWidth="1"/>
    <col min="2565" max="2565" width="15.42578125" style="85" customWidth="1"/>
    <col min="2566" max="2815" width="8.28515625" style="85"/>
    <col min="2816" max="2816" width="28.5703125" style="85" customWidth="1"/>
    <col min="2817" max="2817" width="47.7109375" style="85" customWidth="1"/>
    <col min="2818" max="2820" width="13.85546875" style="85" customWidth="1"/>
    <col min="2821" max="2821" width="15.42578125" style="85" customWidth="1"/>
    <col min="2822" max="3071" width="8.28515625" style="85"/>
    <col min="3072" max="3072" width="28.5703125" style="85" customWidth="1"/>
    <col min="3073" max="3073" width="47.7109375" style="85" customWidth="1"/>
    <col min="3074" max="3076" width="13.85546875" style="85" customWidth="1"/>
    <col min="3077" max="3077" width="15.42578125" style="85" customWidth="1"/>
    <col min="3078" max="3327" width="8.28515625" style="85"/>
    <col min="3328" max="3328" width="28.5703125" style="85" customWidth="1"/>
    <col min="3329" max="3329" width="47.7109375" style="85" customWidth="1"/>
    <col min="3330" max="3332" width="13.85546875" style="85" customWidth="1"/>
    <col min="3333" max="3333" width="15.42578125" style="85" customWidth="1"/>
    <col min="3334" max="3583" width="8.28515625" style="85"/>
    <col min="3584" max="3584" width="28.5703125" style="85" customWidth="1"/>
    <col min="3585" max="3585" width="47.7109375" style="85" customWidth="1"/>
    <col min="3586" max="3588" width="13.85546875" style="85" customWidth="1"/>
    <col min="3589" max="3589" width="15.42578125" style="85" customWidth="1"/>
    <col min="3590" max="3839" width="8.28515625" style="85"/>
    <col min="3840" max="3840" width="28.5703125" style="85" customWidth="1"/>
    <col min="3841" max="3841" width="47.7109375" style="85" customWidth="1"/>
    <col min="3842" max="3844" width="13.85546875" style="85" customWidth="1"/>
    <col min="3845" max="3845" width="15.42578125" style="85" customWidth="1"/>
    <col min="3846" max="4095" width="8.28515625" style="85"/>
    <col min="4096" max="4096" width="28.5703125" style="85" customWidth="1"/>
    <col min="4097" max="4097" width="47.7109375" style="85" customWidth="1"/>
    <col min="4098" max="4100" width="13.85546875" style="85" customWidth="1"/>
    <col min="4101" max="4101" width="15.42578125" style="85" customWidth="1"/>
    <col min="4102" max="4351" width="8.28515625" style="85"/>
    <col min="4352" max="4352" width="28.5703125" style="85" customWidth="1"/>
    <col min="4353" max="4353" width="47.7109375" style="85" customWidth="1"/>
    <col min="4354" max="4356" width="13.85546875" style="85" customWidth="1"/>
    <col min="4357" max="4357" width="15.42578125" style="85" customWidth="1"/>
    <col min="4358" max="4607" width="8.28515625" style="85"/>
    <col min="4608" max="4608" width="28.5703125" style="85" customWidth="1"/>
    <col min="4609" max="4609" width="47.7109375" style="85" customWidth="1"/>
    <col min="4610" max="4612" width="13.85546875" style="85" customWidth="1"/>
    <col min="4613" max="4613" width="15.42578125" style="85" customWidth="1"/>
    <col min="4614" max="4863" width="8.28515625" style="85"/>
    <col min="4864" max="4864" width="28.5703125" style="85" customWidth="1"/>
    <col min="4865" max="4865" width="47.7109375" style="85" customWidth="1"/>
    <col min="4866" max="4868" width="13.85546875" style="85" customWidth="1"/>
    <col min="4869" max="4869" width="15.42578125" style="85" customWidth="1"/>
    <col min="4870" max="5119" width="8.28515625" style="85"/>
    <col min="5120" max="5120" width="28.5703125" style="85" customWidth="1"/>
    <col min="5121" max="5121" width="47.7109375" style="85" customWidth="1"/>
    <col min="5122" max="5124" width="13.85546875" style="85" customWidth="1"/>
    <col min="5125" max="5125" width="15.42578125" style="85" customWidth="1"/>
    <col min="5126" max="5375" width="8.28515625" style="85"/>
    <col min="5376" max="5376" width="28.5703125" style="85" customWidth="1"/>
    <col min="5377" max="5377" width="47.7109375" style="85" customWidth="1"/>
    <col min="5378" max="5380" width="13.85546875" style="85" customWidth="1"/>
    <col min="5381" max="5381" width="15.42578125" style="85" customWidth="1"/>
    <col min="5382" max="5631" width="8.28515625" style="85"/>
    <col min="5632" max="5632" width="28.5703125" style="85" customWidth="1"/>
    <col min="5633" max="5633" width="47.7109375" style="85" customWidth="1"/>
    <col min="5634" max="5636" width="13.85546875" style="85" customWidth="1"/>
    <col min="5637" max="5637" width="15.42578125" style="85" customWidth="1"/>
    <col min="5638" max="5887" width="8.28515625" style="85"/>
    <col min="5888" max="5888" width="28.5703125" style="85" customWidth="1"/>
    <col min="5889" max="5889" width="47.7109375" style="85" customWidth="1"/>
    <col min="5890" max="5892" width="13.85546875" style="85" customWidth="1"/>
    <col min="5893" max="5893" width="15.42578125" style="85" customWidth="1"/>
    <col min="5894" max="6143" width="8.28515625" style="85"/>
    <col min="6144" max="6144" width="28.5703125" style="85" customWidth="1"/>
    <col min="6145" max="6145" width="47.7109375" style="85" customWidth="1"/>
    <col min="6146" max="6148" width="13.85546875" style="85" customWidth="1"/>
    <col min="6149" max="6149" width="15.42578125" style="85" customWidth="1"/>
    <col min="6150" max="6399" width="8.28515625" style="85"/>
    <col min="6400" max="6400" width="28.5703125" style="85" customWidth="1"/>
    <col min="6401" max="6401" width="47.7109375" style="85" customWidth="1"/>
    <col min="6402" max="6404" width="13.85546875" style="85" customWidth="1"/>
    <col min="6405" max="6405" width="15.42578125" style="85" customWidth="1"/>
    <col min="6406" max="6655" width="8.28515625" style="85"/>
    <col min="6656" max="6656" width="28.5703125" style="85" customWidth="1"/>
    <col min="6657" max="6657" width="47.7109375" style="85" customWidth="1"/>
    <col min="6658" max="6660" width="13.85546875" style="85" customWidth="1"/>
    <col min="6661" max="6661" width="15.42578125" style="85" customWidth="1"/>
    <col min="6662" max="6911" width="8.28515625" style="85"/>
    <col min="6912" max="6912" width="28.5703125" style="85" customWidth="1"/>
    <col min="6913" max="6913" width="47.7109375" style="85" customWidth="1"/>
    <col min="6914" max="6916" width="13.85546875" style="85" customWidth="1"/>
    <col min="6917" max="6917" width="15.42578125" style="85" customWidth="1"/>
    <col min="6918" max="7167" width="8.28515625" style="85"/>
    <col min="7168" max="7168" width="28.5703125" style="85" customWidth="1"/>
    <col min="7169" max="7169" width="47.7109375" style="85" customWidth="1"/>
    <col min="7170" max="7172" width="13.85546875" style="85" customWidth="1"/>
    <col min="7173" max="7173" width="15.42578125" style="85" customWidth="1"/>
    <col min="7174" max="7423" width="8.28515625" style="85"/>
    <col min="7424" max="7424" width="28.5703125" style="85" customWidth="1"/>
    <col min="7425" max="7425" width="47.7109375" style="85" customWidth="1"/>
    <col min="7426" max="7428" width="13.85546875" style="85" customWidth="1"/>
    <col min="7429" max="7429" width="15.42578125" style="85" customWidth="1"/>
    <col min="7430" max="7679" width="8.28515625" style="85"/>
    <col min="7680" max="7680" width="28.5703125" style="85" customWidth="1"/>
    <col min="7681" max="7681" width="47.7109375" style="85" customWidth="1"/>
    <col min="7682" max="7684" width="13.85546875" style="85" customWidth="1"/>
    <col min="7685" max="7685" width="15.42578125" style="85" customWidth="1"/>
    <col min="7686" max="7935" width="8.28515625" style="85"/>
    <col min="7936" max="7936" width="28.5703125" style="85" customWidth="1"/>
    <col min="7937" max="7937" width="47.7109375" style="85" customWidth="1"/>
    <col min="7938" max="7940" width="13.85546875" style="85" customWidth="1"/>
    <col min="7941" max="7941" width="15.42578125" style="85" customWidth="1"/>
    <col min="7942" max="8191" width="8.28515625" style="85"/>
    <col min="8192" max="8192" width="28.5703125" style="85" customWidth="1"/>
    <col min="8193" max="8193" width="47.7109375" style="85" customWidth="1"/>
    <col min="8194" max="8196" width="13.85546875" style="85" customWidth="1"/>
    <col min="8197" max="8197" width="15.42578125" style="85" customWidth="1"/>
    <col min="8198" max="8447" width="8.28515625" style="85"/>
    <col min="8448" max="8448" width="28.5703125" style="85" customWidth="1"/>
    <col min="8449" max="8449" width="47.7109375" style="85" customWidth="1"/>
    <col min="8450" max="8452" width="13.85546875" style="85" customWidth="1"/>
    <col min="8453" max="8453" width="15.42578125" style="85" customWidth="1"/>
    <col min="8454" max="8703" width="8.28515625" style="85"/>
    <col min="8704" max="8704" width="28.5703125" style="85" customWidth="1"/>
    <col min="8705" max="8705" width="47.7109375" style="85" customWidth="1"/>
    <col min="8706" max="8708" width="13.85546875" style="85" customWidth="1"/>
    <col min="8709" max="8709" width="15.42578125" style="85" customWidth="1"/>
    <col min="8710" max="8959" width="8.28515625" style="85"/>
    <col min="8960" max="8960" width="28.5703125" style="85" customWidth="1"/>
    <col min="8961" max="8961" width="47.7109375" style="85" customWidth="1"/>
    <col min="8962" max="8964" width="13.85546875" style="85" customWidth="1"/>
    <col min="8965" max="8965" width="15.42578125" style="85" customWidth="1"/>
    <col min="8966" max="9215" width="8.28515625" style="85"/>
    <col min="9216" max="9216" width="28.5703125" style="85" customWidth="1"/>
    <col min="9217" max="9217" width="47.7109375" style="85" customWidth="1"/>
    <col min="9218" max="9220" width="13.85546875" style="85" customWidth="1"/>
    <col min="9221" max="9221" width="15.42578125" style="85" customWidth="1"/>
    <col min="9222" max="9471" width="8.28515625" style="85"/>
    <col min="9472" max="9472" width="28.5703125" style="85" customWidth="1"/>
    <col min="9473" max="9473" width="47.7109375" style="85" customWidth="1"/>
    <col min="9474" max="9476" width="13.85546875" style="85" customWidth="1"/>
    <col min="9477" max="9477" width="15.42578125" style="85" customWidth="1"/>
    <col min="9478" max="9727" width="8.28515625" style="85"/>
    <col min="9728" max="9728" width="28.5703125" style="85" customWidth="1"/>
    <col min="9729" max="9729" width="47.7109375" style="85" customWidth="1"/>
    <col min="9730" max="9732" width="13.85546875" style="85" customWidth="1"/>
    <col min="9733" max="9733" width="15.42578125" style="85" customWidth="1"/>
    <col min="9734" max="9983" width="8.28515625" style="85"/>
    <col min="9984" max="9984" width="28.5703125" style="85" customWidth="1"/>
    <col min="9985" max="9985" width="47.7109375" style="85" customWidth="1"/>
    <col min="9986" max="9988" width="13.85546875" style="85" customWidth="1"/>
    <col min="9989" max="9989" width="15.42578125" style="85" customWidth="1"/>
    <col min="9990" max="10239" width="8.28515625" style="85"/>
    <col min="10240" max="10240" width="28.5703125" style="85" customWidth="1"/>
    <col min="10241" max="10241" width="47.7109375" style="85" customWidth="1"/>
    <col min="10242" max="10244" width="13.85546875" style="85" customWidth="1"/>
    <col min="10245" max="10245" width="15.42578125" style="85" customWidth="1"/>
    <col min="10246" max="10495" width="8.28515625" style="85"/>
    <col min="10496" max="10496" width="28.5703125" style="85" customWidth="1"/>
    <col min="10497" max="10497" width="47.7109375" style="85" customWidth="1"/>
    <col min="10498" max="10500" width="13.85546875" style="85" customWidth="1"/>
    <col min="10501" max="10501" width="15.42578125" style="85" customWidth="1"/>
    <col min="10502" max="10751" width="8.28515625" style="85"/>
    <col min="10752" max="10752" width="28.5703125" style="85" customWidth="1"/>
    <col min="10753" max="10753" width="47.7109375" style="85" customWidth="1"/>
    <col min="10754" max="10756" width="13.85546875" style="85" customWidth="1"/>
    <col min="10757" max="10757" width="15.42578125" style="85" customWidth="1"/>
    <col min="10758" max="11007" width="8.28515625" style="85"/>
    <col min="11008" max="11008" width="28.5703125" style="85" customWidth="1"/>
    <col min="11009" max="11009" width="47.7109375" style="85" customWidth="1"/>
    <col min="11010" max="11012" width="13.85546875" style="85" customWidth="1"/>
    <col min="11013" max="11013" width="15.42578125" style="85" customWidth="1"/>
    <col min="11014" max="11263" width="8.28515625" style="85"/>
    <col min="11264" max="11264" width="28.5703125" style="85" customWidth="1"/>
    <col min="11265" max="11265" width="47.7109375" style="85" customWidth="1"/>
    <col min="11266" max="11268" width="13.85546875" style="85" customWidth="1"/>
    <col min="11269" max="11269" width="15.42578125" style="85" customWidth="1"/>
    <col min="11270" max="11519" width="8.28515625" style="85"/>
    <col min="11520" max="11520" width="28.5703125" style="85" customWidth="1"/>
    <col min="11521" max="11521" width="47.7109375" style="85" customWidth="1"/>
    <col min="11522" max="11524" width="13.85546875" style="85" customWidth="1"/>
    <col min="11525" max="11525" width="15.42578125" style="85" customWidth="1"/>
    <col min="11526" max="11775" width="8.28515625" style="85"/>
    <col min="11776" max="11776" width="28.5703125" style="85" customWidth="1"/>
    <col min="11777" max="11777" width="47.7109375" style="85" customWidth="1"/>
    <col min="11778" max="11780" width="13.85546875" style="85" customWidth="1"/>
    <col min="11781" max="11781" width="15.42578125" style="85" customWidth="1"/>
    <col min="11782" max="12031" width="8.28515625" style="85"/>
    <col min="12032" max="12032" width="28.5703125" style="85" customWidth="1"/>
    <col min="12033" max="12033" width="47.7109375" style="85" customWidth="1"/>
    <col min="12034" max="12036" width="13.85546875" style="85" customWidth="1"/>
    <col min="12037" max="12037" width="15.42578125" style="85" customWidth="1"/>
    <col min="12038" max="12287" width="8.28515625" style="85"/>
    <col min="12288" max="12288" width="28.5703125" style="85" customWidth="1"/>
    <col min="12289" max="12289" width="47.7109375" style="85" customWidth="1"/>
    <col min="12290" max="12292" width="13.85546875" style="85" customWidth="1"/>
    <col min="12293" max="12293" width="15.42578125" style="85" customWidth="1"/>
    <col min="12294" max="12543" width="8.28515625" style="85"/>
    <col min="12544" max="12544" width="28.5703125" style="85" customWidth="1"/>
    <col min="12545" max="12545" width="47.7109375" style="85" customWidth="1"/>
    <col min="12546" max="12548" width="13.85546875" style="85" customWidth="1"/>
    <col min="12549" max="12549" width="15.42578125" style="85" customWidth="1"/>
    <col min="12550" max="12799" width="8.28515625" style="85"/>
    <col min="12800" max="12800" width="28.5703125" style="85" customWidth="1"/>
    <col min="12801" max="12801" width="47.7109375" style="85" customWidth="1"/>
    <col min="12802" max="12804" width="13.85546875" style="85" customWidth="1"/>
    <col min="12805" max="12805" width="15.42578125" style="85" customWidth="1"/>
    <col min="12806" max="13055" width="8.28515625" style="85"/>
    <col min="13056" max="13056" width="28.5703125" style="85" customWidth="1"/>
    <col min="13057" max="13057" width="47.7109375" style="85" customWidth="1"/>
    <col min="13058" max="13060" width="13.85546875" style="85" customWidth="1"/>
    <col min="13061" max="13061" width="15.42578125" style="85" customWidth="1"/>
    <col min="13062" max="13311" width="8.28515625" style="85"/>
    <col min="13312" max="13312" width="28.5703125" style="85" customWidth="1"/>
    <col min="13313" max="13313" width="47.7109375" style="85" customWidth="1"/>
    <col min="13314" max="13316" width="13.85546875" style="85" customWidth="1"/>
    <col min="13317" max="13317" width="15.42578125" style="85" customWidth="1"/>
    <col min="13318" max="13567" width="8.28515625" style="85"/>
    <col min="13568" max="13568" width="28.5703125" style="85" customWidth="1"/>
    <col min="13569" max="13569" width="47.7109375" style="85" customWidth="1"/>
    <col min="13570" max="13572" width="13.85546875" style="85" customWidth="1"/>
    <col min="13573" max="13573" width="15.42578125" style="85" customWidth="1"/>
    <col min="13574" max="13823" width="8.28515625" style="85"/>
    <col min="13824" max="13824" width="28.5703125" style="85" customWidth="1"/>
    <col min="13825" max="13825" width="47.7109375" style="85" customWidth="1"/>
    <col min="13826" max="13828" width="13.85546875" style="85" customWidth="1"/>
    <col min="13829" max="13829" width="15.42578125" style="85" customWidth="1"/>
    <col min="13830" max="14079" width="8.28515625" style="85"/>
    <col min="14080" max="14080" width="28.5703125" style="85" customWidth="1"/>
    <col min="14081" max="14081" width="47.7109375" style="85" customWidth="1"/>
    <col min="14082" max="14084" width="13.85546875" style="85" customWidth="1"/>
    <col min="14085" max="14085" width="15.42578125" style="85" customWidth="1"/>
    <col min="14086" max="14335" width="8.28515625" style="85"/>
    <col min="14336" max="14336" width="28.5703125" style="85" customWidth="1"/>
    <col min="14337" max="14337" width="47.7109375" style="85" customWidth="1"/>
    <col min="14338" max="14340" width="13.85546875" style="85" customWidth="1"/>
    <col min="14341" max="14341" width="15.42578125" style="85" customWidth="1"/>
    <col min="14342" max="14591" width="8.28515625" style="85"/>
    <col min="14592" max="14592" width="28.5703125" style="85" customWidth="1"/>
    <col min="14593" max="14593" width="47.7109375" style="85" customWidth="1"/>
    <col min="14594" max="14596" width="13.85546875" style="85" customWidth="1"/>
    <col min="14597" max="14597" width="15.42578125" style="85" customWidth="1"/>
    <col min="14598" max="14847" width="8.28515625" style="85"/>
    <col min="14848" max="14848" width="28.5703125" style="85" customWidth="1"/>
    <col min="14849" max="14849" width="47.7109375" style="85" customWidth="1"/>
    <col min="14850" max="14852" width="13.85546875" style="85" customWidth="1"/>
    <col min="14853" max="14853" width="15.42578125" style="85" customWidth="1"/>
    <col min="14854" max="15103" width="8.28515625" style="85"/>
    <col min="15104" max="15104" width="28.5703125" style="85" customWidth="1"/>
    <col min="15105" max="15105" width="47.7109375" style="85" customWidth="1"/>
    <col min="15106" max="15108" width="13.85546875" style="85" customWidth="1"/>
    <col min="15109" max="15109" width="15.42578125" style="85" customWidth="1"/>
    <col min="15110" max="15359" width="8.28515625" style="85"/>
    <col min="15360" max="15360" width="28.5703125" style="85" customWidth="1"/>
    <col min="15361" max="15361" width="47.7109375" style="85" customWidth="1"/>
    <col min="15362" max="15364" width="13.85546875" style="85" customWidth="1"/>
    <col min="15365" max="15365" width="15.42578125" style="85" customWidth="1"/>
    <col min="15366" max="15615" width="8.28515625" style="85"/>
    <col min="15616" max="15616" width="28.5703125" style="85" customWidth="1"/>
    <col min="15617" max="15617" width="47.7109375" style="85" customWidth="1"/>
    <col min="15618" max="15620" width="13.85546875" style="85" customWidth="1"/>
    <col min="15621" max="15621" width="15.42578125" style="85" customWidth="1"/>
    <col min="15622" max="15871" width="8.28515625" style="85"/>
    <col min="15872" max="15872" width="28.5703125" style="85" customWidth="1"/>
    <col min="15873" max="15873" width="47.7109375" style="85" customWidth="1"/>
    <col min="15874" max="15876" width="13.85546875" style="85" customWidth="1"/>
    <col min="15877" max="15877" width="15.42578125" style="85" customWidth="1"/>
    <col min="15878" max="16127" width="8.28515625" style="85"/>
    <col min="16128" max="16128" width="28.5703125" style="85" customWidth="1"/>
    <col min="16129" max="16129" width="47.7109375" style="85" customWidth="1"/>
    <col min="16130" max="16132" width="13.85546875" style="85" customWidth="1"/>
    <col min="16133" max="16133" width="15.42578125" style="85" customWidth="1"/>
    <col min="16134" max="16384" width="8.28515625" style="85"/>
  </cols>
  <sheetData>
    <row r="1" spans="2:6">
      <c r="E1" s="86" t="s">
        <v>129</v>
      </c>
    </row>
    <row r="2" spans="2:6" s="10" customFormat="1" ht="17.25" customHeight="1">
      <c r="B2" s="176" t="s">
        <v>75</v>
      </c>
      <c r="C2" s="176"/>
      <c r="D2" s="176"/>
      <c r="E2" s="176"/>
      <c r="F2" s="22"/>
    </row>
    <row r="3" spans="2:6" s="10" customFormat="1" ht="17.25" customHeight="1">
      <c r="B3" s="176" t="s">
        <v>0</v>
      </c>
      <c r="C3" s="176"/>
      <c r="D3" s="176"/>
      <c r="E3" s="176"/>
      <c r="F3" s="22"/>
    </row>
    <row r="4" spans="2:6" ht="55.5" customHeight="1">
      <c r="B4" s="188" t="s">
        <v>325</v>
      </c>
      <c r="C4" s="188"/>
      <c r="D4" s="188"/>
      <c r="E4" s="188"/>
    </row>
    <row r="5" spans="2:6" ht="21.75" customHeight="1">
      <c r="B5" s="133"/>
      <c r="C5" s="133"/>
      <c r="D5" s="133"/>
      <c r="E5" s="87" t="s">
        <v>78</v>
      </c>
    </row>
    <row r="6" spans="2:6" ht="20.45" customHeight="1">
      <c r="B6" s="187" t="s">
        <v>303</v>
      </c>
      <c r="C6" s="187"/>
      <c r="D6" s="187"/>
      <c r="E6" s="187"/>
    </row>
    <row r="7" spans="2:6" ht="21.75" customHeight="1">
      <c r="B7" s="88" t="s">
        <v>52</v>
      </c>
      <c r="C7" s="88"/>
      <c r="D7" s="88"/>
      <c r="E7" s="88"/>
    </row>
    <row r="8" spans="2:6">
      <c r="B8" s="131" t="s">
        <v>7</v>
      </c>
      <c r="C8" s="89" t="s">
        <v>8</v>
      </c>
      <c r="D8" s="90"/>
      <c r="E8" s="90"/>
    </row>
    <row r="9" spans="2:6" ht="18.75" customHeight="1">
      <c r="B9" s="91" t="s">
        <v>48</v>
      </c>
      <c r="C9" s="92" t="s">
        <v>49</v>
      </c>
      <c r="D9" s="93"/>
      <c r="E9" s="93"/>
    </row>
    <row r="10" spans="2:6" ht="18.75" customHeight="1">
      <c r="B10" s="94"/>
      <c r="C10" s="94"/>
      <c r="D10" s="94"/>
      <c r="E10" s="94"/>
    </row>
    <row r="11" spans="2:6" s="95" customFormat="1">
      <c r="B11" s="88" t="s">
        <v>9</v>
      </c>
      <c r="C11" s="90"/>
      <c r="D11" s="90"/>
      <c r="E11" s="90"/>
    </row>
    <row r="12" spans="2:6" ht="14.25" customHeight="1">
      <c r="B12" s="94"/>
      <c r="C12" s="94"/>
      <c r="D12" s="94"/>
      <c r="E12" s="94"/>
    </row>
    <row r="13" spans="2:6" ht="54.75" customHeight="1">
      <c r="B13" s="131" t="s">
        <v>10</v>
      </c>
      <c r="C13" s="91" t="s">
        <v>48</v>
      </c>
      <c r="D13" s="178" t="s">
        <v>87</v>
      </c>
      <c r="E13" s="178"/>
    </row>
    <row r="14" spans="2:6">
      <c r="B14" s="131" t="s">
        <v>11</v>
      </c>
      <c r="C14" s="91" t="s">
        <v>50</v>
      </c>
      <c r="D14" s="132" t="s">
        <v>72</v>
      </c>
      <c r="E14" s="132" t="s">
        <v>2</v>
      </c>
    </row>
    <row r="15" spans="2:6" ht="34.5">
      <c r="B15" s="131" t="s">
        <v>12</v>
      </c>
      <c r="C15" s="91" t="str">
        <f>+'[1]4'!C19</f>
        <v xml:space="preserve"> Պետական նշանակության ավտոճանապարհների հիմնանորոգում</v>
      </c>
      <c r="D15" s="178"/>
      <c r="E15" s="178"/>
    </row>
    <row r="16" spans="2:6" ht="62.25" customHeight="1">
      <c r="B16" s="131" t="s">
        <v>13</v>
      </c>
      <c r="C16" s="91" t="str">
        <f>+'[1]4'!C21</f>
        <v xml:space="preserve"> Միջպետական, հանրապետական և մարզային նշանակության ավտոճոնապարհների քայքայված ծածկի վերանորոգում, մաշված ծածկի փոխարինում</v>
      </c>
      <c r="D16" s="178"/>
      <c r="E16" s="178"/>
    </row>
    <row r="17" spans="2:5" ht="40.5" customHeight="1">
      <c r="B17" s="131" t="s">
        <v>14</v>
      </c>
      <c r="C17" s="91" t="str">
        <f>+'[1]4'!C23</f>
        <v xml:space="preserve"> Հանրության կողմից անմիջականորեն օգտագործվող ակտիվների հետ կապված միջոցառումներ</v>
      </c>
      <c r="D17" s="178"/>
      <c r="E17" s="178"/>
    </row>
    <row r="18" spans="2:5" ht="62.25" customHeight="1">
      <c r="B18" s="131" t="s">
        <v>83</v>
      </c>
      <c r="C18" s="91" t="s">
        <v>84</v>
      </c>
      <c r="D18" s="134"/>
      <c r="E18" s="134"/>
    </row>
    <row r="19" spans="2:5">
      <c r="B19" s="178" t="s">
        <v>15</v>
      </c>
      <c r="C19" s="178"/>
      <c r="D19" s="131"/>
      <c r="E19" s="131"/>
    </row>
    <row r="20" spans="2:5">
      <c r="B20" s="179" t="s">
        <v>16</v>
      </c>
      <c r="C20" s="179"/>
      <c r="D20" s="96">
        <f>+'3'!H33</f>
        <v>40563.5</v>
      </c>
      <c r="E20" s="96">
        <f>+'3'!I33</f>
        <v>5551808.2000000002</v>
      </c>
    </row>
    <row r="21" spans="2:5">
      <c r="B21" s="40"/>
      <c r="C21" s="40"/>
      <c r="D21" s="40"/>
      <c r="E21" s="40"/>
    </row>
    <row r="22" spans="2:5">
      <c r="B22" s="131" t="s">
        <v>7</v>
      </c>
      <c r="C22" s="89" t="s">
        <v>8</v>
      </c>
      <c r="D22" s="90"/>
      <c r="E22" s="90"/>
    </row>
    <row r="23" spans="2:5" ht="18.75" customHeight="1">
      <c r="B23" s="91" t="str">
        <f>+'7'!B65</f>
        <v xml:space="preserve"> 1040</v>
      </c>
      <c r="C23" s="91" t="str">
        <f>+'7'!C65</f>
        <v xml:space="preserve"> Կոշտ թափոնների կառավարում</v>
      </c>
      <c r="D23" s="93"/>
      <c r="E23" s="93"/>
    </row>
    <row r="24" spans="2:5" ht="18.75" customHeight="1">
      <c r="B24" s="94"/>
      <c r="C24" s="94"/>
      <c r="D24" s="94"/>
      <c r="E24" s="94"/>
    </row>
    <row r="25" spans="2:5" s="95" customFormat="1">
      <c r="B25" s="88" t="s">
        <v>9</v>
      </c>
      <c r="C25" s="90"/>
      <c r="D25" s="90"/>
      <c r="E25" s="90"/>
    </row>
    <row r="26" spans="2:5">
      <c r="B26" s="40"/>
      <c r="C26" s="40"/>
      <c r="D26" s="40"/>
      <c r="E26" s="40"/>
    </row>
    <row r="27" spans="2:5" ht="54" customHeight="1">
      <c r="B27" s="130" t="s">
        <v>10</v>
      </c>
      <c r="C27" s="52" t="s">
        <v>286</v>
      </c>
      <c r="D27" s="157" t="s">
        <v>94</v>
      </c>
      <c r="E27" s="157"/>
    </row>
    <row r="28" spans="2:5" ht="22.5" customHeight="1">
      <c r="B28" s="130" t="s">
        <v>11</v>
      </c>
      <c r="C28" s="52" t="s">
        <v>262</v>
      </c>
      <c r="D28" s="122" t="s">
        <v>91</v>
      </c>
      <c r="E28" s="122" t="s">
        <v>92</v>
      </c>
    </row>
    <row r="29" spans="2:5" ht="69">
      <c r="B29" s="130" t="s">
        <v>12</v>
      </c>
      <c r="C29" s="52" t="s">
        <v>287</v>
      </c>
      <c r="D29" s="130"/>
      <c r="E29" s="130"/>
    </row>
    <row r="30" spans="2:5" ht="34.5">
      <c r="B30" s="130" t="s">
        <v>13</v>
      </c>
      <c r="C30" s="52" t="s">
        <v>288</v>
      </c>
      <c r="D30" s="130"/>
      <c r="E30" s="130"/>
    </row>
    <row r="31" spans="2:5">
      <c r="B31" s="130" t="s">
        <v>14</v>
      </c>
      <c r="C31" s="52" t="s">
        <v>249</v>
      </c>
      <c r="D31" s="130"/>
      <c r="E31" s="130"/>
    </row>
    <row r="32" spans="2:5" ht="51.75">
      <c r="B32" s="130" t="s">
        <v>118</v>
      </c>
      <c r="C32" s="52" t="s">
        <v>289</v>
      </c>
      <c r="D32" s="130"/>
      <c r="E32" s="130"/>
    </row>
    <row r="33" spans="2:5">
      <c r="B33" s="157" t="s">
        <v>15</v>
      </c>
      <c r="C33" s="157"/>
      <c r="D33" s="130"/>
      <c r="E33" s="130"/>
    </row>
    <row r="34" spans="2:5">
      <c r="B34" s="182" t="s">
        <v>93</v>
      </c>
      <c r="C34" s="182"/>
      <c r="D34" s="97">
        <f>+'7'!D76</f>
        <v>-7632.4</v>
      </c>
      <c r="E34" s="97">
        <f>+'7'!E76</f>
        <v>-22000</v>
      </c>
    </row>
    <row r="35" spans="2:5">
      <c r="B35" s="40"/>
      <c r="C35" s="40"/>
      <c r="D35" s="40"/>
      <c r="E35" s="40"/>
    </row>
    <row r="36" spans="2:5" ht="54" customHeight="1">
      <c r="B36" s="130" t="s">
        <v>10</v>
      </c>
      <c r="C36" s="52" t="s">
        <v>286</v>
      </c>
      <c r="D36" s="157" t="s">
        <v>94</v>
      </c>
      <c r="E36" s="157"/>
    </row>
    <row r="37" spans="2:5" ht="22.5" customHeight="1">
      <c r="B37" s="130" t="s">
        <v>11</v>
      </c>
      <c r="C37" s="52" t="s">
        <v>290</v>
      </c>
      <c r="D37" s="122" t="s">
        <v>91</v>
      </c>
      <c r="E37" s="122" t="s">
        <v>92</v>
      </c>
    </row>
    <row r="38" spans="2:5" ht="69">
      <c r="B38" s="130" t="s">
        <v>12</v>
      </c>
      <c r="C38" s="52" t="s">
        <v>291</v>
      </c>
      <c r="D38" s="130"/>
      <c r="E38" s="130"/>
    </row>
    <row r="39" spans="2:5" ht="34.5">
      <c r="B39" s="130" t="s">
        <v>13</v>
      </c>
      <c r="C39" s="52" t="s">
        <v>292</v>
      </c>
      <c r="D39" s="130"/>
      <c r="E39" s="130"/>
    </row>
    <row r="40" spans="2:5" ht="51.75">
      <c r="B40" s="130" t="s">
        <v>14</v>
      </c>
      <c r="C40" s="52" t="s">
        <v>293</v>
      </c>
      <c r="D40" s="130"/>
      <c r="E40" s="130"/>
    </row>
    <row r="41" spans="2:5" ht="51.75">
      <c r="B41" s="130" t="s">
        <v>118</v>
      </c>
      <c r="C41" s="52" t="s">
        <v>289</v>
      </c>
      <c r="D41" s="130"/>
      <c r="E41" s="130"/>
    </row>
    <row r="42" spans="2:5">
      <c r="B42" s="157" t="s">
        <v>15</v>
      </c>
      <c r="C42" s="157"/>
      <c r="D42" s="130"/>
      <c r="E42" s="130"/>
    </row>
    <row r="43" spans="2:5">
      <c r="B43" s="182" t="s">
        <v>93</v>
      </c>
      <c r="C43" s="182"/>
      <c r="D43" s="97">
        <f>+'7'!D85</f>
        <v>-61062.1</v>
      </c>
      <c r="E43" s="97">
        <f>+'7'!E85</f>
        <v>-121497.9</v>
      </c>
    </row>
    <row r="44" spans="2:5">
      <c r="B44" s="40"/>
      <c r="C44" s="40"/>
      <c r="D44" s="40"/>
      <c r="E44" s="40"/>
    </row>
    <row r="45" spans="2:5">
      <c r="B45" s="131" t="s">
        <v>7</v>
      </c>
      <c r="C45" s="89" t="s">
        <v>8</v>
      </c>
      <c r="D45" s="90"/>
      <c r="E45" s="90"/>
    </row>
    <row r="46" spans="2:5" ht="18.75" customHeight="1">
      <c r="B46" s="91">
        <v>1157</v>
      </c>
      <c r="C46" s="92" t="s">
        <v>244</v>
      </c>
      <c r="D46" s="93"/>
      <c r="E46" s="93"/>
    </row>
    <row r="47" spans="2:5" ht="18.75" customHeight="1">
      <c r="B47" s="94"/>
      <c r="C47" s="94"/>
      <c r="D47" s="94"/>
      <c r="E47" s="94"/>
    </row>
    <row r="48" spans="2:5" s="95" customFormat="1">
      <c r="B48" s="88" t="s">
        <v>9</v>
      </c>
      <c r="C48" s="90"/>
      <c r="D48" s="90"/>
      <c r="E48" s="90"/>
    </row>
    <row r="49" spans="2:5" ht="54" customHeight="1">
      <c r="B49" s="130" t="s">
        <v>10</v>
      </c>
      <c r="C49" s="52" t="s">
        <v>245</v>
      </c>
      <c r="D49" s="157" t="s">
        <v>94</v>
      </c>
      <c r="E49" s="157"/>
    </row>
    <row r="50" spans="2:5" ht="22.5" customHeight="1">
      <c r="B50" s="130" t="s">
        <v>11</v>
      </c>
      <c r="C50" s="52" t="s">
        <v>246</v>
      </c>
      <c r="D50" s="122" t="s">
        <v>91</v>
      </c>
      <c r="E50" s="122" t="s">
        <v>92</v>
      </c>
    </row>
    <row r="51" spans="2:5" ht="69">
      <c r="B51" s="130" t="s">
        <v>12</v>
      </c>
      <c r="C51" s="52" t="s">
        <v>247</v>
      </c>
      <c r="D51" s="130"/>
      <c r="E51" s="130"/>
    </row>
    <row r="52" spans="2:5" ht="51.75">
      <c r="B52" s="130" t="s">
        <v>13</v>
      </c>
      <c r="C52" s="52" t="s">
        <v>248</v>
      </c>
      <c r="D52" s="130"/>
      <c r="E52" s="130"/>
    </row>
    <row r="53" spans="2:5">
      <c r="B53" s="130" t="s">
        <v>14</v>
      </c>
      <c r="C53" s="52" t="s">
        <v>249</v>
      </c>
      <c r="D53" s="130"/>
      <c r="E53" s="130"/>
    </row>
    <row r="54" spans="2:5" ht="51.75">
      <c r="B54" s="130" t="s">
        <v>250</v>
      </c>
      <c r="C54" s="52" t="s">
        <v>251</v>
      </c>
      <c r="D54" s="130"/>
      <c r="E54" s="130"/>
    </row>
    <row r="55" spans="2:5">
      <c r="B55" s="157" t="s">
        <v>15</v>
      </c>
      <c r="C55" s="157"/>
      <c r="D55" s="130"/>
      <c r="E55" s="130"/>
    </row>
    <row r="56" spans="2:5" ht="33" customHeight="1">
      <c r="B56" s="182" t="s">
        <v>334</v>
      </c>
      <c r="C56" s="182"/>
      <c r="D56" s="150">
        <v>-9</v>
      </c>
      <c r="E56" s="150">
        <v>-9</v>
      </c>
    </row>
    <row r="57" spans="2:5" ht="43.5" customHeight="1">
      <c r="B57" s="182" t="s">
        <v>335</v>
      </c>
      <c r="C57" s="182"/>
      <c r="D57" s="150">
        <v>-1</v>
      </c>
      <c r="E57" s="150">
        <v>-1</v>
      </c>
    </row>
    <row r="58" spans="2:5">
      <c r="B58" s="182" t="s">
        <v>93</v>
      </c>
      <c r="C58" s="182"/>
      <c r="D58" s="97">
        <f>+'7'!D150</f>
        <v>-40075.800000000003</v>
      </c>
      <c r="E58" s="97">
        <f>+'7'!E150</f>
        <v>-51075.8</v>
      </c>
    </row>
    <row r="60" spans="2:5" ht="54" customHeight="1">
      <c r="B60" s="130" t="s">
        <v>10</v>
      </c>
      <c r="C60" s="52" t="s">
        <v>245</v>
      </c>
      <c r="D60" s="157" t="s">
        <v>94</v>
      </c>
      <c r="E60" s="157"/>
    </row>
    <row r="61" spans="2:5" ht="22.5" customHeight="1">
      <c r="B61" s="130" t="s">
        <v>11</v>
      </c>
      <c r="C61" s="52" t="s">
        <v>252</v>
      </c>
      <c r="D61" s="122" t="s">
        <v>91</v>
      </c>
      <c r="E61" s="122" t="s">
        <v>92</v>
      </c>
    </row>
    <row r="62" spans="2:5" ht="69">
      <c r="B62" s="130" t="s">
        <v>12</v>
      </c>
      <c r="C62" s="52" t="s">
        <v>253</v>
      </c>
      <c r="D62" s="130"/>
      <c r="E62" s="130"/>
    </row>
    <row r="63" spans="2:5" ht="51.75">
      <c r="B63" s="130" t="s">
        <v>13</v>
      </c>
      <c r="C63" s="52" t="s">
        <v>254</v>
      </c>
      <c r="D63" s="130"/>
      <c r="E63" s="130"/>
    </row>
    <row r="64" spans="2:5">
      <c r="B64" s="130" t="s">
        <v>14</v>
      </c>
      <c r="C64" s="52" t="s">
        <v>249</v>
      </c>
      <c r="D64" s="130"/>
      <c r="E64" s="130"/>
    </row>
    <row r="65" spans="2:6" ht="51.75">
      <c r="B65" s="130" t="s">
        <v>250</v>
      </c>
      <c r="C65" s="52" t="s">
        <v>255</v>
      </c>
      <c r="D65" s="130"/>
      <c r="E65" s="130"/>
    </row>
    <row r="66" spans="2:6">
      <c r="B66" s="157" t="s">
        <v>15</v>
      </c>
      <c r="C66" s="157"/>
      <c r="D66" s="130"/>
      <c r="E66" s="130"/>
    </row>
    <row r="67" spans="2:6" ht="44.25" customHeight="1">
      <c r="B67" s="185" t="s">
        <v>336</v>
      </c>
      <c r="C67" s="186"/>
      <c r="D67" s="150">
        <v>-250</v>
      </c>
      <c r="E67" s="150">
        <v>-400</v>
      </c>
    </row>
    <row r="68" spans="2:6">
      <c r="B68" s="182" t="s">
        <v>93</v>
      </c>
      <c r="C68" s="182"/>
      <c r="D68" s="97">
        <f>+'7'!D160</f>
        <v>-44000</v>
      </c>
      <c r="E68" s="97">
        <f>+'7'!E160</f>
        <v>-54234.2</v>
      </c>
    </row>
    <row r="69" spans="2:6">
      <c r="B69" s="98"/>
      <c r="C69" s="99"/>
      <c r="D69" s="99"/>
      <c r="E69" s="99"/>
    </row>
    <row r="70" spans="2:6" s="64" customFormat="1">
      <c r="E70" s="64" t="s">
        <v>301</v>
      </c>
    </row>
    <row r="71" spans="2:6" s="64" customFormat="1">
      <c r="B71" s="142" t="s">
        <v>302</v>
      </c>
      <c r="C71" s="142"/>
      <c r="D71" s="142"/>
      <c r="E71" s="142"/>
      <c r="F71" s="142"/>
    </row>
    <row r="72" spans="2:6" s="64" customFormat="1" ht="15" customHeight="1">
      <c r="B72" s="142" t="s">
        <v>52</v>
      </c>
      <c r="C72" s="143"/>
      <c r="D72" s="143"/>
      <c r="E72" s="143"/>
      <c r="F72" s="143"/>
    </row>
    <row r="73" spans="2:6">
      <c r="B73" s="40"/>
      <c r="C73" s="40"/>
      <c r="D73" s="40"/>
      <c r="E73" s="40"/>
    </row>
    <row r="74" spans="2:6">
      <c r="B74" s="131" t="s">
        <v>7</v>
      </c>
      <c r="C74" s="89" t="s">
        <v>8</v>
      </c>
      <c r="D74" s="90"/>
      <c r="E74" s="90"/>
    </row>
    <row r="75" spans="2:6" ht="18.75" customHeight="1">
      <c r="B75" s="91" t="str">
        <f>+'7'!B23</f>
        <v xml:space="preserve"> 1004</v>
      </c>
      <c r="C75" s="91" t="str">
        <f>+'7'!C23</f>
        <v xml:space="preserve"> Ոռոգման համակարգի առողջացում</v>
      </c>
      <c r="D75" s="93"/>
      <c r="E75" s="93"/>
    </row>
    <row r="76" spans="2:6" ht="18.75" customHeight="1">
      <c r="B76" s="94"/>
      <c r="C76" s="94"/>
      <c r="D76" s="94"/>
      <c r="E76" s="94"/>
    </row>
    <row r="77" spans="2:6" s="95" customFormat="1">
      <c r="B77" s="88" t="s">
        <v>9</v>
      </c>
      <c r="C77" s="90"/>
      <c r="D77" s="90"/>
      <c r="E77" s="90"/>
    </row>
    <row r="78" spans="2:6" ht="54" customHeight="1">
      <c r="B78" s="130" t="s">
        <v>10</v>
      </c>
      <c r="C78" s="52" t="s">
        <v>256</v>
      </c>
      <c r="D78" s="157" t="s">
        <v>94</v>
      </c>
      <c r="E78" s="157"/>
    </row>
    <row r="79" spans="2:6" ht="22.5" customHeight="1">
      <c r="B79" s="130" t="s">
        <v>11</v>
      </c>
      <c r="C79" s="52" t="s">
        <v>257</v>
      </c>
      <c r="D79" s="122" t="s">
        <v>91</v>
      </c>
      <c r="E79" s="122" t="s">
        <v>92</v>
      </c>
    </row>
    <row r="80" spans="2:6" ht="69">
      <c r="B80" s="130" t="s">
        <v>12</v>
      </c>
      <c r="C80" s="52" t="s">
        <v>258</v>
      </c>
      <c r="D80" s="130"/>
      <c r="E80" s="130"/>
    </row>
    <row r="81" spans="2:5" ht="69">
      <c r="B81" s="130" t="s">
        <v>13</v>
      </c>
      <c r="C81" s="52" t="s">
        <v>259</v>
      </c>
      <c r="D81" s="130"/>
      <c r="E81" s="130"/>
    </row>
    <row r="82" spans="2:5">
      <c r="B82" s="130" t="s">
        <v>14</v>
      </c>
      <c r="C82" s="52" t="s">
        <v>228</v>
      </c>
      <c r="D82" s="130"/>
      <c r="E82" s="130"/>
    </row>
    <row r="83" spans="2:5" ht="51.75">
      <c r="B83" s="130" t="s">
        <v>261</v>
      </c>
      <c r="C83" s="52" t="s">
        <v>260</v>
      </c>
      <c r="D83" s="130"/>
      <c r="E83" s="130"/>
    </row>
    <row r="84" spans="2:5">
      <c r="B84" s="157" t="s">
        <v>15</v>
      </c>
      <c r="C84" s="157"/>
      <c r="D84" s="130"/>
      <c r="E84" s="130"/>
    </row>
    <row r="85" spans="2:5">
      <c r="B85" s="182" t="s">
        <v>93</v>
      </c>
      <c r="C85" s="182"/>
      <c r="D85" s="97">
        <f>+'7'!D33</f>
        <v>-5576.9</v>
      </c>
      <c r="E85" s="97">
        <f>+'7'!E33</f>
        <v>-5576.9</v>
      </c>
    </row>
    <row r="86" spans="2:5">
      <c r="B86" s="40"/>
      <c r="C86" s="40"/>
      <c r="D86" s="40"/>
      <c r="E86" s="40"/>
    </row>
    <row r="87" spans="2:5" ht="54" customHeight="1">
      <c r="B87" s="130" t="s">
        <v>10</v>
      </c>
      <c r="C87" s="52">
        <v>1004</v>
      </c>
      <c r="D87" s="157" t="s">
        <v>94</v>
      </c>
      <c r="E87" s="157"/>
    </row>
    <row r="88" spans="2:5" ht="22.5" customHeight="1">
      <c r="B88" s="130" t="s">
        <v>11</v>
      </c>
      <c r="C88" s="52">
        <v>11012</v>
      </c>
      <c r="D88" s="122" t="s">
        <v>91</v>
      </c>
      <c r="E88" s="122" t="s">
        <v>92</v>
      </c>
    </row>
    <row r="89" spans="2:5" ht="51.75">
      <c r="B89" s="130" t="s">
        <v>12</v>
      </c>
      <c r="C89" s="52" t="s">
        <v>266</v>
      </c>
      <c r="D89" s="130"/>
      <c r="E89" s="130"/>
    </row>
    <row r="90" spans="2:5" ht="69">
      <c r="B90" s="130" t="s">
        <v>13</v>
      </c>
      <c r="C90" s="52" t="s">
        <v>267</v>
      </c>
      <c r="D90" s="130"/>
      <c r="E90" s="130"/>
    </row>
    <row r="91" spans="2:5">
      <c r="B91" s="130" t="s">
        <v>14</v>
      </c>
      <c r="C91" s="52" t="s">
        <v>228</v>
      </c>
      <c r="D91" s="130"/>
      <c r="E91" s="130"/>
    </row>
    <row r="92" spans="2:5" ht="51.75">
      <c r="B92" s="130" t="s">
        <v>268</v>
      </c>
      <c r="C92" s="52" t="s">
        <v>84</v>
      </c>
      <c r="D92" s="130"/>
      <c r="E92" s="130"/>
    </row>
    <row r="93" spans="2:5">
      <c r="B93" s="157" t="s">
        <v>15</v>
      </c>
      <c r="C93" s="157"/>
      <c r="D93" s="130"/>
      <c r="E93" s="130"/>
    </row>
    <row r="94" spans="2:5">
      <c r="B94" s="182" t="s">
        <v>93</v>
      </c>
      <c r="C94" s="182"/>
      <c r="D94" s="97">
        <f>+'7'!D42</f>
        <v>-1139.5</v>
      </c>
      <c r="E94" s="97">
        <f>+'7'!E42</f>
        <v>-1139.5</v>
      </c>
    </row>
    <row r="95" spans="2:5">
      <c r="B95" s="40"/>
      <c r="C95" s="40"/>
      <c r="D95" s="40"/>
      <c r="E95" s="40"/>
    </row>
    <row r="96" spans="2:5" ht="54" customHeight="1">
      <c r="B96" s="130" t="s">
        <v>10</v>
      </c>
      <c r="C96" s="52" t="s">
        <v>256</v>
      </c>
      <c r="D96" s="157" t="s">
        <v>94</v>
      </c>
      <c r="E96" s="157"/>
    </row>
    <row r="97" spans="2:5" ht="22.5" customHeight="1">
      <c r="B97" s="130" t="s">
        <v>11</v>
      </c>
      <c r="C97" s="52" t="s">
        <v>262</v>
      </c>
      <c r="D97" s="122" t="s">
        <v>91</v>
      </c>
      <c r="E97" s="122" t="s">
        <v>92</v>
      </c>
    </row>
    <row r="98" spans="2:5" ht="86.25">
      <c r="B98" s="130" t="s">
        <v>12</v>
      </c>
      <c r="C98" s="52" t="s">
        <v>263</v>
      </c>
      <c r="D98" s="130"/>
      <c r="E98" s="130"/>
    </row>
    <row r="99" spans="2:5" ht="51.75">
      <c r="B99" s="130" t="s">
        <v>13</v>
      </c>
      <c r="C99" s="52" t="s">
        <v>264</v>
      </c>
      <c r="D99" s="130"/>
      <c r="E99" s="130"/>
    </row>
    <row r="100" spans="2:5">
      <c r="B100" s="130" t="s">
        <v>14</v>
      </c>
      <c r="C100" s="52" t="s">
        <v>249</v>
      </c>
      <c r="D100" s="130"/>
      <c r="E100" s="130"/>
    </row>
    <row r="101" spans="2:5" ht="51.75">
      <c r="B101" s="130" t="s">
        <v>265</v>
      </c>
      <c r="C101" s="52" t="s">
        <v>119</v>
      </c>
      <c r="D101" s="130"/>
      <c r="E101" s="130"/>
    </row>
    <row r="102" spans="2:5">
      <c r="B102" s="157" t="s">
        <v>15</v>
      </c>
      <c r="C102" s="157"/>
      <c r="D102" s="130"/>
      <c r="E102" s="130"/>
    </row>
    <row r="103" spans="2:5">
      <c r="B103" s="113" t="str">
        <f>+'7'!B51:C51</f>
        <v xml:space="preserve"> Նոր կառուցվող բնակելի տներ, հատ </v>
      </c>
      <c r="C103" s="122"/>
      <c r="D103" s="114">
        <f>+'7'!D51:E51</f>
        <v>0</v>
      </c>
      <c r="E103" s="114">
        <f>+'7'!E51:F51</f>
        <v>-3</v>
      </c>
    </row>
    <row r="104" spans="2:5">
      <c r="B104" s="182" t="s">
        <v>93</v>
      </c>
      <c r="C104" s="182"/>
      <c r="D104" s="97">
        <f>+'7'!D52</f>
        <v>-323792.5</v>
      </c>
      <c r="E104" s="97">
        <f>+'7'!E52</f>
        <v>-323792.5</v>
      </c>
    </row>
    <row r="105" spans="2:5">
      <c r="B105" s="40"/>
      <c r="C105" s="40"/>
      <c r="D105" s="40"/>
      <c r="E105" s="40"/>
    </row>
    <row r="106" spans="2:5" ht="54" customHeight="1">
      <c r="B106" s="130" t="s">
        <v>10</v>
      </c>
      <c r="C106" s="52" t="s">
        <v>256</v>
      </c>
      <c r="D106" s="157" t="s">
        <v>94</v>
      </c>
      <c r="E106" s="157"/>
    </row>
    <row r="107" spans="2:5" ht="22.5" customHeight="1">
      <c r="B107" s="130" t="s">
        <v>11</v>
      </c>
      <c r="C107" s="52" t="s">
        <v>274</v>
      </c>
      <c r="D107" s="122" t="s">
        <v>91</v>
      </c>
      <c r="E107" s="122" t="s">
        <v>92</v>
      </c>
    </row>
    <row r="108" spans="2:5" ht="86.25">
      <c r="B108" s="130" t="s">
        <v>12</v>
      </c>
      <c r="C108" s="52" t="s">
        <v>275</v>
      </c>
      <c r="D108" s="130"/>
      <c r="E108" s="130"/>
    </row>
    <row r="109" spans="2:5" ht="51.75">
      <c r="B109" s="130" t="s">
        <v>13</v>
      </c>
      <c r="C109" s="52" t="s">
        <v>276</v>
      </c>
      <c r="D109" s="130"/>
      <c r="E109" s="130"/>
    </row>
    <row r="110" spans="2:5" ht="34.5">
      <c r="B110" s="130" t="s">
        <v>14</v>
      </c>
      <c r="C110" s="52" t="s">
        <v>273</v>
      </c>
      <c r="D110" s="130"/>
      <c r="E110" s="130"/>
    </row>
    <row r="111" spans="2:5" ht="51.75">
      <c r="B111" s="130" t="s">
        <v>268</v>
      </c>
      <c r="C111" s="52" t="s">
        <v>119</v>
      </c>
      <c r="D111" s="130"/>
      <c r="E111" s="130"/>
    </row>
    <row r="112" spans="2:5">
      <c r="B112" s="157" t="s">
        <v>15</v>
      </c>
      <c r="C112" s="157"/>
      <c r="D112" s="130"/>
      <c r="E112" s="130"/>
    </row>
    <row r="113" spans="2:5" ht="17.25" customHeight="1">
      <c r="B113" s="189" t="s">
        <v>329</v>
      </c>
      <c r="C113" s="191"/>
      <c r="D113" s="117">
        <v>-2</v>
      </c>
      <c r="E113" s="118">
        <v>-2</v>
      </c>
    </row>
    <row r="114" spans="2:5">
      <c r="B114" s="182" t="s">
        <v>93</v>
      </c>
      <c r="C114" s="182"/>
      <c r="D114" s="97">
        <f>+'7'!D62</f>
        <v>-614554.1</v>
      </c>
      <c r="E114" s="97">
        <f>+'7'!E62</f>
        <v>-883874.4</v>
      </c>
    </row>
    <row r="115" spans="2:5">
      <c r="B115" s="40"/>
      <c r="C115" s="40"/>
      <c r="D115" s="40"/>
      <c r="E115" s="40"/>
    </row>
    <row r="116" spans="2:5">
      <c r="B116" s="131" t="s">
        <v>7</v>
      </c>
      <c r="C116" s="89" t="s">
        <v>8</v>
      </c>
      <c r="D116" s="90"/>
      <c r="E116" s="90"/>
    </row>
    <row r="117" spans="2:5" ht="18.75" customHeight="1">
      <c r="B117" s="91" t="str">
        <f>+'7'!B88</f>
        <v xml:space="preserve"> 1072</v>
      </c>
      <c r="C117" s="91" t="str">
        <f>+'7'!C88</f>
        <v xml:space="preserve"> Ջրամատակարարաման և ջրահեռացման բարելավում</v>
      </c>
      <c r="D117" s="93"/>
      <c r="E117" s="93"/>
    </row>
    <row r="118" spans="2:5" ht="18.75" customHeight="1">
      <c r="B118" s="94"/>
      <c r="C118" s="94"/>
      <c r="D118" s="94"/>
      <c r="E118" s="94"/>
    </row>
    <row r="119" spans="2:5" s="95" customFormat="1">
      <c r="B119" s="88" t="s">
        <v>9</v>
      </c>
      <c r="C119" s="90"/>
      <c r="D119" s="90"/>
      <c r="E119" s="90"/>
    </row>
    <row r="120" spans="2:5">
      <c r="B120" s="40"/>
      <c r="C120" s="40"/>
      <c r="D120" s="40"/>
      <c r="E120" s="40"/>
    </row>
    <row r="121" spans="2:5" ht="54" customHeight="1">
      <c r="B121" s="130" t="s">
        <v>10</v>
      </c>
      <c r="C121" s="52" t="s">
        <v>269</v>
      </c>
      <c r="D121" s="157" t="s">
        <v>94</v>
      </c>
      <c r="E121" s="157"/>
    </row>
    <row r="122" spans="2:5" ht="22.5" customHeight="1">
      <c r="B122" s="130" t="s">
        <v>11</v>
      </c>
      <c r="C122" s="52" t="s">
        <v>283</v>
      </c>
      <c r="D122" s="122" t="s">
        <v>91</v>
      </c>
      <c r="E122" s="122" t="s">
        <v>92</v>
      </c>
    </row>
    <row r="123" spans="2:5" ht="69">
      <c r="B123" s="130" t="s">
        <v>12</v>
      </c>
      <c r="C123" s="52" t="s">
        <v>284</v>
      </c>
      <c r="D123" s="130"/>
      <c r="E123" s="130"/>
    </row>
    <row r="124" spans="2:5" ht="34.5">
      <c r="B124" s="130" t="s">
        <v>13</v>
      </c>
      <c r="C124" s="52" t="s">
        <v>285</v>
      </c>
      <c r="D124" s="130"/>
      <c r="E124" s="130"/>
    </row>
    <row r="125" spans="2:5">
      <c r="B125" s="130" t="s">
        <v>14</v>
      </c>
      <c r="C125" s="52" t="s">
        <v>228</v>
      </c>
      <c r="D125" s="130"/>
      <c r="E125" s="130"/>
    </row>
    <row r="126" spans="2:5" ht="51.75">
      <c r="B126" s="130" t="s">
        <v>282</v>
      </c>
      <c r="C126" s="52" t="s">
        <v>119</v>
      </c>
      <c r="D126" s="130"/>
      <c r="E126" s="130"/>
    </row>
    <row r="127" spans="2:5">
      <c r="B127" s="157" t="s">
        <v>15</v>
      </c>
      <c r="C127" s="157"/>
      <c r="D127" s="130"/>
      <c r="E127" s="130"/>
    </row>
    <row r="128" spans="2:5">
      <c r="B128" s="182" t="s">
        <v>93</v>
      </c>
      <c r="C128" s="182"/>
      <c r="D128" s="97">
        <f>+'7'!D99</f>
        <v>-1145.8</v>
      </c>
      <c r="E128" s="97">
        <f>+'7'!E99</f>
        <v>-1145.8</v>
      </c>
    </row>
    <row r="129" spans="2:5">
      <c r="B129" s="40"/>
      <c r="C129" s="40"/>
      <c r="D129" s="40"/>
      <c r="E129" s="40"/>
    </row>
    <row r="130" spans="2:5" ht="54" customHeight="1">
      <c r="B130" s="130" t="s">
        <v>10</v>
      </c>
      <c r="C130" s="52" t="s">
        <v>269</v>
      </c>
      <c r="D130" s="157" t="s">
        <v>94</v>
      </c>
      <c r="E130" s="157"/>
    </row>
    <row r="131" spans="2:5" ht="22.5" customHeight="1">
      <c r="B131" s="130" t="s">
        <v>11</v>
      </c>
      <c r="C131" s="52" t="s">
        <v>279</v>
      </c>
      <c r="D131" s="122" t="s">
        <v>91</v>
      </c>
      <c r="E131" s="122" t="s">
        <v>92</v>
      </c>
    </row>
    <row r="132" spans="2:5" ht="86.25">
      <c r="B132" s="130" t="s">
        <v>12</v>
      </c>
      <c r="C132" s="52" t="s">
        <v>280</v>
      </c>
      <c r="D132" s="130"/>
      <c r="E132" s="130"/>
    </row>
    <row r="133" spans="2:5" ht="86.25">
      <c r="B133" s="130" t="s">
        <v>13</v>
      </c>
      <c r="C133" s="52" t="s">
        <v>281</v>
      </c>
      <c r="D133" s="130"/>
      <c r="E133" s="130"/>
    </row>
    <row r="134" spans="2:5">
      <c r="B134" s="130" t="s">
        <v>14</v>
      </c>
      <c r="C134" s="52" t="s">
        <v>249</v>
      </c>
      <c r="D134" s="130"/>
      <c r="E134" s="130"/>
    </row>
    <row r="135" spans="2:5" ht="51.75">
      <c r="B135" s="130" t="s">
        <v>282</v>
      </c>
      <c r="C135" s="52" t="s">
        <v>119</v>
      </c>
      <c r="D135" s="130"/>
      <c r="E135" s="130"/>
    </row>
    <row r="136" spans="2:5">
      <c r="B136" s="157" t="s">
        <v>15</v>
      </c>
      <c r="C136" s="157"/>
      <c r="D136" s="130"/>
      <c r="E136" s="130"/>
    </row>
    <row r="137" spans="2:5">
      <c r="B137" s="184" t="s">
        <v>330</v>
      </c>
      <c r="C137" s="184"/>
      <c r="D137" s="119">
        <v>-1.5</v>
      </c>
      <c r="E137" s="120">
        <v>-1.5</v>
      </c>
    </row>
    <row r="138" spans="2:5">
      <c r="B138" s="184" t="s">
        <v>331</v>
      </c>
      <c r="C138" s="184"/>
      <c r="D138" s="119">
        <v>-0.2</v>
      </c>
      <c r="E138" s="120">
        <v>-0.2</v>
      </c>
    </row>
    <row r="139" spans="2:5">
      <c r="B139" s="184" t="s">
        <v>332</v>
      </c>
      <c r="C139" s="184"/>
      <c r="D139" s="119">
        <v>-94</v>
      </c>
      <c r="E139" s="120">
        <v>-94</v>
      </c>
    </row>
    <row r="140" spans="2:5">
      <c r="B140" s="182" t="s">
        <v>93</v>
      </c>
      <c r="C140" s="182"/>
      <c r="D140" s="97">
        <f>+'7'!D111</f>
        <v>-197188.1</v>
      </c>
      <c r="E140" s="97">
        <f>+'7'!E111</f>
        <v>-197188.1</v>
      </c>
    </row>
    <row r="142" spans="2:5" ht="54" customHeight="1">
      <c r="B142" s="130" t="s">
        <v>10</v>
      </c>
      <c r="C142" s="52" t="s">
        <v>269</v>
      </c>
      <c r="D142" s="157" t="s">
        <v>94</v>
      </c>
      <c r="E142" s="157"/>
    </row>
    <row r="143" spans="2:5" ht="22.5" customHeight="1">
      <c r="B143" s="130" t="s">
        <v>11</v>
      </c>
      <c r="C143" s="52" t="s">
        <v>274</v>
      </c>
      <c r="D143" s="122" t="s">
        <v>91</v>
      </c>
      <c r="E143" s="122" t="s">
        <v>92</v>
      </c>
    </row>
    <row r="144" spans="2:5" ht="86.25">
      <c r="B144" s="130" t="s">
        <v>12</v>
      </c>
      <c r="C144" s="52" t="s">
        <v>277</v>
      </c>
      <c r="D144" s="130"/>
      <c r="E144" s="130"/>
    </row>
    <row r="145" spans="2:5" ht="34.5">
      <c r="B145" s="130" t="s">
        <v>13</v>
      </c>
      <c r="C145" s="52" t="s">
        <v>278</v>
      </c>
      <c r="D145" s="130"/>
      <c r="E145" s="130"/>
    </row>
    <row r="146" spans="2:5" ht="34.5">
      <c r="B146" s="130" t="s">
        <v>14</v>
      </c>
      <c r="C146" s="52" t="s">
        <v>273</v>
      </c>
      <c r="D146" s="130"/>
      <c r="E146" s="130"/>
    </row>
    <row r="147" spans="2:5" ht="51.75">
      <c r="B147" s="130" t="s">
        <v>268</v>
      </c>
      <c r="C147" s="52" t="s">
        <v>119</v>
      </c>
      <c r="D147" s="130"/>
      <c r="E147" s="130"/>
    </row>
    <row r="148" spans="2:5">
      <c r="B148" s="157" t="s">
        <v>15</v>
      </c>
      <c r="C148" s="157"/>
      <c r="D148" s="130"/>
      <c r="E148" s="130"/>
    </row>
    <row r="149" spans="2:5">
      <c r="B149" s="184" t="s">
        <v>330</v>
      </c>
      <c r="C149" s="184"/>
      <c r="D149" s="119">
        <v>-1</v>
      </c>
      <c r="E149" s="120">
        <v>-4</v>
      </c>
    </row>
    <row r="150" spans="2:5">
      <c r="B150" s="184" t="s">
        <v>333</v>
      </c>
      <c r="C150" s="184"/>
      <c r="D150" s="119">
        <v>-0.6</v>
      </c>
      <c r="E150" s="120">
        <v>-2.6</v>
      </c>
    </row>
    <row r="151" spans="2:5">
      <c r="B151" s="184" t="s">
        <v>332</v>
      </c>
      <c r="C151" s="184"/>
      <c r="D151" s="119">
        <v>-25</v>
      </c>
      <c r="E151" s="120">
        <v>-316</v>
      </c>
    </row>
    <row r="152" spans="2:5">
      <c r="B152" s="182" t="s">
        <v>93</v>
      </c>
      <c r="C152" s="182"/>
      <c r="D152" s="97">
        <f>+'7'!D123</f>
        <v>-31361</v>
      </c>
      <c r="E152" s="97">
        <f>+'7'!E123</f>
        <v>-106805.5</v>
      </c>
    </row>
    <row r="154" spans="2:5" ht="54" customHeight="1">
      <c r="B154" s="130" t="s">
        <v>10</v>
      </c>
      <c r="C154" s="52" t="s">
        <v>269</v>
      </c>
      <c r="D154" s="157" t="s">
        <v>94</v>
      </c>
      <c r="E154" s="157"/>
    </row>
    <row r="155" spans="2:5" ht="22.5" customHeight="1">
      <c r="B155" s="130" t="s">
        <v>11</v>
      </c>
      <c r="C155" s="52" t="s">
        <v>270</v>
      </c>
      <c r="D155" s="122" t="s">
        <v>91</v>
      </c>
      <c r="E155" s="122" t="s">
        <v>92</v>
      </c>
    </row>
    <row r="156" spans="2:5" ht="69">
      <c r="B156" s="130" t="s">
        <v>12</v>
      </c>
      <c r="C156" s="52" t="s">
        <v>271</v>
      </c>
      <c r="D156" s="130"/>
      <c r="E156" s="130"/>
    </row>
    <row r="157" spans="2:5" ht="34.5">
      <c r="B157" s="130" t="s">
        <v>13</v>
      </c>
      <c r="C157" s="52" t="s">
        <v>272</v>
      </c>
      <c r="D157" s="130"/>
      <c r="E157" s="130"/>
    </row>
    <row r="158" spans="2:5" ht="34.5">
      <c r="B158" s="130" t="s">
        <v>14</v>
      </c>
      <c r="C158" s="52" t="s">
        <v>273</v>
      </c>
      <c r="D158" s="130"/>
      <c r="E158" s="130"/>
    </row>
    <row r="159" spans="2:5" ht="51.75">
      <c r="B159" s="130" t="s">
        <v>268</v>
      </c>
      <c r="C159" s="52" t="s">
        <v>119</v>
      </c>
      <c r="D159" s="130"/>
      <c r="E159" s="130"/>
    </row>
    <row r="160" spans="2:5">
      <c r="B160" s="157" t="s">
        <v>15</v>
      </c>
      <c r="C160" s="157"/>
      <c r="D160" s="130"/>
      <c r="E160" s="130"/>
    </row>
    <row r="161" spans="2:7">
      <c r="B161" s="184" t="s">
        <v>330</v>
      </c>
      <c r="C161" s="184"/>
      <c r="D161" s="119">
        <v>-3.2</v>
      </c>
      <c r="E161" s="120">
        <v>-3.2</v>
      </c>
    </row>
    <row r="162" spans="2:7">
      <c r="B162" s="184" t="s">
        <v>331</v>
      </c>
      <c r="C162" s="184"/>
      <c r="D162" s="119">
        <v>-0.5</v>
      </c>
      <c r="E162" s="120">
        <v>-0.5</v>
      </c>
    </row>
    <row r="163" spans="2:7">
      <c r="B163" s="184" t="s">
        <v>332</v>
      </c>
      <c r="C163" s="184"/>
      <c r="D163" s="119">
        <v>-144</v>
      </c>
      <c r="E163" s="120">
        <v>-144</v>
      </c>
    </row>
    <row r="164" spans="2:7">
      <c r="B164" s="182" t="s">
        <v>93</v>
      </c>
      <c r="C164" s="182"/>
      <c r="D164" s="97">
        <f>+'7'!D135</f>
        <v>-43023.5</v>
      </c>
      <c r="E164" s="97">
        <f>+'7'!E135</f>
        <v>-43023.5</v>
      </c>
    </row>
    <row r="166" spans="2:7" s="64" customFormat="1">
      <c r="E166" s="64" t="s">
        <v>320</v>
      </c>
    </row>
    <row r="167" spans="2:7" s="64" customFormat="1">
      <c r="C167" s="142" t="s">
        <v>314</v>
      </c>
      <c r="D167" s="142"/>
      <c r="E167" s="142"/>
      <c r="F167" s="142"/>
      <c r="G167" s="142"/>
    </row>
    <row r="168" spans="2:7" s="64" customFormat="1" ht="15" customHeight="1">
      <c r="B168" s="142" t="s">
        <v>52</v>
      </c>
      <c r="C168" s="143"/>
      <c r="D168" s="143"/>
      <c r="E168" s="143"/>
      <c r="F168" s="143"/>
      <c r="G168" s="143"/>
    </row>
    <row r="169" spans="2:7" s="64" customFormat="1" ht="15" customHeight="1">
      <c r="B169" s="142"/>
      <c r="C169" s="143"/>
      <c r="D169" s="143"/>
      <c r="E169" s="143"/>
      <c r="F169" s="143"/>
      <c r="G169" s="143"/>
    </row>
    <row r="170" spans="2:7" s="63" customFormat="1"/>
    <row r="171" spans="2:7" s="63" customFormat="1">
      <c r="B171" s="144" t="s">
        <v>7</v>
      </c>
      <c r="C171" s="145" t="s">
        <v>8</v>
      </c>
      <c r="D171" s="146"/>
      <c r="E171" s="146"/>
    </row>
    <row r="172" spans="2:7" s="63" customFormat="1">
      <c r="B172" s="43" t="s">
        <v>315</v>
      </c>
      <c r="C172" s="83" t="s">
        <v>316</v>
      </c>
      <c r="D172" s="84"/>
      <c r="E172" s="84"/>
    </row>
    <row r="173" spans="2:7" s="63" customFormat="1"/>
    <row r="174" spans="2:7" s="63" customFormat="1">
      <c r="B174" s="193" t="s">
        <v>9</v>
      </c>
      <c r="C174" s="193"/>
      <c r="D174" s="193"/>
      <c r="E174" s="193"/>
    </row>
    <row r="175" spans="2:7" s="63" customFormat="1"/>
    <row r="176" spans="2:7" s="63" customFormat="1">
      <c r="B176" s="135" t="s">
        <v>10</v>
      </c>
      <c r="C176" s="43" t="s">
        <v>315</v>
      </c>
      <c r="D176" s="194"/>
      <c r="E176" s="194"/>
    </row>
    <row r="177" spans="2:5" s="63" customFormat="1">
      <c r="B177" s="135" t="s">
        <v>11</v>
      </c>
      <c r="C177" s="43" t="s">
        <v>279</v>
      </c>
      <c r="D177" s="136" t="s">
        <v>91</v>
      </c>
      <c r="E177" s="136" t="s">
        <v>92</v>
      </c>
    </row>
    <row r="178" spans="2:5" s="63" customFormat="1" ht="103.5">
      <c r="B178" s="135" t="s">
        <v>12</v>
      </c>
      <c r="C178" s="43" t="s">
        <v>317</v>
      </c>
      <c r="D178" s="135"/>
      <c r="E178" s="135"/>
    </row>
    <row r="179" spans="2:5" s="63" customFormat="1" ht="86.25">
      <c r="B179" s="135" t="s">
        <v>13</v>
      </c>
      <c r="C179" s="43" t="s">
        <v>318</v>
      </c>
      <c r="D179" s="135"/>
      <c r="E179" s="135"/>
    </row>
    <row r="180" spans="2:5" s="63" customFormat="1">
      <c r="B180" s="135" t="s">
        <v>14</v>
      </c>
      <c r="C180" s="43" t="s">
        <v>249</v>
      </c>
      <c r="D180" s="135"/>
      <c r="E180" s="135"/>
    </row>
    <row r="181" spans="2:5" s="63" customFormat="1" ht="51.75">
      <c r="B181" s="135" t="s">
        <v>83</v>
      </c>
      <c r="C181" s="43" t="s">
        <v>119</v>
      </c>
      <c r="D181" s="135"/>
      <c r="E181" s="135"/>
    </row>
    <row r="182" spans="2:5" s="63" customFormat="1">
      <c r="B182" s="194" t="s">
        <v>15</v>
      </c>
      <c r="C182" s="194"/>
      <c r="D182" s="135"/>
      <c r="E182" s="135"/>
    </row>
    <row r="183" spans="2:5" s="63" customFormat="1">
      <c r="B183" s="192" t="s">
        <v>16</v>
      </c>
      <c r="C183" s="192"/>
      <c r="D183" s="1">
        <f>+'7'!D178</f>
        <v>0</v>
      </c>
      <c r="E183" s="1">
        <f>+'7'!E178</f>
        <v>-89809.9</v>
      </c>
    </row>
    <row r="184" spans="2:5" s="64" customFormat="1"/>
    <row r="185" spans="2:5">
      <c r="B185" s="133"/>
      <c r="C185" s="133"/>
      <c r="D185" s="133"/>
      <c r="E185" s="87" t="s">
        <v>134</v>
      </c>
    </row>
    <row r="186" spans="2:5">
      <c r="B186" s="187" t="s">
        <v>231</v>
      </c>
      <c r="C186" s="187"/>
      <c r="D186" s="187"/>
      <c r="E186" s="187"/>
    </row>
    <row r="187" spans="2:5">
      <c r="B187" s="88" t="s">
        <v>52</v>
      </c>
      <c r="C187" s="88"/>
      <c r="D187" s="88"/>
      <c r="E187" s="88"/>
    </row>
    <row r="188" spans="2:5">
      <c r="B188" s="131" t="s">
        <v>7</v>
      </c>
      <c r="C188" s="89" t="s">
        <v>8</v>
      </c>
      <c r="D188" s="90"/>
      <c r="E188" s="90"/>
    </row>
    <row r="189" spans="2:5">
      <c r="B189" s="91" t="s">
        <v>48</v>
      </c>
      <c r="C189" s="92" t="s">
        <v>49</v>
      </c>
      <c r="D189" s="93"/>
      <c r="E189" s="93"/>
    </row>
    <row r="190" spans="2:5">
      <c r="B190" s="94"/>
      <c r="C190" s="94"/>
      <c r="D190" s="94"/>
      <c r="E190" s="94"/>
    </row>
    <row r="191" spans="2:5">
      <c r="B191" s="88" t="s">
        <v>9</v>
      </c>
      <c r="C191" s="90"/>
      <c r="D191" s="90"/>
      <c r="E191" s="90"/>
    </row>
    <row r="192" spans="2:5">
      <c r="B192" s="94"/>
      <c r="C192" s="94"/>
      <c r="D192" s="94"/>
      <c r="E192" s="94"/>
    </row>
    <row r="193" spans="2:5" ht="60" customHeight="1">
      <c r="B193" s="131" t="s">
        <v>10</v>
      </c>
      <c r="C193" s="91" t="s">
        <v>48</v>
      </c>
      <c r="D193" s="178" t="s">
        <v>87</v>
      </c>
      <c r="E193" s="178"/>
    </row>
    <row r="194" spans="2:5">
      <c r="B194" s="131" t="s">
        <v>11</v>
      </c>
      <c r="C194" s="91" t="s">
        <v>50</v>
      </c>
      <c r="D194" s="132" t="s">
        <v>72</v>
      </c>
      <c r="E194" s="132" t="s">
        <v>2</v>
      </c>
    </row>
    <row r="195" spans="2:5" ht="34.5">
      <c r="B195" s="131" t="s">
        <v>12</v>
      </c>
      <c r="C195" s="91" t="str">
        <f>+'[1]4'!C19</f>
        <v xml:space="preserve"> Պետական նշանակության ավտոճանապարհների հիմնանորոգում</v>
      </c>
      <c r="D195" s="178"/>
      <c r="E195" s="178"/>
    </row>
    <row r="196" spans="2:5" ht="51.75">
      <c r="B196" s="131" t="s">
        <v>13</v>
      </c>
      <c r="C196" s="91" t="str">
        <f>+'[1]4'!C21</f>
        <v xml:space="preserve"> Միջպետական, հանրապետական և մարզային նշանակության ավտոճոնապարհների քայքայված ծածկի վերանորոգում, մաշված ծածկի փոխարինում</v>
      </c>
      <c r="D196" s="178"/>
      <c r="E196" s="178"/>
    </row>
    <row r="197" spans="2:5" ht="34.5">
      <c r="B197" s="131" t="s">
        <v>14</v>
      </c>
      <c r="C197" s="91" t="str">
        <f>+'[1]4'!C23</f>
        <v xml:space="preserve"> Հանրության կողմից անմիջականորեն օգտագործվող ակտիվների հետ կապված միջոցառումներ</v>
      </c>
      <c r="D197" s="178"/>
      <c r="E197" s="178"/>
    </row>
    <row r="198" spans="2:5" ht="51.75">
      <c r="B198" s="131" t="s">
        <v>83</v>
      </c>
      <c r="C198" s="91" t="s">
        <v>84</v>
      </c>
      <c r="D198" s="134"/>
      <c r="E198" s="134"/>
    </row>
    <row r="199" spans="2:5">
      <c r="B199" s="178" t="s">
        <v>15</v>
      </c>
      <c r="C199" s="178"/>
      <c r="D199" s="131"/>
      <c r="E199" s="131"/>
    </row>
    <row r="200" spans="2:5">
      <c r="B200" s="179" t="s">
        <v>16</v>
      </c>
      <c r="C200" s="179"/>
      <c r="D200" s="96">
        <f>+'3'!H32</f>
        <v>-40563.5</v>
      </c>
      <c r="E200" s="96">
        <f>+'3'!I32</f>
        <v>-106582.39999999999</v>
      </c>
    </row>
    <row r="202" spans="2:5">
      <c r="B202" s="131" t="s">
        <v>10</v>
      </c>
      <c r="C202" s="91" t="s">
        <v>224</v>
      </c>
      <c r="D202" s="178" t="s">
        <v>94</v>
      </c>
      <c r="E202" s="178"/>
    </row>
    <row r="203" spans="2:5">
      <c r="B203" s="131" t="s">
        <v>11</v>
      </c>
      <c r="C203" s="91" t="s">
        <v>225</v>
      </c>
      <c r="D203" s="132" t="s">
        <v>72</v>
      </c>
      <c r="E203" s="132" t="s">
        <v>2</v>
      </c>
    </row>
    <row r="204" spans="2:5" ht="34.5">
      <c r="B204" s="131" t="s">
        <v>12</v>
      </c>
      <c r="C204" s="91" t="s">
        <v>226</v>
      </c>
      <c r="D204" s="178"/>
      <c r="E204" s="178"/>
    </row>
    <row r="205" spans="2:5" ht="86.25">
      <c r="B205" s="131" t="s">
        <v>13</v>
      </c>
      <c r="C205" s="91" t="s">
        <v>227</v>
      </c>
      <c r="D205" s="178"/>
      <c r="E205" s="178"/>
    </row>
    <row r="206" spans="2:5">
      <c r="B206" s="131" t="s">
        <v>14</v>
      </c>
      <c r="C206" s="91" t="s">
        <v>228</v>
      </c>
      <c r="D206" s="178"/>
      <c r="E206" s="178"/>
    </row>
    <row r="207" spans="2:5">
      <c r="B207" s="178" t="s">
        <v>15</v>
      </c>
      <c r="C207" s="178"/>
      <c r="D207" s="131"/>
      <c r="E207" s="131"/>
    </row>
    <row r="208" spans="2:5">
      <c r="B208" s="179" t="s">
        <v>16</v>
      </c>
      <c r="C208" s="179"/>
      <c r="D208" s="96">
        <f>+'7'!D194</f>
        <v>1370551.7</v>
      </c>
      <c r="E208" s="96">
        <f>+'7'!E194</f>
        <v>-3544061.8000000003</v>
      </c>
    </row>
  </sheetData>
  <mergeCells count="73">
    <mergeCell ref="B161:C161"/>
    <mergeCell ref="B162:C162"/>
    <mergeCell ref="B163:C163"/>
    <mergeCell ref="D15:D17"/>
    <mergeCell ref="E15:E17"/>
    <mergeCell ref="B19:C19"/>
    <mergeCell ref="B20:C20"/>
    <mergeCell ref="D78:E78"/>
    <mergeCell ref="B84:C84"/>
    <mergeCell ref="B85:C85"/>
    <mergeCell ref="D87:E87"/>
    <mergeCell ref="D27:E27"/>
    <mergeCell ref="B33:C33"/>
    <mergeCell ref="B34:C34"/>
    <mergeCell ref="D36:E36"/>
    <mergeCell ref="B42:C42"/>
    <mergeCell ref="B2:E2"/>
    <mergeCell ref="B3:E3"/>
    <mergeCell ref="B4:E4"/>
    <mergeCell ref="B6:E6"/>
    <mergeCell ref="D13:E13"/>
    <mergeCell ref="B43:C43"/>
    <mergeCell ref="D49:E49"/>
    <mergeCell ref="B55:C55"/>
    <mergeCell ref="B58:C58"/>
    <mergeCell ref="D60:E60"/>
    <mergeCell ref="B56:C56"/>
    <mergeCell ref="B57:C57"/>
    <mergeCell ref="D202:E202"/>
    <mergeCell ref="D204:D206"/>
    <mergeCell ref="E204:E206"/>
    <mergeCell ref="B207:C207"/>
    <mergeCell ref="B208:C208"/>
    <mergeCell ref="B200:C200"/>
    <mergeCell ref="B186:E186"/>
    <mergeCell ref="D193:E193"/>
    <mergeCell ref="D195:D197"/>
    <mergeCell ref="E195:E197"/>
    <mergeCell ref="B199:C199"/>
    <mergeCell ref="D121:E121"/>
    <mergeCell ref="D106:E106"/>
    <mergeCell ref="B112:C112"/>
    <mergeCell ref="B114:C114"/>
    <mergeCell ref="B66:C66"/>
    <mergeCell ref="B68:C68"/>
    <mergeCell ref="B93:C93"/>
    <mergeCell ref="B94:C94"/>
    <mergeCell ref="D96:E96"/>
    <mergeCell ref="B102:C102"/>
    <mergeCell ref="B104:C104"/>
    <mergeCell ref="B113:C113"/>
    <mergeCell ref="B67:C67"/>
    <mergeCell ref="B148:C148"/>
    <mergeCell ref="B152:C152"/>
    <mergeCell ref="D154:E154"/>
    <mergeCell ref="B160:C160"/>
    <mergeCell ref="B127:C127"/>
    <mergeCell ref="B128:C128"/>
    <mergeCell ref="D130:E130"/>
    <mergeCell ref="B136:C136"/>
    <mergeCell ref="B140:C140"/>
    <mergeCell ref="D142:E142"/>
    <mergeCell ref="B137:C137"/>
    <mergeCell ref="B138:C138"/>
    <mergeCell ref="B139:C139"/>
    <mergeCell ref="B149:C149"/>
    <mergeCell ref="B150:C150"/>
    <mergeCell ref="B151:C151"/>
    <mergeCell ref="B183:C183"/>
    <mergeCell ref="B174:E174"/>
    <mergeCell ref="D176:E176"/>
    <mergeCell ref="B182:C182"/>
    <mergeCell ref="B164:C164"/>
  </mergeCells>
  <pageMargins left="0.54" right="0.41" top="0.33" bottom="0.33" header="0.31496062992125984" footer="0.31496062992125984"/>
  <pageSetup paperSize="9" scale="52" orientation="portrait" r:id="rId1"/>
  <ignoredErrors>
    <ignoredError sqref="C13:C14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7"/>
  <sheetViews>
    <sheetView topLeftCell="A7" zoomScaleNormal="100" workbookViewId="0"/>
  </sheetViews>
  <sheetFormatPr defaultRowHeight="17.25"/>
  <cols>
    <col min="1" max="1" width="9.140625" style="2"/>
    <col min="2" max="2" width="16" style="8" customWidth="1"/>
    <col min="3" max="3" width="57.5703125" style="2" bestFit="1" customWidth="1"/>
    <col min="4" max="4" width="13" style="2" customWidth="1"/>
    <col min="5" max="5" width="10.7109375" style="2" customWidth="1"/>
    <col min="6" max="6" width="19.7109375" style="9" customWidth="1"/>
    <col min="7" max="7" width="10.85546875" style="9" customWidth="1"/>
    <col min="8" max="8" width="17.7109375" style="9" customWidth="1"/>
    <col min="9" max="11" width="9.140625" style="2"/>
    <col min="12" max="12" width="20.7109375" style="2" customWidth="1"/>
    <col min="13" max="16384" width="9.140625" style="2"/>
  </cols>
  <sheetData>
    <row r="1" spans="2:12" s="3" customFormat="1">
      <c r="B1" s="196" t="s">
        <v>159</v>
      </c>
      <c r="C1" s="196"/>
      <c r="D1" s="196"/>
      <c r="E1" s="196"/>
      <c r="F1" s="196"/>
      <c r="G1" s="196"/>
      <c r="H1" s="196"/>
    </row>
    <row r="2" spans="2:12" s="3" customFormat="1">
      <c r="B2" s="196" t="s">
        <v>85</v>
      </c>
      <c r="C2" s="196"/>
      <c r="D2" s="196"/>
      <c r="E2" s="196"/>
      <c r="F2" s="196"/>
      <c r="G2" s="196"/>
      <c r="H2" s="196"/>
    </row>
    <row r="3" spans="2:12" s="3" customFormat="1">
      <c r="B3" s="196" t="s">
        <v>0</v>
      </c>
      <c r="C3" s="196"/>
      <c r="D3" s="196"/>
      <c r="E3" s="196"/>
      <c r="F3" s="196"/>
      <c r="G3" s="196"/>
      <c r="H3" s="196"/>
    </row>
    <row r="5" spans="2:12" ht="49.5" customHeight="1">
      <c r="B5" s="197" t="s">
        <v>79</v>
      </c>
      <c r="C5" s="197"/>
      <c r="D5" s="197"/>
      <c r="E5" s="197"/>
      <c r="F5" s="197"/>
      <c r="G5" s="197"/>
      <c r="H5" s="197"/>
    </row>
    <row r="6" spans="2:12" ht="81.75" customHeight="1">
      <c r="B6" s="198" t="s">
        <v>56</v>
      </c>
      <c r="C6" s="163" t="s">
        <v>57</v>
      </c>
      <c r="D6" s="163" t="s">
        <v>58</v>
      </c>
      <c r="E6" s="163" t="s">
        <v>59</v>
      </c>
      <c r="F6" s="199" t="s">
        <v>60</v>
      </c>
      <c r="G6" s="199" t="s">
        <v>87</v>
      </c>
      <c r="H6" s="199"/>
    </row>
    <row r="7" spans="2:12" ht="51.75">
      <c r="B7" s="198"/>
      <c r="C7" s="163"/>
      <c r="D7" s="163"/>
      <c r="E7" s="163"/>
      <c r="F7" s="199"/>
      <c r="G7" s="112" t="s">
        <v>61</v>
      </c>
      <c r="H7" s="112" t="s">
        <v>62</v>
      </c>
    </row>
    <row r="8" spans="2:12">
      <c r="B8" s="195" t="s">
        <v>37</v>
      </c>
      <c r="C8" s="195"/>
      <c r="D8" s="195"/>
      <c r="E8" s="195"/>
      <c r="F8" s="195"/>
      <c r="G8" s="195"/>
      <c r="H8" s="112">
        <f>+H9</f>
        <v>5551808.1000000006</v>
      </c>
      <c r="I8" s="5"/>
      <c r="L8" s="4"/>
    </row>
    <row r="9" spans="2:12">
      <c r="B9" s="111" t="s">
        <v>63</v>
      </c>
      <c r="C9" s="105" t="s">
        <v>64</v>
      </c>
      <c r="D9" s="105" t="s">
        <v>65</v>
      </c>
      <c r="E9" s="195" t="s">
        <v>42</v>
      </c>
      <c r="F9" s="195"/>
      <c r="G9" s="195"/>
      <c r="H9" s="112">
        <f>+H10</f>
        <v>5551808.1000000006</v>
      </c>
      <c r="J9" s="5"/>
      <c r="L9" s="6"/>
    </row>
    <row r="10" spans="2:12">
      <c r="B10" s="111" t="s">
        <v>66</v>
      </c>
      <c r="C10" s="195" t="s">
        <v>35</v>
      </c>
      <c r="D10" s="195"/>
      <c r="E10" s="195"/>
      <c r="F10" s="195"/>
      <c r="G10" s="195"/>
      <c r="H10" s="112">
        <f>+H11+H15</f>
        <v>5551808.1000000006</v>
      </c>
    </row>
    <row r="11" spans="2:12" s="110" customFormat="1">
      <c r="B11" s="195" t="s">
        <v>114</v>
      </c>
      <c r="C11" s="195"/>
      <c r="D11" s="195"/>
      <c r="E11" s="195"/>
      <c r="F11" s="195"/>
      <c r="G11" s="195"/>
      <c r="H11" s="112">
        <f>SUM(H12:H14)</f>
        <v>5463772.1100000003</v>
      </c>
    </row>
    <row r="12" spans="2:12" s="110" customFormat="1">
      <c r="B12" s="28" t="s">
        <v>322</v>
      </c>
      <c r="C12" s="104" t="s">
        <v>115</v>
      </c>
      <c r="D12" s="105" t="s">
        <v>230</v>
      </c>
      <c r="E12" s="105" t="s">
        <v>74</v>
      </c>
      <c r="F12" s="62">
        <v>354742015</v>
      </c>
      <c r="G12" s="105">
        <v>1</v>
      </c>
      <c r="H12" s="7">
        <f t="shared" ref="H12:H13" si="0">+G12*F12/1000</f>
        <v>354742.01500000001</v>
      </c>
    </row>
    <row r="13" spans="2:12" s="110" customFormat="1">
      <c r="B13" s="28" t="s">
        <v>321</v>
      </c>
      <c r="C13" s="104" t="s">
        <v>115</v>
      </c>
      <c r="D13" s="105" t="s">
        <v>230</v>
      </c>
      <c r="E13" s="105" t="s">
        <v>74</v>
      </c>
      <c r="F13" s="62">
        <v>2326967771</v>
      </c>
      <c r="G13" s="105">
        <v>1</v>
      </c>
      <c r="H13" s="7">
        <f t="shared" si="0"/>
        <v>2326967.7710000002</v>
      </c>
    </row>
    <row r="14" spans="2:12" s="110" customFormat="1">
      <c r="B14" s="28" t="s">
        <v>323</v>
      </c>
      <c r="C14" s="104" t="s">
        <v>115</v>
      </c>
      <c r="D14" s="105" t="s">
        <v>230</v>
      </c>
      <c r="E14" s="105" t="s">
        <v>74</v>
      </c>
      <c r="F14" s="62">
        <v>2782062324</v>
      </c>
      <c r="G14" s="105">
        <v>1</v>
      </c>
      <c r="H14" s="7">
        <f t="shared" ref="H14" si="1">+G14*F14/1000</f>
        <v>2782062.324</v>
      </c>
    </row>
    <row r="15" spans="2:12" s="110" customFormat="1">
      <c r="B15" s="195" t="s">
        <v>67</v>
      </c>
      <c r="C15" s="195"/>
      <c r="D15" s="195"/>
      <c r="E15" s="195"/>
      <c r="F15" s="195"/>
      <c r="G15" s="195"/>
      <c r="H15" s="112">
        <f>SUM(H16:H17)</f>
        <v>88035.989999999991</v>
      </c>
    </row>
    <row r="16" spans="2:12">
      <c r="B16" s="28" t="s">
        <v>324</v>
      </c>
      <c r="C16" s="109" t="s">
        <v>116</v>
      </c>
      <c r="D16" s="105" t="s">
        <v>230</v>
      </c>
      <c r="E16" s="105" t="s">
        <v>74</v>
      </c>
      <c r="F16" s="62">
        <v>54052443</v>
      </c>
      <c r="G16" s="105">
        <v>1</v>
      </c>
      <c r="H16" s="7">
        <f t="shared" ref="H16:H17" si="2">+G16*F16/1000</f>
        <v>54052.442999999999</v>
      </c>
    </row>
    <row r="17" spans="2:8">
      <c r="B17" s="28">
        <v>98111140</v>
      </c>
      <c r="C17" s="109" t="s">
        <v>139</v>
      </c>
      <c r="D17" s="105" t="s">
        <v>133</v>
      </c>
      <c r="E17" s="105" t="s">
        <v>74</v>
      </c>
      <c r="F17" s="62">
        <v>33983547</v>
      </c>
      <c r="G17" s="105">
        <v>1</v>
      </c>
      <c r="H17" s="7">
        <f t="shared" si="2"/>
        <v>33983.546999999999</v>
      </c>
    </row>
  </sheetData>
  <mergeCells count="15">
    <mergeCell ref="B15:G15"/>
    <mergeCell ref="B8:G8"/>
    <mergeCell ref="E9:G9"/>
    <mergeCell ref="C10:G10"/>
    <mergeCell ref="B1:H1"/>
    <mergeCell ref="B2:H2"/>
    <mergeCell ref="B3:H3"/>
    <mergeCell ref="B5:H5"/>
    <mergeCell ref="B6:B7"/>
    <mergeCell ref="C6:C7"/>
    <mergeCell ref="D6:D7"/>
    <mergeCell ref="E6:E7"/>
    <mergeCell ref="F6:F7"/>
    <mergeCell ref="G6:H6"/>
    <mergeCell ref="B11:G11"/>
  </mergeCells>
  <pageMargins left="0.28000000000000003" right="0.25" top="0.75" bottom="0.75" header="0.3" footer="0.3"/>
  <pageSetup paperSize="9" orientation="landscape" horizontalDpi="300" verticalDpi="300" r:id="rId1"/>
  <ignoredErrors>
    <ignoredError sqref="H14:H15 H16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topLeftCell="A25" workbookViewId="0">
      <selection activeCell="H39" sqref="H39"/>
    </sheetView>
  </sheetViews>
  <sheetFormatPr defaultRowHeight="17.25"/>
  <cols>
    <col min="1" max="1" width="9.140625" style="67"/>
    <col min="2" max="2" width="8.7109375" style="129" customWidth="1"/>
    <col min="3" max="3" width="8.5703125" style="129" customWidth="1"/>
    <col min="4" max="4" width="6.5703125" style="129" customWidth="1"/>
    <col min="5" max="5" width="11.85546875" style="129" bestFit="1" customWidth="1"/>
    <col min="6" max="6" width="15.28515625" style="129" customWidth="1"/>
    <col min="7" max="7" width="76.140625" style="67" customWidth="1"/>
    <col min="8" max="8" width="19.28515625" style="67" customWidth="1"/>
    <col min="9" max="9" width="20.85546875" style="67" customWidth="1"/>
    <col min="10" max="10" width="18.140625" style="67" bestFit="1" customWidth="1"/>
    <col min="11" max="12" width="16.42578125" style="67" bestFit="1" customWidth="1"/>
    <col min="13" max="255" width="9.140625" style="67"/>
    <col min="256" max="256" width="7.5703125" style="67" bestFit="1" customWidth="1"/>
    <col min="257" max="257" width="7" style="67" bestFit="1" customWidth="1"/>
    <col min="258" max="258" width="5.5703125" style="67" bestFit="1" customWidth="1"/>
    <col min="259" max="259" width="8.7109375" style="67" bestFit="1" customWidth="1"/>
    <col min="260" max="260" width="8.42578125" style="67" bestFit="1" customWidth="1"/>
    <col min="261" max="261" width="76.140625" style="67" customWidth="1"/>
    <col min="262" max="263" width="16.5703125" style="67" customWidth="1"/>
    <col min="264" max="264" width="16.7109375" style="67" customWidth="1"/>
    <col min="265" max="265" width="18.5703125" style="67" customWidth="1"/>
    <col min="266" max="511" width="9.140625" style="67"/>
    <col min="512" max="512" width="7.5703125" style="67" bestFit="1" customWidth="1"/>
    <col min="513" max="513" width="7" style="67" bestFit="1" customWidth="1"/>
    <col min="514" max="514" width="5.5703125" style="67" bestFit="1" customWidth="1"/>
    <col min="515" max="515" width="8.7109375" style="67" bestFit="1" customWidth="1"/>
    <col min="516" max="516" width="8.42578125" style="67" bestFit="1" customWidth="1"/>
    <col min="517" max="517" width="76.140625" style="67" customWidth="1"/>
    <col min="518" max="519" width="16.5703125" style="67" customWidth="1"/>
    <col min="520" max="520" width="16.7109375" style="67" customWidth="1"/>
    <col min="521" max="521" width="18.5703125" style="67" customWidth="1"/>
    <col min="522" max="767" width="9.140625" style="67"/>
    <col min="768" max="768" width="7.5703125" style="67" bestFit="1" customWidth="1"/>
    <col min="769" max="769" width="7" style="67" bestFit="1" customWidth="1"/>
    <col min="770" max="770" width="5.5703125" style="67" bestFit="1" customWidth="1"/>
    <col min="771" max="771" width="8.7109375" style="67" bestFit="1" customWidth="1"/>
    <col min="772" max="772" width="8.42578125" style="67" bestFit="1" customWidth="1"/>
    <col min="773" max="773" width="76.140625" style="67" customWidth="1"/>
    <col min="774" max="775" width="16.5703125" style="67" customWidth="1"/>
    <col min="776" max="776" width="16.7109375" style="67" customWidth="1"/>
    <col min="777" max="777" width="18.5703125" style="67" customWidth="1"/>
    <col min="778" max="1023" width="9.140625" style="67"/>
    <col min="1024" max="1024" width="7.5703125" style="67" bestFit="1" customWidth="1"/>
    <col min="1025" max="1025" width="7" style="67" bestFit="1" customWidth="1"/>
    <col min="1026" max="1026" width="5.5703125" style="67" bestFit="1" customWidth="1"/>
    <col min="1027" max="1027" width="8.7109375" style="67" bestFit="1" customWidth="1"/>
    <col min="1028" max="1028" width="8.42578125" style="67" bestFit="1" customWidth="1"/>
    <col min="1029" max="1029" width="76.140625" style="67" customWidth="1"/>
    <col min="1030" max="1031" width="16.5703125" style="67" customWidth="1"/>
    <col min="1032" max="1032" width="16.7109375" style="67" customWidth="1"/>
    <col min="1033" max="1033" width="18.5703125" style="67" customWidth="1"/>
    <col min="1034" max="1279" width="9.140625" style="67"/>
    <col min="1280" max="1280" width="7.5703125" style="67" bestFit="1" customWidth="1"/>
    <col min="1281" max="1281" width="7" style="67" bestFit="1" customWidth="1"/>
    <col min="1282" max="1282" width="5.5703125" style="67" bestFit="1" customWidth="1"/>
    <col min="1283" max="1283" width="8.7109375" style="67" bestFit="1" customWidth="1"/>
    <col min="1284" max="1284" width="8.42578125" style="67" bestFit="1" customWidth="1"/>
    <col min="1285" max="1285" width="76.140625" style="67" customWidth="1"/>
    <col min="1286" max="1287" width="16.5703125" style="67" customWidth="1"/>
    <col min="1288" max="1288" width="16.7109375" style="67" customWidth="1"/>
    <col min="1289" max="1289" width="18.5703125" style="67" customWidth="1"/>
    <col min="1290" max="1535" width="9.140625" style="67"/>
    <col min="1536" max="1536" width="7.5703125" style="67" bestFit="1" customWidth="1"/>
    <col min="1537" max="1537" width="7" style="67" bestFit="1" customWidth="1"/>
    <col min="1538" max="1538" width="5.5703125" style="67" bestFit="1" customWidth="1"/>
    <col min="1539" max="1539" width="8.7109375" style="67" bestFit="1" customWidth="1"/>
    <col min="1540" max="1540" width="8.42578125" style="67" bestFit="1" customWidth="1"/>
    <col min="1541" max="1541" width="76.140625" style="67" customWidth="1"/>
    <col min="1542" max="1543" width="16.5703125" style="67" customWidth="1"/>
    <col min="1544" max="1544" width="16.7109375" style="67" customWidth="1"/>
    <col min="1545" max="1545" width="18.5703125" style="67" customWidth="1"/>
    <col min="1546" max="1791" width="9.140625" style="67"/>
    <col min="1792" max="1792" width="7.5703125" style="67" bestFit="1" customWidth="1"/>
    <col min="1793" max="1793" width="7" style="67" bestFit="1" customWidth="1"/>
    <col min="1794" max="1794" width="5.5703125" style="67" bestFit="1" customWidth="1"/>
    <col min="1795" max="1795" width="8.7109375" style="67" bestFit="1" customWidth="1"/>
    <col min="1796" max="1796" width="8.42578125" style="67" bestFit="1" customWidth="1"/>
    <col min="1797" max="1797" width="76.140625" style="67" customWidth="1"/>
    <col min="1798" max="1799" width="16.5703125" style="67" customWidth="1"/>
    <col min="1800" max="1800" width="16.7109375" style="67" customWidth="1"/>
    <col min="1801" max="1801" width="18.5703125" style="67" customWidth="1"/>
    <col min="1802" max="2047" width="9.140625" style="67"/>
    <col min="2048" max="2048" width="7.5703125" style="67" bestFit="1" customWidth="1"/>
    <col min="2049" max="2049" width="7" style="67" bestFit="1" customWidth="1"/>
    <col min="2050" max="2050" width="5.5703125" style="67" bestFit="1" customWidth="1"/>
    <col min="2051" max="2051" width="8.7109375" style="67" bestFit="1" customWidth="1"/>
    <col min="2052" max="2052" width="8.42578125" style="67" bestFit="1" customWidth="1"/>
    <col min="2053" max="2053" width="76.140625" style="67" customWidth="1"/>
    <col min="2054" max="2055" width="16.5703125" style="67" customWidth="1"/>
    <col min="2056" max="2056" width="16.7109375" style="67" customWidth="1"/>
    <col min="2057" max="2057" width="18.5703125" style="67" customWidth="1"/>
    <col min="2058" max="2303" width="9.140625" style="67"/>
    <col min="2304" max="2304" width="7.5703125" style="67" bestFit="1" customWidth="1"/>
    <col min="2305" max="2305" width="7" style="67" bestFit="1" customWidth="1"/>
    <col min="2306" max="2306" width="5.5703125" style="67" bestFit="1" customWidth="1"/>
    <col min="2307" max="2307" width="8.7109375" style="67" bestFit="1" customWidth="1"/>
    <col min="2308" max="2308" width="8.42578125" style="67" bestFit="1" customWidth="1"/>
    <col min="2309" max="2309" width="76.140625" style="67" customWidth="1"/>
    <col min="2310" max="2311" width="16.5703125" style="67" customWidth="1"/>
    <col min="2312" max="2312" width="16.7109375" style="67" customWidth="1"/>
    <col min="2313" max="2313" width="18.5703125" style="67" customWidth="1"/>
    <col min="2314" max="2559" width="9.140625" style="67"/>
    <col min="2560" max="2560" width="7.5703125" style="67" bestFit="1" customWidth="1"/>
    <col min="2561" max="2561" width="7" style="67" bestFit="1" customWidth="1"/>
    <col min="2562" max="2562" width="5.5703125" style="67" bestFit="1" customWidth="1"/>
    <col min="2563" max="2563" width="8.7109375" style="67" bestFit="1" customWidth="1"/>
    <col min="2564" max="2564" width="8.42578125" style="67" bestFit="1" customWidth="1"/>
    <col min="2565" max="2565" width="76.140625" style="67" customWidth="1"/>
    <col min="2566" max="2567" width="16.5703125" style="67" customWidth="1"/>
    <col min="2568" max="2568" width="16.7109375" style="67" customWidth="1"/>
    <col min="2569" max="2569" width="18.5703125" style="67" customWidth="1"/>
    <col min="2570" max="2815" width="9.140625" style="67"/>
    <col min="2816" max="2816" width="7.5703125" style="67" bestFit="1" customWidth="1"/>
    <col min="2817" max="2817" width="7" style="67" bestFit="1" customWidth="1"/>
    <col min="2818" max="2818" width="5.5703125" style="67" bestFit="1" customWidth="1"/>
    <col min="2819" max="2819" width="8.7109375" style="67" bestFit="1" customWidth="1"/>
    <col min="2820" max="2820" width="8.42578125" style="67" bestFit="1" customWidth="1"/>
    <col min="2821" max="2821" width="76.140625" style="67" customWidth="1"/>
    <col min="2822" max="2823" width="16.5703125" style="67" customWidth="1"/>
    <col min="2824" max="2824" width="16.7109375" style="67" customWidth="1"/>
    <col min="2825" max="2825" width="18.5703125" style="67" customWidth="1"/>
    <col min="2826" max="3071" width="9.140625" style="67"/>
    <col min="3072" max="3072" width="7.5703125" style="67" bestFit="1" customWidth="1"/>
    <col min="3073" max="3073" width="7" style="67" bestFit="1" customWidth="1"/>
    <col min="3074" max="3074" width="5.5703125" style="67" bestFit="1" customWidth="1"/>
    <col min="3075" max="3075" width="8.7109375" style="67" bestFit="1" customWidth="1"/>
    <col min="3076" max="3076" width="8.42578125" style="67" bestFit="1" customWidth="1"/>
    <col min="3077" max="3077" width="76.140625" style="67" customWidth="1"/>
    <col min="3078" max="3079" width="16.5703125" style="67" customWidth="1"/>
    <col min="3080" max="3080" width="16.7109375" style="67" customWidth="1"/>
    <col min="3081" max="3081" width="18.5703125" style="67" customWidth="1"/>
    <col min="3082" max="3327" width="9.140625" style="67"/>
    <col min="3328" max="3328" width="7.5703125" style="67" bestFit="1" customWidth="1"/>
    <col min="3329" max="3329" width="7" style="67" bestFit="1" customWidth="1"/>
    <col min="3330" max="3330" width="5.5703125" style="67" bestFit="1" customWidth="1"/>
    <col min="3331" max="3331" width="8.7109375" style="67" bestFit="1" customWidth="1"/>
    <col min="3332" max="3332" width="8.42578125" style="67" bestFit="1" customWidth="1"/>
    <col min="3333" max="3333" width="76.140625" style="67" customWidth="1"/>
    <col min="3334" max="3335" width="16.5703125" style="67" customWidth="1"/>
    <col min="3336" max="3336" width="16.7109375" style="67" customWidth="1"/>
    <col min="3337" max="3337" width="18.5703125" style="67" customWidth="1"/>
    <col min="3338" max="3583" width="9.140625" style="67"/>
    <col min="3584" max="3584" width="7.5703125" style="67" bestFit="1" customWidth="1"/>
    <col min="3585" max="3585" width="7" style="67" bestFit="1" customWidth="1"/>
    <col min="3586" max="3586" width="5.5703125" style="67" bestFit="1" customWidth="1"/>
    <col min="3587" max="3587" width="8.7109375" style="67" bestFit="1" customWidth="1"/>
    <col min="3588" max="3588" width="8.42578125" style="67" bestFit="1" customWidth="1"/>
    <col min="3589" max="3589" width="76.140625" style="67" customWidth="1"/>
    <col min="3590" max="3591" width="16.5703125" style="67" customWidth="1"/>
    <col min="3592" max="3592" width="16.7109375" style="67" customWidth="1"/>
    <col min="3593" max="3593" width="18.5703125" style="67" customWidth="1"/>
    <col min="3594" max="3839" width="9.140625" style="67"/>
    <col min="3840" max="3840" width="7.5703125" style="67" bestFit="1" customWidth="1"/>
    <col min="3841" max="3841" width="7" style="67" bestFit="1" customWidth="1"/>
    <col min="3842" max="3842" width="5.5703125" style="67" bestFit="1" customWidth="1"/>
    <col min="3843" max="3843" width="8.7109375" style="67" bestFit="1" customWidth="1"/>
    <col min="3844" max="3844" width="8.42578125" style="67" bestFit="1" customWidth="1"/>
    <col min="3845" max="3845" width="76.140625" style="67" customWidth="1"/>
    <col min="3846" max="3847" width="16.5703125" style="67" customWidth="1"/>
    <col min="3848" max="3848" width="16.7109375" style="67" customWidth="1"/>
    <col min="3849" max="3849" width="18.5703125" style="67" customWidth="1"/>
    <col min="3850" max="4095" width="9.140625" style="67"/>
    <col min="4096" max="4096" width="7.5703125" style="67" bestFit="1" customWidth="1"/>
    <col min="4097" max="4097" width="7" style="67" bestFit="1" customWidth="1"/>
    <col min="4098" max="4098" width="5.5703125" style="67" bestFit="1" customWidth="1"/>
    <col min="4099" max="4099" width="8.7109375" style="67" bestFit="1" customWidth="1"/>
    <col min="4100" max="4100" width="8.42578125" style="67" bestFit="1" customWidth="1"/>
    <col min="4101" max="4101" width="76.140625" style="67" customWidth="1"/>
    <col min="4102" max="4103" width="16.5703125" style="67" customWidth="1"/>
    <col min="4104" max="4104" width="16.7109375" style="67" customWidth="1"/>
    <col min="4105" max="4105" width="18.5703125" style="67" customWidth="1"/>
    <col min="4106" max="4351" width="9.140625" style="67"/>
    <col min="4352" max="4352" width="7.5703125" style="67" bestFit="1" customWidth="1"/>
    <col min="4353" max="4353" width="7" style="67" bestFit="1" customWidth="1"/>
    <col min="4354" max="4354" width="5.5703125" style="67" bestFit="1" customWidth="1"/>
    <col min="4355" max="4355" width="8.7109375" style="67" bestFit="1" customWidth="1"/>
    <col min="4356" max="4356" width="8.42578125" style="67" bestFit="1" customWidth="1"/>
    <col min="4357" max="4357" width="76.140625" style="67" customWidth="1"/>
    <col min="4358" max="4359" width="16.5703125" style="67" customWidth="1"/>
    <col min="4360" max="4360" width="16.7109375" style="67" customWidth="1"/>
    <col min="4361" max="4361" width="18.5703125" style="67" customWidth="1"/>
    <col min="4362" max="4607" width="9.140625" style="67"/>
    <col min="4608" max="4608" width="7.5703125" style="67" bestFit="1" customWidth="1"/>
    <col min="4609" max="4609" width="7" style="67" bestFit="1" customWidth="1"/>
    <col min="4610" max="4610" width="5.5703125" style="67" bestFit="1" customWidth="1"/>
    <col min="4611" max="4611" width="8.7109375" style="67" bestFit="1" customWidth="1"/>
    <col min="4612" max="4612" width="8.42578125" style="67" bestFit="1" customWidth="1"/>
    <col min="4613" max="4613" width="76.140625" style="67" customWidth="1"/>
    <col min="4614" max="4615" width="16.5703125" style="67" customWidth="1"/>
    <col min="4616" max="4616" width="16.7109375" style="67" customWidth="1"/>
    <col min="4617" max="4617" width="18.5703125" style="67" customWidth="1"/>
    <col min="4618" max="4863" width="9.140625" style="67"/>
    <col min="4864" max="4864" width="7.5703125" style="67" bestFit="1" customWidth="1"/>
    <col min="4865" max="4865" width="7" style="67" bestFit="1" customWidth="1"/>
    <col min="4866" max="4866" width="5.5703125" style="67" bestFit="1" customWidth="1"/>
    <col min="4867" max="4867" width="8.7109375" style="67" bestFit="1" customWidth="1"/>
    <col min="4868" max="4868" width="8.42578125" style="67" bestFit="1" customWidth="1"/>
    <col min="4869" max="4869" width="76.140625" style="67" customWidth="1"/>
    <col min="4870" max="4871" width="16.5703125" style="67" customWidth="1"/>
    <col min="4872" max="4872" width="16.7109375" style="67" customWidth="1"/>
    <col min="4873" max="4873" width="18.5703125" style="67" customWidth="1"/>
    <col min="4874" max="5119" width="9.140625" style="67"/>
    <col min="5120" max="5120" width="7.5703125" style="67" bestFit="1" customWidth="1"/>
    <col min="5121" max="5121" width="7" style="67" bestFit="1" customWidth="1"/>
    <col min="5122" max="5122" width="5.5703125" style="67" bestFit="1" customWidth="1"/>
    <col min="5123" max="5123" width="8.7109375" style="67" bestFit="1" customWidth="1"/>
    <col min="5124" max="5124" width="8.42578125" style="67" bestFit="1" customWidth="1"/>
    <col min="5125" max="5125" width="76.140625" style="67" customWidth="1"/>
    <col min="5126" max="5127" width="16.5703125" style="67" customWidth="1"/>
    <col min="5128" max="5128" width="16.7109375" style="67" customWidth="1"/>
    <col min="5129" max="5129" width="18.5703125" style="67" customWidth="1"/>
    <col min="5130" max="5375" width="9.140625" style="67"/>
    <col min="5376" max="5376" width="7.5703125" style="67" bestFit="1" customWidth="1"/>
    <col min="5377" max="5377" width="7" style="67" bestFit="1" customWidth="1"/>
    <col min="5378" max="5378" width="5.5703125" style="67" bestFit="1" customWidth="1"/>
    <col min="5379" max="5379" width="8.7109375" style="67" bestFit="1" customWidth="1"/>
    <col min="5380" max="5380" width="8.42578125" style="67" bestFit="1" customWidth="1"/>
    <col min="5381" max="5381" width="76.140625" style="67" customWidth="1"/>
    <col min="5382" max="5383" width="16.5703125" style="67" customWidth="1"/>
    <col min="5384" max="5384" width="16.7109375" style="67" customWidth="1"/>
    <col min="5385" max="5385" width="18.5703125" style="67" customWidth="1"/>
    <col min="5386" max="5631" width="9.140625" style="67"/>
    <col min="5632" max="5632" width="7.5703125" style="67" bestFit="1" customWidth="1"/>
    <col min="5633" max="5633" width="7" style="67" bestFit="1" customWidth="1"/>
    <col min="5634" max="5634" width="5.5703125" style="67" bestFit="1" customWidth="1"/>
    <col min="5635" max="5635" width="8.7109375" style="67" bestFit="1" customWidth="1"/>
    <col min="5636" max="5636" width="8.42578125" style="67" bestFit="1" customWidth="1"/>
    <col min="5637" max="5637" width="76.140625" style="67" customWidth="1"/>
    <col min="5638" max="5639" width="16.5703125" style="67" customWidth="1"/>
    <col min="5640" max="5640" width="16.7109375" style="67" customWidth="1"/>
    <col min="5641" max="5641" width="18.5703125" style="67" customWidth="1"/>
    <col min="5642" max="5887" width="9.140625" style="67"/>
    <col min="5888" max="5888" width="7.5703125" style="67" bestFit="1" customWidth="1"/>
    <col min="5889" max="5889" width="7" style="67" bestFit="1" customWidth="1"/>
    <col min="5890" max="5890" width="5.5703125" style="67" bestFit="1" customWidth="1"/>
    <col min="5891" max="5891" width="8.7109375" style="67" bestFit="1" customWidth="1"/>
    <col min="5892" max="5892" width="8.42578125" style="67" bestFit="1" customWidth="1"/>
    <col min="5893" max="5893" width="76.140625" style="67" customWidth="1"/>
    <col min="5894" max="5895" width="16.5703125" style="67" customWidth="1"/>
    <col min="5896" max="5896" width="16.7109375" style="67" customWidth="1"/>
    <col min="5897" max="5897" width="18.5703125" style="67" customWidth="1"/>
    <col min="5898" max="6143" width="9.140625" style="67"/>
    <col min="6144" max="6144" width="7.5703125" style="67" bestFit="1" customWidth="1"/>
    <col min="6145" max="6145" width="7" style="67" bestFit="1" customWidth="1"/>
    <col min="6146" max="6146" width="5.5703125" style="67" bestFit="1" customWidth="1"/>
    <col min="6147" max="6147" width="8.7109375" style="67" bestFit="1" customWidth="1"/>
    <col min="6148" max="6148" width="8.42578125" style="67" bestFit="1" customWidth="1"/>
    <col min="6149" max="6149" width="76.140625" style="67" customWidth="1"/>
    <col min="6150" max="6151" width="16.5703125" style="67" customWidth="1"/>
    <col min="6152" max="6152" width="16.7109375" style="67" customWidth="1"/>
    <col min="6153" max="6153" width="18.5703125" style="67" customWidth="1"/>
    <col min="6154" max="6399" width="9.140625" style="67"/>
    <col min="6400" max="6400" width="7.5703125" style="67" bestFit="1" customWidth="1"/>
    <col min="6401" max="6401" width="7" style="67" bestFit="1" customWidth="1"/>
    <col min="6402" max="6402" width="5.5703125" style="67" bestFit="1" customWidth="1"/>
    <col min="6403" max="6403" width="8.7109375" style="67" bestFit="1" customWidth="1"/>
    <col min="6404" max="6404" width="8.42578125" style="67" bestFit="1" customWidth="1"/>
    <col min="6405" max="6405" width="76.140625" style="67" customWidth="1"/>
    <col min="6406" max="6407" width="16.5703125" style="67" customWidth="1"/>
    <col min="6408" max="6408" width="16.7109375" style="67" customWidth="1"/>
    <col min="6409" max="6409" width="18.5703125" style="67" customWidth="1"/>
    <col min="6410" max="6655" width="9.140625" style="67"/>
    <col min="6656" max="6656" width="7.5703125" style="67" bestFit="1" customWidth="1"/>
    <col min="6657" max="6657" width="7" style="67" bestFit="1" customWidth="1"/>
    <col min="6658" max="6658" width="5.5703125" style="67" bestFit="1" customWidth="1"/>
    <col min="6659" max="6659" width="8.7109375" style="67" bestFit="1" customWidth="1"/>
    <col min="6660" max="6660" width="8.42578125" style="67" bestFit="1" customWidth="1"/>
    <col min="6661" max="6661" width="76.140625" style="67" customWidth="1"/>
    <col min="6662" max="6663" width="16.5703125" style="67" customWidth="1"/>
    <col min="6664" max="6664" width="16.7109375" style="67" customWidth="1"/>
    <col min="6665" max="6665" width="18.5703125" style="67" customWidth="1"/>
    <col min="6666" max="6911" width="9.140625" style="67"/>
    <col min="6912" max="6912" width="7.5703125" style="67" bestFit="1" customWidth="1"/>
    <col min="6913" max="6913" width="7" style="67" bestFit="1" customWidth="1"/>
    <col min="6914" max="6914" width="5.5703125" style="67" bestFit="1" customWidth="1"/>
    <col min="6915" max="6915" width="8.7109375" style="67" bestFit="1" customWidth="1"/>
    <col min="6916" max="6916" width="8.42578125" style="67" bestFit="1" customWidth="1"/>
    <col min="6917" max="6917" width="76.140625" style="67" customWidth="1"/>
    <col min="6918" max="6919" width="16.5703125" style="67" customWidth="1"/>
    <col min="6920" max="6920" width="16.7109375" style="67" customWidth="1"/>
    <col min="6921" max="6921" width="18.5703125" style="67" customWidth="1"/>
    <col min="6922" max="7167" width="9.140625" style="67"/>
    <col min="7168" max="7168" width="7.5703125" style="67" bestFit="1" customWidth="1"/>
    <col min="7169" max="7169" width="7" style="67" bestFit="1" customWidth="1"/>
    <col min="7170" max="7170" width="5.5703125" style="67" bestFit="1" customWidth="1"/>
    <col min="7171" max="7171" width="8.7109375" style="67" bestFit="1" customWidth="1"/>
    <col min="7172" max="7172" width="8.42578125" style="67" bestFit="1" customWidth="1"/>
    <col min="7173" max="7173" width="76.140625" style="67" customWidth="1"/>
    <col min="7174" max="7175" width="16.5703125" style="67" customWidth="1"/>
    <col min="7176" max="7176" width="16.7109375" style="67" customWidth="1"/>
    <col min="7177" max="7177" width="18.5703125" style="67" customWidth="1"/>
    <col min="7178" max="7423" width="9.140625" style="67"/>
    <col min="7424" max="7424" width="7.5703125" style="67" bestFit="1" customWidth="1"/>
    <col min="7425" max="7425" width="7" style="67" bestFit="1" customWidth="1"/>
    <col min="7426" max="7426" width="5.5703125" style="67" bestFit="1" customWidth="1"/>
    <col min="7427" max="7427" width="8.7109375" style="67" bestFit="1" customWidth="1"/>
    <col min="7428" max="7428" width="8.42578125" style="67" bestFit="1" customWidth="1"/>
    <col min="7429" max="7429" width="76.140625" style="67" customWidth="1"/>
    <col min="7430" max="7431" width="16.5703125" style="67" customWidth="1"/>
    <col min="7432" max="7432" width="16.7109375" style="67" customWidth="1"/>
    <col min="7433" max="7433" width="18.5703125" style="67" customWidth="1"/>
    <col min="7434" max="7679" width="9.140625" style="67"/>
    <col min="7680" max="7680" width="7.5703125" style="67" bestFit="1" customWidth="1"/>
    <col min="7681" max="7681" width="7" style="67" bestFit="1" customWidth="1"/>
    <col min="7682" max="7682" width="5.5703125" style="67" bestFit="1" customWidth="1"/>
    <col min="7683" max="7683" width="8.7109375" style="67" bestFit="1" customWidth="1"/>
    <col min="7684" max="7684" width="8.42578125" style="67" bestFit="1" customWidth="1"/>
    <col min="7685" max="7685" width="76.140625" style="67" customWidth="1"/>
    <col min="7686" max="7687" width="16.5703125" style="67" customWidth="1"/>
    <col min="7688" max="7688" width="16.7109375" style="67" customWidth="1"/>
    <col min="7689" max="7689" width="18.5703125" style="67" customWidth="1"/>
    <col min="7690" max="7935" width="9.140625" style="67"/>
    <col min="7936" max="7936" width="7.5703125" style="67" bestFit="1" customWidth="1"/>
    <col min="7937" max="7937" width="7" style="67" bestFit="1" customWidth="1"/>
    <col min="7938" max="7938" width="5.5703125" style="67" bestFit="1" customWidth="1"/>
    <col min="7939" max="7939" width="8.7109375" style="67" bestFit="1" customWidth="1"/>
    <col min="7940" max="7940" width="8.42578125" style="67" bestFit="1" customWidth="1"/>
    <col min="7941" max="7941" width="76.140625" style="67" customWidth="1"/>
    <col min="7942" max="7943" width="16.5703125" style="67" customWidth="1"/>
    <col min="7944" max="7944" width="16.7109375" style="67" customWidth="1"/>
    <col min="7945" max="7945" width="18.5703125" style="67" customWidth="1"/>
    <col min="7946" max="8191" width="9.140625" style="67"/>
    <col min="8192" max="8192" width="7.5703125" style="67" bestFit="1" customWidth="1"/>
    <col min="8193" max="8193" width="7" style="67" bestFit="1" customWidth="1"/>
    <col min="8194" max="8194" width="5.5703125" style="67" bestFit="1" customWidth="1"/>
    <col min="8195" max="8195" width="8.7109375" style="67" bestFit="1" customWidth="1"/>
    <col min="8196" max="8196" width="8.42578125" style="67" bestFit="1" customWidth="1"/>
    <col min="8197" max="8197" width="76.140625" style="67" customWidth="1"/>
    <col min="8198" max="8199" width="16.5703125" style="67" customWidth="1"/>
    <col min="8200" max="8200" width="16.7109375" style="67" customWidth="1"/>
    <col min="8201" max="8201" width="18.5703125" style="67" customWidth="1"/>
    <col min="8202" max="8447" width="9.140625" style="67"/>
    <col min="8448" max="8448" width="7.5703125" style="67" bestFit="1" customWidth="1"/>
    <col min="8449" max="8449" width="7" style="67" bestFit="1" customWidth="1"/>
    <col min="8450" max="8450" width="5.5703125" style="67" bestFit="1" customWidth="1"/>
    <col min="8451" max="8451" width="8.7109375" style="67" bestFit="1" customWidth="1"/>
    <col min="8452" max="8452" width="8.42578125" style="67" bestFit="1" customWidth="1"/>
    <col min="8453" max="8453" width="76.140625" style="67" customWidth="1"/>
    <col min="8454" max="8455" width="16.5703125" style="67" customWidth="1"/>
    <col min="8456" max="8456" width="16.7109375" style="67" customWidth="1"/>
    <col min="8457" max="8457" width="18.5703125" style="67" customWidth="1"/>
    <col min="8458" max="8703" width="9.140625" style="67"/>
    <col min="8704" max="8704" width="7.5703125" style="67" bestFit="1" customWidth="1"/>
    <col min="8705" max="8705" width="7" style="67" bestFit="1" customWidth="1"/>
    <col min="8706" max="8706" width="5.5703125" style="67" bestFit="1" customWidth="1"/>
    <col min="8707" max="8707" width="8.7109375" style="67" bestFit="1" customWidth="1"/>
    <col min="8708" max="8708" width="8.42578125" style="67" bestFit="1" customWidth="1"/>
    <col min="8709" max="8709" width="76.140625" style="67" customWidth="1"/>
    <col min="8710" max="8711" width="16.5703125" style="67" customWidth="1"/>
    <col min="8712" max="8712" width="16.7109375" style="67" customWidth="1"/>
    <col min="8713" max="8713" width="18.5703125" style="67" customWidth="1"/>
    <col min="8714" max="8959" width="9.140625" style="67"/>
    <col min="8960" max="8960" width="7.5703125" style="67" bestFit="1" customWidth="1"/>
    <col min="8961" max="8961" width="7" style="67" bestFit="1" customWidth="1"/>
    <col min="8962" max="8962" width="5.5703125" style="67" bestFit="1" customWidth="1"/>
    <col min="8963" max="8963" width="8.7109375" style="67" bestFit="1" customWidth="1"/>
    <col min="8964" max="8964" width="8.42578125" style="67" bestFit="1" customWidth="1"/>
    <col min="8965" max="8965" width="76.140625" style="67" customWidth="1"/>
    <col min="8966" max="8967" width="16.5703125" style="67" customWidth="1"/>
    <col min="8968" max="8968" width="16.7109375" style="67" customWidth="1"/>
    <col min="8969" max="8969" width="18.5703125" style="67" customWidth="1"/>
    <col min="8970" max="9215" width="9.140625" style="67"/>
    <col min="9216" max="9216" width="7.5703125" style="67" bestFit="1" customWidth="1"/>
    <col min="9217" max="9217" width="7" style="67" bestFit="1" customWidth="1"/>
    <col min="9218" max="9218" width="5.5703125" style="67" bestFit="1" customWidth="1"/>
    <col min="9219" max="9219" width="8.7109375" style="67" bestFit="1" customWidth="1"/>
    <col min="9220" max="9220" width="8.42578125" style="67" bestFit="1" customWidth="1"/>
    <col min="9221" max="9221" width="76.140625" style="67" customWidth="1"/>
    <col min="9222" max="9223" width="16.5703125" style="67" customWidth="1"/>
    <col min="9224" max="9224" width="16.7109375" style="67" customWidth="1"/>
    <col min="9225" max="9225" width="18.5703125" style="67" customWidth="1"/>
    <col min="9226" max="9471" width="9.140625" style="67"/>
    <col min="9472" max="9472" width="7.5703125" style="67" bestFit="1" customWidth="1"/>
    <col min="9473" max="9473" width="7" style="67" bestFit="1" customWidth="1"/>
    <col min="9474" max="9474" width="5.5703125" style="67" bestFit="1" customWidth="1"/>
    <col min="9475" max="9475" width="8.7109375" style="67" bestFit="1" customWidth="1"/>
    <col min="9476" max="9476" width="8.42578125" style="67" bestFit="1" customWidth="1"/>
    <col min="9477" max="9477" width="76.140625" style="67" customWidth="1"/>
    <col min="9478" max="9479" width="16.5703125" style="67" customWidth="1"/>
    <col min="9480" max="9480" width="16.7109375" style="67" customWidth="1"/>
    <col min="9481" max="9481" width="18.5703125" style="67" customWidth="1"/>
    <col min="9482" max="9727" width="9.140625" style="67"/>
    <col min="9728" max="9728" width="7.5703125" style="67" bestFit="1" customWidth="1"/>
    <col min="9729" max="9729" width="7" style="67" bestFit="1" customWidth="1"/>
    <col min="9730" max="9730" width="5.5703125" style="67" bestFit="1" customWidth="1"/>
    <col min="9731" max="9731" width="8.7109375" style="67" bestFit="1" customWidth="1"/>
    <col min="9732" max="9732" width="8.42578125" style="67" bestFit="1" customWidth="1"/>
    <col min="9733" max="9733" width="76.140625" style="67" customWidth="1"/>
    <col min="9734" max="9735" width="16.5703125" style="67" customWidth="1"/>
    <col min="9736" max="9736" width="16.7109375" style="67" customWidth="1"/>
    <col min="9737" max="9737" width="18.5703125" style="67" customWidth="1"/>
    <col min="9738" max="9983" width="9.140625" style="67"/>
    <col min="9984" max="9984" width="7.5703125" style="67" bestFit="1" customWidth="1"/>
    <col min="9985" max="9985" width="7" style="67" bestFit="1" customWidth="1"/>
    <col min="9986" max="9986" width="5.5703125" style="67" bestFit="1" customWidth="1"/>
    <col min="9987" max="9987" width="8.7109375" style="67" bestFit="1" customWidth="1"/>
    <col min="9988" max="9988" width="8.42578125" style="67" bestFit="1" customWidth="1"/>
    <col min="9989" max="9989" width="76.140625" style="67" customWidth="1"/>
    <col min="9990" max="9991" width="16.5703125" style="67" customWidth="1"/>
    <col min="9992" max="9992" width="16.7109375" style="67" customWidth="1"/>
    <col min="9993" max="9993" width="18.5703125" style="67" customWidth="1"/>
    <col min="9994" max="10239" width="9.140625" style="67"/>
    <col min="10240" max="10240" width="7.5703125" style="67" bestFit="1" customWidth="1"/>
    <col min="10241" max="10241" width="7" style="67" bestFit="1" customWidth="1"/>
    <col min="10242" max="10242" width="5.5703125" style="67" bestFit="1" customWidth="1"/>
    <col min="10243" max="10243" width="8.7109375" style="67" bestFit="1" customWidth="1"/>
    <col min="10244" max="10244" width="8.42578125" style="67" bestFit="1" customWidth="1"/>
    <col min="10245" max="10245" width="76.140625" style="67" customWidth="1"/>
    <col min="10246" max="10247" width="16.5703125" style="67" customWidth="1"/>
    <col min="10248" max="10248" width="16.7109375" style="67" customWidth="1"/>
    <col min="10249" max="10249" width="18.5703125" style="67" customWidth="1"/>
    <col min="10250" max="10495" width="9.140625" style="67"/>
    <col min="10496" max="10496" width="7.5703125" style="67" bestFit="1" customWidth="1"/>
    <col min="10497" max="10497" width="7" style="67" bestFit="1" customWidth="1"/>
    <col min="10498" max="10498" width="5.5703125" style="67" bestFit="1" customWidth="1"/>
    <col min="10499" max="10499" width="8.7109375" style="67" bestFit="1" customWidth="1"/>
    <col min="10500" max="10500" width="8.42578125" style="67" bestFit="1" customWidth="1"/>
    <col min="10501" max="10501" width="76.140625" style="67" customWidth="1"/>
    <col min="10502" max="10503" width="16.5703125" style="67" customWidth="1"/>
    <col min="10504" max="10504" width="16.7109375" style="67" customWidth="1"/>
    <col min="10505" max="10505" width="18.5703125" style="67" customWidth="1"/>
    <col min="10506" max="10751" width="9.140625" style="67"/>
    <col min="10752" max="10752" width="7.5703125" style="67" bestFit="1" customWidth="1"/>
    <col min="10753" max="10753" width="7" style="67" bestFit="1" customWidth="1"/>
    <col min="10754" max="10754" width="5.5703125" style="67" bestFit="1" customWidth="1"/>
    <col min="10755" max="10755" width="8.7109375" style="67" bestFit="1" customWidth="1"/>
    <col min="10756" max="10756" width="8.42578125" style="67" bestFit="1" customWidth="1"/>
    <col min="10757" max="10757" width="76.140625" style="67" customWidth="1"/>
    <col min="10758" max="10759" width="16.5703125" style="67" customWidth="1"/>
    <col min="10760" max="10760" width="16.7109375" style="67" customWidth="1"/>
    <col min="10761" max="10761" width="18.5703125" style="67" customWidth="1"/>
    <col min="10762" max="11007" width="9.140625" style="67"/>
    <col min="11008" max="11008" width="7.5703125" style="67" bestFit="1" customWidth="1"/>
    <col min="11009" max="11009" width="7" style="67" bestFit="1" customWidth="1"/>
    <col min="11010" max="11010" width="5.5703125" style="67" bestFit="1" customWidth="1"/>
    <col min="11011" max="11011" width="8.7109375" style="67" bestFit="1" customWidth="1"/>
    <col min="11012" max="11012" width="8.42578125" style="67" bestFit="1" customWidth="1"/>
    <col min="11013" max="11013" width="76.140625" style="67" customWidth="1"/>
    <col min="11014" max="11015" width="16.5703125" style="67" customWidth="1"/>
    <col min="11016" max="11016" width="16.7109375" style="67" customWidth="1"/>
    <col min="11017" max="11017" width="18.5703125" style="67" customWidth="1"/>
    <col min="11018" max="11263" width="9.140625" style="67"/>
    <col min="11264" max="11264" width="7.5703125" style="67" bestFit="1" customWidth="1"/>
    <col min="11265" max="11265" width="7" style="67" bestFit="1" customWidth="1"/>
    <col min="11266" max="11266" width="5.5703125" style="67" bestFit="1" customWidth="1"/>
    <col min="11267" max="11267" width="8.7109375" style="67" bestFit="1" customWidth="1"/>
    <col min="11268" max="11268" width="8.42578125" style="67" bestFit="1" customWidth="1"/>
    <col min="11269" max="11269" width="76.140625" style="67" customWidth="1"/>
    <col min="11270" max="11271" width="16.5703125" style="67" customWidth="1"/>
    <col min="11272" max="11272" width="16.7109375" style="67" customWidth="1"/>
    <col min="11273" max="11273" width="18.5703125" style="67" customWidth="1"/>
    <col min="11274" max="11519" width="9.140625" style="67"/>
    <col min="11520" max="11520" width="7.5703125" style="67" bestFit="1" customWidth="1"/>
    <col min="11521" max="11521" width="7" style="67" bestFit="1" customWidth="1"/>
    <col min="11522" max="11522" width="5.5703125" style="67" bestFit="1" customWidth="1"/>
    <col min="11523" max="11523" width="8.7109375" style="67" bestFit="1" customWidth="1"/>
    <col min="11524" max="11524" width="8.42578125" style="67" bestFit="1" customWidth="1"/>
    <col min="11525" max="11525" width="76.140625" style="67" customWidth="1"/>
    <col min="11526" max="11527" width="16.5703125" style="67" customWidth="1"/>
    <col min="11528" max="11528" width="16.7109375" style="67" customWidth="1"/>
    <col min="11529" max="11529" width="18.5703125" style="67" customWidth="1"/>
    <col min="11530" max="11775" width="9.140625" style="67"/>
    <col min="11776" max="11776" width="7.5703125" style="67" bestFit="1" customWidth="1"/>
    <col min="11777" max="11777" width="7" style="67" bestFit="1" customWidth="1"/>
    <col min="11778" max="11778" width="5.5703125" style="67" bestFit="1" customWidth="1"/>
    <col min="11779" max="11779" width="8.7109375" style="67" bestFit="1" customWidth="1"/>
    <col min="11780" max="11780" width="8.42578125" style="67" bestFit="1" customWidth="1"/>
    <col min="11781" max="11781" width="76.140625" style="67" customWidth="1"/>
    <col min="11782" max="11783" width="16.5703125" style="67" customWidth="1"/>
    <col min="11784" max="11784" width="16.7109375" style="67" customWidth="1"/>
    <col min="11785" max="11785" width="18.5703125" style="67" customWidth="1"/>
    <col min="11786" max="12031" width="9.140625" style="67"/>
    <col min="12032" max="12032" width="7.5703125" style="67" bestFit="1" customWidth="1"/>
    <col min="12033" max="12033" width="7" style="67" bestFit="1" customWidth="1"/>
    <col min="12034" max="12034" width="5.5703125" style="67" bestFit="1" customWidth="1"/>
    <col min="12035" max="12035" width="8.7109375" style="67" bestFit="1" customWidth="1"/>
    <col min="12036" max="12036" width="8.42578125" style="67" bestFit="1" customWidth="1"/>
    <col min="12037" max="12037" width="76.140625" style="67" customWidth="1"/>
    <col min="12038" max="12039" width="16.5703125" style="67" customWidth="1"/>
    <col min="12040" max="12040" width="16.7109375" style="67" customWidth="1"/>
    <col min="12041" max="12041" width="18.5703125" style="67" customWidth="1"/>
    <col min="12042" max="12287" width="9.140625" style="67"/>
    <col min="12288" max="12288" width="7.5703125" style="67" bestFit="1" customWidth="1"/>
    <col min="12289" max="12289" width="7" style="67" bestFit="1" customWidth="1"/>
    <col min="12290" max="12290" width="5.5703125" style="67" bestFit="1" customWidth="1"/>
    <col min="12291" max="12291" width="8.7109375" style="67" bestFit="1" customWidth="1"/>
    <col min="12292" max="12292" width="8.42578125" style="67" bestFit="1" customWidth="1"/>
    <col min="12293" max="12293" width="76.140625" style="67" customWidth="1"/>
    <col min="12294" max="12295" width="16.5703125" style="67" customWidth="1"/>
    <col min="12296" max="12296" width="16.7109375" style="67" customWidth="1"/>
    <col min="12297" max="12297" width="18.5703125" style="67" customWidth="1"/>
    <col min="12298" max="12543" width="9.140625" style="67"/>
    <col min="12544" max="12544" width="7.5703125" style="67" bestFit="1" customWidth="1"/>
    <col min="12545" max="12545" width="7" style="67" bestFit="1" customWidth="1"/>
    <col min="12546" max="12546" width="5.5703125" style="67" bestFit="1" customWidth="1"/>
    <col min="12547" max="12547" width="8.7109375" style="67" bestFit="1" customWidth="1"/>
    <col min="12548" max="12548" width="8.42578125" style="67" bestFit="1" customWidth="1"/>
    <col min="12549" max="12549" width="76.140625" style="67" customWidth="1"/>
    <col min="12550" max="12551" width="16.5703125" style="67" customWidth="1"/>
    <col min="12552" max="12552" width="16.7109375" style="67" customWidth="1"/>
    <col min="12553" max="12553" width="18.5703125" style="67" customWidth="1"/>
    <col min="12554" max="12799" width="9.140625" style="67"/>
    <col min="12800" max="12800" width="7.5703125" style="67" bestFit="1" customWidth="1"/>
    <col min="12801" max="12801" width="7" style="67" bestFit="1" customWidth="1"/>
    <col min="12802" max="12802" width="5.5703125" style="67" bestFit="1" customWidth="1"/>
    <col min="12803" max="12803" width="8.7109375" style="67" bestFit="1" customWidth="1"/>
    <col min="12804" max="12804" width="8.42578125" style="67" bestFit="1" customWidth="1"/>
    <col min="12805" max="12805" width="76.140625" style="67" customWidth="1"/>
    <col min="12806" max="12807" width="16.5703125" style="67" customWidth="1"/>
    <col min="12808" max="12808" width="16.7109375" style="67" customWidth="1"/>
    <col min="12809" max="12809" width="18.5703125" style="67" customWidth="1"/>
    <col min="12810" max="13055" width="9.140625" style="67"/>
    <col min="13056" max="13056" width="7.5703125" style="67" bestFit="1" customWidth="1"/>
    <col min="13057" max="13057" width="7" style="67" bestFit="1" customWidth="1"/>
    <col min="13058" max="13058" width="5.5703125" style="67" bestFit="1" customWidth="1"/>
    <col min="13059" max="13059" width="8.7109375" style="67" bestFit="1" customWidth="1"/>
    <col min="13060" max="13060" width="8.42578125" style="67" bestFit="1" customWidth="1"/>
    <col min="13061" max="13061" width="76.140625" style="67" customWidth="1"/>
    <col min="13062" max="13063" width="16.5703125" style="67" customWidth="1"/>
    <col min="13064" max="13064" width="16.7109375" style="67" customWidth="1"/>
    <col min="13065" max="13065" width="18.5703125" style="67" customWidth="1"/>
    <col min="13066" max="13311" width="9.140625" style="67"/>
    <col min="13312" max="13312" width="7.5703125" style="67" bestFit="1" customWidth="1"/>
    <col min="13313" max="13313" width="7" style="67" bestFit="1" customWidth="1"/>
    <col min="13314" max="13314" width="5.5703125" style="67" bestFit="1" customWidth="1"/>
    <col min="13315" max="13315" width="8.7109375" style="67" bestFit="1" customWidth="1"/>
    <col min="13316" max="13316" width="8.42578125" style="67" bestFit="1" customWidth="1"/>
    <col min="13317" max="13317" width="76.140625" style="67" customWidth="1"/>
    <col min="13318" max="13319" width="16.5703125" style="67" customWidth="1"/>
    <col min="13320" max="13320" width="16.7109375" style="67" customWidth="1"/>
    <col min="13321" max="13321" width="18.5703125" style="67" customWidth="1"/>
    <col min="13322" max="13567" width="9.140625" style="67"/>
    <col min="13568" max="13568" width="7.5703125" style="67" bestFit="1" customWidth="1"/>
    <col min="13569" max="13569" width="7" style="67" bestFit="1" customWidth="1"/>
    <col min="13570" max="13570" width="5.5703125" style="67" bestFit="1" customWidth="1"/>
    <col min="13571" max="13571" width="8.7109375" style="67" bestFit="1" customWidth="1"/>
    <col min="13572" max="13572" width="8.42578125" style="67" bestFit="1" customWidth="1"/>
    <col min="13573" max="13573" width="76.140625" style="67" customWidth="1"/>
    <col min="13574" max="13575" width="16.5703125" style="67" customWidth="1"/>
    <col min="13576" max="13576" width="16.7109375" style="67" customWidth="1"/>
    <col min="13577" max="13577" width="18.5703125" style="67" customWidth="1"/>
    <col min="13578" max="13823" width="9.140625" style="67"/>
    <col min="13824" max="13824" width="7.5703125" style="67" bestFit="1" customWidth="1"/>
    <col min="13825" max="13825" width="7" style="67" bestFit="1" customWidth="1"/>
    <col min="13826" max="13826" width="5.5703125" style="67" bestFit="1" customWidth="1"/>
    <col min="13827" max="13827" width="8.7109375" style="67" bestFit="1" customWidth="1"/>
    <col min="13828" max="13828" width="8.42578125" style="67" bestFit="1" customWidth="1"/>
    <col min="13829" max="13829" width="76.140625" style="67" customWidth="1"/>
    <col min="13830" max="13831" width="16.5703125" style="67" customWidth="1"/>
    <col min="13832" max="13832" width="16.7109375" style="67" customWidth="1"/>
    <col min="13833" max="13833" width="18.5703125" style="67" customWidth="1"/>
    <col min="13834" max="14079" width="9.140625" style="67"/>
    <col min="14080" max="14080" width="7.5703125" style="67" bestFit="1" customWidth="1"/>
    <col min="14081" max="14081" width="7" style="67" bestFit="1" customWidth="1"/>
    <col min="14082" max="14082" width="5.5703125" style="67" bestFit="1" customWidth="1"/>
    <col min="14083" max="14083" width="8.7109375" style="67" bestFit="1" customWidth="1"/>
    <col min="14084" max="14084" width="8.42578125" style="67" bestFit="1" customWidth="1"/>
    <col min="14085" max="14085" width="76.140625" style="67" customWidth="1"/>
    <col min="14086" max="14087" width="16.5703125" style="67" customWidth="1"/>
    <col min="14088" max="14088" width="16.7109375" style="67" customWidth="1"/>
    <col min="14089" max="14089" width="18.5703125" style="67" customWidth="1"/>
    <col min="14090" max="14335" width="9.140625" style="67"/>
    <col min="14336" max="14336" width="7.5703125" style="67" bestFit="1" customWidth="1"/>
    <col min="14337" max="14337" width="7" style="67" bestFit="1" customWidth="1"/>
    <col min="14338" max="14338" width="5.5703125" style="67" bestFit="1" customWidth="1"/>
    <col min="14339" max="14339" width="8.7109375" style="67" bestFit="1" customWidth="1"/>
    <col min="14340" max="14340" width="8.42578125" style="67" bestFit="1" customWidth="1"/>
    <col min="14341" max="14341" width="76.140625" style="67" customWidth="1"/>
    <col min="14342" max="14343" width="16.5703125" style="67" customWidth="1"/>
    <col min="14344" max="14344" width="16.7109375" style="67" customWidth="1"/>
    <col min="14345" max="14345" width="18.5703125" style="67" customWidth="1"/>
    <col min="14346" max="14591" width="9.140625" style="67"/>
    <col min="14592" max="14592" width="7.5703125" style="67" bestFit="1" customWidth="1"/>
    <col min="14593" max="14593" width="7" style="67" bestFit="1" customWidth="1"/>
    <col min="14594" max="14594" width="5.5703125" style="67" bestFit="1" customWidth="1"/>
    <col min="14595" max="14595" width="8.7109375" style="67" bestFit="1" customWidth="1"/>
    <col min="14596" max="14596" width="8.42578125" style="67" bestFit="1" customWidth="1"/>
    <col min="14597" max="14597" width="76.140625" style="67" customWidth="1"/>
    <col min="14598" max="14599" width="16.5703125" style="67" customWidth="1"/>
    <col min="14600" max="14600" width="16.7109375" style="67" customWidth="1"/>
    <col min="14601" max="14601" width="18.5703125" style="67" customWidth="1"/>
    <col min="14602" max="14847" width="9.140625" style="67"/>
    <col min="14848" max="14848" width="7.5703125" style="67" bestFit="1" customWidth="1"/>
    <col min="14849" max="14849" width="7" style="67" bestFit="1" customWidth="1"/>
    <col min="14850" max="14850" width="5.5703125" style="67" bestFit="1" customWidth="1"/>
    <col min="14851" max="14851" width="8.7109375" style="67" bestFit="1" customWidth="1"/>
    <col min="14852" max="14852" width="8.42578125" style="67" bestFit="1" customWidth="1"/>
    <col min="14853" max="14853" width="76.140625" style="67" customWidth="1"/>
    <col min="14854" max="14855" width="16.5703125" style="67" customWidth="1"/>
    <col min="14856" max="14856" width="16.7109375" style="67" customWidth="1"/>
    <col min="14857" max="14857" width="18.5703125" style="67" customWidth="1"/>
    <col min="14858" max="15103" width="9.140625" style="67"/>
    <col min="15104" max="15104" width="7.5703125" style="67" bestFit="1" customWidth="1"/>
    <col min="15105" max="15105" width="7" style="67" bestFit="1" customWidth="1"/>
    <col min="15106" max="15106" width="5.5703125" style="67" bestFit="1" customWidth="1"/>
    <col min="15107" max="15107" width="8.7109375" style="67" bestFit="1" customWidth="1"/>
    <col min="15108" max="15108" width="8.42578125" style="67" bestFit="1" customWidth="1"/>
    <col min="15109" max="15109" width="76.140625" style="67" customWidth="1"/>
    <col min="15110" max="15111" width="16.5703125" style="67" customWidth="1"/>
    <col min="15112" max="15112" width="16.7109375" style="67" customWidth="1"/>
    <col min="15113" max="15113" width="18.5703125" style="67" customWidth="1"/>
    <col min="15114" max="15359" width="9.140625" style="67"/>
    <col min="15360" max="15360" width="7.5703125" style="67" bestFit="1" customWidth="1"/>
    <col min="15361" max="15361" width="7" style="67" bestFit="1" customWidth="1"/>
    <col min="15362" max="15362" width="5.5703125" style="67" bestFit="1" customWidth="1"/>
    <col min="15363" max="15363" width="8.7109375" style="67" bestFit="1" customWidth="1"/>
    <col min="15364" max="15364" width="8.42578125" style="67" bestFit="1" customWidth="1"/>
    <col min="15365" max="15365" width="76.140625" style="67" customWidth="1"/>
    <col min="15366" max="15367" width="16.5703125" style="67" customWidth="1"/>
    <col min="15368" max="15368" width="16.7109375" style="67" customWidth="1"/>
    <col min="15369" max="15369" width="18.5703125" style="67" customWidth="1"/>
    <col min="15370" max="15615" width="9.140625" style="67"/>
    <col min="15616" max="15616" width="7.5703125" style="67" bestFit="1" customWidth="1"/>
    <col min="15617" max="15617" width="7" style="67" bestFit="1" customWidth="1"/>
    <col min="15618" max="15618" width="5.5703125" style="67" bestFit="1" customWidth="1"/>
    <col min="15619" max="15619" width="8.7109375" style="67" bestFit="1" customWidth="1"/>
    <col min="15620" max="15620" width="8.42578125" style="67" bestFit="1" customWidth="1"/>
    <col min="15621" max="15621" width="76.140625" style="67" customWidth="1"/>
    <col min="15622" max="15623" width="16.5703125" style="67" customWidth="1"/>
    <col min="15624" max="15624" width="16.7109375" style="67" customWidth="1"/>
    <col min="15625" max="15625" width="18.5703125" style="67" customWidth="1"/>
    <col min="15626" max="15871" width="9.140625" style="67"/>
    <col min="15872" max="15872" width="7.5703125" style="67" bestFit="1" customWidth="1"/>
    <col min="15873" max="15873" width="7" style="67" bestFit="1" customWidth="1"/>
    <col min="15874" max="15874" width="5.5703125" style="67" bestFit="1" customWidth="1"/>
    <col min="15875" max="15875" width="8.7109375" style="67" bestFit="1" customWidth="1"/>
    <col min="15876" max="15876" width="8.42578125" style="67" bestFit="1" customWidth="1"/>
    <col min="15877" max="15877" width="76.140625" style="67" customWidth="1"/>
    <col min="15878" max="15879" width="16.5703125" style="67" customWidth="1"/>
    <col min="15880" max="15880" width="16.7109375" style="67" customWidth="1"/>
    <col min="15881" max="15881" width="18.5703125" style="67" customWidth="1"/>
    <col min="15882" max="16127" width="9.140625" style="67"/>
    <col min="16128" max="16128" width="7.5703125" style="67" bestFit="1" customWidth="1"/>
    <col min="16129" max="16129" width="7" style="67" bestFit="1" customWidth="1"/>
    <col min="16130" max="16130" width="5.5703125" style="67" bestFit="1" customWidth="1"/>
    <col min="16131" max="16131" width="8.7109375" style="67" bestFit="1" customWidth="1"/>
    <col min="16132" max="16132" width="8.42578125" style="67" bestFit="1" customWidth="1"/>
    <col min="16133" max="16133" width="76.140625" style="67" customWidth="1"/>
    <col min="16134" max="16135" width="16.5703125" style="67" customWidth="1"/>
    <col min="16136" max="16136" width="16.7109375" style="67" customWidth="1"/>
    <col min="16137" max="16137" width="18.5703125" style="67" customWidth="1"/>
    <col min="16138" max="16384" width="9.140625" style="67"/>
  </cols>
  <sheetData>
    <row r="1" spans="2:10" ht="14.25" customHeight="1">
      <c r="B1" s="176" t="s">
        <v>242</v>
      </c>
      <c r="C1" s="176"/>
      <c r="D1" s="176"/>
      <c r="E1" s="176"/>
      <c r="F1" s="176"/>
      <c r="G1" s="176"/>
      <c r="H1" s="176"/>
      <c r="I1" s="176"/>
    </row>
    <row r="2" spans="2:10" ht="15" customHeight="1">
      <c r="B2" s="176" t="s">
        <v>75</v>
      </c>
      <c r="C2" s="176"/>
      <c r="D2" s="176"/>
      <c r="E2" s="176"/>
      <c r="F2" s="176"/>
      <c r="G2" s="176"/>
      <c r="H2" s="176"/>
      <c r="I2" s="176"/>
    </row>
    <row r="3" spans="2:10">
      <c r="B3" s="176" t="s">
        <v>0</v>
      </c>
      <c r="C3" s="176"/>
      <c r="D3" s="176"/>
      <c r="E3" s="176"/>
      <c r="F3" s="176"/>
      <c r="G3" s="176"/>
      <c r="H3" s="176"/>
      <c r="I3" s="176"/>
    </row>
    <row r="4" spans="2:10">
      <c r="B4" s="176"/>
      <c r="C4" s="176"/>
      <c r="D4" s="176"/>
      <c r="E4" s="176"/>
      <c r="F4" s="176"/>
      <c r="G4" s="176"/>
      <c r="H4" s="176"/>
      <c r="I4" s="176"/>
    </row>
    <row r="5" spans="2:10">
      <c r="B5" s="177" t="s">
        <v>243</v>
      </c>
      <c r="C5" s="177"/>
      <c r="D5" s="177"/>
      <c r="E5" s="177"/>
      <c r="F5" s="177"/>
      <c r="G5" s="177"/>
      <c r="H5" s="177"/>
      <c r="I5" s="177"/>
    </row>
    <row r="6" spans="2:10">
      <c r="G6" s="129"/>
      <c r="H6" s="129"/>
      <c r="I6" s="129"/>
    </row>
    <row r="7" spans="2:10">
      <c r="H7" s="175" t="s">
        <v>73</v>
      </c>
      <c r="I7" s="175"/>
    </row>
    <row r="8" spans="2:10" ht="68.25" customHeight="1">
      <c r="B8" s="174" t="s">
        <v>5</v>
      </c>
      <c r="C8" s="174"/>
      <c r="D8" s="174"/>
      <c r="E8" s="174" t="s">
        <v>1</v>
      </c>
      <c r="F8" s="174"/>
      <c r="G8" s="174" t="s">
        <v>20</v>
      </c>
      <c r="H8" s="174" t="s">
        <v>36</v>
      </c>
      <c r="I8" s="174"/>
    </row>
    <row r="9" spans="2:10">
      <c r="B9" s="128" t="s">
        <v>80</v>
      </c>
      <c r="C9" s="128" t="s">
        <v>81</v>
      </c>
      <c r="D9" s="128" t="s">
        <v>82</v>
      </c>
      <c r="E9" s="128" t="s">
        <v>24</v>
      </c>
      <c r="F9" s="128" t="s">
        <v>25</v>
      </c>
      <c r="G9" s="174"/>
      <c r="H9" s="128" t="s">
        <v>72</v>
      </c>
      <c r="I9" s="128" t="s">
        <v>2</v>
      </c>
    </row>
    <row r="10" spans="2:10">
      <c r="B10" s="138"/>
      <c r="C10" s="138"/>
      <c r="D10" s="138"/>
      <c r="E10" s="138"/>
      <c r="F10" s="138"/>
      <c r="G10" s="38" t="s">
        <v>4</v>
      </c>
      <c r="H10" s="65">
        <v>0</v>
      </c>
      <c r="I10" s="65">
        <v>0</v>
      </c>
    </row>
    <row r="11" spans="2:10" ht="18" customHeight="1">
      <c r="B11" s="138"/>
      <c r="C11" s="138"/>
      <c r="D11" s="138"/>
      <c r="E11" s="138"/>
      <c r="F11" s="138"/>
      <c r="G11" s="68" t="s">
        <v>3</v>
      </c>
      <c r="H11" s="65"/>
      <c r="I11" s="65"/>
    </row>
    <row r="12" spans="2:10" ht="42.75" customHeight="1">
      <c r="B12" s="151"/>
      <c r="C12" s="152"/>
      <c r="D12" s="152"/>
      <c r="E12" s="152"/>
      <c r="F12" s="153"/>
      <c r="G12" s="38" t="s">
        <v>34</v>
      </c>
      <c r="H12" s="65">
        <v>0</v>
      </c>
      <c r="I12" s="65">
        <v>3544061.8000000003</v>
      </c>
      <c r="J12" s="77"/>
    </row>
    <row r="13" spans="2:10">
      <c r="B13" s="138"/>
      <c r="C13" s="138"/>
      <c r="D13" s="138"/>
      <c r="E13" s="138"/>
      <c r="F13" s="138"/>
      <c r="G13" s="68" t="s">
        <v>3</v>
      </c>
      <c r="H13" s="65"/>
      <c r="I13" s="65"/>
      <c r="J13" s="77"/>
    </row>
    <row r="14" spans="2:10">
      <c r="B14" s="76" t="s">
        <v>38</v>
      </c>
      <c r="C14" s="138"/>
      <c r="D14" s="138"/>
      <c r="E14" s="138"/>
      <c r="F14" s="138"/>
      <c r="G14" s="38" t="s">
        <v>39</v>
      </c>
      <c r="H14" s="65">
        <v>0</v>
      </c>
      <c r="I14" s="65">
        <v>3544061.8000000003</v>
      </c>
    </row>
    <row r="15" spans="2:10">
      <c r="B15" s="138"/>
      <c r="C15" s="138"/>
      <c r="D15" s="138"/>
      <c r="E15" s="138"/>
      <c r="F15" s="138"/>
      <c r="G15" s="68" t="s">
        <v>3</v>
      </c>
      <c r="H15" s="65"/>
      <c r="I15" s="65"/>
    </row>
    <row r="16" spans="2:10">
      <c r="B16" s="138"/>
      <c r="C16" s="138" t="s">
        <v>40</v>
      </c>
      <c r="D16" s="138"/>
      <c r="E16" s="138"/>
      <c r="F16" s="138"/>
      <c r="G16" s="38" t="s">
        <v>41</v>
      </c>
      <c r="H16" s="65">
        <v>0</v>
      </c>
      <c r="I16" s="65">
        <v>3544061.8000000003</v>
      </c>
    </row>
    <row r="17" spans="2:10">
      <c r="B17" s="138"/>
      <c r="C17" s="138"/>
      <c r="D17" s="138"/>
      <c r="E17" s="138"/>
      <c r="F17" s="138"/>
      <c r="G17" s="68" t="s">
        <v>3</v>
      </c>
      <c r="H17" s="65"/>
      <c r="I17" s="65"/>
    </row>
    <row r="18" spans="2:10">
      <c r="B18" s="138"/>
      <c r="C18" s="138"/>
      <c r="D18" s="76" t="s">
        <v>17</v>
      </c>
      <c r="E18" s="138"/>
      <c r="F18" s="138"/>
      <c r="G18" s="38" t="s">
        <v>42</v>
      </c>
      <c r="H18" s="65">
        <v>0</v>
      </c>
      <c r="I18" s="65">
        <v>3544061.8000000003</v>
      </c>
    </row>
    <row r="19" spans="2:10">
      <c r="B19" s="138"/>
      <c r="C19" s="138"/>
      <c r="D19" s="138"/>
      <c r="E19" s="138"/>
      <c r="F19" s="138"/>
      <c r="G19" s="68" t="s">
        <v>3</v>
      </c>
      <c r="H19" s="65"/>
      <c r="I19" s="65"/>
    </row>
    <row r="20" spans="2:10" ht="42.75" customHeight="1">
      <c r="B20" s="151"/>
      <c r="C20" s="152"/>
      <c r="D20" s="152"/>
      <c r="E20" s="152"/>
      <c r="F20" s="153"/>
      <c r="G20" s="38" t="s">
        <v>34</v>
      </c>
      <c r="H20" s="65">
        <v>0</v>
      </c>
      <c r="I20" s="65">
        <v>3544061.8000000003</v>
      </c>
      <c r="J20" s="77"/>
    </row>
    <row r="21" spans="2:10">
      <c r="B21" s="138"/>
      <c r="C21" s="138"/>
      <c r="D21" s="138"/>
      <c r="E21" s="138"/>
      <c r="F21" s="138"/>
      <c r="G21" s="68" t="s">
        <v>3</v>
      </c>
      <c r="H21" s="65"/>
      <c r="I21" s="65"/>
      <c r="J21" s="77"/>
    </row>
    <row r="22" spans="2:10">
      <c r="B22" s="138"/>
      <c r="C22" s="138"/>
      <c r="D22" s="138"/>
      <c r="E22" s="138" t="s">
        <v>43</v>
      </c>
      <c r="F22" s="138"/>
      <c r="G22" s="38" t="s">
        <v>44</v>
      </c>
      <c r="H22" s="65">
        <v>0</v>
      </c>
      <c r="I22" s="65">
        <v>3544061.8000000003</v>
      </c>
    </row>
    <row r="23" spans="2:10">
      <c r="B23" s="138"/>
      <c r="C23" s="138"/>
      <c r="D23" s="138"/>
      <c r="E23" s="138"/>
      <c r="F23" s="138"/>
      <c r="G23" s="68" t="s">
        <v>3</v>
      </c>
      <c r="H23" s="65"/>
      <c r="I23" s="65"/>
    </row>
    <row r="24" spans="2:10">
      <c r="B24" s="138"/>
      <c r="C24" s="138"/>
      <c r="D24" s="138"/>
      <c r="E24" s="138"/>
      <c r="F24" s="138">
        <v>21001</v>
      </c>
      <c r="G24" s="139" t="s">
        <v>35</v>
      </c>
      <c r="H24" s="65">
        <v>0</v>
      </c>
      <c r="I24" s="65">
        <v>3544061.8000000003</v>
      </c>
    </row>
    <row r="25" spans="2:10">
      <c r="B25" s="138"/>
      <c r="C25" s="138"/>
      <c r="D25" s="138"/>
      <c r="E25" s="138"/>
      <c r="F25" s="138"/>
      <c r="G25" s="68" t="s">
        <v>18</v>
      </c>
      <c r="H25" s="65"/>
      <c r="I25" s="65"/>
    </row>
    <row r="26" spans="2:10" s="80" customFormat="1" ht="34.5">
      <c r="B26" s="70"/>
      <c r="C26" s="70"/>
      <c r="D26" s="70"/>
      <c r="E26" s="70"/>
      <c r="F26" s="70"/>
      <c r="G26" s="78" t="s">
        <v>54</v>
      </c>
      <c r="H26" s="65">
        <v>0</v>
      </c>
      <c r="I26" s="65">
        <v>3544061.8000000003</v>
      </c>
    </row>
    <row r="27" spans="2:10" s="80" customFormat="1" ht="34.5">
      <c r="B27" s="71"/>
      <c r="C27" s="72"/>
      <c r="D27" s="73"/>
      <c r="E27" s="73"/>
      <c r="F27" s="73"/>
      <c r="G27" s="68" t="s">
        <v>19</v>
      </c>
      <c r="H27" s="65"/>
      <c r="I27" s="65"/>
    </row>
    <row r="28" spans="2:10" s="32" customFormat="1">
      <c r="B28" s="71"/>
      <c r="C28" s="72"/>
      <c r="D28" s="73"/>
      <c r="E28" s="73"/>
      <c r="F28" s="73"/>
      <c r="G28" s="68" t="s">
        <v>4</v>
      </c>
      <c r="H28" s="65">
        <v>0</v>
      </c>
      <c r="I28" s="65">
        <v>3544061.8000000003</v>
      </c>
    </row>
    <row r="29" spans="2:10" s="147" customFormat="1">
      <c r="B29" s="71"/>
      <c r="C29" s="72"/>
      <c r="D29" s="73"/>
      <c r="E29" s="73"/>
      <c r="F29" s="73"/>
      <c r="G29" s="68" t="s">
        <v>68</v>
      </c>
      <c r="H29" s="65">
        <v>0</v>
      </c>
      <c r="I29" s="65">
        <v>3544061.8000000003</v>
      </c>
    </row>
    <row r="30" spans="2:10" s="147" customFormat="1">
      <c r="B30" s="71"/>
      <c r="C30" s="72"/>
      <c r="D30" s="73"/>
      <c r="E30" s="73"/>
      <c r="F30" s="73"/>
      <c r="G30" s="68" t="s">
        <v>69</v>
      </c>
      <c r="H30" s="65">
        <v>0</v>
      </c>
      <c r="I30" s="65">
        <v>3544061.8000000003</v>
      </c>
    </row>
    <row r="31" spans="2:10" s="147" customFormat="1">
      <c r="B31" s="71"/>
      <c r="C31" s="72"/>
      <c r="D31" s="73"/>
      <c r="E31" s="73"/>
      <c r="F31" s="73"/>
      <c r="G31" s="68" t="s">
        <v>70</v>
      </c>
      <c r="H31" s="65">
        <v>0</v>
      </c>
      <c r="I31" s="65">
        <v>3544061.8000000003</v>
      </c>
    </row>
    <row r="32" spans="2:10" s="147" customFormat="1">
      <c r="B32" s="74"/>
      <c r="C32" s="137"/>
      <c r="D32" s="75"/>
      <c r="E32" s="74"/>
      <c r="F32" s="141"/>
      <c r="G32" s="139" t="s">
        <v>132</v>
      </c>
      <c r="H32" s="65">
        <v>0</v>
      </c>
      <c r="I32" s="65">
        <f>-I33</f>
        <v>3544061.8000000003</v>
      </c>
    </row>
    <row r="33" spans="1:9">
      <c r="A33" s="147"/>
      <c r="B33" s="138"/>
      <c r="C33" s="138"/>
      <c r="D33" s="138"/>
      <c r="E33" s="139"/>
      <c r="F33" s="139"/>
      <c r="G33" s="52" t="s">
        <v>131</v>
      </c>
      <c r="H33" s="51">
        <v>0</v>
      </c>
      <c r="I33" s="51">
        <v>-3544061.8000000003</v>
      </c>
    </row>
    <row r="34" spans="1:9">
      <c r="A34" s="147"/>
      <c r="B34" s="139"/>
      <c r="C34" s="139"/>
      <c r="D34" s="139"/>
      <c r="E34" s="139"/>
      <c r="F34" s="139"/>
      <c r="G34" s="139" t="s">
        <v>3</v>
      </c>
      <c r="H34" s="51"/>
      <c r="I34" s="51"/>
    </row>
    <row r="35" spans="1:9" ht="34.5">
      <c r="A35" s="147"/>
      <c r="B35" s="140" t="s">
        <v>236</v>
      </c>
      <c r="C35" s="139"/>
      <c r="D35" s="139"/>
      <c r="E35" s="139"/>
      <c r="F35" s="139"/>
      <c r="G35" s="140" t="s">
        <v>237</v>
      </c>
      <c r="H35" s="51">
        <v>0</v>
      </c>
      <c r="I35" s="51">
        <v>-3544061.8000000003</v>
      </c>
    </row>
    <row r="36" spans="1:9">
      <c r="B36" s="139"/>
      <c r="C36" s="139"/>
      <c r="D36" s="139"/>
      <c r="E36" s="139"/>
      <c r="F36" s="139"/>
      <c r="G36" s="139" t="s">
        <v>3</v>
      </c>
      <c r="H36" s="51"/>
      <c r="I36" s="51"/>
    </row>
    <row r="37" spans="1:9">
      <c r="B37" s="139"/>
      <c r="C37" s="140" t="s">
        <v>17</v>
      </c>
      <c r="D37" s="139"/>
      <c r="E37" s="139"/>
      <c r="F37" s="139"/>
      <c r="G37" s="140" t="s">
        <v>238</v>
      </c>
      <c r="H37" s="51">
        <v>0</v>
      </c>
      <c r="I37" s="51">
        <v>-3544061.8000000003</v>
      </c>
    </row>
    <row r="38" spans="1:9">
      <c r="B38" s="139"/>
      <c r="C38" s="139"/>
      <c r="D38" s="139"/>
      <c r="E38" s="139"/>
      <c r="F38" s="139"/>
      <c r="G38" s="139" t="s">
        <v>3</v>
      </c>
      <c r="H38" s="51"/>
      <c r="I38" s="51"/>
    </row>
    <row r="39" spans="1:9">
      <c r="B39" s="139"/>
      <c r="C39" s="139"/>
      <c r="D39" s="140" t="s">
        <v>17</v>
      </c>
      <c r="E39" s="139"/>
      <c r="F39" s="139"/>
      <c r="G39" s="140" t="s">
        <v>232</v>
      </c>
      <c r="H39" s="51">
        <v>0</v>
      </c>
      <c r="I39" s="51">
        <v>-3544061.8000000003</v>
      </c>
    </row>
    <row r="40" spans="1:9">
      <c r="B40" s="139"/>
      <c r="C40" s="139"/>
      <c r="D40" s="139"/>
      <c r="E40" s="139"/>
      <c r="F40" s="139"/>
      <c r="G40" s="139" t="s">
        <v>3</v>
      </c>
      <c r="H40" s="51"/>
      <c r="I40" s="51"/>
    </row>
    <row r="41" spans="1:9">
      <c r="B41" s="138"/>
      <c r="C41" s="138"/>
      <c r="D41" s="138"/>
      <c r="E41" s="139"/>
      <c r="F41" s="139"/>
      <c r="G41" s="52" t="s">
        <v>131</v>
      </c>
      <c r="H41" s="51">
        <v>0</v>
      </c>
      <c r="I41" s="51">
        <v>-3544061.8000000003</v>
      </c>
    </row>
    <row r="42" spans="1:9">
      <c r="B42" s="139"/>
      <c r="C42" s="139"/>
      <c r="D42" s="139"/>
      <c r="E42" s="139"/>
      <c r="F42" s="139"/>
      <c r="G42" s="139" t="s">
        <v>3</v>
      </c>
      <c r="H42" s="51"/>
      <c r="I42" s="51"/>
    </row>
    <row r="43" spans="1:9">
      <c r="B43" s="139"/>
      <c r="C43" s="139"/>
      <c r="D43" s="139"/>
      <c r="E43" s="139" t="s">
        <v>239</v>
      </c>
      <c r="F43" s="139"/>
      <c r="G43" s="139" t="s">
        <v>232</v>
      </c>
      <c r="H43" s="51">
        <v>0</v>
      </c>
      <c r="I43" s="51">
        <v>-3544061.8000000003</v>
      </c>
    </row>
    <row r="44" spans="1:9">
      <c r="B44" s="139"/>
      <c r="C44" s="139"/>
      <c r="D44" s="139"/>
      <c r="E44" s="139"/>
      <c r="F44" s="139"/>
      <c r="G44" s="139" t="s">
        <v>3</v>
      </c>
      <c r="H44" s="51"/>
      <c r="I44" s="51"/>
    </row>
    <row r="45" spans="1:9">
      <c r="B45" s="138"/>
      <c r="C45" s="138"/>
      <c r="D45" s="138"/>
      <c r="E45" s="139"/>
      <c r="F45" s="139" t="s">
        <v>240</v>
      </c>
      <c r="G45" s="139" t="s">
        <v>232</v>
      </c>
      <c r="H45" s="51">
        <v>0</v>
      </c>
      <c r="I45" s="51">
        <v>-3544061.8000000003</v>
      </c>
    </row>
    <row r="46" spans="1:9">
      <c r="B46" s="138"/>
      <c r="C46" s="138"/>
      <c r="D46" s="138"/>
      <c r="E46" s="139"/>
      <c r="F46" s="139"/>
      <c r="G46" s="139" t="s">
        <v>136</v>
      </c>
      <c r="H46" s="51"/>
      <c r="I46" s="51"/>
    </row>
    <row r="47" spans="1:9">
      <c r="B47" s="138"/>
      <c r="C47" s="138"/>
      <c r="D47" s="138"/>
      <c r="E47" s="139"/>
      <c r="F47" s="139"/>
      <c r="G47" s="52" t="s">
        <v>131</v>
      </c>
      <c r="H47" s="51">
        <v>0</v>
      </c>
      <c r="I47" s="51">
        <v>-3544061.8000000003</v>
      </c>
    </row>
    <row r="48" spans="1:9" ht="34.5">
      <c r="B48" s="138"/>
      <c r="C48" s="138"/>
      <c r="D48" s="138"/>
      <c r="E48" s="139"/>
      <c r="F48" s="139"/>
      <c r="G48" s="139" t="s">
        <v>137</v>
      </c>
      <c r="H48" s="51"/>
      <c r="I48" s="51"/>
    </row>
    <row r="49" spans="2:9">
      <c r="B49" s="138"/>
      <c r="C49" s="138"/>
      <c r="D49" s="138"/>
      <c r="E49" s="139"/>
      <c r="F49" s="139"/>
      <c r="G49" s="139" t="s">
        <v>4</v>
      </c>
      <c r="H49" s="51">
        <v>0</v>
      </c>
      <c r="I49" s="51">
        <v>-3544061.8000000003</v>
      </c>
    </row>
    <row r="50" spans="2:9">
      <c r="B50" s="138"/>
      <c r="C50" s="138"/>
      <c r="D50" s="138"/>
      <c r="E50" s="139"/>
      <c r="F50" s="139"/>
      <c r="G50" s="139" t="s">
        <v>141</v>
      </c>
      <c r="H50" s="51">
        <v>0</v>
      </c>
      <c r="I50" s="51">
        <v>-3544061.8000000003</v>
      </c>
    </row>
    <row r="51" spans="2:9">
      <c r="B51" s="138"/>
      <c r="C51" s="138"/>
      <c r="D51" s="138"/>
      <c r="E51" s="139"/>
      <c r="F51" s="139"/>
      <c r="G51" s="139" t="s">
        <v>142</v>
      </c>
      <c r="H51" s="51">
        <v>0</v>
      </c>
      <c r="I51" s="51">
        <v>-3544061.8000000003</v>
      </c>
    </row>
    <row r="52" spans="2:9">
      <c r="B52" s="138"/>
      <c r="C52" s="138"/>
      <c r="D52" s="138"/>
      <c r="E52" s="139"/>
      <c r="F52" s="139"/>
      <c r="G52" s="139" t="s">
        <v>241</v>
      </c>
      <c r="H52" s="51">
        <v>0</v>
      </c>
      <c r="I52" s="51">
        <v>-3544061.8000000003</v>
      </c>
    </row>
  </sheetData>
  <mergeCells count="10">
    <mergeCell ref="H7:I7"/>
    <mergeCell ref="B8:D8"/>
    <mergeCell ref="E8:F8"/>
    <mergeCell ref="G8:G9"/>
    <mergeCell ref="H8:I8"/>
    <mergeCell ref="B1:I1"/>
    <mergeCell ref="B2:I2"/>
    <mergeCell ref="B3:I3"/>
    <mergeCell ref="B4:I4"/>
    <mergeCell ref="B5:I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'2'!Заголовки_для_печати</vt:lpstr>
      <vt:lpstr>'3'!Заголовки_для_печати</vt:lpstr>
      <vt:lpstr>'4'!Заголовки_для_печати</vt:lpstr>
      <vt:lpstr>'5'!Заголовки_для_печати</vt:lpstr>
      <vt:lpstr>'6'!Заголовки_для_печати</vt:lpstr>
      <vt:lpstr>'4'!Область_печати</vt:lpstr>
      <vt:lpstr>'5'!Область_печати</vt:lpstr>
      <vt:lpstr>'6'!Область_печати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https:/mul2-mta.gov.am/tasks/1109677/oneclick/dbf3ddb815381ec12a374e24688d37d2926bc899d0e64b38bfbda0eb560024ce.xlsx?token=42cecee8ce368b8414111472b9e24718</cp:keywords>
  <cp:lastModifiedBy>h.aperyan</cp:lastModifiedBy>
  <cp:lastPrinted>2022-08-18T12:38:40Z</cp:lastPrinted>
  <dcterms:created xsi:type="dcterms:W3CDTF">2020-01-16T08:04:10Z</dcterms:created>
  <dcterms:modified xsi:type="dcterms:W3CDTF">2022-08-23T14:37:42Z</dcterms:modified>
</cp:coreProperties>
</file>