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14670" windowHeight="11430" tabRatio="423" activeTab="7"/>
  </bookViews>
  <sheets>
    <sheet name="1" sheetId="53" r:id="rId1"/>
    <sheet name="2" sheetId="37" r:id="rId2"/>
    <sheet name="3" sheetId="50" r:id="rId3"/>
    <sheet name="4" sheetId="54" r:id="rId4"/>
    <sheet name="5" sheetId="42" r:id="rId5"/>
    <sheet name="6" sheetId="51" r:id="rId6"/>
    <sheet name="7" sheetId="52" r:id="rId7"/>
    <sheet name="8" sheetId="48" r:id="rId8"/>
  </sheets>
  <externalReferences>
    <externalReference r:id="rId9"/>
    <externalReference r:id="rId10"/>
  </externalReference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3">#REF!</definedName>
    <definedName name="ggg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3">'4'!$A$1:$E$16</definedName>
    <definedName name="_xlnm.Print_Area" localSheetId="4">'5'!$A$1:$E$18</definedName>
    <definedName name="_xlnm.Print_Titles" localSheetId="1">'2'!$6:$8</definedName>
    <definedName name="_xlnm.Print_Titles" localSheetId="2">'3'!$8:$9</definedName>
    <definedName name="_xlnm.Print_Titles" localSheetId="3">'4'!$7:$7</definedName>
    <definedName name="_xlnm.Print_Titles" localSheetId="4">'5'!$7:$8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5" i="54" l="1"/>
  <c r="D25" i="54"/>
  <c r="F24" i="54"/>
  <c r="D24" i="54" s="1"/>
  <c r="F23" i="54" l="1"/>
  <c r="D23" i="54" s="1"/>
  <c r="F22" i="54"/>
  <c r="I24" i="54"/>
  <c r="G24" i="54" s="1"/>
  <c r="D22" i="54" l="1"/>
  <c r="F21" i="54"/>
  <c r="I23" i="54"/>
  <c r="D21" i="54" l="1"/>
  <c r="F19" i="54"/>
  <c r="D19" i="54" s="1"/>
  <c r="G23" i="54"/>
  <c r="I22" i="54"/>
  <c r="G22" i="54" l="1"/>
  <c r="I21" i="54"/>
  <c r="G21" i="54" l="1"/>
  <c r="I19" i="54"/>
  <c r="G19" i="54" s="1"/>
  <c r="D21" i="42" l="1"/>
  <c r="D19" i="42" s="1"/>
  <c r="H17" i="37"/>
  <c r="G17" i="37"/>
  <c r="C48" i="52" l="1"/>
  <c r="B45" i="52"/>
  <c r="B44" i="52"/>
  <c r="B43" i="52"/>
  <c r="B28" i="52"/>
  <c r="B27" i="52"/>
  <c r="B26" i="52"/>
  <c r="B25" i="52"/>
  <c r="B17" i="52"/>
  <c r="B16" i="52"/>
  <c r="B15" i="52"/>
  <c r="D20" i="51" l="1"/>
  <c r="E18" i="42" l="1"/>
  <c r="I17" i="54"/>
  <c r="F15" i="37"/>
  <c r="F16" i="37"/>
  <c r="H36" i="50"/>
  <c r="H35" i="50" s="1"/>
  <c r="H34" i="50" s="1"/>
  <c r="H33" i="50" s="1"/>
  <c r="H31" i="50" s="1"/>
  <c r="D20" i="52" s="1"/>
  <c r="H46" i="50"/>
  <c r="H45" i="50" s="1"/>
  <c r="H44" i="50" s="1"/>
  <c r="H43" i="50" s="1"/>
  <c r="H42" i="50" s="1"/>
  <c r="H40" i="50" s="1"/>
  <c r="H38" i="50" s="1"/>
  <c r="D31" i="52" s="1"/>
  <c r="G46" i="50"/>
  <c r="G45" i="50" s="1"/>
  <c r="G44" i="50" s="1"/>
  <c r="G43" i="50" s="1"/>
  <c r="G42" i="50" s="1"/>
  <c r="G40" i="50" s="1"/>
  <c r="G38" i="50" s="1"/>
  <c r="C31" i="52" s="1"/>
  <c r="G36" i="50"/>
  <c r="G35" i="50" s="1"/>
  <c r="G34" i="50" s="1"/>
  <c r="G33" i="50" s="1"/>
  <c r="G31" i="50" s="1"/>
  <c r="G29" i="50"/>
  <c r="G28" i="50"/>
  <c r="G27" i="50"/>
  <c r="G26" i="50" s="1"/>
  <c r="G24" i="50" s="1"/>
  <c r="F22" i="50"/>
  <c r="H30" i="50" l="1"/>
  <c r="G22" i="50"/>
  <c r="C20" i="52"/>
  <c r="F17" i="54"/>
  <c r="G20" i="50" l="1"/>
  <c r="D20" i="53"/>
  <c r="E21" i="42"/>
  <c r="E19" i="42" s="1"/>
  <c r="F17" i="37"/>
  <c r="D17" i="37" s="1"/>
  <c r="D48" i="52"/>
  <c r="H29" i="50"/>
  <c r="H28" i="50" s="1"/>
  <c r="H27" i="50" s="1"/>
  <c r="H26" i="50" s="1"/>
  <c r="H24" i="50" s="1"/>
  <c r="H22" i="50" s="1"/>
  <c r="I13" i="54"/>
  <c r="H13" i="54"/>
  <c r="H15" i="54"/>
  <c r="H14" i="54" s="1"/>
  <c r="E13" i="54"/>
  <c r="F15" i="54"/>
  <c r="F14" i="54" s="1"/>
  <c r="F11" i="54" s="1"/>
  <c r="E15" i="54"/>
  <c r="E14" i="54" s="1"/>
  <c r="E11" i="54" s="1"/>
  <c r="E13" i="37"/>
  <c r="E11" i="37" s="1"/>
  <c r="G13" i="37"/>
  <c r="G11" i="37" s="1"/>
  <c r="H13" i="37"/>
  <c r="H11" i="37" s="1"/>
  <c r="D18" i="42"/>
  <c r="E20" i="53" l="1"/>
  <c r="H20" i="50"/>
  <c r="G13" i="54"/>
  <c r="D17" i="54"/>
  <c r="D15" i="54" s="1"/>
  <c r="D14" i="54" s="1"/>
  <c r="D11" i="54" s="1"/>
  <c r="F13" i="54"/>
  <c r="D13" i="54" s="1"/>
  <c r="H11" i="54"/>
  <c r="G17" i="54"/>
  <c r="G15" i="54" s="1"/>
  <c r="I15" i="54"/>
  <c r="G14" i="48"/>
  <c r="G14" i="54" l="1"/>
  <c r="G11" i="54" s="1"/>
  <c r="I14" i="54"/>
  <c r="I11" i="54" s="1"/>
  <c r="G12" i="48" l="1"/>
  <c r="G11" i="48" l="1"/>
  <c r="D16" i="37" l="1"/>
  <c r="B15" i="37"/>
  <c r="C15" i="37"/>
  <c r="C16" i="37"/>
  <c r="E17" i="42" l="1"/>
  <c r="D17" i="42"/>
  <c r="D15" i="42" s="1"/>
  <c r="E15" i="42" l="1"/>
  <c r="E13" i="42" s="1"/>
  <c r="E11" i="42" s="1"/>
  <c r="D13" i="42"/>
  <c r="D11" i="42" s="1"/>
  <c r="D15" i="37" l="1"/>
  <c r="F13" i="37"/>
  <c r="F11" i="37" s="1"/>
  <c r="E9" i="42"/>
  <c r="D13" i="37" l="1"/>
  <c r="E13" i="53"/>
  <c r="E11" i="53" s="1"/>
  <c r="E9" i="53" s="1"/>
  <c r="H18" i="50"/>
  <c r="H16" i="50" s="1"/>
  <c r="H14" i="50" s="1"/>
  <c r="H12" i="50" s="1"/>
  <c r="H10" i="50" s="1"/>
  <c r="F9" i="37"/>
  <c r="D9" i="37" s="1"/>
  <c r="D11" i="37"/>
  <c r="D9" i="42"/>
  <c r="C20" i="51"/>
  <c r="G18" i="50" l="1"/>
  <c r="G16" i="50" s="1"/>
  <c r="G14" i="50" s="1"/>
  <c r="G12" i="50" s="1"/>
  <c r="G10" i="50" s="1"/>
  <c r="C29" i="51"/>
  <c r="G13" i="48"/>
  <c r="G10" i="48" s="1"/>
  <c r="D13" i="53" l="1"/>
  <c r="D11" i="53" s="1"/>
  <c r="D9" i="53" s="1"/>
  <c r="G9" i="48" l="1"/>
  <c r="G8" i="48" s="1"/>
</calcChain>
</file>

<file path=xl/sharedStrings.xml><?xml version="1.0" encoding="utf-8"?>
<sst xmlns="http://schemas.openxmlformats.org/spreadsheetml/2006/main" count="308" uniqueCount="154">
  <si>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</si>
  <si>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</si>
  <si>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</si>
  <si>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</si>
  <si>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</si>
  <si>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</si>
  <si>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</si>
  <si>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</si>
  <si>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</si>
  <si>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</si>
  <si>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</si>
  <si>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</si>
  <si>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</si>
  <si>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</si>
  <si>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</si>
  <si>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</si>
  <si>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</si>
  <si>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</si>
  <si>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</si>
  <si>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</si>
  <si>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</si>
  <si>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</si>
  <si>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</si>
  <si>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</si>
  <si>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</si>
  <si>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</si>
  <si>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</si>
  <si>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</si>
  <si>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</si>
  <si>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</si>
  <si>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</si>
  <si>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</si>
  <si>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</si>
  <si>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</si>
  <si>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</si>
  <si>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</si>
  <si>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</si>
  <si>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</si>
  <si>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</si>
  <si>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</si>
  <si>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</si>
  <si>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</si>
  <si>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</si>
  <si>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</si>
  <si>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</si>
  <si>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</si>
  <si>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</si>
  <si>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</si>
  <si>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</si>
  <si>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</si>
  <si>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</si>
  <si>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</si>
  <si>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</si>
  <si>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</si>
  <si>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</si>
  <si>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</si>
  <si>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</si>
  <si>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</si>
  <si>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</si>
  <si>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</si>
  <si>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</si>
  <si>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</si>
  <si>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</si>
  <si>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</si>
  <si>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</si>
  <si>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</si>
  <si>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</si>
  <si>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</si>
  <si>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</si>
  <si>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</si>
  <si>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</si>
  <si>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</si>
  <si>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</si>
  <si>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Ինն ամիս</t>
  </si>
  <si>
    <t>հազ. դրամ</t>
  </si>
  <si>
    <t>դրամ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</si>
  <si>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</si>
  <si>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</si>
  <si>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</si>
  <si>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</si>
  <si>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ՀԱՅԱՍՏԱՆԻ ՀԱՆՐԱՊԵՏՈՒԹՅԱՆ ԿԱՌԱՎԱՐՈՒԹՅԱՆ 2021 ԹՎԱԿԱՆԻ ԴԵԿՏԵՄԲԵՐԻ 23-Ի N 2121-Ն ՈՐՈՇՄԱՆ N 10 ՀԱՎԵԼՎԱԾՈՒՄ ԿԱՏԱՐՎՈՂ ԼՐԱՑՈՒՄՆԵՐԸ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</si>
  <si>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</si>
  <si>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</si>
  <si>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</si>
  <si>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</si>
  <si>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</si>
  <si>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</si>
  <si>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</si>
  <si>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</si>
  <si>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</si>
  <si>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</si>
  <si>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</si>
  <si>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Ինն ամիս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</si>
  <si>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</si>
  <si>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</si>
  <si>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</si>
  <si>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>Հավելված N5</t>
  </si>
  <si>
    <t>Հավելված N 7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</si>
  <si>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</si>
  <si>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</si>
  <si>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</si>
  <si>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</si>
  <si>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</si>
  <si>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</si>
  <si>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</si>
  <si>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</si>
  <si>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</si>
  <si>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</si>
  <si>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</si>
  <si>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</si>
  <si>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</si>
  <si>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</si>
  <si>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</si>
  <si>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</si>
  <si>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</si>
  <si>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ՄԱՍ II.  ԱՇԽԱՏԱՆՔՆԵՐ</t>
  </si>
  <si>
    <t>ճանապարհների վերանորոգման աշխատանքներ</t>
  </si>
  <si>
    <t>տեխնիկական հսկողության ծառայություններ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</si>
  <si>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</si>
  <si>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</si>
  <si>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</si>
  <si>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>Հ-46, Մ-2-Տաթև-Աղվանի-Մ2 (Սյունիք) հանրապետական նշանակության ավտոճանապարհի կմ25+000 - կմ37+500 հատվածի հիմնանորոգում /Լրացուցիչ աշխատանքներ/</t>
  </si>
  <si>
    <t xml:space="preserve"> 21012</t>
  </si>
  <si>
    <t xml:space="preserve"> - Շենքերի և շինությունների շինարարություն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</si>
  <si>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</si>
  <si>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</si>
  <si>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</si>
  <si>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</si>
  <si>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Մասնագիտացված միավոր 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</si>
  <si>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</si>
  <si>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</si>
  <si>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</si>
  <si>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</si>
  <si>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</si>
  <si>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Վարկային միջոցներ</t>
  </si>
  <si>
    <t xml:space="preserve"> Համաֆինան սավորում</t>
  </si>
  <si>
    <t xml:space="preserve"> այդ թվում՛</t>
  </si>
  <si>
    <t>Ինն ամիս</t>
  </si>
  <si>
    <t>Տարի</t>
  </si>
  <si>
    <t>Հավելված N 8</t>
  </si>
  <si>
    <t>Հավելված N6</t>
  </si>
  <si>
    <t>«ՀԱՅԱUՏԱՆԻ ՀԱՆՐԱՊԵՏՈՒԹՅԱՆ 2022 ԹՎԱԿԱՆԻ ՊԵՏԱԿԱՆ ԲՅՈՒՋԵԻ ՄԱUԻՆ» ՀԱՅԱUՏԱՆԻ ՀԱՆՐԱՊԵՏՈՒԹՅԱՆ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</si>
  <si>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ՀՀ կառավարություն</t>
  </si>
  <si>
    <t xml:space="preserve"> - Շենքերի և շինությունների կապիտալ վերանորոգում 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</si>
  <si>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</si>
  <si>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9.1.59</t>
  </si>
  <si>
    <t>ՀՀ ԿԱՌԱՎԱՐՈՒԹՅՈՒՆ</t>
  </si>
  <si>
    <t>ՀՀ կառավարություն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</si>
  <si>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</si>
  <si>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</si>
  <si>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ԲՄ</t>
  </si>
  <si>
    <t>ՀՄԱ</t>
  </si>
  <si>
    <t>ՀԱՅԱՍՏԱՆԻ ՀԱՆՐԱՊԵՏՈՒԹՅԱՆ ԿԱՌԱՎԱՐՈՒԹՅԱՆ 2021 ԹՎԱԿԱՆԻ ԴԵԿՏԵՄԲԵՐԻ 23-Ի N 2121-Ն ՈՐՈՇՄԱՆ N 5 ՀԱՎԵԼՎԱԾԻ N 2 ԱՂՅՈՒՍԱԿՈՒՄ ԿԱՏԱՐՎՈՂ ՓՈՓՈԽՈՒԹՅՈՒՆՆԵՐԸ ԵՎ  ԼՐԱՑՈՒՄՆԵՐԸ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</si>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</sst>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-* #,##0.00\ _֏_-;\-* #,##0.00\ _֏_-;_-* &quot;-&quot;??\ _֏_-;_-@_-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98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39" fillId="51" borderId="37" applyNumberFormat="0" applyAlignment="0" applyProtection="0"/>
    <xf numFmtId="43" fontId="2" fillId="0" borderId="0" applyFont="0" applyFill="0" applyBorder="0" applyAlignment="0" applyProtection="0"/>
    <xf numFmtId="0" fontId="46" fillId="41" borderId="37" applyNumberFormat="0" applyAlignment="0" applyProtection="0"/>
    <xf numFmtId="0" fontId="2" fillId="0" borderId="0"/>
    <xf numFmtId="0" fontId="10" fillId="54" borderId="38" applyNumberFormat="0" applyFont="0" applyAlignment="0" applyProtection="0"/>
    <xf numFmtId="0" fontId="49" fillId="51" borderId="39" applyNumberFormat="0" applyAlignment="0" applyProtection="0"/>
    <xf numFmtId="0" fontId="51" fillId="0" borderId="40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43" fontId="1" fillId="0" borderId="0" applyFont="0" applyFill="0" applyBorder="0" applyAlignment="0" applyProtection="0"/>
    <xf numFmtId="0" fontId="46" fillId="41" borderId="41" applyNumberFormat="0" applyAlignment="0" applyProtection="0"/>
    <xf numFmtId="0" fontId="49" fillId="51" borderId="43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4" applyNumberFormat="0" applyFill="0" applyAlignment="0" applyProtection="0"/>
    <xf numFmtId="0" fontId="10" fillId="54" borderId="42" applyNumberFormat="0" applyFont="0" applyAlignment="0" applyProtection="0"/>
    <xf numFmtId="166" fontId="77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2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8" fillId="12" borderId="0" applyNumberFormat="0" applyBorder="0" applyAlignment="0" applyProtection="0"/>
    <xf numFmtId="0" fontId="59" fillId="16" borderId="0" applyNumberFormat="0" applyBorder="0" applyAlignment="0" applyProtection="0"/>
    <xf numFmtId="0" fontId="78" fillId="16" borderId="0" applyNumberFormat="0" applyBorder="0" applyAlignment="0" applyProtection="0"/>
    <xf numFmtId="0" fontId="59" fillId="20" borderId="0" applyNumberFormat="0" applyBorder="0" applyAlignment="0" applyProtection="0"/>
    <xf numFmtId="0" fontId="78" fillId="20" borderId="0" applyNumberFormat="0" applyBorder="0" applyAlignment="0" applyProtection="0"/>
    <xf numFmtId="0" fontId="59" fillId="24" borderId="0" applyNumberFormat="0" applyBorder="0" applyAlignment="0" applyProtection="0"/>
    <xf numFmtId="0" fontId="78" fillId="24" borderId="0" applyNumberFormat="0" applyBorder="0" applyAlignment="0" applyProtection="0"/>
    <xf numFmtId="0" fontId="59" fillId="28" borderId="0" applyNumberFormat="0" applyBorder="0" applyAlignment="0" applyProtection="0"/>
    <xf numFmtId="0" fontId="78" fillId="28" borderId="0" applyNumberFormat="0" applyBorder="0" applyAlignment="0" applyProtection="0"/>
    <xf numFmtId="0" fontId="59" fillId="32" borderId="0" applyNumberFormat="0" applyBorder="0" applyAlignment="0" applyProtection="0"/>
    <xf numFmtId="0" fontId="78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21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8" fillId="9" borderId="0" applyNumberFormat="0" applyBorder="0" applyAlignment="0" applyProtection="0"/>
    <xf numFmtId="0" fontId="59" fillId="13" borderId="0" applyNumberFormat="0" applyBorder="0" applyAlignment="0" applyProtection="0"/>
    <xf numFmtId="0" fontId="78" fillId="13" borderId="0" applyNumberFormat="0" applyBorder="0" applyAlignment="0" applyProtection="0"/>
    <xf numFmtId="0" fontId="59" fillId="17" borderId="0" applyNumberFormat="0" applyBorder="0" applyAlignment="0" applyProtection="0"/>
    <xf numFmtId="0" fontId="78" fillId="17" borderId="0" applyNumberFormat="0" applyBorder="0" applyAlignment="0" applyProtection="0"/>
    <xf numFmtId="0" fontId="59" fillId="21" borderId="0" applyNumberFormat="0" applyBorder="0" applyAlignment="0" applyProtection="0"/>
    <xf numFmtId="0" fontId="78" fillId="21" borderId="0" applyNumberFormat="0" applyBorder="0" applyAlignment="0" applyProtection="0"/>
    <xf numFmtId="0" fontId="59" fillId="25" borderId="0" applyNumberFormat="0" applyBorder="0" applyAlignment="0" applyProtection="0"/>
    <xf numFmtId="0" fontId="78" fillId="25" borderId="0" applyNumberFormat="0" applyBorder="0" applyAlignment="0" applyProtection="0"/>
    <xf numFmtId="0" fontId="59" fillId="29" borderId="0" applyNumberFormat="0" applyBorder="0" applyAlignment="0" applyProtection="0"/>
    <xf numFmtId="0" fontId="78" fillId="29" borderId="0" applyNumberFormat="0" applyBorder="0" applyAlignment="0" applyProtection="0"/>
    <xf numFmtId="0" fontId="68" fillId="5" borderId="17" applyNumberFormat="0" applyAlignment="0" applyProtection="0"/>
    <xf numFmtId="0" fontId="79" fillId="5" borderId="17" applyNumberFormat="0" applyAlignment="0" applyProtection="0"/>
    <xf numFmtId="0" fontId="70" fillId="6" borderId="18" applyNumberFormat="0" applyAlignment="0" applyProtection="0"/>
    <xf numFmtId="0" fontId="80" fillId="6" borderId="18" applyNumberFormat="0" applyAlignment="0" applyProtection="0"/>
    <xf numFmtId="0" fontId="61" fillId="6" borderId="17" applyNumberFormat="0" applyAlignment="0" applyProtection="0"/>
    <xf numFmtId="0" fontId="81" fillId="6" borderId="17" applyNumberFormat="0" applyAlignment="0" applyProtection="0"/>
    <xf numFmtId="0" fontId="65" fillId="0" borderId="14" applyNumberFormat="0" applyFill="0" applyAlignment="0" applyProtection="0"/>
    <xf numFmtId="0" fontId="82" fillId="0" borderId="14" applyNumberFormat="0" applyFill="0" applyAlignment="0" applyProtection="0"/>
    <xf numFmtId="0" fontId="66" fillId="0" borderId="15" applyNumberFormat="0" applyFill="0" applyAlignment="0" applyProtection="0"/>
    <xf numFmtId="0" fontId="83" fillId="0" borderId="15" applyNumberFormat="0" applyFill="0" applyAlignment="0" applyProtection="0"/>
    <xf numFmtId="0" fontId="67" fillId="0" borderId="16" applyNumberFormat="0" applyFill="0" applyAlignment="0" applyProtection="0"/>
    <xf numFmtId="0" fontId="84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85" fillId="0" borderId="22" applyNumberFormat="0" applyFill="0" applyAlignment="0" applyProtection="0"/>
    <xf numFmtId="0" fontId="62" fillId="7" borderId="20" applyNumberFormat="0" applyAlignment="0" applyProtection="0"/>
    <xf numFmtId="0" fontId="86" fillId="7" borderId="20" applyNumberFormat="0" applyAlignment="0" applyProtection="0"/>
    <xf numFmtId="0" fontId="87" fillId="4" borderId="0" applyNumberFormat="0" applyBorder="0" applyAlignment="0" applyProtection="0"/>
    <xf numFmtId="0" fontId="88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9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" fillId="8" borderId="21" applyNumberFormat="0" applyFont="0" applyAlignment="0" applyProtection="0"/>
    <xf numFmtId="0" fontId="69" fillId="0" borderId="19" applyNumberFormat="0" applyFill="0" applyAlignment="0" applyProtection="0"/>
    <xf numFmtId="0" fontId="9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3" fillId="2" borderId="0" applyNumberFormat="0" applyBorder="0" applyAlignment="0" applyProtection="0"/>
  </cellStyleXfs>
  <cellXfs count="225">
    <xf numFmtId="0" fontId="0" fillId="0" borderId="0" xfId="0"/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8" fontId="75" fillId="55" borderId="32" xfId="12" applyNumberFormat="1" applyFont="1" applyFill="1" applyBorder="1" applyAlignment="1">
      <alignment horizontal="center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43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1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left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55" borderId="0" xfId="9" applyFont="1" applyFill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74" fillId="0" borderId="11" xfId="0" applyFont="1" applyBorder="1" applyAlignment="1">
      <alignment horizontal="left" vertical="top" wrapText="1"/>
    </xf>
    <xf numFmtId="0" fontId="9" fillId="55" borderId="0" xfId="8" applyFont="1" applyFill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74" fillId="55" borderId="11" xfId="0" applyFont="1" applyFill="1" applyBorder="1" applyAlignment="1">
      <alignment horizontal="left" vertical="top" wrapText="1"/>
    </xf>
    <xf numFmtId="167" fontId="74" fillId="0" borderId="11" xfId="0" applyNumberFormat="1" applyFont="1" applyBorder="1" applyAlignment="1">
      <alignment horizontal="right" vertical="top" wrapText="1"/>
    </xf>
    <xf numFmtId="0" fontId="7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75" fillId="0" borderId="0" xfId="0" applyFont="1" applyFill="1" applyAlignment="1">
      <alignment vertical="center"/>
    </xf>
    <xf numFmtId="0" fontId="75" fillId="0" borderId="0" xfId="0" applyFont="1" applyFill="1" applyAlignment="1">
      <alignment horizontal="left" vertical="center" wrapText="1"/>
    </xf>
    <xf numFmtId="0" fontId="75" fillId="0" borderId="32" xfId="0" applyFont="1" applyFill="1" applyBorder="1" applyAlignment="1">
      <alignment horizontal="center" vertical="center" wrapText="1"/>
    </xf>
    <xf numFmtId="0" fontId="9" fillId="0" borderId="32" xfId="56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top"/>
    </xf>
    <xf numFmtId="0" fontId="75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top" wrapText="1"/>
    </xf>
    <xf numFmtId="0" fontId="75" fillId="0" borderId="32" xfId="0" applyFont="1" applyFill="1" applyBorder="1" applyAlignment="1">
      <alignment vertical="center"/>
    </xf>
    <xf numFmtId="0" fontId="9" fillId="0" borderId="32" xfId="8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center"/>
    </xf>
    <xf numFmtId="0" fontId="75" fillId="0" borderId="32" xfId="0" applyFont="1" applyFill="1" applyBorder="1" applyAlignment="1">
      <alignment vertical="center" wrapText="1"/>
    </xf>
    <xf numFmtId="0" fontId="9" fillId="0" borderId="0" xfId="0" applyFont="1" applyFill="1" applyAlignment="1">
      <alignment horizontal="left" vertical="top" wrapText="1"/>
    </xf>
    <xf numFmtId="168" fontId="75" fillId="0" borderId="32" xfId="895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horizontal="center" vertical="center" wrapText="1"/>
    </xf>
    <xf numFmtId="171" fontId="75" fillId="55" borderId="7" xfId="0" applyNumberFormat="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left" vertical="top" wrapText="1"/>
    </xf>
    <xf numFmtId="166" fontId="9" fillId="0" borderId="32" xfId="6" applyNumberFormat="1" applyFont="1" applyBorder="1" applyAlignment="1">
      <alignment horizontal="right" vertical="top"/>
    </xf>
    <xf numFmtId="166" fontId="9" fillId="0" borderId="32" xfId="893" applyNumberFormat="1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5" fillId="0" borderId="32" xfId="0" applyFont="1" applyBorder="1" applyAlignment="1">
      <alignment horizontal="left" vertical="top" wrapText="1"/>
    </xf>
    <xf numFmtId="168" fontId="75" fillId="0" borderId="32" xfId="0" applyNumberFormat="1" applyFont="1" applyBorder="1" applyAlignment="1">
      <alignment horizontal="left" vertical="top" wrapText="1"/>
    </xf>
    <xf numFmtId="168" fontId="9" fillId="0" borderId="32" xfId="893" applyNumberFormat="1" applyFont="1" applyBorder="1" applyAlignment="1">
      <alignment horizontal="right" vertical="top"/>
    </xf>
    <xf numFmtId="0" fontId="9" fillId="0" borderId="0" xfId="8" applyFont="1" applyFill="1" applyBorder="1" applyAlignment="1">
      <alignment wrapText="1"/>
    </xf>
    <xf numFmtId="0" fontId="9" fillId="55" borderId="0" xfId="9" applyFont="1" applyFill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166" fontId="94" fillId="55" borderId="32" xfId="6" applyNumberFormat="1" applyFont="1" applyFill="1" applyBorder="1" applyAlignment="1">
      <alignment horizontal="right" vertical="center"/>
    </xf>
    <xf numFmtId="0" fontId="9" fillId="55" borderId="32" xfId="0" applyFont="1" applyFill="1" applyBorder="1" applyAlignment="1">
      <alignment horizontal="center" vertical="center"/>
    </xf>
    <xf numFmtId="0" fontId="9" fillId="55" borderId="32" xfId="0" applyFont="1" applyFill="1" applyBorder="1" applyAlignment="1">
      <alignment horizontal="center" vertical="center" wrapText="1"/>
    </xf>
    <xf numFmtId="49" fontId="9" fillId="55" borderId="32" xfId="0" applyNumberFormat="1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74" fillId="0" borderId="32" xfId="0" applyFont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0" fillId="0" borderId="36" xfId="0" applyFont="1" applyBorder="1" applyAlignment="1">
      <alignment horizontal="left" vertical="top" wrapText="1"/>
    </xf>
    <xf numFmtId="0" fontId="96" fillId="55" borderId="0" xfId="9" applyFont="1" applyFill="1" applyBorder="1" applyAlignment="1">
      <alignment horizontal="left" vertical="top" wrapText="1"/>
    </xf>
    <xf numFmtId="0" fontId="96" fillId="55" borderId="0" xfId="9" applyFont="1" applyFill="1" applyBorder="1" applyAlignment="1">
      <alignment vertical="top" wrapText="1"/>
    </xf>
    <xf numFmtId="0" fontId="54" fillId="55" borderId="0" xfId="9" applyFont="1" applyFill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center" vertical="center" wrapText="1"/>
    </xf>
    <xf numFmtId="2" fontId="75" fillId="0" borderId="32" xfId="0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horizontal="center" vertical="top"/>
    </xf>
    <xf numFmtId="0" fontId="75" fillId="0" borderId="32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vertical="center" wrapText="1"/>
    </xf>
    <xf numFmtId="0" fontId="9" fillId="0" borderId="32" xfId="894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167" fontId="9" fillId="0" borderId="9" xfId="9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top" wrapText="1"/>
    </xf>
    <xf numFmtId="0" fontId="9" fillId="0" borderId="47" xfId="0" applyFont="1" applyBorder="1" applyAlignment="1">
      <alignment horizontal="center" vertical="top" wrapText="1"/>
    </xf>
    <xf numFmtId="0" fontId="9" fillId="0" borderId="48" xfId="0" applyFont="1" applyBorder="1" applyAlignment="1">
      <alignment horizontal="center" vertical="top" wrapText="1"/>
    </xf>
    <xf numFmtId="0" fontId="9" fillId="0" borderId="49" xfId="0" applyFont="1" applyBorder="1" applyAlignment="1">
      <alignment horizontal="center" vertical="top" wrapText="1"/>
    </xf>
    <xf numFmtId="0" fontId="9" fillId="0" borderId="45" xfId="0" applyFont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 wrapText="1"/>
    </xf>
    <xf numFmtId="0" fontId="9" fillId="0" borderId="0" xfId="8" applyFont="1" applyFill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0" fontId="9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52" xfId="9" applyFont="1" applyFill="1" applyBorder="1" applyAlignment="1">
      <alignment horizontal="center" vertical="top" wrapText="1"/>
    </xf>
    <xf numFmtId="0" fontId="95" fillId="55" borderId="0" xfId="9" applyFont="1" applyFill="1" applyBorder="1" applyAlignment="1">
      <alignment horizontal="center" vertical="top"/>
    </xf>
    <xf numFmtId="0" fontId="9" fillId="55" borderId="50" xfId="9" applyFont="1" applyFill="1" applyBorder="1" applyAlignment="1">
      <alignment horizontal="center" vertical="top" wrapText="1"/>
    </xf>
    <xf numFmtId="0" fontId="9" fillId="55" borderId="51" xfId="9" applyFont="1" applyFill="1" applyBorder="1" applyAlignment="1">
      <alignment horizontal="center" vertical="top" wrapText="1"/>
    </xf>
    <xf numFmtId="0" fontId="9" fillId="55" borderId="53" xfId="9" applyFont="1" applyFill="1" applyBorder="1" applyAlignment="1">
      <alignment horizontal="left" vertical="top" wrapText="1"/>
    </xf>
    <xf numFmtId="0" fontId="9" fillId="55" borderId="51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</cellXfs>
  <cellStyles count="998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6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7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8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899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0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1"/>
    <cellStyle name="20% - Акцент1 2" xfId="902"/>
    <cellStyle name="20% — акцент1 2" xfId="903"/>
    <cellStyle name="20% - Акцент2 2" xfId="904"/>
    <cellStyle name="20% — акцент2 2" xfId="905"/>
    <cellStyle name="20% - Акцент3 2" xfId="906"/>
    <cellStyle name="20% — акцент3 2" xfId="907"/>
    <cellStyle name="20% - Акцент4 2" xfId="908"/>
    <cellStyle name="20% — акцент4 2" xfId="909"/>
    <cellStyle name="20% - Акцент5 2" xfId="910"/>
    <cellStyle name="20% — акцент5 2" xfId="911"/>
    <cellStyle name="20% - Акцент6 2" xfId="912"/>
    <cellStyle name="20% — акцент6 2" xfId="913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4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5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6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7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8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19"/>
    <cellStyle name="40% - Акцент1 2" xfId="920"/>
    <cellStyle name="40% — акцент1 2" xfId="921"/>
    <cellStyle name="40% - Акцент2 2" xfId="922"/>
    <cellStyle name="40% — акцент2 2" xfId="923"/>
    <cellStyle name="40% - Акцент3 2" xfId="924"/>
    <cellStyle name="40% — акцент3 2" xfId="925"/>
    <cellStyle name="40% - Акцент4 2" xfId="926"/>
    <cellStyle name="40% — акцент4 2" xfId="927"/>
    <cellStyle name="40% - Акцент5 2" xfId="928"/>
    <cellStyle name="40% — акцент5 2" xfId="929"/>
    <cellStyle name="40% - Акцент6 2" xfId="930"/>
    <cellStyle name="40% — акцент6 2" xfId="931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2"/>
    <cellStyle name="60% — акцент1 2" xfId="933"/>
    <cellStyle name="60% - Акцент2 2" xfId="934"/>
    <cellStyle name="60% — акцент2 2" xfId="935"/>
    <cellStyle name="60% - Акцент3 2" xfId="936"/>
    <cellStyle name="60% — акцент3 2" xfId="937"/>
    <cellStyle name="60% - Акцент4 2" xfId="938"/>
    <cellStyle name="60% — акцент4 2" xfId="939"/>
    <cellStyle name="60% - Акцент5 2" xfId="940"/>
    <cellStyle name="60% — акцент5 2" xfId="941"/>
    <cellStyle name="60% - Акцент6 2" xfId="942"/>
    <cellStyle name="60% — акцент6 2" xfId="943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Hyperlink" xfId="421" builtinId="8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4"/>
    <cellStyle name="Normal 12" xfId="352"/>
    <cellStyle name="Normal 12 2" xfId="353"/>
    <cellStyle name="Normal 12 3" xfId="894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5"/>
    <cellStyle name="Normal 5 2 4" xfId="946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7"/>
    <cellStyle name="Normal 7" xfId="123"/>
    <cellStyle name="Normal 8" xfId="8"/>
    <cellStyle name="Normal 8 2" xfId="134"/>
    <cellStyle name="Normal 8 3" xfId="948"/>
    <cellStyle name="Normal 8 4" xfId="949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3"/>
    <cellStyle name="Style 1" xfId="126"/>
    <cellStyle name="Style 1 2" xfId="127"/>
    <cellStyle name="Style 1 2 2" xfId="951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2"/>
    <cellStyle name="Акцент1 3" xfId="953"/>
    <cellStyle name="Акцент2 2" xfId="954"/>
    <cellStyle name="Акцент2 3" xfId="955"/>
    <cellStyle name="Акцент3 2" xfId="956"/>
    <cellStyle name="Акцент3 3" xfId="957"/>
    <cellStyle name="Акцент4 2" xfId="958"/>
    <cellStyle name="Акцент4 3" xfId="959"/>
    <cellStyle name="Акцент5 2" xfId="960"/>
    <cellStyle name="Акцент5 3" xfId="961"/>
    <cellStyle name="Акцент6 2" xfId="962"/>
    <cellStyle name="Акцент6 3" xfId="963"/>
    <cellStyle name="Ввод  2" xfId="964"/>
    <cellStyle name="Ввод  3" xfId="965"/>
    <cellStyle name="Вывод 2" xfId="966"/>
    <cellStyle name="Вывод 3" xfId="967"/>
    <cellStyle name="Вычисление 2" xfId="968"/>
    <cellStyle name="Вычисление 3" xfId="969"/>
    <cellStyle name="Заголовок 1 2" xfId="970"/>
    <cellStyle name="Заголовок 1 3" xfId="971"/>
    <cellStyle name="Заголовок 2 2" xfId="972"/>
    <cellStyle name="Заголовок 2 3" xfId="973"/>
    <cellStyle name="Заголовок 3 2" xfId="974"/>
    <cellStyle name="Заголовок 3 3" xfId="975"/>
    <cellStyle name="Заголовок 4 2" xfId="976"/>
    <cellStyle name="Заголовок 4 3" xfId="977"/>
    <cellStyle name="Итог 2" xfId="978"/>
    <cellStyle name="Итог 3" xfId="979"/>
    <cellStyle name="Контрольная ячейка 2" xfId="980"/>
    <cellStyle name="Контрольная ячейка 3" xfId="981"/>
    <cellStyle name="Название 2" xfId="380"/>
    <cellStyle name="Нейтральный 2" xfId="982"/>
    <cellStyle name="Нейтральный 3" xfId="983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4"/>
    <cellStyle name="Плохой 2" xfId="985"/>
    <cellStyle name="Плохой 3" xfId="986"/>
    <cellStyle name="Пояснение 2" xfId="987"/>
    <cellStyle name="Пояснение 3" xfId="988"/>
    <cellStyle name="Примечание 2" xfId="989"/>
    <cellStyle name="Связанная ячейка 2" xfId="990"/>
    <cellStyle name="Связанная ячейка 3" xfId="991"/>
    <cellStyle name="Стиль 1" xfId="64"/>
    <cellStyle name="Текст предупреждения 2" xfId="992"/>
    <cellStyle name="Текст предупреждения 3" xfId="993"/>
    <cellStyle name="Финансовый 2" xfId="65"/>
    <cellStyle name="Финансовый 2 2" xfId="994"/>
    <cellStyle name="Финансовый 3" xfId="895"/>
    <cellStyle name="Финансовый 4" xfId="995"/>
    <cellStyle name="Хороший 2" xfId="996"/>
    <cellStyle name="Хороший 3" xfId="9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badalyan/Desktop/&#1347;&#1377;&#1398;&#1377;&#1402;%202.7/Naxagic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>
        <row r="19">
          <cell r="C19" t="str">
            <v xml:space="preserve"> Պետական նշանակության ավտոճանապարհների հիմնանորոգում</v>
          </cell>
        </row>
        <row r="21">
          <cell r="C21" t="str">
            <v xml:space="preserve"> Միջպետական, հանրապետական և մարզային նշանակության ավտոճոնապարհների քայքայված ծածկի վերանորոգում, մաշված ծածկի փոխարինում</v>
          </cell>
        </row>
        <row r="23">
          <cell r="C23" t="str">
            <v xml:space="preserve"> Հանրության կողմից անմիջականորեն օգտագործվող ակտիվների հետ կապված միջոցառումներ</v>
          </cell>
        </row>
        <row r="26">
          <cell r="C26" t="str">
            <v xml:space="preserve"> Եվրասիական զարգացման բանկի աջակցությամբ իրականացվող Հյուսիս-հարավ միջանցքի զարգացման ծրագիր </v>
          </cell>
        </row>
        <row r="28">
          <cell r="C28" t="str">
            <v xml:space="preserve">Ճանապարհաշինական աշխատանքներ </v>
          </cell>
        </row>
        <row r="30">
          <cell r="C30" t="str">
            <v xml:space="preserve"> Հանրության կողմից անմիջականորեն օգտագործվող ակտիվների հետ կապված միջոցառումներ 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0">
          <cell r="A20" t="str">
            <v xml:space="preserve"> Հանրապետական նշանակության ավտոճանապարհներ </v>
          </cell>
        </row>
        <row r="26">
          <cell r="B26">
            <v>21012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zoomScaleNormal="100" workbookViewId="0">
      <selection activeCell="C17" sqref="C17"/>
    </sheetView>
  </sheetViews>
  <sheetFormatPr defaultColWidth="9.140625" defaultRowHeight="17.25"/>
  <cols>
    <col min="1" max="1" width="14.28515625" style="101" customWidth="1"/>
    <col min="2" max="2" width="24.5703125" style="101" customWidth="1"/>
    <col min="3" max="3" width="80" style="101" customWidth="1"/>
    <col min="4" max="5" width="18.85546875" style="101" customWidth="1"/>
    <col min="6" max="6" width="12.42578125" style="101" customWidth="1"/>
    <col min="7" max="10" width="9.140625" style="101"/>
    <col min="11" max="11" width="17.85546875" style="101" customWidth="1"/>
    <col min="12" max="12" width="10.28515625" style="101" bestFit="1" customWidth="1"/>
    <col min="13" max="16384" width="9.140625" style="101"/>
  </cols>
  <sheetData>
    <row r="1" spans="1:5">
      <c r="A1" s="99"/>
      <c r="B1" s="99"/>
      <c r="C1" s="99"/>
      <c r="D1" s="99"/>
      <c r="E1" s="100" t="s">
        <v>98</v>
      </c>
    </row>
    <row r="2" spans="1:5">
      <c r="A2" s="99"/>
      <c r="B2" s="99"/>
      <c r="C2" s="99"/>
      <c r="D2" s="99"/>
      <c r="E2" s="100" t="s">
        <v>76</v>
      </c>
    </row>
    <row r="3" spans="1:5">
      <c r="A3" s="99"/>
      <c r="B3" s="99"/>
      <c r="C3" s="99"/>
      <c r="D3" s="99"/>
      <c r="E3" s="100" t="s">
        <v>0</v>
      </c>
    </row>
    <row r="4" spans="1:5">
      <c r="A4" s="99"/>
      <c r="B4" s="99"/>
      <c r="C4" s="99"/>
      <c r="D4" s="99"/>
      <c r="E4" s="99"/>
    </row>
    <row r="5" spans="1:5" ht="78.75" customHeight="1">
      <c r="A5" s="149" t="s">
        <v>118</v>
      </c>
      <c r="B5" s="149"/>
      <c r="C5" s="149"/>
      <c r="D5" s="149"/>
      <c r="E5" s="149"/>
    </row>
    <row r="6" spans="1:5">
      <c r="A6" s="99"/>
      <c r="B6" s="99"/>
      <c r="C6" s="99"/>
      <c r="D6" s="99"/>
      <c r="E6" s="99" t="s">
        <v>74</v>
      </c>
    </row>
    <row r="7" spans="1:5" s="102" customFormat="1" ht="69" customHeight="1">
      <c r="A7" s="150" t="s">
        <v>1</v>
      </c>
      <c r="B7" s="150"/>
      <c r="C7" s="150" t="s">
        <v>99</v>
      </c>
      <c r="D7" s="151" t="s">
        <v>36</v>
      </c>
      <c r="E7" s="151"/>
    </row>
    <row r="8" spans="1:5" s="102" customFormat="1" ht="45" customHeight="1">
      <c r="A8" s="103" t="s">
        <v>24</v>
      </c>
      <c r="B8" s="103" t="s">
        <v>100</v>
      </c>
      <c r="C8" s="150"/>
      <c r="D8" s="104" t="s">
        <v>73</v>
      </c>
      <c r="E8" s="104" t="s">
        <v>2</v>
      </c>
    </row>
    <row r="9" spans="1:5" s="102" customFormat="1" ht="17.25" customHeight="1">
      <c r="A9" s="112" t="s">
        <v>101</v>
      </c>
      <c r="B9" s="103"/>
      <c r="C9" s="105" t="s">
        <v>102</v>
      </c>
      <c r="D9" s="106">
        <f>+D11</f>
        <v>0</v>
      </c>
      <c r="E9" s="106">
        <f>+E11</f>
        <v>0</v>
      </c>
    </row>
    <row r="10" spans="1:5" s="102" customFormat="1">
      <c r="A10" s="112"/>
      <c r="B10" s="103"/>
      <c r="C10" s="105" t="s">
        <v>103</v>
      </c>
      <c r="D10" s="107"/>
      <c r="E10" s="107"/>
    </row>
    <row r="11" spans="1:5" s="102" customFormat="1" ht="23.25" customHeight="1">
      <c r="A11" s="112"/>
      <c r="B11" s="152" t="s">
        <v>104</v>
      </c>
      <c r="C11" s="152"/>
      <c r="D11" s="106">
        <f>+D13</f>
        <v>0</v>
      </c>
      <c r="E11" s="106">
        <f>+E13</f>
        <v>0</v>
      </c>
    </row>
    <row r="12" spans="1:5" s="102" customFormat="1" ht="20.25" customHeight="1">
      <c r="A12" s="155">
        <v>1049</v>
      </c>
      <c r="B12" s="152"/>
      <c r="C12" s="108" t="s">
        <v>105</v>
      </c>
      <c r="D12" s="107"/>
      <c r="E12" s="109"/>
    </row>
    <row r="13" spans="1:5" s="102" customFormat="1" ht="20.25" customHeight="1">
      <c r="A13" s="155"/>
      <c r="B13" s="156"/>
      <c r="C13" s="108" t="s">
        <v>44</v>
      </c>
      <c r="D13" s="106">
        <f>+D20+D26</f>
        <v>0</v>
      </c>
      <c r="E13" s="106">
        <f>+E20+E26</f>
        <v>0</v>
      </c>
    </row>
    <row r="14" spans="1:5" s="102" customFormat="1" ht="20.25" customHeight="1">
      <c r="A14" s="155"/>
      <c r="B14" s="156"/>
      <c r="C14" s="108" t="s">
        <v>106</v>
      </c>
      <c r="D14" s="109"/>
      <c r="E14" s="109"/>
    </row>
    <row r="15" spans="1:5" s="102" customFormat="1" ht="39.75" customHeight="1">
      <c r="A15" s="155"/>
      <c r="B15" s="156"/>
      <c r="C15" s="108" t="s">
        <v>112</v>
      </c>
      <c r="D15" s="107"/>
      <c r="E15" s="109"/>
    </row>
    <row r="16" spans="1:5" s="102" customFormat="1" ht="20.25" customHeight="1">
      <c r="A16" s="155"/>
      <c r="B16" s="156"/>
      <c r="C16" s="108" t="s">
        <v>107</v>
      </c>
      <c r="D16" s="107"/>
      <c r="E16" s="109"/>
    </row>
    <row r="17" spans="1:5" s="102" customFormat="1" ht="51.75" customHeight="1">
      <c r="A17" s="155"/>
      <c r="B17" s="156"/>
      <c r="C17" s="108" t="s">
        <v>113</v>
      </c>
      <c r="D17" s="107"/>
      <c r="E17" s="109"/>
    </row>
    <row r="18" spans="1:5" s="102" customFormat="1" ht="19.5" customHeight="1">
      <c r="A18" s="155"/>
      <c r="B18" s="157" t="s">
        <v>108</v>
      </c>
      <c r="C18" s="157"/>
      <c r="D18" s="157"/>
      <c r="E18" s="157"/>
    </row>
    <row r="19" spans="1:5" s="102" customFormat="1">
      <c r="A19" s="155"/>
      <c r="B19" s="153">
        <v>21001</v>
      </c>
      <c r="C19" s="110" t="s">
        <v>109</v>
      </c>
      <c r="D19" s="107"/>
      <c r="E19" s="107"/>
    </row>
    <row r="20" spans="1:5" s="102" customFormat="1">
      <c r="A20" s="155"/>
      <c r="B20" s="153"/>
      <c r="C20" s="110" t="s">
        <v>45</v>
      </c>
      <c r="D20" s="111">
        <f>+'3'!G22</f>
        <v>732009.2</v>
      </c>
      <c r="E20" s="111">
        <f>+'3'!H22</f>
        <v>732009.2</v>
      </c>
    </row>
    <row r="21" spans="1:5" s="102" customFormat="1">
      <c r="A21" s="155"/>
      <c r="B21" s="153"/>
      <c r="C21" s="110" t="s">
        <v>110</v>
      </c>
      <c r="D21" s="107"/>
      <c r="E21" s="107"/>
    </row>
    <row r="22" spans="1:5" s="102" customFormat="1" ht="51.75">
      <c r="A22" s="155"/>
      <c r="B22" s="153"/>
      <c r="C22" s="110" t="s">
        <v>114</v>
      </c>
      <c r="D22" s="107"/>
      <c r="E22" s="107"/>
    </row>
    <row r="23" spans="1:5" s="102" customFormat="1">
      <c r="A23" s="155"/>
      <c r="B23" s="153"/>
      <c r="C23" s="110" t="s">
        <v>111</v>
      </c>
      <c r="D23" s="107"/>
      <c r="E23" s="107"/>
    </row>
    <row r="24" spans="1:5" s="102" customFormat="1" ht="34.5">
      <c r="A24" s="155"/>
      <c r="B24" s="153"/>
      <c r="C24" s="110" t="s">
        <v>55</v>
      </c>
      <c r="D24" s="107"/>
      <c r="E24" s="107"/>
    </row>
    <row r="25" spans="1:5" s="113" customFormat="1">
      <c r="A25" s="154"/>
      <c r="B25" s="154">
        <v>21012</v>
      </c>
      <c r="C25" s="110" t="s">
        <v>109</v>
      </c>
      <c r="D25" s="114"/>
      <c r="E25" s="114"/>
    </row>
    <row r="26" spans="1:5" s="113" customFormat="1" ht="34.5">
      <c r="A26" s="154"/>
      <c r="B26" s="154"/>
      <c r="C26" s="110" t="s">
        <v>119</v>
      </c>
      <c r="D26" s="114">
        <v>-732009.2</v>
      </c>
      <c r="E26" s="114">
        <v>-732009.2</v>
      </c>
    </row>
    <row r="27" spans="1:5" s="113" customFormat="1">
      <c r="A27" s="154"/>
      <c r="B27" s="154"/>
      <c r="C27" s="110" t="s">
        <v>110</v>
      </c>
      <c r="D27" s="114"/>
      <c r="E27" s="114"/>
    </row>
    <row r="28" spans="1:5" s="113" customFormat="1">
      <c r="A28" s="154"/>
      <c r="B28" s="154"/>
      <c r="C28" s="110" t="s">
        <v>120</v>
      </c>
      <c r="D28" s="114"/>
      <c r="E28" s="114"/>
    </row>
    <row r="29" spans="1:5" s="113" customFormat="1">
      <c r="A29" s="154"/>
      <c r="B29" s="154"/>
      <c r="C29" s="110" t="s">
        <v>111</v>
      </c>
      <c r="D29" s="114"/>
      <c r="E29" s="114"/>
    </row>
    <row r="30" spans="1:5" s="113" customFormat="1" ht="34.5">
      <c r="A30" s="154"/>
      <c r="B30" s="154"/>
      <c r="C30" s="110" t="s">
        <v>55</v>
      </c>
      <c r="D30" s="114"/>
      <c r="E30" s="114"/>
    </row>
  </sheetData>
  <mergeCells count="11">
    <mergeCell ref="B19:B24"/>
    <mergeCell ref="A25:A30"/>
    <mergeCell ref="B25:B30"/>
    <mergeCell ref="A12:A24"/>
    <mergeCell ref="B12:B17"/>
    <mergeCell ref="B18:E18"/>
    <mergeCell ref="A5:E5"/>
    <mergeCell ref="A7:B7"/>
    <mergeCell ref="C7:C8"/>
    <mergeCell ref="D7:E7"/>
    <mergeCell ref="B11:C11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Q9" sqref="Q9"/>
    </sheetView>
  </sheetViews>
  <sheetFormatPr defaultRowHeight="17.25"/>
  <cols>
    <col min="1" max="1" width="7.42578125" style="37" customWidth="1"/>
    <col min="2" max="2" width="8.7109375" style="37" customWidth="1"/>
    <col min="3" max="3" width="56.5703125" style="35" customWidth="1"/>
    <col min="4" max="4" width="16.7109375" style="70" bestFit="1" customWidth="1"/>
    <col min="5" max="5" width="18.140625" style="70" customWidth="1"/>
    <col min="6" max="6" width="21.140625" style="70" customWidth="1"/>
    <col min="7" max="7" width="18.140625" style="70" customWidth="1"/>
    <col min="8" max="8" width="16.85546875" style="70" customWidth="1"/>
    <col min="9" max="9" width="15.28515625" style="35" bestFit="1" customWidth="1"/>
    <col min="10" max="16384" width="9.140625" style="35"/>
  </cols>
  <sheetData>
    <row r="1" spans="1:9" ht="16.5" customHeight="1">
      <c r="B1" s="56"/>
      <c r="C1" s="56"/>
      <c r="D1" s="56"/>
      <c r="E1" s="56"/>
      <c r="F1" s="56"/>
      <c r="G1" s="56"/>
      <c r="H1" s="57" t="s">
        <v>77</v>
      </c>
    </row>
    <row r="2" spans="1:9" ht="16.5" customHeight="1">
      <c r="B2" s="56"/>
      <c r="C2" s="56"/>
      <c r="D2" s="56"/>
      <c r="E2" s="56"/>
      <c r="F2" s="56"/>
      <c r="G2" s="56"/>
      <c r="H2" s="57" t="s">
        <v>76</v>
      </c>
    </row>
    <row r="3" spans="1:9" ht="16.5" customHeight="1">
      <c r="B3" s="56"/>
      <c r="C3" s="56"/>
      <c r="D3" s="56"/>
      <c r="E3" s="56"/>
      <c r="F3" s="56"/>
      <c r="G3" s="56"/>
      <c r="H3" s="57" t="s">
        <v>0</v>
      </c>
    </row>
    <row r="4" spans="1:9" ht="52.5" customHeight="1">
      <c r="A4" s="158" t="s">
        <v>153</v>
      </c>
      <c r="B4" s="158"/>
      <c r="C4" s="158"/>
      <c r="D4" s="158"/>
      <c r="E4" s="158"/>
      <c r="F4" s="158"/>
      <c r="G4" s="158"/>
      <c r="H4" s="158"/>
    </row>
    <row r="5" spans="1:9">
      <c r="A5" s="36"/>
      <c r="B5" s="36"/>
      <c r="C5" s="58"/>
      <c r="D5" s="59"/>
      <c r="E5" s="59"/>
      <c r="F5" s="59"/>
      <c r="G5" s="159" t="s">
        <v>74</v>
      </c>
      <c r="H5" s="159"/>
    </row>
    <row r="6" spans="1:9" s="37" customFormat="1" ht="39" customHeight="1">
      <c r="A6" s="168" t="s">
        <v>21</v>
      </c>
      <c r="B6" s="168"/>
      <c r="C6" s="160" t="s">
        <v>22</v>
      </c>
      <c r="D6" s="165" t="s">
        <v>36</v>
      </c>
      <c r="E6" s="166"/>
      <c r="F6" s="166"/>
      <c r="G6" s="166"/>
      <c r="H6" s="167"/>
    </row>
    <row r="7" spans="1:9" s="37" customFormat="1" ht="19.5" customHeight="1">
      <c r="A7" s="168"/>
      <c r="B7" s="168"/>
      <c r="C7" s="161"/>
      <c r="D7" s="163" t="s">
        <v>23</v>
      </c>
      <c r="E7" s="165" t="s">
        <v>6</v>
      </c>
      <c r="F7" s="166"/>
      <c r="G7" s="166"/>
      <c r="H7" s="167"/>
    </row>
    <row r="8" spans="1:9" s="37" customFormat="1" ht="110.25" customHeight="1">
      <c r="A8" s="60" t="s">
        <v>24</v>
      </c>
      <c r="B8" s="60" t="s">
        <v>25</v>
      </c>
      <c r="C8" s="162"/>
      <c r="D8" s="164"/>
      <c r="E8" s="61" t="s">
        <v>26</v>
      </c>
      <c r="F8" s="61" t="s">
        <v>27</v>
      </c>
      <c r="G8" s="61" t="s">
        <v>28</v>
      </c>
      <c r="H8" s="61" t="s">
        <v>29</v>
      </c>
    </row>
    <row r="9" spans="1:9" s="37" customFormat="1" ht="30.75" customHeight="1">
      <c r="A9" s="60"/>
      <c r="B9" s="60"/>
      <c r="C9" s="62" t="s">
        <v>30</v>
      </c>
      <c r="D9" s="34">
        <f t="shared" ref="D9" si="0">+E9+F9+G9+H9</f>
        <v>732009.2</v>
      </c>
      <c r="E9" s="63">
        <v>0</v>
      </c>
      <c r="F9" s="63">
        <f>+F11</f>
        <v>732009.2</v>
      </c>
      <c r="G9" s="63">
        <v>0</v>
      </c>
      <c r="H9" s="63">
        <v>0</v>
      </c>
    </row>
    <row r="10" spans="1:9">
      <c r="A10" s="60"/>
      <c r="B10" s="60"/>
      <c r="C10" s="62" t="s">
        <v>31</v>
      </c>
      <c r="D10" s="64"/>
      <c r="E10" s="64"/>
      <c r="F10" s="64"/>
      <c r="G10" s="64"/>
      <c r="H10" s="64"/>
    </row>
    <row r="11" spans="1:9" s="37" customFormat="1" ht="51.75">
      <c r="A11" s="43"/>
      <c r="B11" s="44"/>
      <c r="C11" s="44" t="s">
        <v>34</v>
      </c>
      <c r="D11" s="63">
        <f t="shared" ref="D11:D17" si="1">+E11+F11+G11+H11</f>
        <v>732009.2</v>
      </c>
      <c r="E11" s="63">
        <f t="shared" ref="E11:G11" si="2">+E13+E17</f>
        <v>0</v>
      </c>
      <c r="F11" s="63">
        <f t="shared" si="2"/>
        <v>732009.2</v>
      </c>
      <c r="G11" s="63">
        <f t="shared" si="2"/>
        <v>0</v>
      </c>
      <c r="H11" s="63">
        <f>+H13+H17</f>
        <v>0</v>
      </c>
    </row>
    <row r="12" spans="1:9" s="37" customFormat="1">
      <c r="A12" s="43"/>
      <c r="B12" s="43"/>
      <c r="C12" s="43" t="s">
        <v>32</v>
      </c>
      <c r="D12" s="61"/>
      <c r="E12" s="61"/>
      <c r="F12" s="61"/>
      <c r="G12" s="61"/>
      <c r="H12" s="61"/>
    </row>
    <row r="13" spans="1:9" ht="34.5">
      <c r="A13" s="65">
        <v>1049</v>
      </c>
      <c r="B13" s="65">
        <v>21001</v>
      </c>
      <c r="C13" s="66" t="s">
        <v>35</v>
      </c>
      <c r="D13" s="63">
        <f t="shared" si="1"/>
        <v>1045727.4</v>
      </c>
      <c r="E13" s="63">
        <f>+E15</f>
        <v>0</v>
      </c>
      <c r="F13" s="63">
        <f>+F15</f>
        <v>1045727.4</v>
      </c>
      <c r="G13" s="63">
        <f t="shared" ref="G13:H13" si="3">+G15</f>
        <v>0</v>
      </c>
      <c r="H13" s="63">
        <f t="shared" si="3"/>
        <v>0</v>
      </c>
      <c r="I13" s="52"/>
    </row>
    <row r="14" spans="1:9">
      <c r="A14" s="65"/>
      <c r="B14" s="65"/>
      <c r="C14" s="43" t="s">
        <v>32</v>
      </c>
      <c r="D14" s="67"/>
      <c r="E14" s="67"/>
      <c r="F14" s="67"/>
      <c r="G14" s="67"/>
      <c r="H14" s="67"/>
    </row>
    <row r="15" spans="1:9" ht="34.5">
      <c r="A15" s="46"/>
      <c r="B15" s="46">
        <f>+'5'!B17</f>
        <v>2</v>
      </c>
      <c r="C15" s="46" t="str">
        <f>+'5'!C17</f>
        <v>Հանրապետական նշանակության ավտոճանապարհներ, այդ թվում</v>
      </c>
      <c r="D15" s="68">
        <f t="shared" si="1"/>
        <v>1045727.4</v>
      </c>
      <c r="E15" s="89">
        <v>0</v>
      </c>
      <c r="F15" s="91">
        <f>+F16</f>
        <v>1045727.4</v>
      </c>
      <c r="G15" s="91">
        <v>0</v>
      </c>
      <c r="H15" s="89">
        <v>0</v>
      </c>
    </row>
    <row r="16" spans="1:9" ht="86.25">
      <c r="A16" s="46"/>
      <c r="B16" s="69"/>
      <c r="C16" s="46" t="str">
        <f>+'5'!C18</f>
        <v>Հ-46, Մ-2-Տաթև-Աղվանի-Մ2 (Սյունիք) հանրապետական նշանակության ավտոճանապարհի կմ25+000 - կմ37+500 հատվածի հիմնանորոգում /Լրացուցիչ աշխատանքներ/</v>
      </c>
      <c r="D16" s="68">
        <f t="shared" si="1"/>
        <v>1045727.4</v>
      </c>
      <c r="E16" s="89">
        <v>0</v>
      </c>
      <c r="F16" s="91">
        <f>+'3'!H37</f>
        <v>1045727.4</v>
      </c>
      <c r="G16" s="91">
        <v>0</v>
      </c>
      <c r="H16" s="89">
        <v>0</v>
      </c>
    </row>
    <row r="17" spans="1:9" ht="34.5">
      <c r="A17" s="46">
        <v>1049</v>
      </c>
      <c r="B17" s="46">
        <v>21001</v>
      </c>
      <c r="C17" s="77" t="s">
        <v>35</v>
      </c>
      <c r="D17" s="148">
        <f t="shared" si="1"/>
        <v>-313718.20000000007</v>
      </c>
      <c r="E17" s="148">
        <v>0</v>
      </c>
      <c r="F17" s="148">
        <f>+'3'!H30</f>
        <v>-313718.20000000007</v>
      </c>
      <c r="G17" s="148">
        <f t="shared" ref="G17:H17" si="4">+G19</f>
        <v>0</v>
      </c>
      <c r="H17" s="148">
        <f t="shared" si="4"/>
        <v>0</v>
      </c>
      <c r="I17" s="52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zoomScaleNormal="100" workbookViewId="0">
      <selection activeCell="G39" sqref="G39"/>
    </sheetView>
  </sheetViews>
  <sheetFormatPr defaultRowHeight="17.25"/>
  <cols>
    <col min="1" max="1" width="10.7109375" style="75" customWidth="1"/>
    <col min="2" max="2" width="9.85546875" style="75" customWidth="1"/>
    <col min="3" max="3" width="7" style="75" customWidth="1"/>
    <col min="4" max="4" width="10.7109375" style="75" customWidth="1"/>
    <col min="5" max="5" width="15.28515625" style="75" customWidth="1"/>
    <col min="6" max="6" width="76.140625" style="12" customWidth="1"/>
    <col min="7" max="7" width="21.7109375" style="12" customWidth="1"/>
    <col min="8" max="8" width="20.85546875" style="12" customWidth="1"/>
    <col min="9" max="9" width="18.140625" style="12" bestFit="1" customWidth="1"/>
    <col min="10" max="11" width="16.42578125" style="12" bestFit="1" customWidth="1"/>
    <col min="12" max="254" width="9.140625" style="12"/>
    <col min="255" max="255" width="7.5703125" style="12" bestFit="1" customWidth="1"/>
    <col min="256" max="256" width="7" style="12" bestFit="1" customWidth="1"/>
    <col min="257" max="257" width="5.5703125" style="12" bestFit="1" customWidth="1"/>
    <col min="258" max="258" width="8.7109375" style="12" bestFit="1" customWidth="1"/>
    <col min="259" max="259" width="8.42578125" style="12" bestFit="1" customWidth="1"/>
    <col min="260" max="260" width="76.140625" style="12" customWidth="1"/>
    <col min="261" max="262" width="16.5703125" style="12" customWidth="1"/>
    <col min="263" max="263" width="16.7109375" style="12" customWidth="1"/>
    <col min="264" max="264" width="18.5703125" style="12" customWidth="1"/>
    <col min="265" max="510" width="9.140625" style="12"/>
    <col min="511" max="511" width="7.5703125" style="12" bestFit="1" customWidth="1"/>
    <col min="512" max="512" width="7" style="12" bestFit="1" customWidth="1"/>
    <col min="513" max="513" width="5.5703125" style="12" bestFit="1" customWidth="1"/>
    <col min="514" max="514" width="8.7109375" style="12" bestFit="1" customWidth="1"/>
    <col min="515" max="515" width="8.42578125" style="12" bestFit="1" customWidth="1"/>
    <col min="516" max="516" width="76.140625" style="12" customWidth="1"/>
    <col min="517" max="518" width="16.5703125" style="12" customWidth="1"/>
    <col min="519" max="519" width="16.7109375" style="12" customWidth="1"/>
    <col min="520" max="520" width="18.5703125" style="12" customWidth="1"/>
    <col min="521" max="766" width="9.140625" style="12"/>
    <col min="767" max="767" width="7.5703125" style="12" bestFit="1" customWidth="1"/>
    <col min="768" max="768" width="7" style="12" bestFit="1" customWidth="1"/>
    <col min="769" max="769" width="5.5703125" style="12" bestFit="1" customWidth="1"/>
    <col min="770" max="770" width="8.7109375" style="12" bestFit="1" customWidth="1"/>
    <col min="771" max="771" width="8.42578125" style="12" bestFit="1" customWidth="1"/>
    <col min="772" max="772" width="76.140625" style="12" customWidth="1"/>
    <col min="773" max="774" width="16.5703125" style="12" customWidth="1"/>
    <col min="775" max="775" width="16.7109375" style="12" customWidth="1"/>
    <col min="776" max="776" width="18.5703125" style="12" customWidth="1"/>
    <col min="777" max="1022" width="9.140625" style="12"/>
    <col min="1023" max="1023" width="7.5703125" style="12" bestFit="1" customWidth="1"/>
    <col min="1024" max="1024" width="7" style="12" bestFit="1" customWidth="1"/>
    <col min="1025" max="1025" width="5.5703125" style="12" bestFit="1" customWidth="1"/>
    <col min="1026" max="1026" width="8.7109375" style="12" bestFit="1" customWidth="1"/>
    <col min="1027" max="1027" width="8.42578125" style="12" bestFit="1" customWidth="1"/>
    <col min="1028" max="1028" width="76.140625" style="12" customWidth="1"/>
    <col min="1029" max="1030" width="16.5703125" style="12" customWidth="1"/>
    <col min="1031" max="1031" width="16.7109375" style="12" customWidth="1"/>
    <col min="1032" max="1032" width="18.5703125" style="12" customWidth="1"/>
    <col min="1033" max="1278" width="9.140625" style="12"/>
    <col min="1279" max="1279" width="7.5703125" style="12" bestFit="1" customWidth="1"/>
    <col min="1280" max="1280" width="7" style="12" bestFit="1" customWidth="1"/>
    <col min="1281" max="1281" width="5.5703125" style="12" bestFit="1" customWidth="1"/>
    <col min="1282" max="1282" width="8.7109375" style="12" bestFit="1" customWidth="1"/>
    <col min="1283" max="1283" width="8.42578125" style="12" bestFit="1" customWidth="1"/>
    <col min="1284" max="1284" width="76.140625" style="12" customWidth="1"/>
    <col min="1285" max="1286" width="16.5703125" style="12" customWidth="1"/>
    <col min="1287" max="1287" width="16.7109375" style="12" customWidth="1"/>
    <col min="1288" max="1288" width="18.5703125" style="12" customWidth="1"/>
    <col min="1289" max="1534" width="9.140625" style="12"/>
    <col min="1535" max="1535" width="7.5703125" style="12" bestFit="1" customWidth="1"/>
    <col min="1536" max="1536" width="7" style="12" bestFit="1" customWidth="1"/>
    <col min="1537" max="1537" width="5.5703125" style="12" bestFit="1" customWidth="1"/>
    <col min="1538" max="1538" width="8.7109375" style="12" bestFit="1" customWidth="1"/>
    <col min="1539" max="1539" width="8.42578125" style="12" bestFit="1" customWidth="1"/>
    <col min="1540" max="1540" width="76.140625" style="12" customWidth="1"/>
    <col min="1541" max="1542" width="16.5703125" style="12" customWidth="1"/>
    <col min="1543" max="1543" width="16.7109375" style="12" customWidth="1"/>
    <col min="1544" max="1544" width="18.5703125" style="12" customWidth="1"/>
    <col min="1545" max="1790" width="9.140625" style="12"/>
    <col min="1791" max="1791" width="7.5703125" style="12" bestFit="1" customWidth="1"/>
    <col min="1792" max="1792" width="7" style="12" bestFit="1" customWidth="1"/>
    <col min="1793" max="1793" width="5.5703125" style="12" bestFit="1" customWidth="1"/>
    <col min="1794" max="1794" width="8.7109375" style="12" bestFit="1" customWidth="1"/>
    <col min="1795" max="1795" width="8.42578125" style="12" bestFit="1" customWidth="1"/>
    <col min="1796" max="1796" width="76.140625" style="12" customWidth="1"/>
    <col min="1797" max="1798" width="16.5703125" style="12" customWidth="1"/>
    <col min="1799" max="1799" width="16.7109375" style="12" customWidth="1"/>
    <col min="1800" max="1800" width="18.5703125" style="12" customWidth="1"/>
    <col min="1801" max="2046" width="9.140625" style="12"/>
    <col min="2047" max="2047" width="7.5703125" style="12" bestFit="1" customWidth="1"/>
    <col min="2048" max="2048" width="7" style="12" bestFit="1" customWidth="1"/>
    <col min="2049" max="2049" width="5.5703125" style="12" bestFit="1" customWidth="1"/>
    <col min="2050" max="2050" width="8.7109375" style="12" bestFit="1" customWidth="1"/>
    <col min="2051" max="2051" width="8.42578125" style="12" bestFit="1" customWidth="1"/>
    <col min="2052" max="2052" width="76.140625" style="12" customWidth="1"/>
    <col min="2053" max="2054" width="16.5703125" style="12" customWidth="1"/>
    <col min="2055" max="2055" width="16.7109375" style="12" customWidth="1"/>
    <col min="2056" max="2056" width="18.5703125" style="12" customWidth="1"/>
    <col min="2057" max="2302" width="9.140625" style="12"/>
    <col min="2303" max="2303" width="7.5703125" style="12" bestFit="1" customWidth="1"/>
    <col min="2304" max="2304" width="7" style="12" bestFit="1" customWidth="1"/>
    <col min="2305" max="2305" width="5.5703125" style="12" bestFit="1" customWidth="1"/>
    <col min="2306" max="2306" width="8.7109375" style="12" bestFit="1" customWidth="1"/>
    <col min="2307" max="2307" width="8.42578125" style="12" bestFit="1" customWidth="1"/>
    <col min="2308" max="2308" width="76.140625" style="12" customWidth="1"/>
    <col min="2309" max="2310" width="16.5703125" style="12" customWidth="1"/>
    <col min="2311" max="2311" width="16.7109375" style="12" customWidth="1"/>
    <col min="2312" max="2312" width="18.5703125" style="12" customWidth="1"/>
    <col min="2313" max="2558" width="9.140625" style="12"/>
    <col min="2559" max="2559" width="7.5703125" style="12" bestFit="1" customWidth="1"/>
    <col min="2560" max="2560" width="7" style="12" bestFit="1" customWidth="1"/>
    <col min="2561" max="2561" width="5.5703125" style="12" bestFit="1" customWidth="1"/>
    <col min="2562" max="2562" width="8.7109375" style="12" bestFit="1" customWidth="1"/>
    <col min="2563" max="2563" width="8.42578125" style="12" bestFit="1" customWidth="1"/>
    <col min="2564" max="2564" width="76.140625" style="12" customWidth="1"/>
    <col min="2565" max="2566" width="16.5703125" style="12" customWidth="1"/>
    <col min="2567" max="2567" width="16.7109375" style="12" customWidth="1"/>
    <col min="2568" max="2568" width="18.5703125" style="12" customWidth="1"/>
    <col min="2569" max="2814" width="9.140625" style="12"/>
    <col min="2815" max="2815" width="7.5703125" style="12" bestFit="1" customWidth="1"/>
    <col min="2816" max="2816" width="7" style="12" bestFit="1" customWidth="1"/>
    <col min="2817" max="2817" width="5.5703125" style="12" bestFit="1" customWidth="1"/>
    <col min="2818" max="2818" width="8.7109375" style="12" bestFit="1" customWidth="1"/>
    <col min="2819" max="2819" width="8.42578125" style="12" bestFit="1" customWidth="1"/>
    <col min="2820" max="2820" width="76.140625" style="12" customWidth="1"/>
    <col min="2821" max="2822" width="16.5703125" style="12" customWidth="1"/>
    <col min="2823" max="2823" width="16.7109375" style="12" customWidth="1"/>
    <col min="2824" max="2824" width="18.5703125" style="12" customWidth="1"/>
    <col min="2825" max="3070" width="9.140625" style="12"/>
    <col min="3071" max="3071" width="7.5703125" style="12" bestFit="1" customWidth="1"/>
    <col min="3072" max="3072" width="7" style="12" bestFit="1" customWidth="1"/>
    <col min="3073" max="3073" width="5.5703125" style="12" bestFit="1" customWidth="1"/>
    <col min="3074" max="3074" width="8.7109375" style="12" bestFit="1" customWidth="1"/>
    <col min="3075" max="3075" width="8.42578125" style="12" bestFit="1" customWidth="1"/>
    <col min="3076" max="3076" width="76.140625" style="12" customWidth="1"/>
    <col min="3077" max="3078" width="16.5703125" style="12" customWidth="1"/>
    <col min="3079" max="3079" width="16.7109375" style="12" customWidth="1"/>
    <col min="3080" max="3080" width="18.5703125" style="12" customWidth="1"/>
    <col min="3081" max="3326" width="9.140625" style="12"/>
    <col min="3327" max="3327" width="7.5703125" style="12" bestFit="1" customWidth="1"/>
    <col min="3328" max="3328" width="7" style="12" bestFit="1" customWidth="1"/>
    <col min="3329" max="3329" width="5.5703125" style="12" bestFit="1" customWidth="1"/>
    <col min="3330" max="3330" width="8.7109375" style="12" bestFit="1" customWidth="1"/>
    <col min="3331" max="3331" width="8.42578125" style="12" bestFit="1" customWidth="1"/>
    <col min="3332" max="3332" width="76.140625" style="12" customWidth="1"/>
    <col min="3333" max="3334" width="16.5703125" style="12" customWidth="1"/>
    <col min="3335" max="3335" width="16.7109375" style="12" customWidth="1"/>
    <col min="3336" max="3336" width="18.5703125" style="12" customWidth="1"/>
    <col min="3337" max="3582" width="9.140625" style="12"/>
    <col min="3583" max="3583" width="7.5703125" style="12" bestFit="1" customWidth="1"/>
    <col min="3584" max="3584" width="7" style="12" bestFit="1" customWidth="1"/>
    <col min="3585" max="3585" width="5.5703125" style="12" bestFit="1" customWidth="1"/>
    <col min="3586" max="3586" width="8.7109375" style="12" bestFit="1" customWidth="1"/>
    <col min="3587" max="3587" width="8.42578125" style="12" bestFit="1" customWidth="1"/>
    <col min="3588" max="3588" width="76.140625" style="12" customWidth="1"/>
    <col min="3589" max="3590" width="16.5703125" style="12" customWidth="1"/>
    <col min="3591" max="3591" width="16.7109375" style="12" customWidth="1"/>
    <col min="3592" max="3592" width="18.5703125" style="12" customWidth="1"/>
    <col min="3593" max="3838" width="9.140625" style="12"/>
    <col min="3839" max="3839" width="7.5703125" style="12" bestFit="1" customWidth="1"/>
    <col min="3840" max="3840" width="7" style="12" bestFit="1" customWidth="1"/>
    <col min="3841" max="3841" width="5.5703125" style="12" bestFit="1" customWidth="1"/>
    <col min="3842" max="3842" width="8.7109375" style="12" bestFit="1" customWidth="1"/>
    <col min="3843" max="3843" width="8.42578125" style="12" bestFit="1" customWidth="1"/>
    <col min="3844" max="3844" width="76.140625" style="12" customWidth="1"/>
    <col min="3845" max="3846" width="16.5703125" style="12" customWidth="1"/>
    <col min="3847" max="3847" width="16.7109375" style="12" customWidth="1"/>
    <col min="3848" max="3848" width="18.5703125" style="12" customWidth="1"/>
    <col min="3849" max="4094" width="9.140625" style="12"/>
    <col min="4095" max="4095" width="7.5703125" style="12" bestFit="1" customWidth="1"/>
    <col min="4096" max="4096" width="7" style="12" bestFit="1" customWidth="1"/>
    <col min="4097" max="4097" width="5.5703125" style="12" bestFit="1" customWidth="1"/>
    <col min="4098" max="4098" width="8.7109375" style="12" bestFit="1" customWidth="1"/>
    <col min="4099" max="4099" width="8.42578125" style="12" bestFit="1" customWidth="1"/>
    <col min="4100" max="4100" width="76.140625" style="12" customWidth="1"/>
    <col min="4101" max="4102" width="16.5703125" style="12" customWidth="1"/>
    <col min="4103" max="4103" width="16.7109375" style="12" customWidth="1"/>
    <col min="4104" max="4104" width="18.5703125" style="12" customWidth="1"/>
    <col min="4105" max="4350" width="9.140625" style="12"/>
    <col min="4351" max="4351" width="7.5703125" style="12" bestFit="1" customWidth="1"/>
    <col min="4352" max="4352" width="7" style="12" bestFit="1" customWidth="1"/>
    <col min="4353" max="4353" width="5.5703125" style="12" bestFit="1" customWidth="1"/>
    <col min="4354" max="4354" width="8.7109375" style="12" bestFit="1" customWidth="1"/>
    <col min="4355" max="4355" width="8.42578125" style="12" bestFit="1" customWidth="1"/>
    <col min="4356" max="4356" width="76.140625" style="12" customWidth="1"/>
    <col min="4357" max="4358" width="16.5703125" style="12" customWidth="1"/>
    <col min="4359" max="4359" width="16.7109375" style="12" customWidth="1"/>
    <col min="4360" max="4360" width="18.5703125" style="12" customWidth="1"/>
    <col min="4361" max="4606" width="9.140625" style="12"/>
    <col min="4607" max="4607" width="7.5703125" style="12" bestFit="1" customWidth="1"/>
    <col min="4608" max="4608" width="7" style="12" bestFit="1" customWidth="1"/>
    <col min="4609" max="4609" width="5.5703125" style="12" bestFit="1" customWidth="1"/>
    <col min="4610" max="4610" width="8.7109375" style="12" bestFit="1" customWidth="1"/>
    <col min="4611" max="4611" width="8.42578125" style="12" bestFit="1" customWidth="1"/>
    <col min="4612" max="4612" width="76.140625" style="12" customWidth="1"/>
    <col min="4613" max="4614" width="16.5703125" style="12" customWidth="1"/>
    <col min="4615" max="4615" width="16.7109375" style="12" customWidth="1"/>
    <col min="4616" max="4616" width="18.5703125" style="12" customWidth="1"/>
    <col min="4617" max="4862" width="9.140625" style="12"/>
    <col min="4863" max="4863" width="7.5703125" style="12" bestFit="1" customWidth="1"/>
    <col min="4864" max="4864" width="7" style="12" bestFit="1" customWidth="1"/>
    <col min="4865" max="4865" width="5.5703125" style="12" bestFit="1" customWidth="1"/>
    <col min="4866" max="4866" width="8.7109375" style="12" bestFit="1" customWidth="1"/>
    <col min="4867" max="4867" width="8.42578125" style="12" bestFit="1" customWidth="1"/>
    <col min="4868" max="4868" width="76.140625" style="12" customWidth="1"/>
    <col min="4869" max="4870" width="16.5703125" style="12" customWidth="1"/>
    <col min="4871" max="4871" width="16.7109375" style="12" customWidth="1"/>
    <col min="4872" max="4872" width="18.5703125" style="12" customWidth="1"/>
    <col min="4873" max="5118" width="9.140625" style="12"/>
    <col min="5119" max="5119" width="7.5703125" style="12" bestFit="1" customWidth="1"/>
    <col min="5120" max="5120" width="7" style="12" bestFit="1" customWidth="1"/>
    <col min="5121" max="5121" width="5.5703125" style="12" bestFit="1" customWidth="1"/>
    <col min="5122" max="5122" width="8.7109375" style="12" bestFit="1" customWidth="1"/>
    <col min="5123" max="5123" width="8.42578125" style="12" bestFit="1" customWidth="1"/>
    <col min="5124" max="5124" width="76.140625" style="12" customWidth="1"/>
    <col min="5125" max="5126" width="16.5703125" style="12" customWidth="1"/>
    <col min="5127" max="5127" width="16.7109375" style="12" customWidth="1"/>
    <col min="5128" max="5128" width="18.5703125" style="12" customWidth="1"/>
    <col min="5129" max="5374" width="9.140625" style="12"/>
    <col min="5375" max="5375" width="7.5703125" style="12" bestFit="1" customWidth="1"/>
    <col min="5376" max="5376" width="7" style="12" bestFit="1" customWidth="1"/>
    <col min="5377" max="5377" width="5.5703125" style="12" bestFit="1" customWidth="1"/>
    <col min="5378" max="5378" width="8.7109375" style="12" bestFit="1" customWidth="1"/>
    <col min="5379" max="5379" width="8.42578125" style="12" bestFit="1" customWidth="1"/>
    <col min="5380" max="5380" width="76.140625" style="12" customWidth="1"/>
    <col min="5381" max="5382" width="16.5703125" style="12" customWidth="1"/>
    <col min="5383" max="5383" width="16.7109375" style="12" customWidth="1"/>
    <col min="5384" max="5384" width="18.5703125" style="12" customWidth="1"/>
    <col min="5385" max="5630" width="9.140625" style="12"/>
    <col min="5631" max="5631" width="7.5703125" style="12" bestFit="1" customWidth="1"/>
    <col min="5632" max="5632" width="7" style="12" bestFit="1" customWidth="1"/>
    <col min="5633" max="5633" width="5.5703125" style="12" bestFit="1" customWidth="1"/>
    <col min="5634" max="5634" width="8.7109375" style="12" bestFit="1" customWidth="1"/>
    <col min="5635" max="5635" width="8.42578125" style="12" bestFit="1" customWidth="1"/>
    <col min="5636" max="5636" width="76.140625" style="12" customWidth="1"/>
    <col min="5637" max="5638" width="16.5703125" style="12" customWidth="1"/>
    <col min="5639" max="5639" width="16.7109375" style="12" customWidth="1"/>
    <col min="5640" max="5640" width="18.5703125" style="12" customWidth="1"/>
    <col min="5641" max="5886" width="9.140625" style="12"/>
    <col min="5887" max="5887" width="7.5703125" style="12" bestFit="1" customWidth="1"/>
    <col min="5888" max="5888" width="7" style="12" bestFit="1" customWidth="1"/>
    <col min="5889" max="5889" width="5.5703125" style="12" bestFit="1" customWidth="1"/>
    <col min="5890" max="5890" width="8.7109375" style="12" bestFit="1" customWidth="1"/>
    <col min="5891" max="5891" width="8.42578125" style="12" bestFit="1" customWidth="1"/>
    <col min="5892" max="5892" width="76.140625" style="12" customWidth="1"/>
    <col min="5893" max="5894" width="16.5703125" style="12" customWidth="1"/>
    <col min="5895" max="5895" width="16.7109375" style="12" customWidth="1"/>
    <col min="5896" max="5896" width="18.5703125" style="12" customWidth="1"/>
    <col min="5897" max="6142" width="9.140625" style="12"/>
    <col min="6143" max="6143" width="7.5703125" style="12" bestFit="1" customWidth="1"/>
    <col min="6144" max="6144" width="7" style="12" bestFit="1" customWidth="1"/>
    <col min="6145" max="6145" width="5.5703125" style="12" bestFit="1" customWidth="1"/>
    <col min="6146" max="6146" width="8.7109375" style="12" bestFit="1" customWidth="1"/>
    <col min="6147" max="6147" width="8.42578125" style="12" bestFit="1" customWidth="1"/>
    <col min="6148" max="6148" width="76.140625" style="12" customWidth="1"/>
    <col min="6149" max="6150" width="16.5703125" style="12" customWidth="1"/>
    <col min="6151" max="6151" width="16.7109375" style="12" customWidth="1"/>
    <col min="6152" max="6152" width="18.5703125" style="12" customWidth="1"/>
    <col min="6153" max="6398" width="9.140625" style="12"/>
    <col min="6399" max="6399" width="7.5703125" style="12" bestFit="1" customWidth="1"/>
    <col min="6400" max="6400" width="7" style="12" bestFit="1" customWidth="1"/>
    <col min="6401" max="6401" width="5.5703125" style="12" bestFit="1" customWidth="1"/>
    <col min="6402" max="6402" width="8.7109375" style="12" bestFit="1" customWidth="1"/>
    <col min="6403" max="6403" width="8.42578125" style="12" bestFit="1" customWidth="1"/>
    <col min="6404" max="6404" width="76.140625" style="12" customWidth="1"/>
    <col min="6405" max="6406" width="16.5703125" style="12" customWidth="1"/>
    <col min="6407" max="6407" width="16.7109375" style="12" customWidth="1"/>
    <col min="6408" max="6408" width="18.5703125" style="12" customWidth="1"/>
    <col min="6409" max="6654" width="9.140625" style="12"/>
    <col min="6655" max="6655" width="7.5703125" style="12" bestFit="1" customWidth="1"/>
    <col min="6656" max="6656" width="7" style="12" bestFit="1" customWidth="1"/>
    <col min="6657" max="6657" width="5.5703125" style="12" bestFit="1" customWidth="1"/>
    <col min="6658" max="6658" width="8.7109375" style="12" bestFit="1" customWidth="1"/>
    <col min="6659" max="6659" width="8.42578125" style="12" bestFit="1" customWidth="1"/>
    <col min="6660" max="6660" width="76.140625" style="12" customWidth="1"/>
    <col min="6661" max="6662" width="16.5703125" style="12" customWidth="1"/>
    <col min="6663" max="6663" width="16.7109375" style="12" customWidth="1"/>
    <col min="6664" max="6664" width="18.5703125" style="12" customWidth="1"/>
    <col min="6665" max="6910" width="9.140625" style="12"/>
    <col min="6911" max="6911" width="7.5703125" style="12" bestFit="1" customWidth="1"/>
    <col min="6912" max="6912" width="7" style="12" bestFit="1" customWidth="1"/>
    <col min="6913" max="6913" width="5.5703125" style="12" bestFit="1" customWidth="1"/>
    <col min="6914" max="6914" width="8.7109375" style="12" bestFit="1" customWidth="1"/>
    <col min="6915" max="6915" width="8.42578125" style="12" bestFit="1" customWidth="1"/>
    <col min="6916" max="6916" width="76.140625" style="12" customWidth="1"/>
    <col min="6917" max="6918" width="16.5703125" style="12" customWidth="1"/>
    <col min="6919" max="6919" width="16.7109375" style="12" customWidth="1"/>
    <col min="6920" max="6920" width="18.5703125" style="12" customWidth="1"/>
    <col min="6921" max="7166" width="9.140625" style="12"/>
    <col min="7167" max="7167" width="7.5703125" style="12" bestFit="1" customWidth="1"/>
    <col min="7168" max="7168" width="7" style="12" bestFit="1" customWidth="1"/>
    <col min="7169" max="7169" width="5.5703125" style="12" bestFit="1" customWidth="1"/>
    <col min="7170" max="7170" width="8.7109375" style="12" bestFit="1" customWidth="1"/>
    <col min="7171" max="7171" width="8.42578125" style="12" bestFit="1" customWidth="1"/>
    <col min="7172" max="7172" width="76.140625" style="12" customWidth="1"/>
    <col min="7173" max="7174" width="16.5703125" style="12" customWidth="1"/>
    <col min="7175" max="7175" width="16.7109375" style="12" customWidth="1"/>
    <col min="7176" max="7176" width="18.5703125" style="12" customWidth="1"/>
    <col min="7177" max="7422" width="9.140625" style="12"/>
    <col min="7423" max="7423" width="7.5703125" style="12" bestFit="1" customWidth="1"/>
    <col min="7424" max="7424" width="7" style="12" bestFit="1" customWidth="1"/>
    <col min="7425" max="7425" width="5.5703125" style="12" bestFit="1" customWidth="1"/>
    <col min="7426" max="7426" width="8.7109375" style="12" bestFit="1" customWidth="1"/>
    <col min="7427" max="7427" width="8.42578125" style="12" bestFit="1" customWidth="1"/>
    <col min="7428" max="7428" width="76.140625" style="12" customWidth="1"/>
    <col min="7429" max="7430" width="16.5703125" style="12" customWidth="1"/>
    <col min="7431" max="7431" width="16.7109375" style="12" customWidth="1"/>
    <col min="7432" max="7432" width="18.5703125" style="12" customWidth="1"/>
    <col min="7433" max="7678" width="9.140625" style="12"/>
    <col min="7679" max="7679" width="7.5703125" style="12" bestFit="1" customWidth="1"/>
    <col min="7680" max="7680" width="7" style="12" bestFit="1" customWidth="1"/>
    <col min="7681" max="7681" width="5.5703125" style="12" bestFit="1" customWidth="1"/>
    <col min="7682" max="7682" width="8.7109375" style="12" bestFit="1" customWidth="1"/>
    <col min="7683" max="7683" width="8.42578125" style="12" bestFit="1" customWidth="1"/>
    <col min="7684" max="7684" width="76.140625" style="12" customWidth="1"/>
    <col min="7685" max="7686" width="16.5703125" style="12" customWidth="1"/>
    <col min="7687" max="7687" width="16.7109375" style="12" customWidth="1"/>
    <col min="7688" max="7688" width="18.5703125" style="12" customWidth="1"/>
    <col min="7689" max="7934" width="9.140625" style="12"/>
    <col min="7935" max="7935" width="7.5703125" style="12" bestFit="1" customWidth="1"/>
    <col min="7936" max="7936" width="7" style="12" bestFit="1" customWidth="1"/>
    <col min="7937" max="7937" width="5.5703125" style="12" bestFit="1" customWidth="1"/>
    <col min="7938" max="7938" width="8.7109375" style="12" bestFit="1" customWidth="1"/>
    <col min="7939" max="7939" width="8.42578125" style="12" bestFit="1" customWidth="1"/>
    <col min="7940" max="7940" width="76.140625" style="12" customWidth="1"/>
    <col min="7941" max="7942" width="16.5703125" style="12" customWidth="1"/>
    <col min="7943" max="7943" width="16.7109375" style="12" customWidth="1"/>
    <col min="7944" max="7944" width="18.5703125" style="12" customWidth="1"/>
    <col min="7945" max="8190" width="9.140625" style="12"/>
    <col min="8191" max="8191" width="7.5703125" style="12" bestFit="1" customWidth="1"/>
    <col min="8192" max="8192" width="7" style="12" bestFit="1" customWidth="1"/>
    <col min="8193" max="8193" width="5.5703125" style="12" bestFit="1" customWidth="1"/>
    <col min="8194" max="8194" width="8.7109375" style="12" bestFit="1" customWidth="1"/>
    <col min="8195" max="8195" width="8.42578125" style="12" bestFit="1" customWidth="1"/>
    <col min="8196" max="8196" width="76.140625" style="12" customWidth="1"/>
    <col min="8197" max="8198" width="16.5703125" style="12" customWidth="1"/>
    <col min="8199" max="8199" width="16.7109375" style="12" customWidth="1"/>
    <col min="8200" max="8200" width="18.5703125" style="12" customWidth="1"/>
    <col min="8201" max="8446" width="9.140625" style="12"/>
    <col min="8447" max="8447" width="7.5703125" style="12" bestFit="1" customWidth="1"/>
    <col min="8448" max="8448" width="7" style="12" bestFit="1" customWidth="1"/>
    <col min="8449" max="8449" width="5.5703125" style="12" bestFit="1" customWidth="1"/>
    <col min="8450" max="8450" width="8.7109375" style="12" bestFit="1" customWidth="1"/>
    <col min="8451" max="8451" width="8.42578125" style="12" bestFit="1" customWidth="1"/>
    <col min="8452" max="8452" width="76.140625" style="12" customWidth="1"/>
    <col min="8453" max="8454" width="16.5703125" style="12" customWidth="1"/>
    <col min="8455" max="8455" width="16.7109375" style="12" customWidth="1"/>
    <col min="8456" max="8456" width="18.5703125" style="12" customWidth="1"/>
    <col min="8457" max="8702" width="9.140625" style="12"/>
    <col min="8703" max="8703" width="7.5703125" style="12" bestFit="1" customWidth="1"/>
    <col min="8704" max="8704" width="7" style="12" bestFit="1" customWidth="1"/>
    <col min="8705" max="8705" width="5.5703125" style="12" bestFit="1" customWidth="1"/>
    <col min="8706" max="8706" width="8.7109375" style="12" bestFit="1" customWidth="1"/>
    <col min="8707" max="8707" width="8.42578125" style="12" bestFit="1" customWidth="1"/>
    <col min="8708" max="8708" width="76.140625" style="12" customWidth="1"/>
    <col min="8709" max="8710" width="16.5703125" style="12" customWidth="1"/>
    <col min="8711" max="8711" width="16.7109375" style="12" customWidth="1"/>
    <col min="8712" max="8712" width="18.5703125" style="12" customWidth="1"/>
    <col min="8713" max="8958" width="9.140625" style="12"/>
    <col min="8959" max="8959" width="7.5703125" style="12" bestFit="1" customWidth="1"/>
    <col min="8960" max="8960" width="7" style="12" bestFit="1" customWidth="1"/>
    <col min="8961" max="8961" width="5.5703125" style="12" bestFit="1" customWidth="1"/>
    <col min="8962" max="8962" width="8.7109375" style="12" bestFit="1" customWidth="1"/>
    <col min="8963" max="8963" width="8.42578125" style="12" bestFit="1" customWidth="1"/>
    <col min="8964" max="8964" width="76.140625" style="12" customWidth="1"/>
    <col min="8965" max="8966" width="16.5703125" style="12" customWidth="1"/>
    <col min="8967" max="8967" width="16.7109375" style="12" customWidth="1"/>
    <col min="8968" max="8968" width="18.5703125" style="12" customWidth="1"/>
    <col min="8969" max="9214" width="9.140625" style="12"/>
    <col min="9215" max="9215" width="7.5703125" style="12" bestFit="1" customWidth="1"/>
    <col min="9216" max="9216" width="7" style="12" bestFit="1" customWidth="1"/>
    <col min="9217" max="9217" width="5.5703125" style="12" bestFit="1" customWidth="1"/>
    <col min="9218" max="9218" width="8.7109375" style="12" bestFit="1" customWidth="1"/>
    <col min="9219" max="9219" width="8.42578125" style="12" bestFit="1" customWidth="1"/>
    <col min="9220" max="9220" width="76.140625" style="12" customWidth="1"/>
    <col min="9221" max="9222" width="16.5703125" style="12" customWidth="1"/>
    <col min="9223" max="9223" width="16.7109375" style="12" customWidth="1"/>
    <col min="9224" max="9224" width="18.5703125" style="12" customWidth="1"/>
    <col min="9225" max="9470" width="9.140625" style="12"/>
    <col min="9471" max="9471" width="7.5703125" style="12" bestFit="1" customWidth="1"/>
    <col min="9472" max="9472" width="7" style="12" bestFit="1" customWidth="1"/>
    <col min="9473" max="9473" width="5.5703125" style="12" bestFit="1" customWidth="1"/>
    <col min="9474" max="9474" width="8.7109375" style="12" bestFit="1" customWidth="1"/>
    <col min="9475" max="9475" width="8.42578125" style="12" bestFit="1" customWidth="1"/>
    <col min="9476" max="9476" width="76.140625" style="12" customWidth="1"/>
    <col min="9477" max="9478" width="16.5703125" style="12" customWidth="1"/>
    <col min="9479" max="9479" width="16.7109375" style="12" customWidth="1"/>
    <col min="9480" max="9480" width="18.5703125" style="12" customWidth="1"/>
    <col min="9481" max="9726" width="9.140625" style="12"/>
    <col min="9727" max="9727" width="7.5703125" style="12" bestFit="1" customWidth="1"/>
    <col min="9728" max="9728" width="7" style="12" bestFit="1" customWidth="1"/>
    <col min="9729" max="9729" width="5.5703125" style="12" bestFit="1" customWidth="1"/>
    <col min="9730" max="9730" width="8.7109375" style="12" bestFit="1" customWidth="1"/>
    <col min="9731" max="9731" width="8.42578125" style="12" bestFit="1" customWidth="1"/>
    <col min="9732" max="9732" width="76.140625" style="12" customWidth="1"/>
    <col min="9733" max="9734" width="16.5703125" style="12" customWidth="1"/>
    <col min="9735" max="9735" width="16.7109375" style="12" customWidth="1"/>
    <col min="9736" max="9736" width="18.5703125" style="12" customWidth="1"/>
    <col min="9737" max="9982" width="9.140625" style="12"/>
    <col min="9983" max="9983" width="7.5703125" style="12" bestFit="1" customWidth="1"/>
    <col min="9984" max="9984" width="7" style="12" bestFit="1" customWidth="1"/>
    <col min="9985" max="9985" width="5.5703125" style="12" bestFit="1" customWidth="1"/>
    <col min="9986" max="9986" width="8.7109375" style="12" bestFit="1" customWidth="1"/>
    <col min="9987" max="9987" width="8.42578125" style="12" bestFit="1" customWidth="1"/>
    <col min="9988" max="9988" width="76.140625" style="12" customWidth="1"/>
    <col min="9989" max="9990" width="16.5703125" style="12" customWidth="1"/>
    <col min="9991" max="9991" width="16.7109375" style="12" customWidth="1"/>
    <col min="9992" max="9992" width="18.5703125" style="12" customWidth="1"/>
    <col min="9993" max="10238" width="9.140625" style="12"/>
    <col min="10239" max="10239" width="7.5703125" style="12" bestFit="1" customWidth="1"/>
    <col min="10240" max="10240" width="7" style="12" bestFit="1" customWidth="1"/>
    <col min="10241" max="10241" width="5.5703125" style="12" bestFit="1" customWidth="1"/>
    <col min="10242" max="10242" width="8.7109375" style="12" bestFit="1" customWidth="1"/>
    <col min="10243" max="10243" width="8.42578125" style="12" bestFit="1" customWidth="1"/>
    <col min="10244" max="10244" width="76.140625" style="12" customWidth="1"/>
    <col min="10245" max="10246" width="16.5703125" style="12" customWidth="1"/>
    <col min="10247" max="10247" width="16.7109375" style="12" customWidth="1"/>
    <col min="10248" max="10248" width="18.5703125" style="12" customWidth="1"/>
    <col min="10249" max="10494" width="9.140625" style="12"/>
    <col min="10495" max="10495" width="7.5703125" style="12" bestFit="1" customWidth="1"/>
    <col min="10496" max="10496" width="7" style="12" bestFit="1" customWidth="1"/>
    <col min="10497" max="10497" width="5.5703125" style="12" bestFit="1" customWidth="1"/>
    <col min="10498" max="10498" width="8.7109375" style="12" bestFit="1" customWidth="1"/>
    <col min="10499" max="10499" width="8.42578125" style="12" bestFit="1" customWidth="1"/>
    <col min="10500" max="10500" width="76.140625" style="12" customWidth="1"/>
    <col min="10501" max="10502" width="16.5703125" style="12" customWidth="1"/>
    <col min="10503" max="10503" width="16.7109375" style="12" customWidth="1"/>
    <col min="10504" max="10504" width="18.5703125" style="12" customWidth="1"/>
    <col min="10505" max="10750" width="9.140625" style="12"/>
    <col min="10751" max="10751" width="7.5703125" style="12" bestFit="1" customWidth="1"/>
    <col min="10752" max="10752" width="7" style="12" bestFit="1" customWidth="1"/>
    <col min="10753" max="10753" width="5.5703125" style="12" bestFit="1" customWidth="1"/>
    <col min="10754" max="10754" width="8.7109375" style="12" bestFit="1" customWidth="1"/>
    <col min="10755" max="10755" width="8.42578125" style="12" bestFit="1" customWidth="1"/>
    <col min="10756" max="10756" width="76.140625" style="12" customWidth="1"/>
    <col min="10757" max="10758" width="16.5703125" style="12" customWidth="1"/>
    <col min="10759" max="10759" width="16.7109375" style="12" customWidth="1"/>
    <col min="10760" max="10760" width="18.5703125" style="12" customWidth="1"/>
    <col min="10761" max="11006" width="9.140625" style="12"/>
    <col min="11007" max="11007" width="7.5703125" style="12" bestFit="1" customWidth="1"/>
    <col min="11008" max="11008" width="7" style="12" bestFit="1" customWidth="1"/>
    <col min="11009" max="11009" width="5.5703125" style="12" bestFit="1" customWidth="1"/>
    <col min="11010" max="11010" width="8.7109375" style="12" bestFit="1" customWidth="1"/>
    <col min="11011" max="11011" width="8.42578125" style="12" bestFit="1" customWidth="1"/>
    <col min="11012" max="11012" width="76.140625" style="12" customWidth="1"/>
    <col min="11013" max="11014" width="16.5703125" style="12" customWidth="1"/>
    <col min="11015" max="11015" width="16.7109375" style="12" customWidth="1"/>
    <col min="11016" max="11016" width="18.5703125" style="12" customWidth="1"/>
    <col min="11017" max="11262" width="9.140625" style="12"/>
    <col min="11263" max="11263" width="7.5703125" style="12" bestFit="1" customWidth="1"/>
    <col min="11264" max="11264" width="7" style="12" bestFit="1" customWidth="1"/>
    <col min="11265" max="11265" width="5.5703125" style="12" bestFit="1" customWidth="1"/>
    <col min="11266" max="11266" width="8.7109375" style="12" bestFit="1" customWidth="1"/>
    <col min="11267" max="11267" width="8.42578125" style="12" bestFit="1" customWidth="1"/>
    <col min="11268" max="11268" width="76.140625" style="12" customWidth="1"/>
    <col min="11269" max="11270" width="16.5703125" style="12" customWidth="1"/>
    <col min="11271" max="11271" width="16.7109375" style="12" customWidth="1"/>
    <col min="11272" max="11272" width="18.5703125" style="12" customWidth="1"/>
    <col min="11273" max="11518" width="9.140625" style="12"/>
    <col min="11519" max="11519" width="7.5703125" style="12" bestFit="1" customWidth="1"/>
    <col min="11520" max="11520" width="7" style="12" bestFit="1" customWidth="1"/>
    <col min="11521" max="11521" width="5.5703125" style="12" bestFit="1" customWidth="1"/>
    <col min="11522" max="11522" width="8.7109375" style="12" bestFit="1" customWidth="1"/>
    <col min="11523" max="11523" width="8.42578125" style="12" bestFit="1" customWidth="1"/>
    <col min="11524" max="11524" width="76.140625" style="12" customWidth="1"/>
    <col min="11525" max="11526" width="16.5703125" style="12" customWidth="1"/>
    <col min="11527" max="11527" width="16.7109375" style="12" customWidth="1"/>
    <col min="11528" max="11528" width="18.5703125" style="12" customWidth="1"/>
    <col min="11529" max="11774" width="9.140625" style="12"/>
    <col min="11775" max="11775" width="7.5703125" style="12" bestFit="1" customWidth="1"/>
    <col min="11776" max="11776" width="7" style="12" bestFit="1" customWidth="1"/>
    <col min="11777" max="11777" width="5.5703125" style="12" bestFit="1" customWidth="1"/>
    <col min="11778" max="11778" width="8.7109375" style="12" bestFit="1" customWidth="1"/>
    <col min="11779" max="11779" width="8.42578125" style="12" bestFit="1" customWidth="1"/>
    <col min="11780" max="11780" width="76.140625" style="12" customWidth="1"/>
    <col min="11781" max="11782" width="16.5703125" style="12" customWidth="1"/>
    <col min="11783" max="11783" width="16.7109375" style="12" customWidth="1"/>
    <col min="11784" max="11784" width="18.5703125" style="12" customWidth="1"/>
    <col min="11785" max="12030" width="9.140625" style="12"/>
    <col min="12031" max="12031" width="7.5703125" style="12" bestFit="1" customWidth="1"/>
    <col min="12032" max="12032" width="7" style="12" bestFit="1" customWidth="1"/>
    <col min="12033" max="12033" width="5.5703125" style="12" bestFit="1" customWidth="1"/>
    <col min="12034" max="12034" width="8.7109375" style="12" bestFit="1" customWidth="1"/>
    <col min="12035" max="12035" width="8.42578125" style="12" bestFit="1" customWidth="1"/>
    <col min="12036" max="12036" width="76.140625" style="12" customWidth="1"/>
    <col min="12037" max="12038" width="16.5703125" style="12" customWidth="1"/>
    <col min="12039" max="12039" width="16.7109375" style="12" customWidth="1"/>
    <col min="12040" max="12040" width="18.5703125" style="12" customWidth="1"/>
    <col min="12041" max="12286" width="9.140625" style="12"/>
    <col min="12287" max="12287" width="7.5703125" style="12" bestFit="1" customWidth="1"/>
    <col min="12288" max="12288" width="7" style="12" bestFit="1" customWidth="1"/>
    <col min="12289" max="12289" width="5.5703125" style="12" bestFit="1" customWidth="1"/>
    <col min="12290" max="12290" width="8.7109375" style="12" bestFit="1" customWidth="1"/>
    <col min="12291" max="12291" width="8.42578125" style="12" bestFit="1" customWidth="1"/>
    <col min="12292" max="12292" width="76.140625" style="12" customWidth="1"/>
    <col min="12293" max="12294" width="16.5703125" style="12" customWidth="1"/>
    <col min="12295" max="12295" width="16.7109375" style="12" customWidth="1"/>
    <col min="12296" max="12296" width="18.5703125" style="12" customWidth="1"/>
    <col min="12297" max="12542" width="9.140625" style="12"/>
    <col min="12543" max="12543" width="7.5703125" style="12" bestFit="1" customWidth="1"/>
    <col min="12544" max="12544" width="7" style="12" bestFit="1" customWidth="1"/>
    <col min="12545" max="12545" width="5.5703125" style="12" bestFit="1" customWidth="1"/>
    <col min="12546" max="12546" width="8.7109375" style="12" bestFit="1" customWidth="1"/>
    <col min="12547" max="12547" width="8.42578125" style="12" bestFit="1" customWidth="1"/>
    <col min="12548" max="12548" width="76.140625" style="12" customWidth="1"/>
    <col min="12549" max="12550" width="16.5703125" style="12" customWidth="1"/>
    <col min="12551" max="12551" width="16.7109375" style="12" customWidth="1"/>
    <col min="12552" max="12552" width="18.5703125" style="12" customWidth="1"/>
    <col min="12553" max="12798" width="9.140625" style="12"/>
    <col min="12799" max="12799" width="7.5703125" style="12" bestFit="1" customWidth="1"/>
    <col min="12800" max="12800" width="7" style="12" bestFit="1" customWidth="1"/>
    <col min="12801" max="12801" width="5.5703125" style="12" bestFit="1" customWidth="1"/>
    <col min="12802" max="12802" width="8.7109375" style="12" bestFit="1" customWidth="1"/>
    <col min="12803" max="12803" width="8.42578125" style="12" bestFit="1" customWidth="1"/>
    <col min="12804" max="12804" width="76.140625" style="12" customWidth="1"/>
    <col min="12805" max="12806" width="16.5703125" style="12" customWidth="1"/>
    <col min="12807" max="12807" width="16.7109375" style="12" customWidth="1"/>
    <col min="12808" max="12808" width="18.5703125" style="12" customWidth="1"/>
    <col min="12809" max="13054" width="9.140625" style="12"/>
    <col min="13055" max="13055" width="7.5703125" style="12" bestFit="1" customWidth="1"/>
    <col min="13056" max="13056" width="7" style="12" bestFit="1" customWidth="1"/>
    <col min="13057" max="13057" width="5.5703125" style="12" bestFit="1" customWidth="1"/>
    <col min="13058" max="13058" width="8.7109375" style="12" bestFit="1" customWidth="1"/>
    <col min="13059" max="13059" width="8.42578125" style="12" bestFit="1" customWidth="1"/>
    <col min="13060" max="13060" width="76.140625" style="12" customWidth="1"/>
    <col min="13061" max="13062" width="16.5703125" style="12" customWidth="1"/>
    <col min="13063" max="13063" width="16.7109375" style="12" customWidth="1"/>
    <col min="13064" max="13064" width="18.5703125" style="12" customWidth="1"/>
    <col min="13065" max="13310" width="9.140625" style="12"/>
    <col min="13311" max="13311" width="7.5703125" style="12" bestFit="1" customWidth="1"/>
    <col min="13312" max="13312" width="7" style="12" bestFit="1" customWidth="1"/>
    <col min="13313" max="13313" width="5.5703125" style="12" bestFit="1" customWidth="1"/>
    <col min="13314" max="13314" width="8.7109375" style="12" bestFit="1" customWidth="1"/>
    <col min="13315" max="13315" width="8.42578125" style="12" bestFit="1" customWidth="1"/>
    <col min="13316" max="13316" width="76.140625" style="12" customWidth="1"/>
    <col min="13317" max="13318" width="16.5703125" style="12" customWidth="1"/>
    <col min="13319" max="13319" width="16.7109375" style="12" customWidth="1"/>
    <col min="13320" max="13320" width="18.5703125" style="12" customWidth="1"/>
    <col min="13321" max="13566" width="9.140625" style="12"/>
    <col min="13567" max="13567" width="7.5703125" style="12" bestFit="1" customWidth="1"/>
    <col min="13568" max="13568" width="7" style="12" bestFit="1" customWidth="1"/>
    <col min="13569" max="13569" width="5.5703125" style="12" bestFit="1" customWidth="1"/>
    <col min="13570" max="13570" width="8.7109375" style="12" bestFit="1" customWidth="1"/>
    <col min="13571" max="13571" width="8.42578125" style="12" bestFit="1" customWidth="1"/>
    <col min="13572" max="13572" width="76.140625" style="12" customWidth="1"/>
    <col min="13573" max="13574" width="16.5703125" style="12" customWidth="1"/>
    <col min="13575" max="13575" width="16.7109375" style="12" customWidth="1"/>
    <col min="13576" max="13576" width="18.5703125" style="12" customWidth="1"/>
    <col min="13577" max="13822" width="9.140625" style="12"/>
    <col min="13823" max="13823" width="7.5703125" style="12" bestFit="1" customWidth="1"/>
    <col min="13824" max="13824" width="7" style="12" bestFit="1" customWidth="1"/>
    <col min="13825" max="13825" width="5.5703125" style="12" bestFit="1" customWidth="1"/>
    <col min="13826" max="13826" width="8.7109375" style="12" bestFit="1" customWidth="1"/>
    <col min="13827" max="13827" width="8.42578125" style="12" bestFit="1" customWidth="1"/>
    <col min="13828" max="13828" width="76.140625" style="12" customWidth="1"/>
    <col min="13829" max="13830" width="16.5703125" style="12" customWidth="1"/>
    <col min="13831" max="13831" width="16.7109375" style="12" customWidth="1"/>
    <col min="13832" max="13832" width="18.5703125" style="12" customWidth="1"/>
    <col min="13833" max="14078" width="9.140625" style="12"/>
    <col min="14079" max="14079" width="7.5703125" style="12" bestFit="1" customWidth="1"/>
    <col min="14080" max="14080" width="7" style="12" bestFit="1" customWidth="1"/>
    <col min="14081" max="14081" width="5.5703125" style="12" bestFit="1" customWidth="1"/>
    <col min="14082" max="14082" width="8.7109375" style="12" bestFit="1" customWidth="1"/>
    <col min="14083" max="14083" width="8.42578125" style="12" bestFit="1" customWidth="1"/>
    <col min="14084" max="14084" width="76.140625" style="12" customWidth="1"/>
    <col min="14085" max="14086" width="16.5703125" style="12" customWidth="1"/>
    <col min="14087" max="14087" width="16.7109375" style="12" customWidth="1"/>
    <col min="14088" max="14088" width="18.5703125" style="12" customWidth="1"/>
    <col min="14089" max="14334" width="9.140625" style="12"/>
    <col min="14335" max="14335" width="7.5703125" style="12" bestFit="1" customWidth="1"/>
    <col min="14336" max="14336" width="7" style="12" bestFit="1" customWidth="1"/>
    <col min="14337" max="14337" width="5.5703125" style="12" bestFit="1" customWidth="1"/>
    <col min="14338" max="14338" width="8.7109375" style="12" bestFit="1" customWidth="1"/>
    <col min="14339" max="14339" width="8.42578125" style="12" bestFit="1" customWidth="1"/>
    <col min="14340" max="14340" width="76.140625" style="12" customWidth="1"/>
    <col min="14341" max="14342" width="16.5703125" style="12" customWidth="1"/>
    <col min="14343" max="14343" width="16.7109375" style="12" customWidth="1"/>
    <col min="14344" max="14344" width="18.5703125" style="12" customWidth="1"/>
    <col min="14345" max="14590" width="9.140625" style="12"/>
    <col min="14591" max="14591" width="7.5703125" style="12" bestFit="1" customWidth="1"/>
    <col min="14592" max="14592" width="7" style="12" bestFit="1" customWidth="1"/>
    <col min="14593" max="14593" width="5.5703125" style="12" bestFit="1" customWidth="1"/>
    <col min="14594" max="14594" width="8.7109375" style="12" bestFit="1" customWidth="1"/>
    <col min="14595" max="14595" width="8.42578125" style="12" bestFit="1" customWidth="1"/>
    <col min="14596" max="14596" width="76.140625" style="12" customWidth="1"/>
    <col min="14597" max="14598" width="16.5703125" style="12" customWidth="1"/>
    <col min="14599" max="14599" width="16.7109375" style="12" customWidth="1"/>
    <col min="14600" max="14600" width="18.5703125" style="12" customWidth="1"/>
    <col min="14601" max="14846" width="9.140625" style="12"/>
    <col min="14847" max="14847" width="7.5703125" style="12" bestFit="1" customWidth="1"/>
    <col min="14848" max="14848" width="7" style="12" bestFit="1" customWidth="1"/>
    <col min="14849" max="14849" width="5.5703125" style="12" bestFit="1" customWidth="1"/>
    <col min="14850" max="14850" width="8.7109375" style="12" bestFit="1" customWidth="1"/>
    <col min="14851" max="14851" width="8.42578125" style="12" bestFit="1" customWidth="1"/>
    <col min="14852" max="14852" width="76.140625" style="12" customWidth="1"/>
    <col min="14853" max="14854" width="16.5703125" style="12" customWidth="1"/>
    <col min="14855" max="14855" width="16.7109375" style="12" customWidth="1"/>
    <col min="14856" max="14856" width="18.5703125" style="12" customWidth="1"/>
    <col min="14857" max="15102" width="9.140625" style="12"/>
    <col min="15103" max="15103" width="7.5703125" style="12" bestFit="1" customWidth="1"/>
    <col min="15104" max="15104" width="7" style="12" bestFit="1" customWidth="1"/>
    <col min="15105" max="15105" width="5.5703125" style="12" bestFit="1" customWidth="1"/>
    <col min="15106" max="15106" width="8.7109375" style="12" bestFit="1" customWidth="1"/>
    <col min="15107" max="15107" width="8.42578125" style="12" bestFit="1" customWidth="1"/>
    <col min="15108" max="15108" width="76.140625" style="12" customWidth="1"/>
    <col min="15109" max="15110" width="16.5703125" style="12" customWidth="1"/>
    <col min="15111" max="15111" width="16.7109375" style="12" customWidth="1"/>
    <col min="15112" max="15112" width="18.5703125" style="12" customWidth="1"/>
    <col min="15113" max="15358" width="9.140625" style="12"/>
    <col min="15359" max="15359" width="7.5703125" style="12" bestFit="1" customWidth="1"/>
    <col min="15360" max="15360" width="7" style="12" bestFit="1" customWidth="1"/>
    <col min="15361" max="15361" width="5.5703125" style="12" bestFit="1" customWidth="1"/>
    <col min="15362" max="15362" width="8.7109375" style="12" bestFit="1" customWidth="1"/>
    <col min="15363" max="15363" width="8.42578125" style="12" bestFit="1" customWidth="1"/>
    <col min="15364" max="15364" width="76.140625" style="12" customWidth="1"/>
    <col min="15365" max="15366" width="16.5703125" style="12" customWidth="1"/>
    <col min="15367" max="15367" width="16.7109375" style="12" customWidth="1"/>
    <col min="15368" max="15368" width="18.5703125" style="12" customWidth="1"/>
    <col min="15369" max="15614" width="9.140625" style="12"/>
    <col min="15615" max="15615" width="7.5703125" style="12" bestFit="1" customWidth="1"/>
    <col min="15616" max="15616" width="7" style="12" bestFit="1" customWidth="1"/>
    <col min="15617" max="15617" width="5.5703125" style="12" bestFit="1" customWidth="1"/>
    <col min="15618" max="15618" width="8.7109375" style="12" bestFit="1" customWidth="1"/>
    <col min="15619" max="15619" width="8.42578125" style="12" bestFit="1" customWidth="1"/>
    <col min="15620" max="15620" width="76.140625" style="12" customWidth="1"/>
    <col min="15621" max="15622" width="16.5703125" style="12" customWidth="1"/>
    <col min="15623" max="15623" width="16.7109375" style="12" customWidth="1"/>
    <col min="15624" max="15624" width="18.5703125" style="12" customWidth="1"/>
    <col min="15625" max="15870" width="9.140625" style="12"/>
    <col min="15871" max="15871" width="7.5703125" style="12" bestFit="1" customWidth="1"/>
    <col min="15872" max="15872" width="7" style="12" bestFit="1" customWidth="1"/>
    <col min="15873" max="15873" width="5.5703125" style="12" bestFit="1" customWidth="1"/>
    <col min="15874" max="15874" width="8.7109375" style="12" bestFit="1" customWidth="1"/>
    <col min="15875" max="15875" width="8.42578125" style="12" bestFit="1" customWidth="1"/>
    <col min="15876" max="15876" width="76.140625" style="12" customWidth="1"/>
    <col min="15877" max="15878" width="16.5703125" style="12" customWidth="1"/>
    <col min="15879" max="15879" width="16.7109375" style="12" customWidth="1"/>
    <col min="15880" max="15880" width="18.5703125" style="12" customWidth="1"/>
    <col min="15881" max="16126" width="9.140625" style="12"/>
    <col min="16127" max="16127" width="7.5703125" style="12" bestFit="1" customWidth="1"/>
    <col min="16128" max="16128" width="7" style="12" bestFit="1" customWidth="1"/>
    <col min="16129" max="16129" width="5.5703125" style="12" bestFit="1" customWidth="1"/>
    <col min="16130" max="16130" width="8.7109375" style="12" bestFit="1" customWidth="1"/>
    <col min="16131" max="16131" width="8.42578125" style="12" bestFit="1" customWidth="1"/>
    <col min="16132" max="16132" width="76.140625" style="12" customWidth="1"/>
    <col min="16133" max="16134" width="16.5703125" style="12" customWidth="1"/>
    <col min="16135" max="16135" width="16.7109375" style="12" customWidth="1"/>
    <col min="16136" max="16136" width="18.5703125" style="12" customWidth="1"/>
    <col min="16137" max="16384" width="9.140625" style="12"/>
  </cols>
  <sheetData>
    <row r="1" spans="1:8" ht="14.25" customHeight="1">
      <c r="A1" s="175" t="s">
        <v>53</v>
      </c>
      <c r="B1" s="175"/>
      <c r="C1" s="175"/>
      <c r="D1" s="175"/>
      <c r="E1" s="175"/>
      <c r="F1" s="175"/>
      <c r="G1" s="175"/>
      <c r="H1" s="175"/>
    </row>
    <row r="2" spans="1:8" ht="15" customHeight="1">
      <c r="A2" s="175" t="s">
        <v>76</v>
      </c>
      <c r="B2" s="175"/>
      <c r="C2" s="175"/>
      <c r="D2" s="175"/>
      <c r="E2" s="175"/>
      <c r="F2" s="175"/>
      <c r="G2" s="175"/>
      <c r="H2" s="175"/>
    </row>
    <row r="3" spans="1:8">
      <c r="A3" s="175" t="s">
        <v>0</v>
      </c>
      <c r="B3" s="175"/>
      <c r="C3" s="175"/>
      <c r="D3" s="175"/>
      <c r="E3" s="175"/>
      <c r="F3" s="175"/>
      <c r="G3" s="175"/>
      <c r="H3" s="175"/>
    </row>
    <row r="4" spans="1:8">
      <c r="A4" s="175"/>
      <c r="B4" s="175"/>
      <c r="C4" s="175"/>
      <c r="D4" s="175"/>
      <c r="E4" s="175"/>
      <c r="F4" s="175"/>
      <c r="G4" s="175"/>
      <c r="H4" s="175"/>
    </row>
    <row r="5" spans="1:8" ht="46.5" customHeight="1">
      <c r="A5" s="176" t="s">
        <v>78</v>
      </c>
      <c r="B5" s="176"/>
      <c r="C5" s="176"/>
      <c r="D5" s="176"/>
      <c r="E5" s="176"/>
      <c r="F5" s="176"/>
      <c r="G5" s="176"/>
      <c r="H5" s="176"/>
    </row>
    <row r="6" spans="1:8">
      <c r="F6" s="75"/>
      <c r="G6" s="75"/>
      <c r="H6" s="75"/>
    </row>
    <row r="7" spans="1:8">
      <c r="G7" s="174" t="s">
        <v>74</v>
      </c>
      <c r="H7" s="174"/>
    </row>
    <row r="8" spans="1:8" ht="68.25" customHeight="1">
      <c r="A8" s="169" t="s">
        <v>5</v>
      </c>
      <c r="B8" s="170"/>
      <c r="C8" s="171"/>
      <c r="D8" s="169" t="s">
        <v>1</v>
      </c>
      <c r="E8" s="171"/>
      <c r="F8" s="177" t="s">
        <v>20</v>
      </c>
      <c r="G8" s="172" t="s">
        <v>36</v>
      </c>
      <c r="H8" s="173"/>
    </row>
    <row r="9" spans="1:8">
      <c r="A9" s="13" t="s">
        <v>81</v>
      </c>
      <c r="B9" s="13" t="s">
        <v>82</v>
      </c>
      <c r="C9" s="13" t="s">
        <v>83</v>
      </c>
      <c r="D9" s="13" t="s">
        <v>24</v>
      </c>
      <c r="E9" s="13" t="s">
        <v>25</v>
      </c>
      <c r="F9" s="178"/>
      <c r="G9" s="13" t="s">
        <v>73</v>
      </c>
      <c r="H9" s="13" t="s">
        <v>2</v>
      </c>
    </row>
    <row r="10" spans="1:8">
      <c r="A10" s="13"/>
      <c r="B10" s="13"/>
      <c r="C10" s="13"/>
      <c r="D10" s="13"/>
      <c r="E10" s="13"/>
      <c r="F10" s="14" t="s">
        <v>4</v>
      </c>
      <c r="G10" s="19">
        <f>+G12</f>
        <v>0</v>
      </c>
      <c r="H10" s="19">
        <f>+H12</f>
        <v>0</v>
      </c>
    </row>
    <row r="11" spans="1:8" ht="18" customHeight="1">
      <c r="A11" s="13"/>
      <c r="B11" s="13"/>
      <c r="C11" s="13"/>
      <c r="D11" s="13"/>
      <c r="E11" s="13"/>
      <c r="F11" s="15" t="s">
        <v>3</v>
      </c>
      <c r="G11" s="19"/>
      <c r="H11" s="19"/>
    </row>
    <row r="12" spans="1:8">
      <c r="A12" s="16" t="s">
        <v>38</v>
      </c>
      <c r="B12" s="13"/>
      <c r="C12" s="13"/>
      <c r="D12" s="13"/>
      <c r="E12" s="13"/>
      <c r="F12" s="14" t="s">
        <v>39</v>
      </c>
      <c r="G12" s="19">
        <f>+G14</f>
        <v>0</v>
      </c>
      <c r="H12" s="19">
        <f>+H14</f>
        <v>0</v>
      </c>
    </row>
    <row r="13" spans="1:8">
      <c r="A13" s="13"/>
      <c r="B13" s="13"/>
      <c r="C13" s="13"/>
      <c r="D13" s="13"/>
      <c r="E13" s="13"/>
      <c r="F13" s="15" t="s">
        <v>3</v>
      </c>
      <c r="G13" s="19"/>
      <c r="H13" s="19"/>
    </row>
    <row r="14" spans="1:8">
      <c r="A14" s="13"/>
      <c r="B14" s="13" t="s">
        <v>40</v>
      </c>
      <c r="C14" s="13"/>
      <c r="D14" s="13"/>
      <c r="E14" s="13"/>
      <c r="F14" s="14" t="s">
        <v>41</v>
      </c>
      <c r="G14" s="19">
        <f>+G16</f>
        <v>0</v>
      </c>
      <c r="H14" s="19">
        <f>+H16</f>
        <v>0</v>
      </c>
    </row>
    <row r="15" spans="1:8">
      <c r="A15" s="13"/>
      <c r="B15" s="13"/>
      <c r="C15" s="13"/>
      <c r="D15" s="13"/>
      <c r="E15" s="13"/>
      <c r="F15" s="15" t="s">
        <v>3</v>
      </c>
      <c r="G15" s="19"/>
      <c r="H15" s="19"/>
    </row>
    <row r="16" spans="1:8">
      <c r="A16" s="13"/>
      <c r="B16" s="13"/>
      <c r="C16" s="16" t="s">
        <v>17</v>
      </c>
      <c r="D16" s="13"/>
      <c r="E16" s="13"/>
      <c r="F16" s="14" t="s">
        <v>42</v>
      </c>
      <c r="G16" s="19">
        <f>+G18</f>
        <v>0</v>
      </c>
      <c r="H16" s="19">
        <f>+H18</f>
        <v>0</v>
      </c>
    </row>
    <row r="17" spans="1:9">
      <c r="A17" s="13"/>
      <c r="B17" s="13"/>
      <c r="C17" s="13"/>
      <c r="D17" s="13"/>
      <c r="E17" s="13"/>
      <c r="F17" s="15" t="s">
        <v>3</v>
      </c>
      <c r="G17" s="19"/>
      <c r="H17" s="19"/>
    </row>
    <row r="18" spans="1:9" ht="42.75" customHeight="1">
      <c r="A18" s="169"/>
      <c r="B18" s="170"/>
      <c r="C18" s="170"/>
      <c r="D18" s="170"/>
      <c r="E18" s="171"/>
      <c r="F18" s="14" t="s">
        <v>34</v>
      </c>
      <c r="G18" s="19">
        <f>+G20</f>
        <v>0</v>
      </c>
      <c r="H18" s="19">
        <f>+H20</f>
        <v>0</v>
      </c>
    </row>
    <row r="19" spans="1:9">
      <c r="A19" s="13"/>
      <c r="B19" s="13"/>
      <c r="C19" s="13"/>
      <c r="D19" s="13"/>
      <c r="E19" s="13"/>
      <c r="F19" s="15" t="s">
        <v>3</v>
      </c>
      <c r="G19" s="19"/>
      <c r="H19" s="19"/>
    </row>
    <row r="20" spans="1:9">
      <c r="A20" s="13"/>
      <c r="B20" s="13"/>
      <c r="C20" s="13"/>
      <c r="D20" s="13" t="s">
        <v>43</v>
      </c>
      <c r="E20" s="13"/>
      <c r="F20" s="14" t="s">
        <v>44</v>
      </c>
      <c r="G20" s="19">
        <f>+G22+G38</f>
        <v>0</v>
      </c>
      <c r="H20" s="19">
        <f>+H22+H38</f>
        <v>0</v>
      </c>
    </row>
    <row r="21" spans="1:9">
      <c r="A21" s="13"/>
      <c r="B21" s="13"/>
      <c r="C21" s="13"/>
      <c r="D21" s="13"/>
      <c r="E21" s="13"/>
      <c r="F21" s="15" t="s">
        <v>3</v>
      </c>
      <c r="G21" s="19"/>
      <c r="H21" s="19"/>
    </row>
    <row r="22" spans="1:9" ht="26.25" customHeight="1">
      <c r="A22" s="13"/>
      <c r="B22" s="13"/>
      <c r="C22" s="13"/>
      <c r="D22" s="13"/>
      <c r="E22" s="13">
        <v>21001</v>
      </c>
      <c r="F22" s="130" t="str">
        <f>'[1]1'!C13</f>
        <v>Պետական նշանակության ավտոճանապարհների հիմնանորոգում</v>
      </c>
      <c r="G22" s="137">
        <f>G24+G31</f>
        <v>732009.2</v>
      </c>
      <c r="H22" s="137">
        <f>H24+H31</f>
        <v>732009.2</v>
      </c>
    </row>
    <row r="23" spans="1:9">
      <c r="A23" s="13"/>
      <c r="B23" s="13"/>
      <c r="C23" s="13"/>
      <c r="D23" s="13"/>
      <c r="E23" s="13"/>
      <c r="F23" s="15" t="s">
        <v>18</v>
      </c>
      <c r="G23" s="19"/>
      <c r="H23" s="19"/>
    </row>
    <row r="24" spans="1:9" s="20" customFormat="1">
      <c r="A24" s="13"/>
      <c r="B24" s="13"/>
      <c r="C24" s="13"/>
      <c r="D24" s="13"/>
      <c r="E24" s="13"/>
      <c r="F24" s="18" t="s">
        <v>142</v>
      </c>
      <c r="G24" s="19">
        <f>+G26</f>
        <v>0</v>
      </c>
      <c r="H24" s="19">
        <f>+H26</f>
        <v>-313718.20000000007</v>
      </c>
    </row>
    <row r="25" spans="1:9" s="24" customFormat="1" ht="16.5" customHeight="1">
      <c r="A25" s="13"/>
      <c r="B25" s="13"/>
      <c r="C25" s="13"/>
      <c r="D25" s="13"/>
      <c r="E25" s="13"/>
      <c r="F25" s="15" t="s">
        <v>19</v>
      </c>
      <c r="G25" s="19"/>
      <c r="H25" s="19"/>
    </row>
    <row r="26" spans="1:9" s="24" customFormat="1" ht="15.75" customHeight="1">
      <c r="A26" s="13"/>
      <c r="B26" s="13"/>
      <c r="C26" s="13"/>
      <c r="D26" s="13"/>
      <c r="E26" s="13"/>
      <c r="F26" s="15" t="s">
        <v>4</v>
      </c>
      <c r="G26" s="19">
        <f t="shared" ref="G26:H29" si="0">+G27</f>
        <v>0</v>
      </c>
      <c r="H26" s="19">
        <f t="shared" si="0"/>
        <v>-313718.20000000007</v>
      </c>
    </row>
    <row r="27" spans="1:9" s="24" customFormat="1" ht="15.75" customHeight="1">
      <c r="A27" s="13"/>
      <c r="B27" s="13"/>
      <c r="C27" s="13"/>
      <c r="D27" s="13"/>
      <c r="E27" s="13"/>
      <c r="F27" s="15" t="s">
        <v>69</v>
      </c>
      <c r="G27" s="19">
        <f t="shared" si="0"/>
        <v>0</v>
      </c>
      <c r="H27" s="19">
        <f t="shared" si="0"/>
        <v>-313718.20000000007</v>
      </c>
    </row>
    <row r="28" spans="1:9" s="24" customFormat="1" ht="15.75" customHeight="1">
      <c r="A28" s="13"/>
      <c r="B28" s="13"/>
      <c r="C28" s="13"/>
      <c r="D28" s="13"/>
      <c r="E28" s="13"/>
      <c r="F28" s="15" t="s">
        <v>70</v>
      </c>
      <c r="G28" s="19">
        <f t="shared" si="0"/>
        <v>0</v>
      </c>
      <c r="H28" s="19">
        <f t="shared" si="0"/>
        <v>-313718.20000000007</v>
      </c>
      <c r="I28" s="71"/>
    </row>
    <row r="29" spans="1:9" s="24" customFormat="1" ht="15.75" customHeight="1">
      <c r="A29" s="13"/>
      <c r="B29" s="13"/>
      <c r="C29" s="13"/>
      <c r="D29" s="13"/>
      <c r="E29" s="13"/>
      <c r="F29" s="15" t="s">
        <v>71</v>
      </c>
      <c r="G29" s="19">
        <f t="shared" si="0"/>
        <v>0</v>
      </c>
      <c r="H29" s="19">
        <f t="shared" si="0"/>
        <v>-313718.20000000007</v>
      </c>
    </row>
    <row r="30" spans="1:9" s="25" customFormat="1" ht="21.75" customHeight="1">
      <c r="A30" s="13"/>
      <c r="B30" s="13"/>
      <c r="C30" s="13"/>
      <c r="D30" s="13"/>
      <c r="E30" s="13"/>
      <c r="F30" s="15" t="s">
        <v>46</v>
      </c>
      <c r="G30" s="19">
        <v>0</v>
      </c>
      <c r="H30" s="19">
        <f>-H31-H38</f>
        <v>-313718.20000000007</v>
      </c>
    </row>
    <row r="31" spans="1:9" s="92" customFormat="1" ht="34.5">
      <c r="A31" s="17"/>
      <c r="B31" s="17"/>
      <c r="C31" s="17"/>
      <c r="D31" s="17"/>
      <c r="E31" s="17"/>
      <c r="F31" s="18" t="s">
        <v>54</v>
      </c>
      <c r="G31" s="19">
        <f>+G33</f>
        <v>732009.2</v>
      </c>
      <c r="H31" s="19">
        <f>+H33</f>
        <v>1045727.4</v>
      </c>
      <c r="I31" s="25"/>
    </row>
    <row r="32" spans="1:9" s="92" customFormat="1" ht="34.5">
      <c r="A32" s="21"/>
      <c r="B32" s="22"/>
      <c r="C32" s="23"/>
      <c r="D32" s="23"/>
      <c r="E32" s="23"/>
      <c r="F32" s="15" t="s">
        <v>19</v>
      </c>
      <c r="G32" s="19"/>
      <c r="H32" s="19"/>
      <c r="I32" s="25"/>
    </row>
    <row r="33" spans="1:9" s="92" customFormat="1">
      <c r="A33" s="21"/>
      <c r="B33" s="22"/>
      <c r="C33" s="23"/>
      <c r="D33" s="23"/>
      <c r="E33" s="23"/>
      <c r="F33" s="15" t="s">
        <v>4</v>
      </c>
      <c r="G33" s="19">
        <f t="shared" ref="G33:H36" si="1">+G34</f>
        <v>732009.2</v>
      </c>
      <c r="H33" s="19">
        <f t="shared" si="1"/>
        <v>1045727.4</v>
      </c>
      <c r="I33" s="25"/>
    </row>
    <row r="34" spans="1:9" s="92" customFormat="1">
      <c r="A34" s="21"/>
      <c r="B34" s="22"/>
      <c r="C34" s="23"/>
      <c r="D34" s="23"/>
      <c r="E34" s="23"/>
      <c r="F34" s="15" t="s">
        <v>69</v>
      </c>
      <c r="G34" s="19">
        <f t="shared" si="1"/>
        <v>732009.2</v>
      </c>
      <c r="H34" s="19">
        <f t="shared" si="1"/>
        <v>1045727.4</v>
      </c>
      <c r="I34" s="25"/>
    </row>
    <row r="35" spans="1:9" s="92" customFormat="1">
      <c r="A35" s="21"/>
      <c r="B35" s="22"/>
      <c r="C35" s="23"/>
      <c r="D35" s="23"/>
      <c r="E35" s="23"/>
      <c r="F35" s="15" t="s">
        <v>70</v>
      </c>
      <c r="G35" s="19">
        <f t="shared" si="1"/>
        <v>732009.2</v>
      </c>
      <c r="H35" s="19">
        <f t="shared" si="1"/>
        <v>1045727.4</v>
      </c>
      <c r="I35" s="25"/>
    </row>
    <row r="36" spans="1:9" s="92" customFormat="1">
      <c r="A36" s="21"/>
      <c r="B36" s="22"/>
      <c r="C36" s="23"/>
      <c r="D36" s="23"/>
      <c r="E36" s="23"/>
      <c r="F36" s="15" t="s">
        <v>71</v>
      </c>
      <c r="G36" s="19">
        <f t="shared" si="1"/>
        <v>732009.2</v>
      </c>
      <c r="H36" s="19">
        <f t="shared" si="1"/>
        <v>1045727.4</v>
      </c>
      <c r="I36" s="25"/>
    </row>
    <row r="37" spans="1:9" s="92" customFormat="1">
      <c r="A37" s="138"/>
      <c r="B37" s="139"/>
      <c r="C37" s="140"/>
      <c r="D37" s="138"/>
      <c r="E37" s="141"/>
      <c r="F37" s="130" t="s">
        <v>143</v>
      </c>
      <c r="G37" s="19">
        <v>732009.2</v>
      </c>
      <c r="H37" s="19">
        <v>1045727.4</v>
      </c>
      <c r="I37" s="25"/>
    </row>
    <row r="38" spans="1:9" s="92" customFormat="1" ht="34.5">
      <c r="A38" s="13"/>
      <c r="B38" s="13"/>
      <c r="C38" s="13"/>
      <c r="D38" s="13"/>
      <c r="E38" s="13">
        <v>21012</v>
      </c>
      <c r="F38" s="130" t="s">
        <v>119</v>
      </c>
      <c r="G38" s="19">
        <f>+G40</f>
        <v>-732009.2</v>
      </c>
      <c r="H38" s="19">
        <f>+H40</f>
        <v>-732009.2</v>
      </c>
      <c r="I38" s="25"/>
    </row>
    <row r="39" spans="1:9" s="95" customFormat="1">
      <c r="A39" s="13"/>
      <c r="B39" s="13"/>
      <c r="C39" s="13"/>
      <c r="D39" s="13"/>
      <c r="E39" s="13"/>
      <c r="F39" s="15" t="s">
        <v>18</v>
      </c>
      <c r="G39" s="19"/>
      <c r="H39" s="19"/>
      <c r="I39" s="25"/>
    </row>
    <row r="40" spans="1:9" ht="34.5">
      <c r="A40" s="17"/>
      <c r="B40" s="17"/>
      <c r="C40" s="17"/>
      <c r="D40" s="17"/>
      <c r="E40" s="17"/>
      <c r="F40" s="142" t="s">
        <v>54</v>
      </c>
      <c r="G40" s="19">
        <f>+G42</f>
        <v>-732009.2</v>
      </c>
      <c r="H40" s="19">
        <f>+H42</f>
        <v>-732009.2</v>
      </c>
    </row>
    <row r="41" spans="1:9" ht="34.5">
      <c r="A41" s="21"/>
      <c r="B41" s="22"/>
      <c r="C41" s="23"/>
      <c r="D41" s="23"/>
      <c r="E41" s="23"/>
      <c r="F41" s="15" t="s">
        <v>19</v>
      </c>
      <c r="G41" s="19"/>
      <c r="H41" s="19"/>
    </row>
    <row r="42" spans="1:9">
      <c r="A42" s="21"/>
      <c r="B42" s="22"/>
      <c r="C42" s="23"/>
      <c r="D42" s="23"/>
      <c r="E42" s="23"/>
      <c r="F42" s="15" t="s">
        <v>4</v>
      </c>
      <c r="G42" s="19">
        <f t="shared" ref="G42:H45" si="2">+G43</f>
        <v>-732009.2</v>
      </c>
      <c r="H42" s="19">
        <f t="shared" si="2"/>
        <v>-732009.2</v>
      </c>
    </row>
    <row r="43" spans="1:9">
      <c r="A43" s="21"/>
      <c r="B43" s="22"/>
      <c r="C43" s="23"/>
      <c r="D43" s="23"/>
      <c r="E43" s="23"/>
      <c r="F43" s="15" t="s">
        <v>69</v>
      </c>
      <c r="G43" s="19">
        <f t="shared" si="2"/>
        <v>-732009.2</v>
      </c>
      <c r="H43" s="19">
        <f t="shared" si="2"/>
        <v>-732009.2</v>
      </c>
    </row>
    <row r="44" spans="1:9">
      <c r="A44" s="21"/>
      <c r="B44" s="22"/>
      <c r="C44" s="23"/>
      <c r="D44" s="23"/>
      <c r="E44" s="23"/>
      <c r="F44" s="15" t="s">
        <v>70</v>
      </c>
      <c r="G44" s="19">
        <f t="shared" si="2"/>
        <v>-732009.2</v>
      </c>
      <c r="H44" s="19">
        <f t="shared" si="2"/>
        <v>-732009.2</v>
      </c>
    </row>
    <row r="45" spans="1:9">
      <c r="A45" s="21"/>
      <c r="B45" s="22"/>
      <c r="C45" s="23"/>
      <c r="D45" s="23"/>
      <c r="E45" s="23"/>
      <c r="F45" s="130" t="s">
        <v>71</v>
      </c>
      <c r="G45" s="19">
        <f t="shared" si="2"/>
        <v>-732009.2</v>
      </c>
      <c r="H45" s="19">
        <f t="shared" si="2"/>
        <v>-732009.2</v>
      </c>
    </row>
    <row r="46" spans="1:9">
      <c r="A46" s="138"/>
      <c r="B46" s="139"/>
      <c r="C46" s="140"/>
      <c r="D46" s="138"/>
      <c r="E46" s="141"/>
      <c r="F46" s="130" t="s">
        <v>123</v>
      </c>
      <c r="G46" s="19">
        <f>+'1'!D26</f>
        <v>-732009.2</v>
      </c>
      <c r="H46" s="19">
        <f>+'1'!E26</f>
        <v>-732009.2</v>
      </c>
    </row>
  </sheetData>
  <mergeCells count="11">
    <mergeCell ref="A18:E18"/>
    <mergeCell ref="G8:H8"/>
    <mergeCell ref="G7:H7"/>
    <mergeCell ref="A1:H1"/>
    <mergeCell ref="A2:H2"/>
    <mergeCell ref="A3:H3"/>
    <mergeCell ref="A4:H4"/>
    <mergeCell ref="A5:H5"/>
    <mergeCell ref="A8:C8"/>
    <mergeCell ref="D8:E8"/>
    <mergeCell ref="F8:F9"/>
  </mergeCells>
  <pageMargins left="0.19685039370078741" right="0.19685039370078741" top="0.15748031496062992" bottom="0.15748031496062992" header="0.15748031496062992" footer="0.15748031496062992"/>
  <pageSetup paperSize="9" scale="55" orientation="landscape" r:id="rId1"/>
  <ignoredErrors>
    <ignoredError sqref="A6:F6 F7 F9 F8 G6:H6 G7:H7 G9:H9" formula="1"/>
    <ignoredError sqref="A7:E8 A9:D9" numberStoredAsText="1" formula="1"/>
    <ignoredError sqref="A12:E17 D20:E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opLeftCell="A7" zoomScaleNormal="100" workbookViewId="0">
      <selection activeCell="H30" sqref="H30"/>
    </sheetView>
  </sheetViews>
  <sheetFormatPr defaultRowHeight="17.25"/>
  <cols>
    <col min="1" max="1" width="10.140625" style="37" customWidth="1"/>
    <col min="2" max="2" width="13.7109375" style="37" customWidth="1"/>
    <col min="3" max="3" width="65.140625" style="35" customWidth="1"/>
    <col min="4" max="9" width="16.7109375" style="35" customWidth="1"/>
    <col min="10" max="16384" width="9.140625" style="35"/>
  </cols>
  <sheetData>
    <row r="1" spans="1:12" ht="17.25" customHeight="1">
      <c r="I1" s="57" t="s">
        <v>47</v>
      </c>
      <c r="J1" s="56"/>
      <c r="K1" s="56"/>
      <c r="L1" s="56"/>
    </row>
    <row r="2" spans="1:12" ht="17.25" customHeight="1">
      <c r="I2" s="57" t="s">
        <v>76</v>
      </c>
      <c r="J2" s="56"/>
      <c r="K2" s="56"/>
      <c r="L2" s="56"/>
    </row>
    <row r="3" spans="1:12" ht="17.25" customHeight="1">
      <c r="I3" s="57" t="s">
        <v>0</v>
      </c>
      <c r="J3" s="56"/>
      <c r="K3" s="56"/>
      <c r="L3" s="56"/>
    </row>
    <row r="4" spans="1:12">
      <c r="A4" s="179"/>
      <c r="B4" s="179"/>
      <c r="C4" s="179"/>
      <c r="D4" s="179"/>
      <c r="E4" s="179"/>
    </row>
    <row r="5" spans="1:12" ht="66.75" customHeight="1">
      <c r="A5" s="194" t="s">
        <v>141</v>
      </c>
      <c r="B5" s="194"/>
      <c r="C5" s="194"/>
      <c r="D5" s="194"/>
      <c r="E5" s="194"/>
      <c r="F5" s="194"/>
      <c r="G5" s="194"/>
      <c r="H5" s="194"/>
      <c r="I5" s="194"/>
    </row>
    <row r="6" spans="1:12" ht="17.25" customHeight="1">
      <c r="A6" s="36"/>
      <c r="B6" s="36"/>
      <c r="C6" s="122"/>
      <c r="I6" s="133" t="s">
        <v>74</v>
      </c>
      <c r="J6" s="133"/>
    </row>
    <row r="7" spans="1:12" s="37" customFormat="1" ht="44.25" customHeight="1">
      <c r="A7" s="188" t="s">
        <v>1</v>
      </c>
      <c r="B7" s="189"/>
      <c r="C7" s="186" t="s">
        <v>130</v>
      </c>
      <c r="D7" s="195" t="s">
        <v>36</v>
      </c>
      <c r="E7" s="195"/>
      <c r="F7" s="195"/>
      <c r="G7" s="195"/>
      <c r="H7" s="195"/>
      <c r="I7" s="195"/>
    </row>
    <row r="8" spans="1:12" s="37" customFormat="1">
      <c r="A8" s="190"/>
      <c r="B8" s="191"/>
      <c r="C8" s="161"/>
      <c r="D8" s="165" t="s">
        <v>137</v>
      </c>
      <c r="E8" s="180"/>
      <c r="F8" s="167"/>
      <c r="G8" s="165" t="s">
        <v>138</v>
      </c>
      <c r="H8" s="180"/>
      <c r="I8" s="167"/>
    </row>
    <row r="9" spans="1:12" ht="17.25" customHeight="1">
      <c r="A9" s="192"/>
      <c r="B9" s="193"/>
      <c r="C9" s="161"/>
      <c r="D9" s="181" t="s">
        <v>131</v>
      </c>
      <c r="E9" s="183" t="s">
        <v>3</v>
      </c>
      <c r="F9" s="184"/>
      <c r="G9" s="181" t="s">
        <v>131</v>
      </c>
      <c r="H9" s="183" t="s">
        <v>3</v>
      </c>
      <c r="I9" s="184"/>
    </row>
    <row r="10" spans="1:12" s="50" customFormat="1" ht="34.5">
      <c r="A10" s="124" t="s">
        <v>132</v>
      </c>
      <c r="B10" s="124" t="s">
        <v>133</v>
      </c>
      <c r="C10" s="187"/>
      <c r="D10" s="182"/>
      <c r="E10" s="124" t="s">
        <v>134</v>
      </c>
      <c r="F10" s="124" t="s">
        <v>135</v>
      </c>
      <c r="G10" s="182"/>
      <c r="H10" s="124" t="s">
        <v>134</v>
      </c>
      <c r="I10" s="124" t="s">
        <v>135</v>
      </c>
    </row>
    <row r="11" spans="1:12" s="50" customFormat="1">
      <c r="A11" s="125"/>
      <c r="B11" s="125"/>
      <c r="C11" s="125" t="s">
        <v>102</v>
      </c>
      <c r="D11" s="126">
        <f t="shared" ref="D11:I11" si="0">+D14</f>
        <v>-732009.2</v>
      </c>
      <c r="E11" s="126">
        <f t="shared" si="0"/>
        <v>0</v>
      </c>
      <c r="F11" s="126">
        <f t="shared" si="0"/>
        <v>-732009.2</v>
      </c>
      <c r="G11" s="126">
        <f t="shared" si="0"/>
        <v>-732009.2</v>
      </c>
      <c r="H11" s="126">
        <f t="shared" si="0"/>
        <v>0</v>
      </c>
      <c r="I11" s="126">
        <f t="shared" si="0"/>
        <v>-732009.2</v>
      </c>
    </row>
    <row r="12" spans="1:12" s="129" customFormat="1">
      <c r="A12" s="130"/>
      <c r="B12" s="130"/>
      <c r="C12" s="130" t="s">
        <v>3</v>
      </c>
      <c r="D12" s="131"/>
      <c r="E12" s="131"/>
      <c r="F12" s="131"/>
      <c r="G12" s="131"/>
      <c r="H12" s="131"/>
      <c r="I12" s="131"/>
      <c r="J12" s="128"/>
    </row>
    <row r="13" spans="1:12" s="129" customFormat="1">
      <c r="A13" s="130"/>
      <c r="B13" s="130"/>
      <c r="C13" s="125" t="s">
        <v>69</v>
      </c>
      <c r="D13" s="132">
        <f>+E13+F13</f>
        <v>-732009.2</v>
      </c>
      <c r="E13" s="132">
        <f>+E17</f>
        <v>0</v>
      </c>
      <c r="F13" s="132">
        <f>+F17</f>
        <v>-732009.2</v>
      </c>
      <c r="G13" s="132">
        <f>+H13+I13</f>
        <v>-732009.2</v>
      </c>
      <c r="H13" s="132">
        <f>+H17</f>
        <v>0</v>
      </c>
      <c r="I13" s="132">
        <f>+I17</f>
        <v>-732009.2</v>
      </c>
      <c r="J13" s="128"/>
    </row>
    <row r="14" spans="1:12" ht="34.5">
      <c r="A14" s="125"/>
      <c r="B14" s="125"/>
      <c r="C14" s="125" t="s">
        <v>34</v>
      </c>
      <c r="D14" s="127">
        <f>+D15</f>
        <v>-732009.2</v>
      </c>
      <c r="E14" s="127">
        <f t="shared" ref="E14:F14" si="1">+E15</f>
        <v>0</v>
      </c>
      <c r="F14" s="127">
        <f t="shared" si="1"/>
        <v>-732009.2</v>
      </c>
      <c r="G14" s="127">
        <f>+G15</f>
        <v>-732009.2</v>
      </c>
      <c r="H14" s="127">
        <f t="shared" ref="H14" si="2">+H15</f>
        <v>0</v>
      </c>
      <c r="I14" s="127">
        <f t="shared" ref="I14" si="3">+I15</f>
        <v>-732009.2</v>
      </c>
    </row>
    <row r="15" spans="1:12">
      <c r="A15" s="125" t="s">
        <v>43</v>
      </c>
      <c r="B15" s="125"/>
      <c r="C15" s="125" t="s">
        <v>44</v>
      </c>
      <c r="D15" s="126">
        <f>+D17</f>
        <v>-732009.2</v>
      </c>
      <c r="E15" s="126">
        <f t="shared" ref="E15:F15" si="4">+E17</f>
        <v>0</v>
      </c>
      <c r="F15" s="126">
        <f t="shared" si="4"/>
        <v>-732009.2</v>
      </c>
      <c r="G15" s="126">
        <f>+G17</f>
        <v>-732009.2</v>
      </c>
      <c r="H15" s="126">
        <f t="shared" ref="H15:I15" si="5">+H17</f>
        <v>0</v>
      </c>
      <c r="I15" s="126">
        <f t="shared" si="5"/>
        <v>-732009.2</v>
      </c>
    </row>
    <row r="16" spans="1:12" ht="17.25" customHeight="1">
      <c r="A16" s="183" t="s">
        <v>136</v>
      </c>
      <c r="B16" s="185"/>
      <c r="C16" s="185"/>
      <c r="D16" s="184"/>
      <c r="E16" s="125"/>
      <c r="F16" s="125"/>
      <c r="G16" s="126"/>
      <c r="H16" s="126"/>
      <c r="I16" s="126"/>
    </row>
    <row r="17" spans="1:9" ht="51.75">
      <c r="A17" s="125"/>
      <c r="B17" s="125" t="s">
        <v>122</v>
      </c>
      <c r="C17" s="125" t="s">
        <v>119</v>
      </c>
      <c r="D17" s="126">
        <f>+E17+F17</f>
        <v>-732009.2</v>
      </c>
      <c r="E17" s="126">
        <v>0</v>
      </c>
      <c r="F17" s="126">
        <f>+'3'!G46</f>
        <v>-732009.2</v>
      </c>
      <c r="G17" s="126">
        <f>+H17+I17</f>
        <v>-732009.2</v>
      </c>
      <c r="H17" s="126">
        <v>0</v>
      </c>
      <c r="I17" s="126">
        <f>+'3'!H46</f>
        <v>-732009.2</v>
      </c>
    </row>
    <row r="18" spans="1:9">
      <c r="A18" s="125"/>
      <c r="B18" s="125"/>
      <c r="C18" s="125" t="s">
        <v>148</v>
      </c>
      <c r="D18" s="126"/>
      <c r="E18" s="126"/>
      <c r="F18" s="126"/>
      <c r="G18" s="126"/>
      <c r="H18" s="126"/>
      <c r="I18" s="126"/>
    </row>
    <row r="19" spans="1:9" ht="34.5">
      <c r="A19" s="125"/>
      <c r="B19" s="125"/>
      <c r="C19" s="125" t="s">
        <v>54</v>
      </c>
      <c r="D19" s="126">
        <f>+E19+F19</f>
        <v>-732009.2</v>
      </c>
      <c r="E19" s="126">
        <v>0</v>
      </c>
      <c r="F19" s="126">
        <f>+F21</f>
        <v>-732009.2</v>
      </c>
      <c r="G19" s="126">
        <f>+H19+I19</f>
        <v>-732009.2</v>
      </c>
      <c r="H19" s="126">
        <v>0</v>
      </c>
      <c r="I19" s="126">
        <f>+I21</f>
        <v>-732009.2</v>
      </c>
    </row>
    <row r="20" spans="1:9" ht="34.5">
      <c r="A20" s="125"/>
      <c r="B20" s="125"/>
      <c r="C20" s="125" t="s">
        <v>149</v>
      </c>
      <c r="D20" s="126"/>
      <c r="E20" s="126"/>
      <c r="F20" s="126"/>
      <c r="G20" s="126"/>
      <c r="H20" s="126"/>
      <c r="I20" s="126"/>
    </row>
    <row r="21" spans="1:9">
      <c r="A21" s="125"/>
      <c r="B21" s="125"/>
      <c r="C21" s="125" t="s">
        <v>4</v>
      </c>
      <c r="D21" s="126">
        <f>+E21+F21</f>
        <v>-732009.2</v>
      </c>
      <c r="E21" s="126">
        <v>0</v>
      </c>
      <c r="F21" s="126">
        <f>+F22</f>
        <v>-732009.2</v>
      </c>
      <c r="G21" s="126">
        <f>+H21+I21</f>
        <v>-732009.2</v>
      </c>
      <c r="H21" s="126">
        <v>0</v>
      </c>
      <c r="I21" s="126">
        <f>+I22</f>
        <v>-732009.2</v>
      </c>
    </row>
    <row r="22" spans="1:9">
      <c r="A22" s="125"/>
      <c r="B22" s="125"/>
      <c r="C22" s="125" t="s">
        <v>69</v>
      </c>
      <c r="D22" s="126">
        <f>+E22+F22</f>
        <v>-732009.2</v>
      </c>
      <c r="E22" s="126">
        <v>0</v>
      </c>
      <c r="F22" s="126">
        <f>+F23</f>
        <v>-732009.2</v>
      </c>
      <c r="G22" s="126">
        <f>+H22+I22</f>
        <v>-732009.2</v>
      </c>
      <c r="H22" s="126">
        <v>0</v>
      </c>
      <c r="I22" s="126">
        <f>+I23</f>
        <v>-732009.2</v>
      </c>
    </row>
    <row r="23" spans="1:9">
      <c r="A23" s="125"/>
      <c r="B23" s="125"/>
      <c r="C23" s="125" t="s">
        <v>70</v>
      </c>
      <c r="D23" s="126">
        <f>+E23+F23</f>
        <v>-732009.2</v>
      </c>
      <c r="E23" s="126">
        <v>0</v>
      </c>
      <c r="F23" s="126">
        <f>+F24</f>
        <v>-732009.2</v>
      </c>
      <c r="G23" s="126">
        <f>+H23+I23</f>
        <v>-732009.2</v>
      </c>
      <c r="H23" s="126">
        <v>0</v>
      </c>
      <c r="I23" s="126">
        <f>+I24</f>
        <v>-732009.2</v>
      </c>
    </row>
    <row r="24" spans="1:9">
      <c r="A24" s="125"/>
      <c r="B24" s="125"/>
      <c r="C24" s="125" t="s">
        <v>71</v>
      </c>
      <c r="D24" s="126">
        <f>+E24+F24</f>
        <v>-732009.2</v>
      </c>
      <c r="E24" s="126">
        <v>0</v>
      </c>
      <c r="F24" s="126">
        <f>+F25</f>
        <v>-732009.2</v>
      </c>
      <c r="G24" s="126">
        <f t="shared" ref="G24:G25" si="6">+H24+I24</f>
        <v>-732009.2</v>
      </c>
      <c r="H24" s="126">
        <v>0</v>
      </c>
      <c r="I24" s="126">
        <f>+I25</f>
        <v>-732009.2</v>
      </c>
    </row>
    <row r="25" spans="1:9">
      <c r="A25" s="125"/>
      <c r="B25" s="125"/>
      <c r="C25" s="125" t="s">
        <v>123</v>
      </c>
      <c r="D25" s="126">
        <f>+E25+F25</f>
        <v>-732009.2</v>
      </c>
      <c r="E25" s="126">
        <v>0</v>
      </c>
      <c r="F25" s="126">
        <v>-732009.2</v>
      </c>
      <c r="G25" s="126">
        <f t="shared" si="6"/>
        <v>-732009.2</v>
      </c>
      <c r="H25" s="126">
        <v>0</v>
      </c>
      <c r="I25" s="126">
        <v>-732009.2</v>
      </c>
    </row>
  </sheetData>
  <mergeCells count="12">
    <mergeCell ref="A16:D16"/>
    <mergeCell ref="C7:C10"/>
    <mergeCell ref="A7:B9"/>
    <mergeCell ref="A5:I5"/>
    <mergeCell ref="D7:I7"/>
    <mergeCell ref="D9:D10"/>
    <mergeCell ref="E9:F9"/>
    <mergeCell ref="A4:E4"/>
    <mergeCell ref="D8:F8"/>
    <mergeCell ref="G8:I8"/>
    <mergeCell ref="G9:G10"/>
    <mergeCell ref="H9:I9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landscape" horizontalDpi="300" verticalDpi="300" r:id="rId1"/>
  <ignoredErrors>
    <ignoredError sqref="G1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Normal="100" workbookViewId="0">
      <selection activeCell="G19" sqref="G19"/>
    </sheetView>
  </sheetViews>
  <sheetFormatPr defaultRowHeight="17.25"/>
  <cols>
    <col min="1" max="1" width="10.140625" style="37" customWidth="1"/>
    <col min="2" max="2" width="10.5703125" style="37" customWidth="1"/>
    <col min="3" max="3" width="65.140625" style="35" customWidth="1"/>
    <col min="4" max="5" width="20.28515625" style="35" customWidth="1"/>
    <col min="6" max="16384" width="9.140625" style="35"/>
  </cols>
  <sheetData>
    <row r="1" spans="1:8" ht="17.25" customHeight="1">
      <c r="A1" s="179" t="s">
        <v>96</v>
      </c>
      <c r="B1" s="179"/>
      <c r="C1" s="179"/>
      <c r="D1" s="179"/>
      <c r="E1" s="179"/>
    </row>
    <row r="2" spans="1:8" ht="17.25" customHeight="1">
      <c r="A2" s="179" t="s">
        <v>76</v>
      </c>
      <c r="B2" s="179"/>
      <c r="C2" s="179"/>
      <c r="D2" s="179"/>
      <c r="E2" s="179"/>
    </row>
    <row r="3" spans="1:8" ht="17.25" customHeight="1">
      <c r="A3" s="179" t="s">
        <v>0</v>
      </c>
      <c r="B3" s="179"/>
      <c r="C3" s="179"/>
      <c r="D3" s="179"/>
      <c r="E3" s="179"/>
    </row>
    <row r="4" spans="1:8">
      <c r="A4" s="179"/>
      <c r="B4" s="179"/>
      <c r="C4" s="179"/>
      <c r="D4" s="179"/>
      <c r="E4" s="179"/>
    </row>
    <row r="5" spans="1:8" ht="48" customHeight="1">
      <c r="A5" s="194" t="s">
        <v>152</v>
      </c>
      <c r="B5" s="194"/>
      <c r="C5" s="194"/>
      <c r="D5" s="194"/>
      <c r="E5" s="194"/>
    </row>
    <row r="6" spans="1:8" ht="17.25" customHeight="1">
      <c r="A6" s="36"/>
      <c r="B6" s="36"/>
      <c r="C6" s="74"/>
      <c r="D6" s="197" t="s">
        <v>74</v>
      </c>
      <c r="E6" s="197"/>
    </row>
    <row r="7" spans="1:8" s="37" customFormat="1" ht="69.75" customHeight="1">
      <c r="A7" s="196" t="s">
        <v>21</v>
      </c>
      <c r="B7" s="196"/>
      <c r="C7" s="186" t="s">
        <v>22</v>
      </c>
      <c r="D7" s="165" t="s">
        <v>36</v>
      </c>
      <c r="E7" s="167"/>
    </row>
    <row r="8" spans="1:8" s="37" customFormat="1" ht="56.25" customHeight="1">
      <c r="A8" s="38" t="s">
        <v>24</v>
      </c>
      <c r="B8" s="38" t="s">
        <v>25</v>
      </c>
      <c r="C8" s="187"/>
      <c r="D8" s="39" t="s">
        <v>73</v>
      </c>
      <c r="E8" s="40" t="s">
        <v>2</v>
      </c>
    </row>
    <row r="9" spans="1:8" s="37" customFormat="1">
      <c r="A9" s="38"/>
      <c r="B9" s="38"/>
      <c r="C9" s="41" t="s">
        <v>30</v>
      </c>
      <c r="D9" s="76">
        <f>+D11</f>
        <v>732009.2</v>
      </c>
      <c r="E9" s="91">
        <f>+E11</f>
        <v>732009.2</v>
      </c>
    </row>
    <row r="10" spans="1:8">
      <c r="A10" s="38"/>
      <c r="B10" s="38"/>
      <c r="C10" s="41" t="s">
        <v>31</v>
      </c>
      <c r="D10" s="42"/>
      <c r="E10" s="42"/>
    </row>
    <row r="11" spans="1:8" s="37" customFormat="1" ht="34.5">
      <c r="A11" s="43"/>
      <c r="B11" s="44"/>
      <c r="C11" s="45" t="s">
        <v>34</v>
      </c>
      <c r="D11" s="143">
        <f>+D13+D19</f>
        <v>732009.2</v>
      </c>
      <c r="E11" s="91">
        <f>+E13+E19</f>
        <v>732009.2</v>
      </c>
    </row>
    <row r="12" spans="1:8" s="37" customFormat="1">
      <c r="A12" s="43"/>
      <c r="B12" s="43"/>
      <c r="C12" s="46" t="s">
        <v>32</v>
      </c>
      <c r="D12" s="40"/>
      <c r="E12" s="40"/>
    </row>
    <row r="13" spans="1:8" ht="34.5">
      <c r="A13" s="65">
        <v>1049</v>
      </c>
      <c r="B13" s="65">
        <v>21001</v>
      </c>
      <c r="C13" s="77" t="s">
        <v>35</v>
      </c>
      <c r="D13" s="76">
        <f>+D15</f>
        <v>732009.2</v>
      </c>
      <c r="E13" s="91">
        <f t="shared" ref="E13" si="0">+E15</f>
        <v>1045727.4</v>
      </c>
      <c r="F13" s="37"/>
    </row>
    <row r="14" spans="1:8" s="50" customFormat="1">
      <c r="A14" s="47"/>
      <c r="B14" s="47"/>
      <c r="C14" s="48" t="s">
        <v>18</v>
      </c>
      <c r="D14" s="49"/>
      <c r="E14" s="49"/>
      <c r="F14" s="37"/>
    </row>
    <row r="15" spans="1:8" s="50" customFormat="1" ht="39" customHeight="1">
      <c r="A15" s="51"/>
      <c r="B15" s="51"/>
      <c r="C15" s="46" t="s">
        <v>37</v>
      </c>
      <c r="D15" s="49">
        <f>+D17</f>
        <v>732009.2</v>
      </c>
      <c r="E15" s="49">
        <f>+E17</f>
        <v>1045727.4</v>
      </c>
      <c r="F15" s="72"/>
      <c r="G15" s="72"/>
      <c r="H15" s="72"/>
    </row>
    <row r="16" spans="1:8">
      <c r="A16" s="53"/>
      <c r="B16" s="53"/>
      <c r="C16" s="48" t="s">
        <v>33</v>
      </c>
      <c r="D16" s="31"/>
      <c r="E16" s="31"/>
    </row>
    <row r="17" spans="1:8" ht="34.5">
      <c r="A17" s="46"/>
      <c r="B17" s="46">
        <v>2</v>
      </c>
      <c r="C17" s="55" t="s">
        <v>68</v>
      </c>
      <c r="D17" s="76">
        <f>SUM(D18:D18)</f>
        <v>732009.2</v>
      </c>
      <c r="E17" s="91">
        <f>SUM(E18:E18)</f>
        <v>1045727.4</v>
      </c>
    </row>
    <row r="18" spans="1:8" ht="51.75">
      <c r="A18" s="46"/>
      <c r="B18" s="46"/>
      <c r="C18" s="54" t="s">
        <v>121</v>
      </c>
      <c r="D18" s="76">
        <f>+'1'!D20</f>
        <v>732009.2</v>
      </c>
      <c r="E18" s="123">
        <f>+'3'!H37</f>
        <v>1045727.4</v>
      </c>
    </row>
    <row r="19" spans="1:8" ht="34.5">
      <c r="A19" s="65">
        <v>1049</v>
      </c>
      <c r="B19" s="65">
        <v>21001</v>
      </c>
      <c r="C19" s="77" t="s">
        <v>35</v>
      </c>
      <c r="D19" s="143">
        <f>+D21</f>
        <v>0</v>
      </c>
      <c r="E19" s="143">
        <f t="shared" ref="E19" si="1">+E21</f>
        <v>-313718.20000000007</v>
      </c>
      <c r="F19" s="37"/>
    </row>
    <row r="20" spans="1:8" s="50" customFormat="1">
      <c r="A20" s="47"/>
      <c r="B20" s="47"/>
      <c r="C20" s="48" t="s">
        <v>18</v>
      </c>
      <c r="D20" s="49"/>
      <c r="E20" s="49"/>
      <c r="F20" s="37"/>
    </row>
    <row r="21" spans="1:8" s="50" customFormat="1" ht="39" customHeight="1">
      <c r="A21" s="51"/>
      <c r="B21" s="51"/>
      <c r="C21" s="46" t="s">
        <v>147</v>
      </c>
      <c r="D21" s="49">
        <f>+'3'!G30</f>
        <v>0</v>
      </c>
      <c r="E21" s="49">
        <f>+'3'!H30</f>
        <v>-313718.20000000007</v>
      </c>
      <c r="F21" s="72"/>
      <c r="G21" s="72"/>
      <c r="H21" s="72"/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opLeftCell="A25" zoomScaleNormal="100" zoomScaleSheetLayoutView="85" workbookViewId="0">
      <selection activeCell="J27" sqref="J27"/>
    </sheetView>
  </sheetViews>
  <sheetFormatPr defaultColWidth="8.28515625" defaultRowHeight="17.25"/>
  <cols>
    <col min="1" max="1" width="28.5703125" style="1" customWidth="1"/>
    <col min="2" max="2" width="57.5703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>
      <c r="D1" s="2" t="s">
        <v>140</v>
      </c>
    </row>
    <row r="2" spans="1:5" s="3" customFormat="1" ht="17.25" customHeight="1">
      <c r="A2" s="175" t="s">
        <v>76</v>
      </c>
      <c r="B2" s="175"/>
      <c r="C2" s="175"/>
      <c r="D2" s="175"/>
      <c r="E2" s="78"/>
    </row>
    <row r="3" spans="1:5" s="3" customFormat="1" ht="17.25" customHeight="1">
      <c r="A3" s="175" t="s">
        <v>0</v>
      </c>
      <c r="B3" s="175"/>
      <c r="C3" s="175"/>
      <c r="D3" s="175"/>
      <c r="E3" s="78"/>
    </row>
    <row r="4" spans="1:5" ht="55.5" customHeight="1">
      <c r="A4" s="200" t="s">
        <v>129</v>
      </c>
      <c r="B4" s="200"/>
      <c r="C4" s="200"/>
      <c r="D4" s="200"/>
    </row>
    <row r="5" spans="1:5" ht="21.75" customHeight="1">
      <c r="A5" s="84"/>
      <c r="B5" s="84"/>
      <c r="C5" s="84"/>
      <c r="D5" s="4" t="s">
        <v>89</v>
      </c>
    </row>
    <row r="6" spans="1:5" ht="20.45" customHeight="1">
      <c r="A6" s="201" t="s">
        <v>34</v>
      </c>
      <c r="B6" s="201"/>
      <c r="C6" s="201"/>
      <c r="D6" s="201"/>
    </row>
    <row r="7" spans="1:5" ht="21.75" customHeight="1">
      <c r="A7" s="5" t="s">
        <v>91</v>
      </c>
      <c r="B7" s="5"/>
      <c r="C7" s="5"/>
      <c r="D7" s="5"/>
    </row>
    <row r="8" spans="1:5">
      <c r="A8" s="81" t="s">
        <v>7</v>
      </c>
      <c r="B8" s="6" t="s">
        <v>8</v>
      </c>
      <c r="C8" s="7"/>
      <c r="D8" s="7"/>
    </row>
    <row r="9" spans="1:5" ht="18.75" customHeight="1">
      <c r="A9" s="82" t="s">
        <v>48</v>
      </c>
      <c r="B9" s="8" t="s">
        <v>49</v>
      </c>
      <c r="C9" s="9"/>
      <c r="D9" s="9"/>
    </row>
    <row r="10" spans="1:5" ht="18.75" customHeight="1">
      <c r="A10" s="10"/>
      <c r="B10" s="10"/>
      <c r="C10" s="10"/>
      <c r="D10" s="10"/>
    </row>
    <row r="11" spans="1:5" s="83" customFormat="1">
      <c r="A11" s="5" t="s">
        <v>9</v>
      </c>
      <c r="B11" s="7"/>
      <c r="C11" s="7"/>
      <c r="D11" s="7"/>
    </row>
    <row r="12" spans="1:5" ht="14.25" customHeight="1">
      <c r="A12" s="10"/>
      <c r="B12" s="10"/>
      <c r="C12" s="10"/>
      <c r="D12" s="10"/>
    </row>
    <row r="13" spans="1:5" ht="54.75" customHeight="1">
      <c r="A13" s="81" t="s">
        <v>10</v>
      </c>
      <c r="B13" s="82" t="s">
        <v>48</v>
      </c>
      <c r="C13" s="202" t="s">
        <v>88</v>
      </c>
      <c r="D13" s="203"/>
    </row>
    <row r="14" spans="1:5">
      <c r="A14" s="81" t="s">
        <v>11</v>
      </c>
      <c r="B14" s="82" t="s">
        <v>50</v>
      </c>
      <c r="C14" s="80" t="s">
        <v>73</v>
      </c>
      <c r="D14" s="80" t="s">
        <v>2</v>
      </c>
    </row>
    <row r="15" spans="1:5" ht="34.5">
      <c r="A15" s="81" t="s">
        <v>12</v>
      </c>
      <c r="B15" s="82" t="s">
        <v>51</v>
      </c>
      <c r="C15" s="206"/>
      <c r="D15" s="206"/>
    </row>
    <row r="16" spans="1:5" ht="62.25" customHeight="1">
      <c r="A16" s="81" t="s">
        <v>13</v>
      </c>
      <c r="B16" s="82" t="s">
        <v>72</v>
      </c>
      <c r="C16" s="207"/>
      <c r="D16" s="207"/>
    </row>
    <row r="17" spans="1:4" ht="65.25" customHeight="1">
      <c r="A17" s="81" t="s">
        <v>14</v>
      </c>
      <c r="B17" s="82" t="s">
        <v>55</v>
      </c>
      <c r="C17" s="207"/>
      <c r="D17" s="207"/>
    </row>
    <row r="18" spans="1:4" ht="62.25" customHeight="1">
      <c r="A18" s="81" t="s">
        <v>84</v>
      </c>
      <c r="B18" s="82" t="s">
        <v>85</v>
      </c>
      <c r="C18" s="79"/>
      <c r="D18" s="79"/>
    </row>
    <row r="19" spans="1:4">
      <c r="A19" s="208" t="s">
        <v>15</v>
      </c>
      <c r="B19" s="208"/>
      <c r="C19" s="81"/>
      <c r="D19" s="81"/>
    </row>
    <row r="20" spans="1:4" ht="19.5" customHeight="1">
      <c r="A20" s="204" t="s">
        <v>90</v>
      </c>
      <c r="B20" s="205"/>
      <c r="C20" s="11">
        <f>+'5'!D11</f>
        <v>732009.2</v>
      </c>
      <c r="D20" s="11">
        <f>-D29</f>
        <v>732009.2</v>
      </c>
    </row>
    <row r="21" spans="1:4">
      <c r="A21" s="92"/>
      <c r="B21" s="92"/>
      <c r="C21" s="92"/>
      <c r="D21" s="92"/>
    </row>
    <row r="22" spans="1:4" ht="54" customHeight="1">
      <c r="A22" s="93" t="s">
        <v>10</v>
      </c>
      <c r="B22" s="94">
        <v>1049</v>
      </c>
      <c r="C22" s="185" t="s">
        <v>95</v>
      </c>
      <c r="D22" s="184"/>
    </row>
    <row r="23" spans="1:4" ht="22.5" customHeight="1">
      <c r="A23" s="93" t="s">
        <v>11</v>
      </c>
      <c r="B23" s="94">
        <v>21012</v>
      </c>
      <c r="C23" s="96" t="s">
        <v>92</v>
      </c>
      <c r="D23" s="96" t="s">
        <v>93</v>
      </c>
    </row>
    <row r="24" spans="1:4" ht="51.75">
      <c r="A24" s="93" t="s">
        <v>12</v>
      </c>
      <c r="B24" s="94" t="s">
        <v>124</v>
      </c>
      <c r="C24" s="93"/>
      <c r="D24" s="93"/>
    </row>
    <row r="25" spans="1:4">
      <c r="A25" s="93" t="s">
        <v>13</v>
      </c>
      <c r="B25" s="94" t="s">
        <v>125</v>
      </c>
      <c r="C25" s="93"/>
      <c r="D25" s="93"/>
    </row>
    <row r="26" spans="1:4" ht="51.75">
      <c r="A26" s="93" t="s">
        <v>14</v>
      </c>
      <c r="B26" s="94" t="s">
        <v>126</v>
      </c>
      <c r="C26" s="93"/>
      <c r="D26" s="93"/>
    </row>
    <row r="27" spans="1:4" ht="51.75">
      <c r="A27" s="93" t="s">
        <v>127</v>
      </c>
      <c r="B27" s="97" t="s">
        <v>128</v>
      </c>
      <c r="C27" s="93"/>
      <c r="D27" s="93"/>
    </row>
    <row r="28" spans="1:4">
      <c r="A28" s="198" t="s">
        <v>15</v>
      </c>
      <c r="B28" s="198"/>
      <c r="C28" s="93"/>
      <c r="D28" s="93"/>
    </row>
    <row r="29" spans="1:4">
      <c r="A29" s="199" t="s">
        <v>94</v>
      </c>
      <c r="B29" s="199"/>
      <c r="C29" s="98">
        <f>-C20</f>
        <v>-732009.2</v>
      </c>
      <c r="D29" s="98">
        <v>-732009.2</v>
      </c>
    </row>
  </sheetData>
  <mergeCells count="12">
    <mergeCell ref="C22:D22"/>
    <mergeCell ref="A28:B28"/>
    <mergeCell ref="A29:B29"/>
    <mergeCell ref="A2:D2"/>
    <mergeCell ref="A3:D3"/>
    <mergeCell ref="A4:D4"/>
    <mergeCell ref="A6:D6"/>
    <mergeCell ref="C13:D13"/>
    <mergeCell ref="A20:B20"/>
    <mergeCell ref="C15:C17"/>
    <mergeCell ref="D15:D17"/>
    <mergeCell ref="A19:B19"/>
  </mergeCells>
  <pageMargins left="0.54" right="0.41" top="0.33" bottom="0.33" header="0.31496062992125984" footer="0.31496062992125984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zoomScaleNormal="100" zoomScaleSheetLayoutView="85" workbookViewId="0">
      <selection activeCell="B51" sqref="B51"/>
    </sheetView>
  </sheetViews>
  <sheetFormatPr defaultColWidth="8.28515625" defaultRowHeight="17.25"/>
  <cols>
    <col min="1" max="1" width="28.5703125" style="1" customWidth="1"/>
    <col min="2" max="2" width="64.42578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>
      <c r="D1" s="2" t="s">
        <v>97</v>
      </c>
    </row>
    <row r="2" spans="1:5" s="3" customFormat="1" ht="17.25" customHeight="1">
      <c r="A2" s="175" t="s">
        <v>76</v>
      </c>
      <c r="B2" s="175"/>
      <c r="C2" s="175"/>
      <c r="D2" s="175"/>
      <c r="E2" s="78"/>
    </row>
    <row r="3" spans="1:5" s="3" customFormat="1" ht="17.25" customHeight="1">
      <c r="A3" s="175" t="s">
        <v>0</v>
      </c>
      <c r="B3" s="175"/>
      <c r="C3" s="175"/>
      <c r="D3" s="175"/>
      <c r="E3" s="78"/>
    </row>
    <row r="4" spans="1:5" ht="55.5" customHeight="1">
      <c r="A4" s="200" t="s">
        <v>144</v>
      </c>
      <c r="B4" s="200"/>
      <c r="C4" s="200"/>
      <c r="D4" s="200"/>
    </row>
    <row r="5" spans="1:5" ht="21.75" customHeight="1">
      <c r="A5" s="134"/>
      <c r="B5" s="134"/>
      <c r="C5" s="134"/>
      <c r="D5" s="4" t="s">
        <v>79</v>
      </c>
    </row>
    <row r="6" spans="1:5" ht="20.45" customHeight="1">
      <c r="A6" s="210" t="s">
        <v>34</v>
      </c>
      <c r="B6" s="210"/>
      <c r="C6" s="210"/>
      <c r="D6" s="210"/>
    </row>
    <row r="7" spans="1:5" ht="21.75" customHeight="1">
      <c r="A7" s="5" t="s">
        <v>52</v>
      </c>
      <c r="B7" s="5"/>
      <c r="C7" s="5"/>
      <c r="D7" s="5"/>
    </row>
    <row r="8" spans="1:5">
      <c r="A8" s="136" t="s">
        <v>7</v>
      </c>
      <c r="B8" s="6" t="s">
        <v>8</v>
      </c>
      <c r="C8" s="7"/>
      <c r="D8" s="7"/>
    </row>
    <row r="9" spans="1:5" ht="18.75" customHeight="1">
      <c r="A9" s="85" t="s">
        <v>48</v>
      </c>
      <c r="B9" s="8" t="s">
        <v>49</v>
      </c>
      <c r="C9" s="9"/>
      <c r="D9" s="9"/>
    </row>
    <row r="10" spans="1:5" ht="18.75" customHeight="1">
      <c r="A10" s="10"/>
      <c r="B10" s="10"/>
      <c r="C10" s="10"/>
      <c r="D10" s="10"/>
    </row>
    <row r="11" spans="1:5" s="90" customFormat="1">
      <c r="A11" s="5" t="s">
        <v>9</v>
      </c>
      <c r="B11" s="7"/>
      <c r="C11" s="7"/>
      <c r="D11" s="7"/>
    </row>
    <row r="12" spans="1:5" ht="14.25" customHeight="1">
      <c r="A12" s="10"/>
      <c r="B12" s="10"/>
      <c r="C12" s="10"/>
      <c r="D12" s="10"/>
    </row>
    <row r="13" spans="1:5" ht="54.75" customHeight="1">
      <c r="A13" s="136" t="s">
        <v>10</v>
      </c>
      <c r="B13" s="85" t="s">
        <v>48</v>
      </c>
      <c r="C13" s="211" t="s">
        <v>88</v>
      </c>
      <c r="D13" s="212"/>
    </row>
    <row r="14" spans="1:5">
      <c r="A14" s="136" t="s">
        <v>11</v>
      </c>
      <c r="B14" s="85" t="s">
        <v>50</v>
      </c>
      <c r="C14" s="135" t="s">
        <v>73</v>
      </c>
      <c r="D14" s="135" t="s">
        <v>2</v>
      </c>
    </row>
    <row r="15" spans="1:5" ht="34.5">
      <c r="A15" s="136" t="s">
        <v>12</v>
      </c>
      <c r="B15" s="85" t="str">
        <f>+'[1]4'!C19</f>
        <v xml:space="preserve"> Պետական նշանակության ավտոճանապարհների հիմնանորոգում</v>
      </c>
      <c r="C15" s="209"/>
      <c r="D15" s="209"/>
    </row>
    <row r="16" spans="1:5" ht="62.25" customHeight="1">
      <c r="A16" s="136" t="s">
        <v>13</v>
      </c>
      <c r="B16" s="85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16" s="207"/>
      <c r="D16" s="207"/>
    </row>
    <row r="17" spans="1:4" ht="40.5" customHeight="1">
      <c r="A17" s="136" t="s">
        <v>14</v>
      </c>
      <c r="B17" s="85" t="str">
        <f>+'[1]4'!C23</f>
        <v xml:space="preserve"> Հանրության կողմից անմիջականորեն օգտագործվող ակտիվների հետ կապված միջոցառումներ</v>
      </c>
      <c r="C17" s="207"/>
      <c r="D17" s="207"/>
    </row>
    <row r="18" spans="1:4" ht="62.25" customHeight="1">
      <c r="A18" s="136" t="s">
        <v>84</v>
      </c>
      <c r="B18" s="85" t="s">
        <v>85</v>
      </c>
      <c r="C18" s="144"/>
      <c r="D18" s="144"/>
    </row>
    <row r="19" spans="1:4">
      <c r="A19" s="208" t="s">
        <v>15</v>
      </c>
      <c r="B19" s="208"/>
      <c r="C19" s="136"/>
      <c r="D19" s="136"/>
    </row>
    <row r="20" spans="1:4">
      <c r="A20" s="213" t="s">
        <v>16</v>
      </c>
      <c r="B20" s="214"/>
      <c r="C20" s="11">
        <f>+'3'!G31</f>
        <v>732009.2</v>
      </c>
      <c r="D20" s="11">
        <f>+'3'!H31</f>
        <v>1045727.4</v>
      </c>
    </row>
    <row r="21" spans="1:4" ht="54" customHeight="1">
      <c r="A21" s="145"/>
      <c r="B21" s="146"/>
      <c r="C21" s="146"/>
      <c r="D21" s="146"/>
    </row>
    <row r="22" spans="1:4" ht="17.25" customHeight="1">
      <c r="A22" s="215" t="s">
        <v>9</v>
      </c>
      <c r="B22" s="215"/>
      <c r="C22" s="215"/>
      <c r="D22" s="215"/>
    </row>
    <row r="23" spans="1:4">
      <c r="A23" s="90"/>
      <c r="B23" s="90"/>
      <c r="C23" s="90"/>
      <c r="D23" s="90"/>
    </row>
    <row r="24" spans="1:4" ht="58.5" customHeight="1">
      <c r="A24" s="136" t="s">
        <v>10</v>
      </c>
      <c r="B24" s="85">
        <v>1049</v>
      </c>
      <c r="C24" s="211" t="s">
        <v>87</v>
      </c>
      <c r="D24" s="212"/>
    </row>
    <row r="25" spans="1:4">
      <c r="A25" s="136" t="s">
        <v>11</v>
      </c>
      <c r="B25" s="85">
        <f>'[2]6'!B26</f>
        <v>21012</v>
      </c>
      <c r="C25" s="135" t="s">
        <v>73</v>
      </c>
      <c r="D25" s="135" t="s">
        <v>2</v>
      </c>
    </row>
    <row r="26" spans="1:4" ht="51.75">
      <c r="A26" s="136" t="s">
        <v>12</v>
      </c>
      <c r="B26" s="85" t="str">
        <f>'[1]4'!C26</f>
        <v xml:space="preserve"> Եվրասիական զարգացման բանկի աջակցությամբ իրականացվող Հյուսիս-հարավ միջանցքի զարգացման ծրագիր </v>
      </c>
      <c r="C26" s="209"/>
      <c r="D26" s="209"/>
    </row>
    <row r="27" spans="1:4" ht="17.25" customHeight="1">
      <c r="A27" s="136" t="s">
        <v>13</v>
      </c>
      <c r="B27" s="85" t="str">
        <f>+'[1]4'!C28</f>
        <v xml:space="preserve">Ճանապարհաշինական աշխատանքներ </v>
      </c>
      <c r="C27" s="207"/>
      <c r="D27" s="207"/>
    </row>
    <row r="28" spans="1:4" ht="34.5">
      <c r="A28" s="136" t="s">
        <v>14</v>
      </c>
      <c r="B28" s="85" t="str">
        <f>+'[1]4'!C30</f>
        <v xml:space="preserve"> Հանրության կողմից անմիջականորեն օգտագործվող ակտիվների հետ կապված միջոցառումներ </v>
      </c>
      <c r="C28" s="207"/>
      <c r="D28" s="207"/>
    </row>
    <row r="29" spans="1:4" ht="51.75">
      <c r="A29" s="136" t="s">
        <v>84</v>
      </c>
      <c r="B29" s="85" t="s">
        <v>85</v>
      </c>
      <c r="C29" s="144"/>
      <c r="D29" s="144"/>
    </row>
    <row r="30" spans="1:4" ht="17.25" customHeight="1">
      <c r="A30" s="208" t="s">
        <v>15</v>
      </c>
      <c r="B30" s="208"/>
      <c r="C30" s="136"/>
      <c r="D30" s="136"/>
    </row>
    <row r="31" spans="1:4">
      <c r="A31" s="213" t="s">
        <v>16</v>
      </c>
      <c r="B31" s="214"/>
      <c r="C31" s="11">
        <f>+'3'!G38</f>
        <v>-732009.2</v>
      </c>
      <c r="D31" s="11">
        <f>+'3'!H38</f>
        <v>-732009.2</v>
      </c>
    </row>
    <row r="32" spans="1:4">
      <c r="A32" s="147"/>
      <c r="B32" s="147"/>
      <c r="C32" s="147"/>
      <c r="D32" s="147"/>
    </row>
    <row r="33" spans="1:4">
      <c r="A33" s="134"/>
      <c r="B33" s="134"/>
      <c r="C33" s="134"/>
      <c r="D33" s="4" t="s">
        <v>145</v>
      </c>
    </row>
    <row r="34" spans="1:4">
      <c r="A34" s="210" t="s">
        <v>146</v>
      </c>
      <c r="B34" s="210"/>
      <c r="C34" s="210"/>
      <c r="D34" s="210"/>
    </row>
    <row r="35" spans="1:4">
      <c r="A35" s="5" t="s">
        <v>52</v>
      </c>
      <c r="B35" s="5"/>
      <c r="C35" s="5"/>
      <c r="D35" s="5"/>
    </row>
    <row r="36" spans="1:4">
      <c r="A36" s="136" t="s">
        <v>7</v>
      </c>
      <c r="B36" s="6" t="s">
        <v>8</v>
      </c>
      <c r="C36" s="7"/>
      <c r="D36" s="7"/>
    </row>
    <row r="37" spans="1:4">
      <c r="A37" s="85" t="s">
        <v>48</v>
      </c>
      <c r="B37" s="8" t="s">
        <v>49</v>
      </c>
      <c r="C37" s="9"/>
      <c r="D37" s="9"/>
    </row>
    <row r="38" spans="1:4">
      <c r="A38" s="10"/>
      <c r="B38" s="10"/>
      <c r="C38" s="10"/>
      <c r="D38" s="10"/>
    </row>
    <row r="39" spans="1:4">
      <c r="A39" s="5" t="s">
        <v>9</v>
      </c>
      <c r="B39" s="7"/>
      <c r="C39" s="7"/>
      <c r="D39" s="7"/>
    </row>
    <row r="40" spans="1:4">
      <c r="A40" s="10"/>
      <c r="B40" s="10"/>
      <c r="C40" s="10"/>
      <c r="D40" s="10"/>
    </row>
    <row r="41" spans="1:4" ht="57" customHeight="1">
      <c r="A41" s="136" t="s">
        <v>10</v>
      </c>
      <c r="B41" s="85" t="s">
        <v>48</v>
      </c>
      <c r="C41" s="211" t="s">
        <v>87</v>
      </c>
      <c r="D41" s="212"/>
    </row>
    <row r="42" spans="1:4">
      <c r="A42" s="136" t="s">
        <v>11</v>
      </c>
      <c r="B42" s="85" t="s">
        <v>50</v>
      </c>
      <c r="C42" s="135" t="s">
        <v>73</v>
      </c>
      <c r="D42" s="135" t="s">
        <v>2</v>
      </c>
    </row>
    <row r="43" spans="1:4" ht="34.5">
      <c r="A43" s="136" t="s">
        <v>12</v>
      </c>
      <c r="B43" s="85" t="str">
        <f>+'[1]4'!C19</f>
        <v xml:space="preserve"> Պետական նշանակության ավտոճանապարհների հիմնանորոգում</v>
      </c>
      <c r="C43" s="209"/>
      <c r="D43" s="209"/>
    </row>
    <row r="44" spans="1:4" ht="51.75">
      <c r="A44" s="136" t="s">
        <v>13</v>
      </c>
      <c r="B44" s="85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44" s="207"/>
      <c r="D44" s="207"/>
    </row>
    <row r="45" spans="1:4" ht="34.5">
      <c r="A45" s="136" t="s">
        <v>14</v>
      </c>
      <c r="B45" s="85" t="str">
        <f>+'[1]4'!C23</f>
        <v xml:space="preserve"> Հանրության կողմից անմիջականորեն օգտագործվող ակտիվների հետ կապված միջոցառումներ</v>
      </c>
      <c r="C45" s="207"/>
      <c r="D45" s="207"/>
    </row>
    <row r="46" spans="1:4" ht="51.75">
      <c r="A46" s="136" t="s">
        <v>84</v>
      </c>
      <c r="B46" s="85" t="s">
        <v>85</v>
      </c>
      <c r="C46" s="144"/>
      <c r="D46" s="144"/>
    </row>
    <row r="47" spans="1:4">
      <c r="A47" s="208" t="s">
        <v>15</v>
      </c>
      <c r="B47" s="208"/>
      <c r="C47" s="136"/>
      <c r="D47" s="136"/>
    </row>
    <row r="48" spans="1:4">
      <c r="A48" s="213" t="s">
        <v>16</v>
      </c>
      <c r="B48" s="214"/>
      <c r="C48" s="11">
        <f>+'3'!G30</f>
        <v>0</v>
      </c>
      <c r="D48" s="11">
        <f>+'3'!H30</f>
        <v>-313718.20000000007</v>
      </c>
    </row>
  </sheetData>
  <mergeCells count="21">
    <mergeCell ref="C43:C45"/>
    <mergeCell ref="D43:D45"/>
    <mergeCell ref="A47:B47"/>
    <mergeCell ref="A48:B48"/>
    <mergeCell ref="A31:B31"/>
    <mergeCell ref="A34:D34"/>
    <mergeCell ref="C41:D41"/>
    <mergeCell ref="A30:B30"/>
    <mergeCell ref="C15:C17"/>
    <mergeCell ref="D15:D17"/>
    <mergeCell ref="A19:B19"/>
    <mergeCell ref="A2:D2"/>
    <mergeCell ref="A3:D3"/>
    <mergeCell ref="A4:D4"/>
    <mergeCell ref="A6:D6"/>
    <mergeCell ref="C13:D13"/>
    <mergeCell ref="A20:B20"/>
    <mergeCell ref="A22:D22"/>
    <mergeCell ref="C24:D24"/>
    <mergeCell ref="C26:C28"/>
    <mergeCell ref="D26:D28"/>
  </mergeCells>
  <pageMargins left="0.54" right="0.41" top="0.33" bottom="0.33" header="0.31496062992125984" footer="0.31496062992125984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Normal="100" workbookViewId="0">
      <selection activeCell="A13" sqref="A13:F13"/>
    </sheetView>
  </sheetViews>
  <sheetFormatPr defaultRowHeight="17.25"/>
  <cols>
    <col min="1" max="1" width="16" style="32" customWidth="1"/>
    <col min="2" max="2" width="57.5703125" style="26" bestFit="1" customWidth="1"/>
    <col min="3" max="3" width="11.5703125" style="26" bestFit="1" customWidth="1"/>
    <col min="4" max="4" width="10.7109375" style="26" customWidth="1"/>
    <col min="5" max="5" width="19.7109375" style="33" customWidth="1"/>
    <col min="6" max="6" width="10.85546875" style="33" customWidth="1"/>
    <col min="7" max="7" width="17.7109375" style="33" customWidth="1"/>
    <col min="8" max="10" width="9.140625" style="26"/>
    <col min="11" max="11" width="20.7109375" style="26" customWidth="1"/>
    <col min="12" max="16384" width="9.140625" style="26"/>
  </cols>
  <sheetData>
    <row r="1" spans="1:11" s="27" customFormat="1">
      <c r="A1" s="220" t="s">
        <v>139</v>
      </c>
      <c r="B1" s="220"/>
      <c r="C1" s="220"/>
      <c r="D1" s="220"/>
      <c r="E1" s="220"/>
      <c r="F1" s="220"/>
      <c r="G1" s="220"/>
    </row>
    <row r="2" spans="1:11" s="27" customFormat="1">
      <c r="A2" s="220" t="s">
        <v>86</v>
      </c>
      <c r="B2" s="220"/>
      <c r="C2" s="220"/>
      <c r="D2" s="220"/>
      <c r="E2" s="220"/>
      <c r="F2" s="220"/>
      <c r="G2" s="220"/>
    </row>
    <row r="3" spans="1:11" s="27" customFormat="1">
      <c r="A3" s="220" t="s">
        <v>0</v>
      </c>
      <c r="B3" s="220"/>
      <c r="C3" s="220"/>
      <c r="D3" s="220"/>
      <c r="E3" s="220"/>
      <c r="F3" s="220"/>
      <c r="G3" s="220"/>
    </row>
    <row r="5" spans="1:11" ht="49.5" customHeight="1">
      <c r="A5" s="221" t="s">
        <v>80</v>
      </c>
      <c r="B5" s="221"/>
      <c r="C5" s="221"/>
      <c r="D5" s="221"/>
      <c r="E5" s="221"/>
      <c r="F5" s="221"/>
      <c r="G5" s="221"/>
    </row>
    <row r="6" spans="1:11" ht="81.75" customHeight="1">
      <c r="A6" s="222" t="s">
        <v>56</v>
      </c>
      <c r="B6" s="223" t="s">
        <v>57</v>
      </c>
      <c r="C6" s="223" t="s">
        <v>58</v>
      </c>
      <c r="D6" s="223" t="s">
        <v>59</v>
      </c>
      <c r="E6" s="224" t="s">
        <v>60</v>
      </c>
      <c r="F6" s="224" t="s">
        <v>88</v>
      </c>
      <c r="G6" s="224"/>
    </row>
    <row r="7" spans="1:11" ht="51.75">
      <c r="A7" s="222"/>
      <c r="B7" s="223"/>
      <c r="C7" s="223"/>
      <c r="D7" s="223"/>
      <c r="E7" s="224"/>
      <c r="F7" s="89" t="s">
        <v>61</v>
      </c>
      <c r="G7" s="89" t="s">
        <v>62</v>
      </c>
    </row>
    <row r="8" spans="1:11">
      <c r="A8" s="219" t="s">
        <v>37</v>
      </c>
      <c r="B8" s="219"/>
      <c r="C8" s="219"/>
      <c r="D8" s="219"/>
      <c r="E8" s="219"/>
      <c r="F8" s="219"/>
      <c r="G8" s="89">
        <f>+G9</f>
        <v>1045727.345</v>
      </c>
      <c r="H8" s="29"/>
      <c r="K8" s="28"/>
    </row>
    <row r="9" spans="1:11">
      <c r="A9" s="87" t="s">
        <v>63</v>
      </c>
      <c r="B9" s="88" t="s">
        <v>64</v>
      </c>
      <c r="C9" s="88" t="s">
        <v>65</v>
      </c>
      <c r="D9" s="219" t="s">
        <v>42</v>
      </c>
      <c r="E9" s="219"/>
      <c r="F9" s="219"/>
      <c r="G9" s="89">
        <f>+G10</f>
        <v>1045727.345</v>
      </c>
      <c r="I9" s="29"/>
      <c r="K9" s="30"/>
    </row>
    <row r="10" spans="1:11">
      <c r="A10" s="87" t="s">
        <v>66</v>
      </c>
      <c r="B10" s="219" t="s">
        <v>35</v>
      </c>
      <c r="C10" s="219"/>
      <c r="D10" s="219"/>
      <c r="E10" s="219"/>
      <c r="F10" s="219"/>
      <c r="G10" s="89">
        <f>+G13+G11</f>
        <v>1045727.345</v>
      </c>
    </row>
    <row r="11" spans="1:11" s="115" customFormat="1">
      <c r="A11" s="216" t="s">
        <v>115</v>
      </c>
      <c r="B11" s="217"/>
      <c r="C11" s="217"/>
      <c r="D11" s="217"/>
      <c r="E11" s="217"/>
      <c r="F11" s="218"/>
      <c r="G11" s="117">
        <f>SUM(G12:G12)</f>
        <v>1035227.345</v>
      </c>
    </row>
    <row r="12" spans="1:11" s="115" customFormat="1">
      <c r="A12" s="73">
        <v>45231177</v>
      </c>
      <c r="B12" s="118" t="s">
        <v>116</v>
      </c>
      <c r="C12" s="120" t="s">
        <v>150</v>
      </c>
      <c r="D12" s="116" t="s">
        <v>75</v>
      </c>
      <c r="E12" s="121">
        <v>1035227345</v>
      </c>
      <c r="F12" s="116">
        <v>1</v>
      </c>
      <c r="G12" s="31">
        <f t="shared" ref="G12" si="0">+F12*E12/1000</f>
        <v>1035227.345</v>
      </c>
    </row>
    <row r="13" spans="1:11" s="86" customFormat="1">
      <c r="A13" s="216" t="s">
        <v>67</v>
      </c>
      <c r="B13" s="217"/>
      <c r="C13" s="217"/>
      <c r="D13" s="217"/>
      <c r="E13" s="217"/>
      <c r="F13" s="218"/>
      <c r="G13" s="89">
        <f>SUM(G14:G14)</f>
        <v>10500</v>
      </c>
    </row>
    <row r="14" spans="1:11">
      <c r="A14" s="73">
        <v>71351540</v>
      </c>
      <c r="B14" s="119" t="s">
        <v>117</v>
      </c>
      <c r="C14" s="120" t="s">
        <v>151</v>
      </c>
      <c r="D14" s="120" t="s">
        <v>75</v>
      </c>
      <c r="E14" s="121">
        <v>10500000</v>
      </c>
      <c r="F14" s="120">
        <v>1</v>
      </c>
      <c r="G14" s="31">
        <f t="shared" ref="G14" si="1">+F14*E14/1000</f>
        <v>10500</v>
      </c>
    </row>
  </sheetData>
  <mergeCells count="15">
    <mergeCell ref="A13:F13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11:F11"/>
  </mergeCells>
  <pageMargins left="0.27559055118110237" right="0.23622047244094491" top="0.74803149606299213" bottom="0.74803149606299213" header="0.31496062992125984" footer="0.31496062992125984"/>
  <pageSetup paperSize="9" scale="99" orientation="landscape" horizontalDpi="300" verticalDpi="300" r:id="rId1"/>
  <ignoredErrors>
    <ignoredError sqref="G12:G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'4'!Print_Area</vt:lpstr>
      <vt:lpstr>'5'!Print_Area</vt:lpstr>
      <vt:lpstr>'2'!Print_Titles</vt:lpstr>
      <vt:lpstr>'3'!Print_Titles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https://mul2.gov.am/tasks/659909/oneclick/Havelvacner.xlsx?token=546fc6c63256d14e771a42d4597efa75</cp:keywords>
  <cp:lastModifiedBy>Arpine Martirosyan</cp:lastModifiedBy>
  <cp:lastPrinted>2022-08-16T14:52:11Z</cp:lastPrinted>
  <dcterms:created xsi:type="dcterms:W3CDTF">2020-01-16T08:04:10Z</dcterms:created>
  <dcterms:modified xsi:type="dcterms:W3CDTF">2022-08-17T07:41:21Z</dcterms:modified>
</cp:coreProperties>
</file>