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sh Khudoyan\Desktop\ardir\"/>
    </mc:Choice>
  </mc:AlternateContent>
  <bookViews>
    <workbookView xWindow="0" yWindow="0" windowWidth="20490" windowHeight="7350" activeTab="6"/>
  </bookViews>
  <sheets>
    <sheet name="1" sheetId="1" r:id="rId1"/>
    <sheet name="2" sheetId="10" r:id="rId2"/>
    <sheet name="3" sheetId="3" r:id="rId3"/>
    <sheet name="4" sheetId="11" r:id="rId4"/>
    <sheet name="5-1" sheetId="5" r:id="rId5"/>
    <sheet name="5-2" sheetId="6" r:id="rId6"/>
    <sheet name="6" sheetId="13" r:id="rId7"/>
  </sheets>
  <definedNames>
    <definedName name="_xlnm.Print_Area" localSheetId="1">'2'!$A$1:$H$15</definedName>
    <definedName name="_xlnm.Print_Area" localSheetId="2">'3'!$A$1:$H$30</definedName>
    <definedName name="_xlnm.Print_Area" localSheetId="3">'4'!$A$1:$E$17</definedName>
    <definedName name="_xlnm.Print_Area" localSheetId="4">'5-1'!$A$1:$D$33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6" l="1"/>
  <c r="C63" i="6"/>
  <c r="D48" i="6"/>
  <c r="C48" i="6"/>
  <c r="D64" i="5"/>
  <c r="C64" i="5"/>
  <c r="D49" i="5"/>
  <c r="C49" i="5"/>
  <c r="H10" i="3"/>
  <c r="G10" i="3"/>
  <c r="H65" i="3"/>
  <c r="H64" i="3" s="1"/>
  <c r="H63" i="3" s="1"/>
  <c r="H62" i="3" s="1"/>
  <c r="H60" i="3" s="1"/>
  <c r="H58" i="3" s="1"/>
  <c r="G65" i="3"/>
  <c r="G64" i="3" s="1"/>
  <c r="G63" i="3" s="1"/>
  <c r="G62" i="3" s="1"/>
  <c r="G60" i="3" s="1"/>
  <c r="G58" i="3" s="1"/>
  <c r="H57" i="3"/>
  <c r="H56" i="3" s="1"/>
  <c r="H55" i="3" s="1"/>
  <c r="H54" i="3" s="1"/>
  <c r="H52" i="3" s="1"/>
  <c r="H50" i="3" s="1"/>
  <c r="G57" i="3"/>
  <c r="E9" i="1"/>
  <c r="D9" i="1"/>
  <c r="E44" i="1"/>
  <c r="D44" i="1"/>
  <c r="E38" i="1"/>
  <c r="D38" i="1"/>
  <c r="G56" i="3"/>
  <c r="G55" i="3" s="1"/>
  <c r="G54" i="3" s="1"/>
  <c r="G52" i="3" s="1"/>
  <c r="G50" i="3" s="1"/>
  <c r="G48" i="3" l="1"/>
  <c r="G46" i="3" s="1"/>
  <c r="G44" i="3" s="1"/>
  <c r="G42" i="3" s="1"/>
  <c r="G40" i="3" s="1"/>
  <c r="E31" i="1"/>
  <c r="E30" i="1" s="1"/>
  <c r="D31" i="1"/>
  <c r="D30" i="1" s="1"/>
  <c r="H48" i="3"/>
  <c r="H46" i="3" s="1"/>
  <c r="H44" i="3" s="1"/>
  <c r="H42" i="3" s="1"/>
  <c r="H40" i="3" s="1"/>
  <c r="E20" i="13" l="1"/>
  <c r="E19" i="13"/>
  <c r="D17" i="6" l="1"/>
  <c r="C17" i="11"/>
  <c r="G14" i="13" l="1"/>
  <c r="G39" i="3" l="1"/>
  <c r="H39" i="3"/>
  <c r="C32" i="5" l="1"/>
  <c r="C29" i="6"/>
  <c r="G30" i="3"/>
  <c r="D22" i="11"/>
  <c r="D24" i="1"/>
  <c r="D29" i="6"/>
  <c r="H30" i="3"/>
  <c r="D32" i="5"/>
  <c r="E24" i="1"/>
  <c r="F18" i="10"/>
  <c r="E22" i="11"/>
  <c r="G11" i="10"/>
  <c r="H11" i="10"/>
  <c r="E16" i="10"/>
  <c r="E18" i="1" l="1"/>
  <c r="E17" i="11"/>
  <c r="D21" i="5"/>
  <c r="E15" i="10"/>
  <c r="D15" i="10" s="1"/>
  <c r="D18" i="6"/>
  <c r="D18" i="1"/>
  <c r="D11" i="1" s="1"/>
  <c r="D17" i="11"/>
  <c r="C21" i="5"/>
  <c r="C18" i="6"/>
  <c r="E20" i="11"/>
  <c r="E18" i="11" s="1"/>
  <c r="D20" i="11"/>
  <c r="D18" i="11" s="1"/>
  <c r="H38" i="3"/>
  <c r="H37" i="3" s="1"/>
  <c r="H36" i="3" s="1"/>
  <c r="H35" i="3" s="1"/>
  <c r="G38" i="3"/>
  <c r="G37" i="3" s="1"/>
  <c r="G36" i="3" s="1"/>
  <c r="G35" i="3" s="1"/>
  <c r="E11" i="1"/>
  <c r="F16" i="10" l="1"/>
  <c r="D18" i="10"/>
  <c r="H33" i="3"/>
  <c r="H31" i="3"/>
  <c r="G31" i="3"/>
  <c r="G33" i="3"/>
  <c r="D16" i="10" l="1"/>
  <c r="F11" i="10"/>
  <c r="G17" i="13"/>
  <c r="G19" i="13"/>
  <c r="G20" i="13"/>
  <c r="G16" i="13" l="1"/>
  <c r="G18" i="13"/>
  <c r="G15" i="13" l="1"/>
  <c r="E13" i="10" l="1"/>
  <c r="E11" i="10" s="1"/>
  <c r="D11" i="10" s="1"/>
  <c r="D10" i="1" l="1"/>
  <c r="D13" i="10"/>
  <c r="D15" i="11" l="1"/>
  <c r="D13" i="11" s="1"/>
  <c r="D11" i="11" s="1"/>
  <c r="E10" i="1" l="1"/>
  <c r="D9" i="11"/>
  <c r="E15" i="11"/>
  <c r="E13" i="11" s="1"/>
  <c r="E11" i="11" s="1"/>
  <c r="G29" i="3"/>
  <c r="G28" i="3" s="1"/>
  <c r="G27" i="3" s="1"/>
  <c r="G26" i="3" s="1"/>
  <c r="H29" i="3" l="1"/>
  <c r="H28" i="3" s="1"/>
  <c r="H27" i="3" s="1"/>
  <c r="E9" i="11"/>
  <c r="G24" i="3"/>
  <c r="G22" i="3"/>
  <c r="G20" i="3" s="1"/>
  <c r="G18" i="3" l="1"/>
  <c r="G16" i="3" s="1"/>
  <c r="G14" i="3" s="1"/>
  <c r="G12" i="3" s="1"/>
  <c r="G13" i="13"/>
  <c r="G12" i="13" s="1"/>
  <c r="G10" i="13" s="1"/>
  <c r="C13" i="11" l="1"/>
  <c r="H26" i="3" l="1"/>
  <c r="H24" i="3" l="1"/>
  <c r="H22" i="3"/>
  <c r="H20" i="3" s="1"/>
  <c r="G9" i="10"/>
  <c r="F9" i="10"/>
  <c r="H9" i="10"/>
  <c r="H18" i="3" l="1"/>
  <c r="H16" i="3" s="1"/>
  <c r="H14" i="3" s="1"/>
  <c r="H12" i="3" l="1"/>
  <c r="E9" i="10" l="1"/>
  <c r="D9" i="10" s="1"/>
</calcChain>
</file>

<file path=xl/sharedStrings.xml><?xml version="1.0" encoding="utf-8"?>
<sst xmlns="http://schemas.openxmlformats.org/spreadsheetml/2006/main" count="411" uniqueCount="176">
  <si>
    <t xml:space="preserve"> Հավելված N 1</t>
  </si>
  <si>
    <t xml:space="preserve">                   -ի N        -Ն որոշման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</si>
  <si>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</si>
  <si>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</si>
  <si>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</si>
  <si>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</si>
  <si>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Տարի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</si>
  <si>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</si>
  <si>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</si>
  <si>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</si>
  <si>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</si>
  <si>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</si>
  <si>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</si>
  <si>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</si>
  <si>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</si>
  <si>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Ցուցանիշների փոփոխությունը (ավելացումները նշված են դրական նշանով, իսկ նվազեցումները՝ փակագծերում)</t>
  </si>
  <si>
    <t>այդ թվում՝</t>
  </si>
  <si>
    <t>ՀՀ տարածքային կառավարման և ենթակառուցվածքների նախարարություն</t>
  </si>
  <si>
    <t xml:space="preserve"> Հավելված N3
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</si>
  <si>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</si>
  <si>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</si>
  <si>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</si>
  <si>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</si>
  <si>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</si>
  <si>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</si>
  <si>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</si>
  <si>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</si>
  <si>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</si>
  <si>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</si>
  <si>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</si>
  <si>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</si>
  <si>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>Տարի</t>
  </si>
  <si>
    <t>այդ թվում` ըստ կատարողների</t>
  </si>
  <si>
    <t>Աղյուսակ 1</t>
  </si>
  <si>
    <t xml:space="preserve"> ՀՀ տարածքային կառավարման և ենթակառուցվածքների նախարարություն </t>
  </si>
  <si>
    <t xml:space="preserve"> Ծրագրի դասիչը </t>
  </si>
  <si>
    <t xml:space="preserve"> Ծրագրի անվանումը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</si>
  <si>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</si>
  <si>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</si>
  <si>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</si>
  <si>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</si>
  <si>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</si>
  <si>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</si>
  <si>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</si>
  <si>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</si>
  <si>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միջոցառումները </t>
  </si>
  <si>
    <t>Աղյուսակ 2</t>
  </si>
  <si>
    <t xml:space="preserve"> ՀՀ  տարածքային կառավարման և ենթակառուցվածքների նախարարության ջրային կոմիտե </t>
  </si>
  <si>
    <t>-ի  N       -Ն որոշման</t>
  </si>
  <si>
    <t>Կոդը</t>
  </si>
  <si>
    <t>Անվանումը</t>
  </si>
  <si>
    <t>Գնման ձևը</t>
  </si>
  <si>
    <t>Չափի միավորը</t>
  </si>
  <si>
    <t>Միավորի գինը</t>
  </si>
  <si>
    <t>քանակը</t>
  </si>
  <si>
    <t>գումարը 
(հազ. դրամ)</t>
  </si>
  <si>
    <t xml:space="preserve">ՀՀ տարածքային կառավարման և ենթակառուցվածքների նախարարության ջրային կոմիտե </t>
  </si>
  <si>
    <t>ՄԱՍ II ԱՇԽԱՏԱՆՔՆԵՐ</t>
  </si>
  <si>
    <t>դրամ</t>
  </si>
  <si>
    <t xml:space="preserve"> ԸՆԴԱՄԵՆԸ</t>
  </si>
  <si>
    <t xml:space="preserve"> Ոռոգման համակարգի առողջացում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</si>
  <si>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</si>
  <si>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բարելավում՝ կորուստների կրճատում</t>
  </si>
  <si>
    <t xml:space="preserve"> 04</t>
  </si>
  <si>
    <t xml:space="preserve"> ՏՆՏԵՍԱԿԱՆ ՀԱՐԱԲԵՐՈՒԹՅՈՒՆՆԵՐ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</si>
  <si>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</si>
  <si>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</si>
  <si>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</si>
  <si>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1004</t>
  </si>
  <si>
    <t xml:space="preserve"> Ոռոգման համակարգի առողջացում </t>
  </si>
  <si>
    <t xml:space="preserve"> Պետական մարմինների կողմից օգտագործվող ոչ ֆինանսական ակտիվների հետ գործառնություններ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</si>
  <si>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</si>
  <si>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</si>
  <si>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</si>
  <si>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</si>
  <si>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</si>
  <si>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</si>
  <si>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</si>
  <si>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</si>
  <si>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</si>
  <si>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</si>
  <si>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ՏԱՐԱԾՔԱՅԻՆ ԿԱՌԱՎԱՐՄԱՆ ԵՎ ԵՆԹԱԿԱՌՈՒՑՎԱԾՔՆԵՐԻ ՆԱԽԱՐԱՐՈՒԹՅՈՒՆ</t>
  </si>
  <si>
    <t>այդ թվում`</t>
  </si>
  <si>
    <t>ՀՀ տարածքային կառավարման և ենթակառուցվածքների նախարարության ջրային կոմիտե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</si>
  <si>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</si>
  <si>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</si>
  <si>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</si>
  <si>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Հավելված N 4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</si>
  <si>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</si>
  <si>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Ցուցանիշների փոփոխությունը (ավելացումները նշված են դրական նշանով, իսկ նվազեցումները` փակագծերում)</t>
  </si>
  <si>
    <t>ՀՀ տարածքային կառավարման և ենթակառուցվածքների նախարարության  ջրային կոմիտե</t>
  </si>
  <si>
    <t xml:space="preserve">Աղյուսակ 9.1.26 </t>
  </si>
  <si>
    <t xml:space="preserve"> 1004 </t>
  </si>
  <si>
    <t xml:space="preserve"> Ակտիվն օգտագործող կազմակերպության(ների) անվանում(ները)՛ </t>
  </si>
  <si>
    <t>Պետական մարմինների կողմից օգտագործվող ոչ ֆինանսական ակտիվների հետ գործառնություններ</t>
  </si>
  <si>
    <t>Ցուցանիշների փոփոխությունը (ավելացումները նշված են դրական նշանով, իսկ նվազեցումները՝ փակագծերում)</t>
  </si>
  <si>
    <t>Բաժին N 04</t>
  </si>
  <si>
    <t>Խումբ N 02</t>
  </si>
  <si>
    <t>Դաս N 04</t>
  </si>
  <si>
    <t>Ոռոգում</t>
  </si>
  <si>
    <t>(հազ. դրամ)</t>
  </si>
  <si>
    <t>ՀՀ կառավարության 2022 թվականի</t>
  </si>
  <si>
    <t>Ինն ամիս</t>
  </si>
  <si>
    <t xml:space="preserve"> - Շենքերի և շինությունների շինարարություն</t>
  </si>
  <si>
    <t xml:space="preserve"> 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</si>
  <si>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այդ թվում` ըստ ուղղությունների</t>
  </si>
  <si>
    <t xml:space="preserve"> ՀԱՅԱՍՏԱՆԻ ՀԱՆՐԱՊԵՏՈՒԹՅԱՆ ԿԱՌԱՎԱՐՈՒԹՅԱՆ 2021 ԹՎԱԿԱՆԻ ԴԵԿՏԵՄԲԵՐԻ 23-Ի N 2121-Ն ՈՐՈՇՄԱՆ N 5 ՀԱՎԵԼՎԱԾԻ N 2 ԱՂՅՈՒՍԱԿՈՒՄ ԿԱՏԱՐՎՈՂ ՓՈՓՈԽՈՒԹՅՈՒՆՆԵՐԸ ԵՎ ԼՐԱՑՈՒՄՆԵՐԸ</t>
  </si>
  <si>
    <t xml:space="preserve"> Հավելված N 5</t>
  </si>
  <si>
    <t>Աղյուսակ 9.7</t>
  </si>
  <si>
    <t xml:space="preserve"> Ինն ամիս </t>
  </si>
  <si>
    <t>ՀՀ ՏԿԵՆ ջրային կոմիտե</t>
  </si>
  <si>
    <t xml:space="preserve"> Ինն ամիս</t>
  </si>
  <si>
    <t xml:space="preserve"> Պետական մարմինների կողմից օգտագործվող ոչ ֆինանսական ակտիվների հետ գործառնություններ </t>
  </si>
  <si>
    <t>Հավելված  N 6</t>
  </si>
  <si>
    <t xml:space="preserve"> ՀԱՅԱՍՏԱՆԻ ՀԱՆՐԱՊԵՏՈՒԹՅԱՆ ԿԱՌԱՎԱՐՈՒԹՅԱՆ 2021 ԹՎԱԿԱՆԻ ԴԵԿՏԵՄԲԵՐԻ 23-Ի N 2121-Ն ՈՐՈՇՄԱՆ N 10 ՀԱՎԵԼՎԱԾՈՒՄ ԿԱՏԱՐՎՈՂ ՓՈՓՈԽՈՒԹՅՈՒՆՆԵՐԸ ԵՎ ԼՐԱՑՈՒՄՆԵՐԸ</t>
  </si>
  <si>
    <t>«ՀԱՅԱՍՏԱՆԻ ՀԱՆՐԱՊԵՏՈՒԹՅԱՆ 2022 ԹՎԱԿԱՆԻ ՊԵՏԱԿԱՆ ԲՅՈՒՋԵԻ ՄԱՍԻՆ» ՀԱՅԱՍՏԱՆԻ ՀԱՆՐԱՊԵՏՈՒԹՅԱՆ ՕՐԵՆՔԻ N 1 ՀԱՎԵԼՎԱԾԻ N 3 ԱՂՅՈՒՍԱԿՈՒՄ ԿԱՏԱՐՎՈՂ  ՓՈՓՈԽՈՒԹՅՈՒՆՆԵՐԸ ԵՎ ԼՐԱՑՈՒՄՆԵՐԸ</t>
  </si>
  <si>
    <t>Ցուցանիշների փոփոխությունը (ավելացումները նշված են դրական նշանով)</t>
  </si>
  <si>
    <t>ոռոգման խողովակաշարերի կառուցման աշխատանքներ</t>
  </si>
  <si>
    <t>ՀԲՄ</t>
  </si>
  <si>
    <t>ՄԱՍ III ԾԱՌԱՅՈՒԹՅՈՒՆՆԵՐ</t>
  </si>
  <si>
    <t>Տեխնիկական հսկողության ծառայություններ</t>
  </si>
  <si>
    <t>ԳՀ</t>
  </si>
  <si>
    <t>Հեղինակային հսկողության ծառայություններ</t>
  </si>
  <si>
    <t>ՄԱ</t>
  </si>
  <si>
    <t>98111140/</t>
  </si>
  <si>
    <t>«ՀԱՅԱՍՏԱՆԻ ՀԱՆՐԱՊԵՏՈՒԹՅԱՆ 2022 ԹՎԱԿԱՆԻ ՊԵՏԱԿԱՆ ԲՅՈՒՋԵԻ ՄԱՍԻՆ»  ՀԱՅԱՍՏԱՆԻ ՀԱՆՐԱՊԵՏՈՒԹՅԱՆ ՕՐԵՆՔԻ N 1 ՀԱՎԵԼՎԱԾԻ N 2 ԱՂՅՈՒՍԱԿՈՒՄ ԿԱՏԱՐՎՈՂ ՎԵՐԱԲԱՇԽՈՒՄԸ ԵՎ ՀԱՅԱՍՏԱՆԻ ՀԱՆՐԱՊԵՏՈՒԹՅԱՆ ԿԱՌԱՎԱՐՈՒԹՅԱՆ 2021 ԹՎԱԿԱՆԻ ԴԵԿՏԵՄԲԵՐԻ 23-Ի  N 2121-Ն ՈՐՈՇՄԱՆ N 5 ՀԱՎԵԼՎԱԾԻ  N 1 ԱՂՅՈՒՍԱԿՈՒՄ ԿԱՏԱՐՎՈՂ ՓՈՓՈԽՈՒԹՅՈՒՆՆԵՐԸ</t>
  </si>
  <si>
    <t xml:space="preserve"> Ջրամբարների վերականգնման և վերազինման աշխատանքներ</t>
  </si>
  <si>
    <t xml:space="preserve"> Ջրամբարների վերականգնման և վերազինման համար նախագծերի և աշխատանքների ձեռքբերում</t>
  </si>
  <si>
    <t>Ջրամբարների վերականգնման և վերազինման աշխատանքներ</t>
  </si>
  <si>
    <t>ՀՀ Շիրակի մարզի Արփի լճի ջրամբարի վերականգնման աշխատանքներ</t>
  </si>
  <si>
    <t xml:space="preserve"> -  Շենքերի և շինությունների կապիտալ վերանորոգում</t>
  </si>
  <si>
    <t>Ցուցանիշներ</t>
  </si>
  <si>
    <t>Ցուցանիշների փոփոխությունը (նվազեցումները նշված են փակագծերում)</t>
  </si>
  <si>
    <t xml:space="preserve"> Ջրամբարների վերականգնման և վերազինման աշխատանքներ </t>
  </si>
  <si>
    <t xml:space="preserve"> Ջրամբարների վերականգնման և վերազինման համար նախագծերի և աշխատանքների ձեռքբերում </t>
  </si>
  <si>
    <t xml:space="preserve"> Ոռոգման համակարգի ընկերություններ </t>
  </si>
  <si>
    <t>45231126/502</t>
  </si>
  <si>
    <t>71351540/517</t>
  </si>
  <si>
    <t>1004  31014</t>
  </si>
  <si>
    <t>այլ շենքերի, շինությունների հիմնանաորոգում</t>
  </si>
  <si>
    <t>45611300/9</t>
  </si>
  <si>
    <t>Պոլիէթիլենային խողովակի տեղադրում Փ500x19մմ, գմ</t>
  </si>
  <si>
    <t xml:space="preserve"> Ոռոգման համակարգերի կառուցում</t>
  </si>
  <si>
    <t xml:space="preserve"> Ոռոգման համակարգերի կառուցման համար նախագծերի և աշխատանքների ձեռքբերում</t>
  </si>
  <si>
    <t>Ոռոգման համակարգերի կառուցում</t>
  </si>
  <si>
    <t>Ոռոգման համակարգերի կառուցման համար նախագծերի և աշխատանքների ձեռքբերում</t>
  </si>
  <si>
    <t>1004  31020</t>
  </si>
  <si>
    <t>Երևանի Բուսաբանական այգու ոռոգման ցանցի կառուցում՝ Սարկավագի փողոցի ջրանցքից մինչև Բուսաբանական այգու պարսպի հատված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</si>
  <si>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</si>
  <si>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</si>
  <si>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</si>
  <si>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</si>
  <si>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</si>
  <si>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</si>
  <si>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</si>
  <si>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</si>
  <si>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</si>
  <si>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</si>
  <si>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</si>
  <si>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</si>
  <si>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ԸՆԹԱՑԻԿ ԾԱԽՍԵՐ</t>
  </si>
  <si>
    <t xml:space="preserve"> ԱՅԼ  ԾԱԽՍԵՐ</t>
  </si>
  <si>
    <t xml:space="preserve"> Պահուստային միջոցներ</t>
  </si>
  <si>
    <t>Աղյուսակ 9.47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</si>
  <si>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</si>
  <si>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</si>
  <si>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</si>
  <si>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</si>
  <si>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>Ցուցանիշների փոփոխությունը 
(նվազեցումները նշված են փակագծերում)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</si>
  <si>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</si>
  <si>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</si>
  <si>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</si>
  <si>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 Միջոցառումն իրականացնողի անվանումը </t>
  </si>
  <si>
    <t>Աղյուսակ 9.1.59</t>
  </si>
  <si>
    <t>ՀԱՅԱՍՏԱՆԻ ՀԱՆՐԱՊԵՏՈՒԹՅԱՆ ԿԱՌԱՎԱՐՈՒԹՅԱՆ 2021 ԹՎԱԿԱՆԻ ԴԵԿՏԵՄԲԵՐԻ 23-Ի N 2121-Ն ՈՐՈՇՄԱՆ N 9 ՀԱՎԵԼՎԱԾԻ  N 9.7 ԵՎ N 9.47 ԱՂՅՈՒՍԱԿՆԵՐՈՒՄ ԿԱՏԱՐՎՈՂ ՓՈՓՈԽՈՒԹՅՈՒՆՆԵՐԸ ԵՎ ԼՐԱՑՈՒՄՆԵՐԸ</t>
  </si>
  <si>
    <t>ՀԱՅԱՍՏԱՆԻ ՀԱՆՐԱՊԵՏՈՒԹՅԱՆ ԿԱՌԱՎԱՐՈՒԹՅԱՆ 2021 ԹՎԱԿԱՆԻ ԴԵԿՏԵՄԲԵՐԻ 23-Ի N 2121-Ն ՈՐՈՇՄԱՆ N 9.1 ՀԱՎԵԼՎԱԾԻ  N 9.1.26  ԵՎ N 9.1.59 ԱՂՅՈՒՍԱԿՆԵՐՈՒՄ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</si>
</sst>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#,##0.0;\(##,##0.0\);\-"/>
    <numFmt numFmtId="167" formatCode="#,##0.0_);\(#,##0.0\)"/>
    <numFmt numFmtId="168" formatCode="#,##0.0"/>
    <numFmt numFmtId="169" formatCode="0.0"/>
    <numFmt numFmtId="170" formatCode="_(* #,##0.0_);_(* \(#,##0.0\);_(* &quot;-&quot;??_);_(@_)"/>
    <numFmt numFmtId="171" formatCode="_-* #,##0.0\ _դ_ր_._-;\-* #,##0.0\ _դ_ր_._-;_-* &quot;-&quot;??\ _դ_ր_._-;_-@_-"/>
    <numFmt numFmtId="172" formatCode="#,##0.0000_ ;\-#,##0.0000\ "/>
    <numFmt numFmtId="173" formatCode="#,##0.0\ _֏;\-#,##0.0\ _֏"/>
  </numFmts>
  <fonts count="47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Times Armenian"/>
      <family val="1"/>
    </font>
    <font>
      <sz val="11"/>
      <name val="GHEA Grapalat"/>
      <family val="3"/>
    </font>
    <font>
      <i/>
      <sz val="11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i/>
      <sz val="8"/>
      <name val="GHEA Grapalat"/>
      <family val="2"/>
    </font>
    <font>
      <sz val="11"/>
      <color indexed="8"/>
      <name val="GHEA Grapalat"/>
      <family val="3"/>
    </font>
    <font>
      <i/>
      <sz val="11"/>
      <color indexed="8"/>
      <name val="GHEA Grapalat"/>
      <family val="3"/>
    </font>
    <font>
      <u/>
      <sz val="11"/>
      <color indexed="8"/>
      <name val="GHEA Grapalat"/>
      <family val="3"/>
    </font>
    <font>
      <sz val="11"/>
      <name val="GHEA Grapalat"/>
      <family val="2"/>
    </font>
    <font>
      <i/>
      <sz val="11"/>
      <name val="GHEA Grapalat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color indexed="8"/>
      <name val="GHEA Grapalat"/>
      <family val="2"/>
    </font>
    <font>
      <sz val="12"/>
      <name val="GHEA Grapalat"/>
      <family val="2"/>
    </font>
    <font>
      <b/>
      <i/>
      <sz val="12"/>
      <name val="GHEA Grapalat"/>
      <family val="3"/>
    </font>
    <font>
      <b/>
      <sz val="12"/>
      <name val="GHEA Grapalat"/>
      <family val="2"/>
    </font>
    <font>
      <sz val="10"/>
      <name val="GHEA Grapalat"/>
      <family val="3"/>
    </font>
    <font>
      <sz val="10"/>
      <name val="GHEA Grapalat"/>
      <family val="2"/>
    </font>
    <font>
      <i/>
      <sz val="10"/>
      <name val="GHEA Grapalat"/>
      <family val="2"/>
    </font>
    <font>
      <i/>
      <sz val="10"/>
      <color indexed="8"/>
      <name val="GHEA Grapalat"/>
      <family val="2"/>
    </font>
    <font>
      <sz val="9"/>
      <name val="GHEA Grapalat"/>
      <family val="3"/>
    </font>
    <font>
      <b/>
      <sz val="10"/>
      <name val="GHEA Grapala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59">
    <xf numFmtId="0" fontId="0" fillId="0" borderId="0">
      <alignment horizontal="left" vertical="top" wrapText="1"/>
    </xf>
    <xf numFmtId="164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>
      <alignment horizontal="left" vertical="top" wrapText="1"/>
    </xf>
    <xf numFmtId="0" fontId="18" fillId="0" borderId="0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3" fillId="0" borderId="0">
      <alignment vertical="center"/>
    </xf>
    <xf numFmtId="166" fontId="18" fillId="0" borderId="0" applyFill="0" applyBorder="0" applyProtection="0">
      <alignment horizontal="right" vertical="top"/>
    </xf>
    <xf numFmtId="0" fontId="20" fillId="0" borderId="0"/>
    <xf numFmtId="0" fontId="18" fillId="0" borderId="0">
      <alignment horizontal="left" vertical="top" wrapText="1"/>
    </xf>
    <xf numFmtId="0" fontId="21" fillId="0" borderId="0"/>
    <xf numFmtId="0" fontId="18" fillId="0" borderId="0">
      <alignment horizontal="left" vertical="top" wrapText="1"/>
    </xf>
    <xf numFmtId="0" fontId="22" fillId="0" borderId="0"/>
    <xf numFmtId="166" fontId="28" fillId="0" borderId="0" applyFill="0" applyBorder="0" applyProtection="0">
      <alignment horizontal="right" vertical="top"/>
    </xf>
    <xf numFmtId="0" fontId="19" fillId="0" borderId="0"/>
  </cellStyleXfs>
  <cellXfs count="379">
    <xf numFmtId="0" fontId="0" fillId="0" borderId="0" xfId="0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49" applyFont="1" applyFill="1" applyAlignment="1">
      <alignment vertical="center"/>
    </xf>
    <xf numFmtId="169" fontId="24" fillId="0" borderId="0" xfId="50" applyNumberFormat="1" applyFont="1" applyFill="1" applyBorder="1" applyAlignment="1">
      <alignment horizontal="left" vertical="center" wrapText="1"/>
    </xf>
    <xf numFmtId="0" fontId="24" fillId="0" borderId="0" xfId="49" applyFont="1" applyFill="1" applyBorder="1" applyAlignment="1">
      <alignment horizontal="left" vertical="center"/>
    </xf>
    <xf numFmtId="0" fontId="24" fillId="0" borderId="21" xfId="0" applyFont="1" applyBorder="1" applyAlignment="1">
      <alignment horizontal="center" vertical="top" wrapText="1"/>
    </xf>
    <xf numFmtId="0" fontId="24" fillId="33" borderId="11" xfId="0" applyFont="1" applyFill="1" applyBorder="1" applyAlignment="1">
      <alignment horizontal="left" vertical="top" wrapText="1"/>
    </xf>
    <xf numFmtId="0" fontId="24" fillId="33" borderId="21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left" vertical="top" wrapText="1"/>
    </xf>
    <xf numFmtId="0" fontId="24" fillId="33" borderId="24" xfId="0" applyFont="1" applyFill="1" applyBorder="1" applyAlignment="1">
      <alignment horizontal="left" vertical="top" wrapText="1"/>
    </xf>
    <xf numFmtId="0" fontId="24" fillId="0" borderId="0" xfId="0" applyFont="1" applyAlignment="1"/>
    <xf numFmtId="0" fontId="24" fillId="0" borderId="11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33" borderId="0" xfId="49" applyFont="1" applyFill="1" applyAlignment="1">
      <alignment vertical="center"/>
    </xf>
    <xf numFmtId="169" fontId="24" fillId="33" borderId="0" xfId="50" applyNumberFormat="1" applyFont="1" applyFill="1" applyBorder="1" applyAlignment="1">
      <alignment horizontal="left" vertical="center" wrapText="1"/>
    </xf>
    <xf numFmtId="0" fontId="24" fillId="33" borderId="0" xfId="49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right" vertical="center" wrapText="1"/>
    </xf>
    <xf numFmtId="0" fontId="24" fillId="33" borderId="33" xfId="0" applyFont="1" applyFill="1" applyBorder="1" applyAlignment="1">
      <alignment horizontal="left" vertical="top" wrapText="1"/>
    </xf>
    <xf numFmtId="0" fontId="25" fillId="34" borderId="33" xfId="0" applyFont="1" applyFill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4" fillId="34" borderId="33" xfId="0" applyFont="1" applyFill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0" fontId="24" fillId="34" borderId="33" xfId="0" applyFont="1" applyFill="1" applyBorder="1" applyAlignment="1">
      <alignment horizontal="left" vertical="top" wrapText="1"/>
    </xf>
    <xf numFmtId="0" fontId="24" fillId="33" borderId="33" xfId="0" applyFont="1" applyFill="1" applyBorder="1" applyAlignment="1">
      <alignment horizontal="center" vertical="center" wrapText="1"/>
    </xf>
    <xf numFmtId="166" fontId="24" fillId="34" borderId="33" xfId="51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right" wrapText="1"/>
    </xf>
    <xf numFmtId="0" fontId="24" fillId="0" borderId="18" xfId="0" applyFont="1" applyBorder="1" applyAlignment="1">
      <alignment horizontal="left" vertical="top" wrapText="1"/>
    </xf>
    <xf numFmtId="0" fontId="24" fillId="34" borderId="0" xfId="0" applyFont="1" applyFill="1" applyAlignment="1"/>
    <xf numFmtId="0" fontId="24" fillId="0" borderId="0" xfId="0" applyFont="1" applyBorder="1" applyAlignment="1"/>
    <xf numFmtId="0" fontId="27" fillId="34" borderId="0" xfId="46" applyFont="1" applyFill="1" applyAlignment="1">
      <alignment vertical="center"/>
    </xf>
    <xf numFmtId="0" fontId="27" fillId="34" borderId="0" xfId="46" applyFont="1" applyFill="1" applyAlignment="1">
      <alignment horizontal="center" vertical="center"/>
    </xf>
    <xf numFmtId="0" fontId="27" fillId="34" borderId="33" xfId="47" applyFont="1" applyFill="1" applyBorder="1" applyAlignment="1">
      <alignment horizontal="center" vertical="center"/>
    </xf>
    <xf numFmtId="0" fontId="26" fillId="34" borderId="0" xfId="46" applyFont="1" applyFill="1" applyAlignment="1">
      <alignment vertical="center"/>
    </xf>
    <xf numFmtId="0" fontId="27" fillId="34" borderId="32" xfId="47" applyFont="1" applyFill="1" applyBorder="1" applyAlignment="1">
      <alignment horizontal="left" vertical="center"/>
    </xf>
    <xf numFmtId="37" fontId="27" fillId="34" borderId="34" xfId="47" applyNumberFormat="1" applyFont="1" applyFill="1" applyBorder="1" applyAlignment="1">
      <alignment horizontal="center" vertical="center"/>
    </xf>
    <xf numFmtId="0" fontId="27" fillId="34" borderId="20" xfId="47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left" vertical="top" wrapText="1"/>
    </xf>
    <xf numFmtId="0" fontId="24" fillId="33" borderId="33" xfId="0" applyFont="1" applyFill="1" applyBorder="1" applyAlignment="1">
      <alignment horizontal="right" vertical="top" wrapText="1"/>
    </xf>
    <xf numFmtId="37" fontId="27" fillId="34" borderId="16" xfId="47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0" borderId="0" xfId="0" applyFo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167" fontId="24" fillId="33" borderId="33" xfId="0" applyNumberFormat="1" applyFont="1" applyFill="1" applyBorder="1" applyAlignment="1">
      <alignment horizontal="center" vertical="center" wrapText="1"/>
    </xf>
    <xf numFmtId="0" fontId="24" fillId="0" borderId="20" xfId="0" applyFont="1" applyBorder="1">
      <alignment horizontal="left" vertical="top" wrapText="1"/>
    </xf>
    <xf numFmtId="0" fontId="24" fillId="33" borderId="33" xfId="0" applyFont="1" applyFill="1" applyBorder="1" applyAlignment="1">
      <alignment horizontal="left" vertical="center" wrapText="1"/>
    </xf>
    <xf numFmtId="167" fontId="24" fillId="0" borderId="33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horizontal="left" vertical="top" wrapText="1"/>
    </xf>
    <xf numFmtId="0" fontId="24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 horizontal="left" vertical="top" wrapText="1"/>
    </xf>
    <xf numFmtId="166" fontId="24" fillId="0" borderId="33" xfId="51" applyNumberFormat="1" applyFont="1" applyFill="1" applyBorder="1" applyAlignment="1">
      <alignment horizontal="right" vertical="top"/>
    </xf>
    <xf numFmtId="0" fontId="24" fillId="33" borderId="33" xfId="0" applyFont="1" applyFill="1" applyBorder="1">
      <alignment horizontal="left" vertical="top" wrapText="1"/>
    </xf>
    <xf numFmtId="0" fontId="29" fillId="33" borderId="1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33" borderId="0" xfId="0" applyFont="1" applyFill="1" applyBorder="1">
      <alignment horizontal="left" vertical="top" wrapText="1"/>
    </xf>
    <xf numFmtId="0" fontId="24" fillId="33" borderId="0" xfId="0" applyFont="1" applyFill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166" fontId="25" fillId="0" borderId="33" xfId="57" applyNumberFormat="1" applyFont="1" applyFill="1" applyBorder="1" applyAlignment="1">
      <alignment horizontal="right" vertical="top"/>
    </xf>
    <xf numFmtId="0" fontId="24" fillId="0" borderId="33" xfId="0" applyFont="1" applyFill="1" applyBorder="1" applyAlignment="1">
      <alignment horizontal="right" vertical="top" wrapText="1"/>
    </xf>
    <xf numFmtId="0" fontId="24" fillId="0" borderId="15" xfId="44" applyFont="1" applyFill="1" applyBorder="1" applyAlignment="1">
      <alignment horizontal="left" vertical="top" wrapText="1"/>
    </xf>
    <xf numFmtId="167" fontId="24" fillId="0" borderId="33" xfId="44" applyNumberFormat="1" applyFont="1" applyFill="1" applyBorder="1" applyAlignment="1">
      <alignment horizontal="right" vertical="top" wrapText="1"/>
    </xf>
    <xf numFmtId="167" fontId="24" fillId="0" borderId="33" xfId="0" applyNumberFormat="1" applyFont="1" applyFill="1" applyBorder="1" applyAlignment="1">
      <alignment horizontal="right" vertical="top" wrapText="1"/>
    </xf>
    <xf numFmtId="168" fontId="24" fillId="34" borderId="33" xfId="0" applyNumberFormat="1" applyFont="1" applyFill="1" applyBorder="1" applyAlignment="1">
      <alignment horizontal="right" vertical="top" wrapText="1"/>
    </xf>
    <xf numFmtId="0" fontId="24" fillId="34" borderId="0" xfId="0" applyFont="1" applyFill="1" applyBorder="1">
      <alignment horizontal="left" vertical="top" wrapText="1"/>
    </xf>
    <xf numFmtId="166" fontId="24" fillId="34" borderId="33" xfId="51" applyNumberFormat="1" applyFont="1" applyFill="1" applyBorder="1" applyAlignment="1">
      <alignment horizontal="right" vertical="top"/>
    </xf>
    <xf numFmtId="43" fontId="24" fillId="0" borderId="0" xfId="1" applyNumberFormat="1" applyFont="1" applyAlignment="1">
      <alignment vertical="center" wrapText="1"/>
    </xf>
    <xf numFmtId="43" fontId="24" fillId="33" borderId="0" xfId="1" applyNumberFormat="1" applyFont="1" applyFill="1" applyAlignment="1">
      <alignment vertical="center" wrapText="1"/>
    </xf>
    <xf numFmtId="167" fontId="24" fillId="0" borderId="0" xfId="0" applyNumberFormat="1" applyFont="1" applyFill="1" applyBorder="1" applyAlignment="1">
      <alignment horizontal="right" vertical="center" wrapText="1"/>
    </xf>
    <xf numFmtId="43" fontId="24" fillId="0" borderId="0" xfId="1" applyNumberFormat="1" applyFont="1" applyAlignment="1">
      <alignment horizontal="center" vertical="center" wrapText="1"/>
    </xf>
    <xf numFmtId="43" fontId="24" fillId="33" borderId="0" xfId="1" applyNumberFormat="1" applyFont="1" applyFill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171" fontId="24" fillId="0" borderId="20" xfId="1" applyNumberFormat="1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left" vertical="center" wrapText="1"/>
    </xf>
    <xf numFmtId="167" fontId="25" fillId="0" borderId="33" xfId="0" applyNumberFormat="1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vertical="center" wrapText="1"/>
    </xf>
    <xf numFmtId="0" fontId="25" fillId="33" borderId="33" xfId="0" applyFont="1" applyFill="1" applyBorder="1" applyAlignment="1">
      <alignment horizontal="left" vertical="top" wrapText="1"/>
    </xf>
    <xf numFmtId="0" fontId="24" fillId="33" borderId="35" xfId="0" applyFont="1" applyFill="1" applyBorder="1" applyAlignment="1">
      <alignment horizontal="left" vertical="top" wrapText="1"/>
    </xf>
    <xf numFmtId="0" fontId="30" fillId="33" borderId="35" xfId="0" applyFont="1" applyFill="1" applyBorder="1" applyAlignment="1">
      <alignment horizontal="left" vertical="top" wrapText="1"/>
    </xf>
    <xf numFmtId="0" fontId="24" fillId="34" borderId="23" xfId="0" applyFont="1" applyFill="1" applyBorder="1" applyAlignment="1">
      <alignment horizontal="center" vertical="top" wrapText="1"/>
    </xf>
    <xf numFmtId="166" fontId="24" fillId="0" borderId="33" xfId="51" applyNumberFormat="1" applyFont="1" applyBorder="1" applyAlignment="1">
      <alignment horizontal="right" vertical="top"/>
    </xf>
    <xf numFmtId="166" fontId="24" fillId="0" borderId="0" xfId="51" applyNumberFormat="1" applyFont="1" applyBorder="1" applyAlignment="1">
      <alignment horizontal="right" vertical="top"/>
    </xf>
    <xf numFmtId="0" fontId="24" fillId="33" borderId="23" xfId="0" applyFont="1" applyFill="1" applyBorder="1" applyAlignment="1">
      <alignment horizontal="center" vertical="top" wrapText="1"/>
    </xf>
    <xf numFmtId="0" fontId="27" fillId="34" borderId="0" xfId="0" applyFont="1" applyFill="1">
      <alignment horizontal="left" vertical="top" wrapText="1"/>
    </xf>
    <xf numFmtId="0" fontId="24" fillId="33" borderId="0" xfId="0" applyFont="1" applyFill="1" applyBorder="1" applyAlignment="1">
      <alignment horizontal="right" vertical="top" wrapText="1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2" fontId="24" fillId="33" borderId="0" xfId="0" applyNumberFormat="1" applyFont="1" applyFill="1" applyAlignment="1">
      <alignment vertical="center" wrapText="1"/>
    </xf>
    <xf numFmtId="2" fontId="24" fillId="33" borderId="0" xfId="0" applyNumberFormat="1" applyFont="1" applyFill="1" applyAlignment="1">
      <alignment horizontal="right" vertical="center" wrapText="1"/>
    </xf>
    <xf numFmtId="170" fontId="24" fillId="33" borderId="0" xfId="43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/>
    </xf>
    <xf numFmtId="0" fontId="24" fillId="33" borderId="0" xfId="45" applyFont="1" applyFill="1" applyAlignment="1">
      <alignment horizontal="right" vertical="center"/>
    </xf>
    <xf numFmtId="0" fontId="24" fillId="33" borderId="0" xfId="45" applyFont="1" applyFill="1" applyAlignment="1">
      <alignment vertical="center"/>
    </xf>
    <xf numFmtId="0" fontId="24" fillId="33" borderId="0" xfId="0" applyNumberFormat="1" applyFont="1" applyFill="1" applyAlignment="1">
      <alignment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textRotation="90" wrapText="1"/>
    </xf>
    <xf numFmtId="49" fontId="29" fillId="0" borderId="33" xfId="0" applyNumberFormat="1" applyFont="1" applyFill="1" applyBorder="1" applyAlignment="1">
      <alignment horizontal="center" vertical="center" textRotation="90" wrapText="1"/>
    </xf>
    <xf numFmtId="0" fontId="29" fillId="0" borderId="33" xfId="0" applyNumberFormat="1" applyFont="1" applyFill="1" applyBorder="1" applyAlignment="1">
      <alignment horizontal="center" vertical="center" wrapText="1"/>
    </xf>
    <xf numFmtId="166" fontId="24" fillId="33" borderId="33" xfId="0" applyNumberFormat="1" applyFont="1" applyFill="1" applyBorder="1" applyAlignment="1">
      <alignment horizontal="center" vertical="center" wrapText="1"/>
    </xf>
    <xf numFmtId="167" fontId="29" fillId="0" borderId="33" xfId="0" applyNumberFormat="1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/>
    </xf>
    <xf numFmtId="171" fontId="24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 wrapText="1"/>
    </xf>
    <xf numFmtId="43" fontId="25" fillId="33" borderId="0" xfId="1" applyNumberFormat="1" applyFont="1" applyFill="1" applyAlignment="1">
      <alignment vertical="center" wrapText="1"/>
    </xf>
    <xf numFmtId="167" fontId="24" fillId="33" borderId="20" xfId="0" applyNumberFormat="1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top" wrapText="1"/>
    </xf>
    <xf numFmtId="0" fontId="24" fillId="33" borderId="0" xfId="45" applyFont="1" applyFill="1" applyBorder="1" applyAlignment="1">
      <alignment vertical="center"/>
    </xf>
    <xf numFmtId="0" fontId="24" fillId="0" borderId="15" xfId="0" applyFont="1" applyBorder="1" applyAlignment="1">
      <alignment horizontal="left" vertical="top" wrapText="1"/>
    </xf>
    <xf numFmtId="49" fontId="24" fillId="33" borderId="11" xfId="0" applyNumberFormat="1" applyFont="1" applyFill="1" applyBorder="1" applyAlignment="1">
      <alignment horizontal="left" vertical="top" wrapText="1"/>
    </xf>
    <xf numFmtId="49" fontId="24" fillId="33" borderId="15" xfId="0" applyNumberFormat="1" applyFont="1" applyFill="1" applyBorder="1" applyAlignment="1">
      <alignment horizontal="left" vertical="top" wrapText="1"/>
    </xf>
    <xf numFmtId="0" fontId="24" fillId="33" borderId="25" xfId="0" applyFont="1" applyFill="1" applyBorder="1" applyAlignment="1">
      <alignment horizontal="left" vertical="top" wrapText="1"/>
    </xf>
    <xf numFmtId="0" fontId="24" fillId="0" borderId="0" xfId="45" applyFont="1" applyFill="1" applyAlignment="1">
      <alignment vertical="center"/>
    </xf>
    <xf numFmtId="0" fontId="24" fillId="0" borderId="0" xfId="0" applyNumberFormat="1" applyFont="1" applyFill="1" applyAlignment="1">
      <alignment vertical="center" wrapText="1"/>
    </xf>
    <xf numFmtId="167" fontId="24" fillId="0" borderId="0" xfId="0" applyNumberFormat="1" applyFont="1" applyFill="1" applyAlignment="1">
      <alignment horizontal="center" vertical="center" wrapText="1"/>
    </xf>
    <xf numFmtId="167" fontId="29" fillId="0" borderId="35" xfId="0" applyNumberFormat="1" applyFont="1" applyFill="1" applyBorder="1" applyAlignment="1">
      <alignment horizontal="center" vertical="center" wrapText="1"/>
    </xf>
    <xf numFmtId="0" fontId="24" fillId="33" borderId="20" xfId="0" applyFont="1" applyFill="1" applyBorder="1">
      <alignment horizontal="left" vertical="top" wrapText="1"/>
    </xf>
    <xf numFmtId="0" fontId="24" fillId="0" borderId="20" xfId="0" applyFont="1" applyFill="1" applyBorder="1">
      <alignment horizontal="left" vertical="top" wrapText="1"/>
    </xf>
    <xf numFmtId="170" fontId="24" fillId="0" borderId="0" xfId="43" applyNumberFormat="1" applyFont="1" applyFill="1" applyBorder="1" applyAlignment="1">
      <alignment horizontal="right" vertical="center"/>
    </xf>
    <xf numFmtId="0" fontId="24" fillId="0" borderId="0" xfId="45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2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center" vertical="center" wrapText="1"/>
    </xf>
    <xf numFmtId="0" fontId="32" fillId="0" borderId="33" xfId="0" applyFont="1" applyFill="1" applyBorder="1">
      <alignment horizontal="left" vertical="top" wrapText="1"/>
    </xf>
    <xf numFmtId="0" fontId="32" fillId="34" borderId="33" xfId="0" applyFont="1" applyFill="1" applyBorder="1" applyAlignment="1">
      <alignment horizontal="right" vertical="top" wrapText="1"/>
    </xf>
    <xf numFmtId="0" fontId="33" fillId="34" borderId="33" xfId="0" applyFont="1" applyFill="1" applyBorder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2" fillId="34" borderId="33" xfId="0" applyFont="1" applyFill="1" applyBorder="1" applyAlignment="1">
      <alignment horizontal="left" vertical="top" wrapText="1"/>
    </xf>
    <xf numFmtId="0" fontId="32" fillId="34" borderId="33" xfId="0" applyFont="1" applyFill="1" applyBorder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34" fillId="34" borderId="0" xfId="0" applyFont="1" applyFill="1" applyAlignment="1">
      <alignment vertical="center" wrapText="1"/>
    </xf>
    <xf numFmtId="0" fontId="32" fillId="33" borderId="33" xfId="0" applyFont="1" applyFill="1" applyBorder="1">
      <alignment horizontal="left" vertical="top" wrapText="1"/>
    </xf>
    <xf numFmtId="0" fontId="37" fillId="34" borderId="33" xfId="0" applyFont="1" applyFill="1" applyBorder="1" applyAlignment="1">
      <alignment horizontal="left" vertical="top" wrapText="1"/>
    </xf>
    <xf numFmtId="0" fontId="38" fillId="34" borderId="33" xfId="0" applyFont="1" applyFill="1" applyBorder="1" applyAlignment="1">
      <alignment horizontal="left" vertical="top" wrapText="1"/>
    </xf>
    <xf numFmtId="166" fontId="32" fillId="34" borderId="33" xfId="51" applyNumberFormat="1" applyFont="1" applyFill="1" applyBorder="1" applyAlignment="1">
      <alignment horizontal="right" vertical="top"/>
    </xf>
    <xf numFmtId="0" fontId="32" fillId="33" borderId="0" xfId="0" applyFont="1" applyFill="1">
      <alignment horizontal="left" vertical="top" wrapText="1"/>
    </xf>
    <xf numFmtId="0" fontId="33" fillId="34" borderId="33" xfId="0" applyFont="1" applyFill="1" applyBorder="1" applyAlignment="1">
      <alignment horizontal="left" vertical="top" wrapText="1"/>
    </xf>
    <xf numFmtId="166" fontId="33" fillId="34" borderId="33" xfId="57" applyNumberFormat="1" applyFont="1" applyFill="1" applyBorder="1" applyAlignment="1">
      <alignment horizontal="right" vertical="top"/>
    </xf>
    <xf numFmtId="0" fontId="32" fillId="34" borderId="33" xfId="44" applyFont="1" applyFill="1" applyBorder="1" applyAlignment="1">
      <alignment horizontal="left" vertical="top" wrapText="1"/>
    </xf>
    <xf numFmtId="167" fontId="32" fillId="34" borderId="33" xfId="44" applyNumberFormat="1" applyFont="1" applyFill="1" applyBorder="1" applyAlignment="1">
      <alignment horizontal="right" vertical="top" wrapText="1"/>
    </xf>
    <xf numFmtId="167" fontId="32" fillId="34" borderId="33" xfId="0" applyNumberFormat="1" applyFont="1" applyFill="1" applyBorder="1" applyAlignment="1">
      <alignment horizontal="right" vertical="top" wrapText="1"/>
    </xf>
    <xf numFmtId="0" fontId="36" fillId="0" borderId="0" xfId="0" applyFont="1" applyAlignment="1">
      <alignment vertical="center" wrapText="1"/>
    </xf>
    <xf numFmtId="43" fontId="36" fillId="0" borderId="0" xfId="1" applyNumberFormat="1" applyFont="1" applyAlignment="1">
      <alignment vertical="center" wrapText="1"/>
    </xf>
    <xf numFmtId="0" fontId="34" fillId="33" borderId="0" xfId="0" applyFont="1" applyFill="1" applyAlignment="1">
      <alignment vertical="center" wrapText="1"/>
    </xf>
    <xf numFmtId="43" fontId="34" fillId="33" borderId="0" xfId="1" applyNumberFormat="1" applyFont="1" applyFill="1" applyAlignment="1">
      <alignment vertical="center" wrapText="1"/>
    </xf>
    <xf numFmtId="0" fontId="39" fillId="33" borderId="0" xfId="0" applyFont="1" applyFill="1" applyAlignment="1">
      <alignment vertical="center" wrapText="1"/>
    </xf>
    <xf numFmtId="43" fontId="39" fillId="33" borderId="0" xfId="1" applyNumberFormat="1" applyFont="1" applyFill="1" applyAlignment="1">
      <alignment vertical="center" wrapText="1"/>
    </xf>
    <xf numFmtId="0" fontId="25" fillId="34" borderId="33" xfId="0" applyFont="1" applyFill="1" applyBorder="1" applyAlignment="1">
      <alignment vertical="center" wrapText="1"/>
    </xf>
    <xf numFmtId="0" fontId="27" fillId="34" borderId="32" xfId="47" applyFont="1" applyFill="1" applyBorder="1" applyAlignment="1">
      <alignment vertical="center" wrapText="1"/>
    </xf>
    <xf numFmtId="0" fontId="27" fillId="34" borderId="23" xfId="47" applyFont="1" applyFill="1" applyBorder="1" applyAlignment="1">
      <alignment vertical="center" wrapText="1"/>
    </xf>
    <xf numFmtId="0" fontId="27" fillId="0" borderId="17" xfId="47" applyFont="1" applyFill="1" applyBorder="1" applyAlignment="1">
      <alignment horizontal="left" vertical="center"/>
    </xf>
    <xf numFmtId="0" fontId="27" fillId="0" borderId="16" xfId="52" applyFont="1" applyFill="1" applyBorder="1" applyAlignment="1"/>
    <xf numFmtId="0" fontId="27" fillId="0" borderId="32" xfId="47" applyFont="1" applyFill="1" applyBorder="1" applyAlignment="1">
      <alignment horizontal="left" vertical="center"/>
    </xf>
    <xf numFmtId="0" fontId="27" fillId="0" borderId="33" xfId="47" applyFont="1" applyFill="1" applyBorder="1" applyAlignment="1">
      <alignment horizontal="center" vertical="center"/>
    </xf>
    <xf numFmtId="37" fontId="27" fillId="0" borderId="34" xfId="47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0" fontId="42" fillId="33" borderId="0" xfId="0" applyFont="1" applyFill="1">
      <alignment horizontal="left" vertical="top" wrapText="1"/>
    </xf>
    <xf numFmtId="0" fontId="42" fillId="33" borderId="33" xfId="0" applyFont="1" applyFill="1" applyBorder="1" applyAlignment="1">
      <alignment horizontal="left" vertical="top" wrapText="1"/>
    </xf>
    <xf numFmtId="0" fontId="44" fillId="33" borderId="33" xfId="0" applyFont="1" applyFill="1" applyBorder="1" applyAlignment="1">
      <alignment horizontal="left" vertical="top" wrapText="1"/>
    </xf>
    <xf numFmtId="0" fontId="43" fillId="0" borderId="33" xfId="0" applyFont="1" applyBorder="1" applyAlignment="1">
      <alignment horizontal="left" vertical="top" wrapText="1"/>
    </xf>
    <xf numFmtId="0" fontId="42" fillId="33" borderId="37" xfId="0" applyFont="1" applyFill="1" applyBorder="1" applyAlignment="1">
      <alignment horizontal="center" vertical="top" wrapText="1"/>
    </xf>
    <xf numFmtId="0" fontId="42" fillId="33" borderId="36" xfId="0" applyFont="1" applyFill="1" applyBorder="1" applyAlignment="1">
      <alignment horizontal="left" vertical="top" wrapText="1"/>
    </xf>
    <xf numFmtId="166" fontId="42" fillId="33" borderId="33" xfId="51" applyNumberFormat="1" applyFont="1" applyFill="1" applyBorder="1" applyAlignment="1">
      <alignment horizontal="right" vertical="top"/>
    </xf>
    <xf numFmtId="0" fontId="24" fillId="34" borderId="33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left" vertical="center" wrapText="1"/>
    </xf>
    <xf numFmtId="168" fontId="24" fillId="34" borderId="33" xfId="0" applyNumberFormat="1" applyFont="1" applyFill="1" applyBorder="1" applyAlignment="1">
      <alignment horizontal="center" vertical="center" wrapText="1"/>
    </xf>
    <xf numFmtId="0" fontId="35" fillId="34" borderId="0" xfId="0" applyFont="1" applyFill="1" applyAlignment="1">
      <alignment vertical="center" wrapText="1"/>
    </xf>
    <xf numFmtId="0" fontId="35" fillId="34" borderId="33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left" vertical="center" wrapText="1"/>
    </xf>
    <xf numFmtId="168" fontId="35" fillId="34" borderId="33" xfId="0" applyNumberFormat="1" applyFont="1" applyFill="1" applyBorder="1" applyAlignment="1">
      <alignment horizontal="center" vertical="center" wrapText="1"/>
    </xf>
    <xf numFmtId="168" fontId="24" fillId="34" borderId="33" xfId="0" applyNumberFormat="1" applyFont="1" applyFill="1" applyBorder="1" applyAlignment="1">
      <alignment vertical="center" wrapText="1"/>
    </xf>
    <xf numFmtId="166" fontId="24" fillId="0" borderId="33" xfId="0" applyNumberFormat="1" applyFont="1" applyFill="1" applyBorder="1" applyAlignment="1">
      <alignment horizontal="center" vertical="center" wrapText="1"/>
    </xf>
    <xf numFmtId="166" fontId="24" fillId="0" borderId="33" xfId="0" applyNumberFormat="1" applyFont="1" applyFill="1" applyBorder="1" applyAlignment="1">
      <alignment horizontal="right" vertical="center" wrapText="1"/>
    </xf>
    <xf numFmtId="0" fontId="24" fillId="0" borderId="17" xfId="52" applyFont="1" applyFill="1" applyBorder="1" applyAlignment="1"/>
    <xf numFmtId="0" fontId="24" fillId="0" borderId="20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49" fontId="24" fillId="0" borderId="34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4" fillId="0" borderId="32" xfId="0" applyNumberFormat="1" applyFont="1" applyFill="1" applyBorder="1" applyAlignment="1">
      <alignment horizontal="left" vertical="center"/>
    </xf>
    <xf numFmtId="0" fontId="24" fillId="0" borderId="20" xfId="47" applyFont="1" applyFill="1" applyBorder="1" applyAlignment="1">
      <alignment horizontal="center" vertical="center"/>
    </xf>
    <xf numFmtId="0" fontId="24" fillId="0" borderId="20" xfId="47" applyFont="1" applyFill="1" applyBorder="1" applyAlignment="1">
      <alignment horizontal="center" vertical="center" wrapText="1"/>
    </xf>
    <xf numFmtId="0" fontId="24" fillId="0" borderId="33" xfId="47" applyFont="1" applyFill="1" applyBorder="1" applyAlignment="1">
      <alignment horizontal="center" vertical="center"/>
    </xf>
    <xf numFmtId="0" fontId="24" fillId="0" borderId="33" xfId="47" applyFont="1" applyFill="1" applyBorder="1" applyAlignment="1">
      <alignment horizontal="center" vertical="center" wrapText="1"/>
    </xf>
    <xf numFmtId="0" fontId="24" fillId="34" borderId="15" xfId="47" applyFont="1" applyFill="1" applyBorder="1" applyAlignment="1">
      <alignment horizontal="left" vertical="center" wrapText="1"/>
    </xf>
    <xf numFmtId="0" fontId="24" fillId="34" borderId="0" xfId="46" applyFont="1" applyFill="1" applyAlignment="1">
      <alignment vertical="center"/>
    </xf>
    <xf numFmtId="167" fontId="24" fillId="34" borderId="33" xfId="47" applyNumberFormat="1" applyFont="1" applyFill="1" applyBorder="1" applyAlignment="1">
      <alignment horizontal="center" vertical="center"/>
    </xf>
    <xf numFmtId="0" fontId="24" fillId="34" borderId="32" xfId="47" applyFont="1" applyFill="1" applyBorder="1" applyAlignment="1">
      <alignment horizontal="left" vertical="center" wrapText="1"/>
    </xf>
    <xf numFmtId="0" fontId="24" fillId="34" borderId="23" xfId="47" applyFont="1" applyFill="1" applyBorder="1" applyAlignment="1">
      <alignment horizontal="left" vertical="center" wrapText="1"/>
    </xf>
    <xf numFmtId="0" fontId="24" fillId="34" borderId="33" xfId="47" applyFont="1" applyFill="1" applyBorder="1" applyAlignment="1">
      <alignment horizontal="center" vertical="center"/>
    </xf>
    <xf numFmtId="0" fontId="24" fillId="34" borderId="33" xfId="47" applyFont="1" applyFill="1" applyBorder="1" applyAlignment="1">
      <alignment horizontal="center" vertical="center" wrapText="1"/>
    </xf>
    <xf numFmtId="0" fontId="24" fillId="34" borderId="17" xfId="47" applyFont="1" applyFill="1" applyBorder="1" applyAlignment="1">
      <alignment horizontal="left" vertical="center"/>
    </xf>
    <xf numFmtId="0" fontId="24" fillId="34" borderId="17" xfId="52" applyFont="1" applyFill="1" applyBorder="1" applyAlignment="1"/>
    <xf numFmtId="0" fontId="24" fillId="34" borderId="16" xfId="52" applyFont="1" applyFill="1" applyBorder="1" applyAlignment="1"/>
    <xf numFmtId="49" fontId="24" fillId="34" borderId="34" xfId="0" applyNumberFormat="1" applyFont="1" applyFill="1" applyBorder="1" applyAlignment="1">
      <alignment horizontal="left" vertical="center"/>
    </xf>
    <xf numFmtId="0" fontId="24" fillId="34" borderId="20" xfId="0" applyFont="1" applyFill="1" applyBorder="1" applyAlignment="1">
      <alignment vertical="center" wrapText="1"/>
    </xf>
    <xf numFmtId="0" fontId="24" fillId="34" borderId="20" xfId="47" applyFont="1" applyFill="1" applyBorder="1" applyAlignment="1">
      <alignment horizontal="center" vertical="center" wrapText="1"/>
    </xf>
    <xf numFmtId="37" fontId="24" fillId="0" borderId="34" xfId="47" applyNumberFormat="1" applyFont="1" applyFill="1" applyBorder="1" applyAlignment="1">
      <alignment horizontal="center" vertical="center"/>
    </xf>
    <xf numFmtId="37" fontId="24" fillId="0" borderId="23" xfId="47" applyNumberFormat="1" applyFont="1" applyFill="1" applyBorder="1" applyAlignment="1">
      <alignment horizontal="center" vertical="center"/>
    </xf>
    <xf numFmtId="172" fontId="27" fillId="34" borderId="0" xfId="46" applyNumberFormat="1" applyFont="1" applyFill="1" applyAlignment="1">
      <alignment vertical="center"/>
    </xf>
    <xf numFmtId="0" fontId="24" fillId="34" borderId="0" xfId="0" applyFont="1" applyFill="1">
      <alignment horizontal="left" vertical="top" wrapText="1"/>
    </xf>
    <xf numFmtId="0" fontId="24" fillId="34" borderId="0" xfId="47" applyFont="1" applyFill="1" applyAlignment="1">
      <alignment horizontal="right" vertical="center"/>
    </xf>
    <xf numFmtId="0" fontId="24" fillId="34" borderId="0" xfId="47" applyFont="1" applyFill="1" applyAlignment="1">
      <alignment horizontal="center" vertical="center"/>
    </xf>
    <xf numFmtId="0" fontId="24" fillId="34" borderId="23" xfId="0" applyFont="1" applyFill="1" applyBorder="1" applyAlignment="1">
      <alignment horizontal="right" vertical="top" wrapText="1"/>
    </xf>
    <xf numFmtId="167" fontId="24" fillId="34" borderId="33" xfId="47" applyNumberFormat="1" applyFont="1" applyFill="1" applyBorder="1" applyAlignment="1">
      <alignment horizontal="center" vertical="center" wrapText="1"/>
    </xf>
    <xf numFmtId="173" fontId="24" fillId="34" borderId="33" xfId="47" applyNumberFormat="1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center" wrapText="1"/>
    </xf>
    <xf numFmtId="0" fontId="36" fillId="34" borderId="0" xfId="0" applyFont="1" applyFill="1" applyAlignment="1">
      <alignment vertical="center" wrapText="1"/>
    </xf>
    <xf numFmtId="0" fontId="42" fillId="33" borderId="23" xfId="0" applyFont="1" applyFill="1" applyBorder="1" applyAlignment="1">
      <alignment horizontal="center" vertical="top" wrapText="1"/>
    </xf>
    <xf numFmtId="0" fontId="24" fillId="34" borderId="15" xfId="0" applyFont="1" applyFill="1" applyBorder="1" applyAlignment="1">
      <alignment horizontal="left" vertical="top" wrapText="1"/>
    </xf>
    <xf numFmtId="0" fontId="45" fillId="0" borderId="3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top" wrapText="1"/>
    </xf>
    <xf numFmtId="166" fontId="35" fillId="34" borderId="33" xfId="0" applyNumberFormat="1" applyFont="1" applyFill="1" applyBorder="1" applyAlignment="1">
      <alignment horizontal="right" vertical="top" wrapText="1"/>
    </xf>
    <xf numFmtId="0" fontId="41" fillId="34" borderId="0" xfId="0" applyFont="1" applyFill="1" applyAlignment="1">
      <alignment horizontal="left" vertical="top" wrapText="1"/>
    </xf>
    <xf numFmtId="0" fontId="35" fillId="34" borderId="11" xfId="0" applyFont="1" applyFill="1" applyBorder="1" applyAlignment="1">
      <alignment horizontal="left" vertical="top" wrapText="1"/>
    </xf>
    <xf numFmtId="0" fontId="24" fillId="34" borderId="33" xfId="0" applyFont="1" applyFill="1" applyBorder="1">
      <alignment horizontal="left" vertical="top" wrapText="1"/>
    </xf>
    <xf numFmtId="166" fontId="24" fillId="34" borderId="33" xfId="0" applyNumberFormat="1" applyFont="1" applyFill="1" applyBorder="1" applyAlignment="1">
      <alignment horizontal="right" vertical="top" wrapText="1"/>
    </xf>
    <xf numFmtId="0" fontId="0" fillId="34" borderId="0" xfId="0" applyNumberFormat="1" applyFont="1" applyFill="1" applyBorder="1" applyAlignment="1" applyProtection="1">
      <alignment horizontal="left" vertical="top" wrapText="1"/>
    </xf>
    <xf numFmtId="0" fontId="25" fillId="34" borderId="33" xfId="0" applyFont="1" applyFill="1" applyBorder="1" applyAlignment="1">
      <alignment horizontal="right" vertical="top" wrapText="1"/>
    </xf>
    <xf numFmtId="166" fontId="24" fillId="34" borderId="23" xfId="0" applyNumberFormat="1" applyFont="1" applyFill="1" applyBorder="1" applyAlignment="1">
      <alignment horizontal="right" vertical="top" wrapText="1"/>
    </xf>
    <xf numFmtId="0" fontId="24" fillId="34" borderId="15" xfId="0" applyFont="1" applyFill="1" applyBorder="1" applyAlignment="1">
      <alignment horizontal="right" vertical="top" wrapText="1"/>
    </xf>
    <xf numFmtId="0" fontId="25" fillId="34" borderId="33" xfId="0" applyFont="1" applyFill="1" applyBorder="1">
      <alignment horizontal="left" vertical="top" wrapText="1"/>
    </xf>
    <xf numFmtId="0" fontId="35" fillId="34" borderId="33" xfId="0" applyFont="1" applyFill="1" applyBorder="1" applyAlignment="1">
      <alignment horizontal="left" vertical="top" wrapText="1"/>
    </xf>
    <xf numFmtId="0" fontId="24" fillId="34" borderId="20" xfId="0" applyFont="1" applyFill="1" applyBorder="1">
      <alignment horizontal="left" vertical="top" wrapText="1"/>
    </xf>
    <xf numFmtId="0" fontId="29" fillId="34" borderId="33" xfId="0" applyFont="1" applyFill="1" applyBorder="1" applyAlignment="1">
      <alignment horizontal="left" vertical="top" wrapText="1"/>
    </xf>
    <xf numFmtId="0" fontId="24" fillId="34" borderId="23" xfId="0" applyFont="1" applyFill="1" applyBorder="1">
      <alignment horizontal="left" vertical="top" wrapText="1"/>
    </xf>
    <xf numFmtId="0" fontId="24" fillId="34" borderId="33" xfId="44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left" vertical="top" wrapText="1"/>
    </xf>
    <xf numFmtId="0" fontId="46" fillId="33" borderId="0" xfId="0" applyFont="1" applyFill="1" applyAlignment="1">
      <alignment vertical="top"/>
    </xf>
    <xf numFmtId="0" fontId="46" fillId="33" borderId="33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vertical="top" wrapText="1"/>
    </xf>
    <xf numFmtId="0" fontId="43" fillId="33" borderId="33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15" xfId="0" applyFont="1" applyFill="1" applyBorder="1" applyAlignment="1">
      <alignment vertical="top" wrapText="1"/>
    </xf>
    <xf numFmtId="0" fontId="42" fillId="33" borderId="33" xfId="0" applyFont="1" applyFill="1" applyBorder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2" fillId="33" borderId="0" xfId="0" applyFont="1" applyFill="1" applyBorder="1">
      <alignment horizontal="left" vertical="top" wrapText="1"/>
    </xf>
    <xf numFmtId="0" fontId="42" fillId="33" borderId="0" xfId="0" applyFont="1" applyFill="1" applyBorder="1" applyAlignment="1">
      <alignment horizontal="left" vertical="top" wrapText="1"/>
    </xf>
    <xf numFmtId="166" fontId="42" fillId="34" borderId="33" xfId="51" applyNumberFormat="1" applyFont="1" applyFill="1" applyBorder="1" applyAlignment="1">
      <alignment horizontal="right" vertical="top"/>
    </xf>
    <xf numFmtId="0" fontId="43" fillId="33" borderId="0" xfId="0" applyFont="1" applyFill="1" applyBorder="1" applyAlignment="1">
      <alignment horizontal="right" vertical="top" wrapText="1"/>
    </xf>
    <xf numFmtId="0" fontId="42" fillId="0" borderId="0" xfId="0" applyFont="1">
      <alignment horizontal="left" vertical="top" wrapText="1"/>
    </xf>
    <xf numFmtId="0" fontId="42" fillId="0" borderId="0" xfId="0" applyFont="1" applyAlignment="1">
      <alignment horizontal="left" vertical="top" wrapText="1"/>
    </xf>
    <xf numFmtId="49" fontId="46" fillId="33" borderId="0" xfId="0" applyNumberFormat="1" applyFont="1" applyFill="1" applyAlignment="1">
      <alignment vertical="top" wrapText="1"/>
    </xf>
    <xf numFmtId="0" fontId="41" fillId="0" borderId="0" xfId="0" applyFont="1" applyAlignment="1">
      <alignment horizontal="left" vertical="top" wrapText="1"/>
    </xf>
    <xf numFmtId="166" fontId="42" fillId="34" borderId="33" xfId="51" applyNumberFormat="1" applyFont="1" applyFill="1" applyBorder="1" applyAlignment="1">
      <alignment horizontal="center" vertical="top"/>
    </xf>
    <xf numFmtId="0" fontId="24" fillId="34" borderId="17" xfId="0" applyFont="1" applyFill="1" applyBorder="1" applyAlignment="1">
      <alignment horizontal="center" vertical="top" wrapText="1"/>
    </xf>
    <xf numFmtId="0" fontId="24" fillId="34" borderId="16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7" fontId="24" fillId="0" borderId="15" xfId="0" applyNumberFormat="1" applyFont="1" applyFill="1" applyBorder="1" applyAlignment="1">
      <alignment horizontal="center" vertical="center" wrapText="1"/>
    </xf>
    <xf numFmtId="167" fontId="24" fillId="0" borderId="32" xfId="0" applyNumberFormat="1" applyFont="1" applyFill="1" applyBorder="1" applyAlignment="1">
      <alignment horizontal="center" vertical="center" wrapText="1"/>
    </xf>
    <xf numFmtId="167" fontId="24" fillId="0" borderId="23" xfId="0" applyNumberFormat="1" applyFont="1" applyFill="1" applyBorder="1" applyAlignment="1">
      <alignment horizontal="center" vertical="center" wrapText="1"/>
    </xf>
    <xf numFmtId="167" fontId="29" fillId="0" borderId="34" xfId="0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>
      <alignment horizontal="center" vertical="center" wrapText="1"/>
    </xf>
    <xf numFmtId="167" fontId="29" fillId="0" borderId="15" xfId="0" applyNumberFormat="1" applyFont="1" applyFill="1" applyBorder="1" applyAlignment="1">
      <alignment horizontal="center" vertical="center" wrapText="1"/>
    </xf>
    <xf numFmtId="167" fontId="29" fillId="0" borderId="32" xfId="0" applyNumberFormat="1" applyFont="1" applyFill="1" applyBorder="1" applyAlignment="1">
      <alignment horizontal="center" vertical="center" wrapText="1"/>
    </xf>
    <xf numFmtId="167" fontId="29" fillId="0" borderId="23" xfId="0" applyNumberFormat="1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right" vertical="center"/>
    </xf>
    <xf numFmtId="0" fontId="24" fillId="0" borderId="0" xfId="0" applyNumberFormat="1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right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33" borderId="0" xfId="45" applyFont="1" applyFill="1" applyAlignment="1">
      <alignment horizontal="right" vertical="center"/>
    </xf>
    <xf numFmtId="0" fontId="24" fillId="33" borderId="0" xfId="0" applyNumberFormat="1" applyFont="1" applyFill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168" fontId="29" fillId="33" borderId="33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23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left" vertical="top" wrapText="1"/>
    </xf>
    <xf numFmtId="0" fontId="46" fillId="33" borderId="32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top" wrapText="1"/>
    </xf>
    <xf numFmtId="0" fontId="42" fillId="33" borderId="32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top" wrapText="1"/>
    </xf>
    <xf numFmtId="0" fontId="42" fillId="33" borderId="35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32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center" vertical="top"/>
    </xf>
    <xf numFmtId="0" fontId="46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/>
    </xf>
    <xf numFmtId="0" fontId="24" fillId="33" borderId="15" xfId="0" applyFont="1" applyFill="1" applyBorder="1" applyAlignment="1">
      <alignment horizontal="left" vertical="top" wrapText="1"/>
    </xf>
    <xf numFmtId="0" fontId="24" fillId="33" borderId="23" xfId="0" applyFont="1" applyFill="1" applyBorder="1" applyAlignment="1">
      <alignment horizontal="left" vertical="top" wrapText="1"/>
    </xf>
    <xf numFmtId="0" fontId="24" fillId="33" borderId="36" xfId="0" applyFont="1" applyFill="1" applyBorder="1" applyAlignment="1">
      <alignment horizontal="center" vertical="top" wrapText="1"/>
    </xf>
    <xf numFmtId="0" fontId="24" fillId="33" borderId="35" xfId="0" applyFont="1" applyFill="1" applyBorder="1" applyAlignment="1">
      <alignment horizontal="center" vertical="top" wrapText="1"/>
    </xf>
    <xf numFmtId="0" fontId="24" fillId="34" borderId="15" xfId="0" applyFont="1" applyFill="1" applyBorder="1" applyAlignment="1">
      <alignment horizontal="center" vertical="top" wrapText="1"/>
    </xf>
    <xf numFmtId="0" fontId="24" fillId="34" borderId="23" xfId="0" applyFont="1" applyFill="1" applyBorder="1" applyAlignment="1">
      <alignment horizontal="center" vertical="top" wrapText="1"/>
    </xf>
    <xf numFmtId="0" fontId="24" fillId="33" borderId="32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>
      <alignment horizontal="left" vertical="top" wrapText="1"/>
    </xf>
    <xf numFmtId="0" fontId="25" fillId="33" borderId="32" xfId="0" applyFont="1" applyFill="1" applyBorder="1" applyAlignment="1">
      <alignment horizontal="left" vertical="top" wrapText="1"/>
    </xf>
    <xf numFmtId="0" fontId="25" fillId="33" borderId="23" xfId="0" applyFont="1" applyFill="1" applyBorder="1" applyAlignment="1">
      <alignment horizontal="left" vertical="top" wrapText="1"/>
    </xf>
    <xf numFmtId="0" fontId="24" fillId="33" borderId="17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horizontal="left" vertical="top" wrapText="1"/>
    </xf>
    <xf numFmtId="0" fontId="24" fillId="33" borderId="34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5" fillId="33" borderId="3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center" vertical="top" wrapText="1"/>
    </xf>
    <xf numFmtId="0" fontId="24" fillId="33" borderId="34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center" vertical="top" wrapText="1"/>
    </xf>
    <xf numFmtId="0" fontId="24" fillId="33" borderId="29" xfId="0" applyFont="1" applyFill="1" applyBorder="1" applyAlignment="1">
      <alignment horizontal="center" vertical="top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35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35" xfId="0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left" vertical="top" wrapText="1"/>
    </xf>
    <xf numFmtId="0" fontId="25" fillId="34" borderId="23" xfId="0" applyFont="1" applyFill="1" applyBorder="1" applyAlignment="1">
      <alignment horizontal="left" vertical="top" wrapText="1"/>
    </xf>
    <xf numFmtId="49" fontId="46" fillId="33" borderId="0" xfId="0" applyNumberFormat="1" applyFont="1" applyFill="1" applyAlignment="1">
      <alignment horizontal="right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 vertical="top" wrapText="1"/>
    </xf>
    <xf numFmtId="0" fontId="24" fillId="34" borderId="15" xfId="0" applyFont="1" applyFill="1" applyBorder="1" applyAlignment="1">
      <alignment horizontal="left" vertical="top" wrapText="1"/>
    </xf>
    <xf numFmtId="0" fontId="24" fillId="34" borderId="23" xfId="0" applyFont="1" applyFill="1" applyBorder="1" applyAlignment="1">
      <alignment horizontal="left" vertical="top" wrapText="1"/>
    </xf>
    <xf numFmtId="0" fontId="24" fillId="34" borderId="15" xfId="0" applyFont="1" applyFill="1" applyBorder="1" applyAlignment="1">
      <alignment horizontal="left" vertical="center" wrapText="1"/>
    </xf>
    <xf numFmtId="0" fontId="24" fillId="34" borderId="32" xfId="0" applyFont="1" applyFill="1" applyBorder="1" applyAlignment="1">
      <alignment horizontal="left" vertical="center" wrapText="1"/>
    </xf>
    <xf numFmtId="0" fontId="24" fillId="34" borderId="15" xfId="47" applyFont="1" applyFill="1" applyBorder="1" applyAlignment="1">
      <alignment horizontal="left" vertical="center" wrapText="1"/>
    </xf>
    <xf numFmtId="0" fontId="24" fillId="34" borderId="32" xfId="47" applyFont="1" applyFill="1" applyBorder="1" applyAlignment="1">
      <alignment horizontal="left" vertical="center" wrapText="1"/>
    </xf>
    <xf numFmtId="0" fontId="24" fillId="34" borderId="23" xfId="47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0" xfId="47" applyFont="1" applyFill="1" applyAlignment="1">
      <alignment horizontal="right" vertical="center"/>
    </xf>
    <xf numFmtId="0" fontId="24" fillId="34" borderId="0" xfId="47" applyFont="1" applyFill="1" applyAlignment="1">
      <alignment horizontal="center" vertical="center" wrapText="1"/>
    </xf>
    <xf numFmtId="0" fontId="24" fillId="34" borderId="20" xfId="46" applyFont="1" applyFill="1" applyBorder="1" applyAlignment="1">
      <alignment horizontal="center" vertical="center"/>
    </xf>
    <xf numFmtId="0" fontId="24" fillId="34" borderId="35" xfId="46" applyFont="1" applyFill="1" applyBorder="1" applyAlignment="1">
      <alignment horizontal="center" vertical="center"/>
    </xf>
    <xf numFmtId="0" fontId="24" fillId="34" borderId="20" xfId="47" applyFont="1" applyFill="1" applyBorder="1" applyAlignment="1">
      <alignment horizontal="center" vertical="center"/>
    </xf>
    <xf numFmtId="0" fontId="24" fillId="34" borderId="35" xfId="47" applyFont="1" applyFill="1" applyBorder="1" applyAlignment="1">
      <alignment horizontal="center" vertical="center"/>
    </xf>
    <xf numFmtId="0" fontId="24" fillId="34" borderId="20" xfId="47" applyFont="1" applyFill="1" applyBorder="1" applyAlignment="1">
      <alignment horizontal="center" vertical="center" wrapText="1"/>
    </xf>
    <xf numFmtId="0" fontId="24" fillId="34" borderId="35" xfId="47" applyFont="1" applyFill="1" applyBorder="1" applyAlignment="1">
      <alignment horizontal="center" vertical="center" wrapText="1"/>
    </xf>
    <xf numFmtId="0" fontId="24" fillId="34" borderId="15" xfId="47" applyFont="1" applyFill="1" applyBorder="1" applyAlignment="1">
      <alignment horizontal="center" vertical="center" wrapText="1"/>
    </xf>
    <xf numFmtId="0" fontId="24" fillId="34" borderId="23" xfId="47" applyFont="1" applyFill="1" applyBorder="1" applyAlignment="1">
      <alignment horizontal="center" vertical="center" wrapText="1"/>
    </xf>
    <xf numFmtId="0" fontId="24" fillId="34" borderId="33" xfId="47" applyFont="1" applyFill="1" applyBorder="1" applyAlignment="1">
      <alignment horizontal="center" vertical="center"/>
    </xf>
  </cellXfs>
  <cellStyles count="5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_General 17.02.04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12" xfId="55"/>
    <cellStyle name="Normal 2" xfId="44"/>
    <cellStyle name="Normal 2 2" xfId="54"/>
    <cellStyle name="Normal 2 3" xfId="45"/>
    <cellStyle name="Normal 2_IV-ՀՐԱՏԱՊ ՓՈՒԼԵՐՈՎ" xfId="46"/>
    <cellStyle name="Normal 5" xfId="58"/>
    <cellStyle name="Normal 5 2" xfId="47"/>
    <cellStyle name="Normal 5 3" xfId="56"/>
    <cellStyle name="Normal 6 2" xfId="48"/>
    <cellStyle name="Normal 8" xfId="53"/>
    <cellStyle name="Normal_General 17.02.04" xfId="49"/>
    <cellStyle name="Normal_tax" xfId="50"/>
    <cellStyle name="Note" xfId="16" builtinId="10" customBuiltin="1"/>
    <cellStyle name="Output" xfId="11" builtinId="21" customBuiltin="1"/>
    <cellStyle name="SN_241" xfId="51"/>
    <cellStyle name="SN_it" xfId="57"/>
    <cellStyle name="Title" xfId="2" builtinId="15" customBuiltin="1"/>
    <cellStyle name="Total" xfId="18" builtinId="25" customBuiltin="1"/>
    <cellStyle name="Warning Text" xfId="15" builtinId="11" customBuiltin="1"/>
    <cellStyle name="Обычный 2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0" zoomScaleNormal="100" zoomScaleSheetLayoutView="90" workbookViewId="0">
      <selection activeCell="D9" sqref="D9:E9"/>
    </sheetView>
  </sheetViews>
  <sheetFormatPr defaultColWidth="8" defaultRowHeight="16.5" customHeight="1" x14ac:dyDescent="0.25"/>
  <cols>
    <col min="1" max="1" width="9.42578125" style="1" customWidth="1"/>
    <col min="2" max="2" width="13.42578125" style="1" customWidth="1"/>
    <col min="3" max="3" width="76.28515625" style="1" customWidth="1"/>
    <col min="4" max="4" width="25.85546875" style="1" customWidth="1"/>
    <col min="5" max="5" width="19.5703125" style="1" customWidth="1"/>
    <col min="6" max="6" width="25" style="1" customWidth="1"/>
    <col min="7" max="256" width="8" style="1"/>
    <col min="257" max="258" width="5.7109375" style="1" customWidth="1"/>
    <col min="259" max="259" width="76.28515625" style="1" customWidth="1"/>
    <col min="260" max="260" width="17.85546875" style="1" customWidth="1"/>
    <col min="261" max="512" width="8" style="1"/>
    <col min="513" max="514" width="5.7109375" style="1" customWidth="1"/>
    <col min="515" max="515" width="76.28515625" style="1" customWidth="1"/>
    <col min="516" max="516" width="17.85546875" style="1" customWidth="1"/>
    <col min="517" max="768" width="8" style="1"/>
    <col min="769" max="770" width="5.7109375" style="1" customWidth="1"/>
    <col min="771" max="771" width="76.28515625" style="1" customWidth="1"/>
    <col min="772" max="772" width="17.85546875" style="1" customWidth="1"/>
    <col min="773" max="1024" width="8" style="1"/>
    <col min="1025" max="1026" width="5.7109375" style="1" customWidth="1"/>
    <col min="1027" max="1027" width="76.28515625" style="1" customWidth="1"/>
    <col min="1028" max="1028" width="17.85546875" style="1" customWidth="1"/>
    <col min="1029" max="1280" width="8" style="1"/>
    <col min="1281" max="1282" width="5.7109375" style="1" customWidth="1"/>
    <col min="1283" max="1283" width="76.28515625" style="1" customWidth="1"/>
    <col min="1284" max="1284" width="17.85546875" style="1" customWidth="1"/>
    <col min="1285" max="1536" width="8" style="1"/>
    <col min="1537" max="1538" width="5.7109375" style="1" customWidth="1"/>
    <col min="1539" max="1539" width="76.28515625" style="1" customWidth="1"/>
    <col min="1540" max="1540" width="17.85546875" style="1" customWidth="1"/>
    <col min="1541" max="1792" width="8" style="1"/>
    <col min="1793" max="1794" width="5.7109375" style="1" customWidth="1"/>
    <col min="1795" max="1795" width="76.28515625" style="1" customWidth="1"/>
    <col min="1796" max="1796" width="17.85546875" style="1" customWidth="1"/>
    <col min="1797" max="2048" width="8" style="1"/>
    <col min="2049" max="2050" width="5.7109375" style="1" customWidth="1"/>
    <col min="2051" max="2051" width="76.28515625" style="1" customWidth="1"/>
    <col min="2052" max="2052" width="17.85546875" style="1" customWidth="1"/>
    <col min="2053" max="2304" width="8" style="1"/>
    <col min="2305" max="2306" width="5.7109375" style="1" customWidth="1"/>
    <col min="2307" max="2307" width="76.28515625" style="1" customWidth="1"/>
    <col min="2308" max="2308" width="17.85546875" style="1" customWidth="1"/>
    <col min="2309" max="2560" width="8" style="1"/>
    <col min="2561" max="2562" width="5.7109375" style="1" customWidth="1"/>
    <col min="2563" max="2563" width="76.28515625" style="1" customWidth="1"/>
    <col min="2564" max="2564" width="17.85546875" style="1" customWidth="1"/>
    <col min="2565" max="2816" width="8" style="1"/>
    <col min="2817" max="2818" width="5.7109375" style="1" customWidth="1"/>
    <col min="2819" max="2819" width="76.28515625" style="1" customWidth="1"/>
    <col min="2820" max="2820" width="17.85546875" style="1" customWidth="1"/>
    <col min="2821" max="3072" width="8" style="1"/>
    <col min="3073" max="3074" width="5.7109375" style="1" customWidth="1"/>
    <col min="3075" max="3075" width="76.28515625" style="1" customWidth="1"/>
    <col min="3076" max="3076" width="17.85546875" style="1" customWidth="1"/>
    <col min="3077" max="3328" width="8" style="1"/>
    <col min="3329" max="3330" width="5.7109375" style="1" customWidth="1"/>
    <col min="3331" max="3331" width="76.28515625" style="1" customWidth="1"/>
    <col min="3332" max="3332" width="17.85546875" style="1" customWidth="1"/>
    <col min="3333" max="3584" width="8" style="1"/>
    <col min="3585" max="3586" width="5.7109375" style="1" customWidth="1"/>
    <col min="3587" max="3587" width="76.28515625" style="1" customWidth="1"/>
    <col min="3588" max="3588" width="17.85546875" style="1" customWidth="1"/>
    <col min="3589" max="3840" width="8" style="1"/>
    <col min="3841" max="3842" width="5.7109375" style="1" customWidth="1"/>
    <col min="3843" max="3843" width="76.28515625" style="1" customWidth="1"/>
    <col min="3844" max="3844" width="17.85546875" style="1" customWidth="1"/>
    <col min="3845" max="4096" width="8" style="1"/>
    <col min="4097" max="4098" width="5.7109375" style="1" customWidth="1"/>
    <col min="4099" max="4099" width="76.28515625" style="1" customWidth="1"/>
    <col min="4100" max="4100" width="17.85546875" style="1" customWidth="1"/>
    <col min="4101" max="4352" width="8" style="1"/>
    <col min="4353" max="4354" width="5.7109375" style="1" customWidth="1"/>
    <col min="4355" max="4355" width="76.28515625" style="1" customWidth="1"/>
    <col min="4356" max="4356" width="17.85546875" style="1" customWidth="1"/>
    <col min="4357" max="4608" width="8" style="1"/>
    <col min="4609" max="4610" width="5.7109375" style="1" customWidth="1"/>
    <col min="4611" max="4611" width="76.28515625" style="1" customWidth="1"/>
    <col min="4612" max="4612" width="17.85546875" style="1" customWidth="1"/>
    <col min="4613" max="4864" width="8" style="1"/>
    <col min="4865" max="4866" width="5.7109375" style="1" customWidth="1"/>
    <col min="4867" max="4867" width="76.28515625" style="1" customWidth="1"/>
    <col min="4868" max="4868" width="17.85546875" style="1" customWidth="1"/>
    <col min="4869" max="5120" width="8" style="1"/>
    <col min="5121" max="5122" width="5.7109375" style="1" customWidth="1"/>
    <col min="5123" max="5123" width="76.28515625" style="1" customWidth="1"/>
    <col min="5124" max="5124" width="17.85546875" style="1" customWidth="1"/>
    <col min="5125" max="5376" width="8" style="1"/>
    <col min="5377" max="5378" width="5.7109375" style="1" customWidth="1"/>
    <col min="5379" max="5379" width="76.28515625" style="1" customWidth="1"/>
    <col min="5380" max="5380" width="17.85546875" style="1" customWidth="1"/>
    <col min="5381" max="5632" width="8" style="1"/>
    <col min="5633" max="5634" width="5.7109375" style="1" customWidth="1"/>
    <col min="5635" max="5635" width="76.28515625" style="1" customWidth="1"/>
    <col min="5636" max="5636" width="17.85546875" style="1" customWidth="1"/>
    <col min="5637" max="5888" width="8" style="1"/>
    <col min="5889" max="5890" width="5.7109375" style="1" customWidth="1"/>
    <col min="5891" max="5891" width="76.28515625" style="1" customWidth="1"/>
    <col min="5892" max="5892" width="17.85546875" style="1" customWidth="1"/>
    <col min="5893" max="6144" width="8" style="1"/>
    <col min="6145" max="6146" width="5.7109375" style="1" customWidth="1"/>
    <col min="6147" max="6147" width="76.28515625" style="1" customWidth="1"/>
    <col min="6148" max="6148" width="17.85546875" style="1" customWidth="1"/>
    <col min="6149" max="6400" width="8" style="1"/>
    <col min="6401" max="6402" width="5.7109375" style="1" customWidth="1"/>
    <col min="6403" max="6403" width="76.28515625" style="1" customWidth="1"/>
    <col min="6404" max="6404" width="17.85546875" style="1" customWidth="1"/>
    <col min="6405" max="6656" width="8" style="1"/>
    <col min="6657" max="6658" width="5.7109375" style="1" customWidth="1"/>
    <col min="6659" max="6659" width="76.28515625" style="1" customWidth="1"/>
    <col min="6660" max="6660" width="17.85546875" style="1" customWidth="1"/>
    <col min="6661" max="6912" width="8" style="1"/>
    <col min="6913" max="6914" width="5.7109375" style="1" customWidth="1"/>
    <col min="6915" max="6915" width="76.28515625" style="1" customWidth="1"/>
    <col min="6916" max="6916" width="17.85546875" style="1" customWidth="1"/>
    <col min="6917" max="7168" width="8" style="1"/>
    <col min="7169" max="7170" width="5.7109375" style="1" customWidth="1"/>
    <col min="7171" max="7171" width="76.28515625" style="1" customWidth="1"/>
    <col min="7172" max="7172" width="17.85546875" style="1" customWidth="1"/>
    <col min="7173" max="7424" width="8" style="1"/>
    <col min="7425" max="7426" width="5.7109375" style="1" customWidth="1"/>
    <col min="7427" max="7427" width="76.28515625" style="1" customWidth="1"/>
    <col min="7428" max="7428" width="17.85546875" style="1" customWidth="1"/>
    <col min="7429" max="7680" width="8" style="1"/>
    <col min="7681" max="7682" width="5.7109375" style="1" customWidth="1"/>
    <col min="7683" max="7683" width="76.28515625" style="1" customWidth="1"/>
    <col min="7684" max="7684" width="17.85546875" style="1" customWidth="1"/>
    <col min="7685" max="7936" width="8" style="1"/>
    <col min="7937" max="7938" width="5.7109375" style="1" customWidth="1"/>
    <col min="7939" max="7939" width="76.28515625" style="1" customWidth="1"/>
    <col min="7940" max="7940" width="17.85546875" style="1" customWidth="1"/>
    <col min="7941" max="8192" width="8" style="1"/>
    <col min="8193" max="8194" width="5.7109375" style="1" customWidth="1"/>
    <col min="8195" max="8195" width="76.28515625" style="1" customWidth="1"/>
    <col min="8196" max="8196" width="17.85546875" style="1" customWidth="1"/>
    <col min="8197" max="8448" width="8" style="1"/>
    <col min="8449" max="8450" width="5.7109375" style="1" customWidth="1"/>
    <col min="8451" max="8451" width="76.28515625" style="1" customWidth="1"/>
    <col min="8452" max="8452" width="17.85546875" style="1" customWidth="1"/>
    <col min="8453" max="8704" width="8" style="1"/>
    <col min="8705" max="8706" width="5.7109375" style="1" customWidth="1"/>
    <col min="8707" max="8707" width="76.28515625" style="1" customWidth="1"/>
    <col min="8708" max="8708" width="17.85546875" style="1" customWidth="1"/>
    <col min="8709" max="8960" width="8" style="1"/>
    <col min="8961" max="8962" width="5.7109375" style="1" customWidth="1"/>
    <col min="8963" max="8963" width="76.28515625" style="1" customWidth="1"/>
    <col min="8964" max="8964" width="17.85546875" style="1" customWidth="1"/>
    <col min="8965" max="9216" width="8" style="1"/>
    <col min="9217" max="9218" width="5.7109375" style="1" customWidth="1"/>
    <col min="9219" max="9219" width="76.28515625" style="1" customWidth="1"/>
    <col min="9220" max="9220" width="17.85546875" style="1" customWidth="1"/>
    <col min="9221" max="9472" width="8" style="1"/>
    <col min="9473" max="9474" width="5.7109375" style="1" customWidth="1"/>
    <col min="9475" max="9475" width="76.28515625" style="1" customWidth="1"/>
    <col min="9476" max="9476" width="17.85546875" style="1" customWidth="1"/>
    <col min="9477" max="9728" width="8" style="1"/>
    <col min="9729" max="9730" width="5.7109375" style="1" customWidth="1"/>
    <col min="9731" max="9731" width="76.28515625" style="1" customWidth="1"/>
    <col min="9732" max="9732" width="17.85546875" style="1" customWidth="1"/>
    <col min="9733" max="9984" width="8" style="1"/>
    <col min="9985" max="9986" width="5.7109375" style="1" customWidth="1"/>
    <col min="9987" max="9987" width="76.28515625" style="1" customWidth="1"/>
    <col min="9988" max="9988" width="17.85546875" style="1" customWidth="1"/>
    <col min="9989" max="10240" width="8" style="1"/>
    <col min="10241" max="10242" width="5.7109375" style="1" customWidth="1"/>
    <col min="10243" max="10243" width="76.28515625" style="1" customWidth="1"/>
    <col min="10244" max="10244" width="17.85546875" style="1" customWidth="1"/>
    <col min="10245" max="10496" width="8" style="1"/>
    <col min="10497" max="10498" width="5.7109375" style="1" customWidth="1"/>
    <col min="10499" max="10499" width="76.28515625" style="1" customWidth="1"/>
    <col min="10500" max="10500" width="17.85546875" style="1" customWidth="1"/>
    <col min="10501" max="10752" width="8" style="1"/>
    <col min="10753" max="10754" width="5.7109375" style="1" customWidth="1"/>
    <col min="10755" max="10755" width="76.28515625" style="1" customWidth="1"/>
    <col min="10756" max="10756" width="17.85546875" style="1" customWidth="1"/>
    <col min="10757" max="11008" width="8" style="1"/>
    <col min="11009" max="11010" width="5.7109375" style="1" customWidth="1"/>
    <col min="11011" max="11011" width="76.28515625" style="1" customWidth="1"/>
    <col min="11012" max="11012" width="17.85546875" style="1" customWidth="1"/>
    <col min="11013" max="11264" width="8" style="1"/>
    <col min="11265" max="11266" width="5.7109375" style="1" customWidth="1"/>
    <col min="11267" max="11267" width="76.28515625" style="1" customWidth="1"/>
    <col min="11268" max="11268" width="17.85546875" style="1" customWidth="1"/>
    <col min="11269" max="11520" width="8" style="1"/>
    <col min="11521" max="11522" width="5.7109375" style="1" customWidth="1"/>
    <col min="11523" max="11523" width="76.28515625" style="1" customWidth="1"/>
    <col min="11524" max="11524" width="17.85546875" style="1" customWidth="1"/>
    <col min="11525" max="11776" width="8" style="1"/>
    <col min="11777" max="11778" width="5.7109375" style="1" customWidth="1"/>
    <col min="11779" max="11779" width="76.28515625" style="1" customWidth="1"/>
    <col min="11780" max="11780" width="17.85546875" style="1" customWidth="1"/>
    <col min="11781" max="12032" width="8" style="1"/>
    <col min="12033" max="12034" width="5.7109375" style="1" customWidth="1"/>
    <col min="12035" max="12035" width="76.28515625" style="1" customWidth="1"/>
    <col min="12036" max="12036" width="17.85546875" style="1" customWidth="1"/>
    <col min="12037" max="12288" width="8" style="1"/>
    <col min="12289" max="12290" width="5.7109375" style="1" customWidth="1"/>
    <col min="12291" max="12291" width="76.28515625" style="1" customWidth="1"/>
    <col min="12292" max="12292" width="17.85546875" style="1" customWidth="1"/>
    <col min="12293" max="12544" width="8" style="1"/>
    <col min="12545" max="12546" width="5.7109375" style="1" customWidth="1"/>
    <col min="12547" max="12547" width="76.28515625" style="1" customWidth="1"/>
    <col min="12548" max="12548" width="17.85546875" style="1" customWidth="1"/>
    <col min="12549" max="12800" width="8" style="1"/>
    <col min="12801" max="12802" width="5.7109375" style="1" customWidth="1"/>
    <col min="12803" max="12803" width="76.28515625" style="1" customWidth="1"/>
    <col min="12804" max="12804" width="17.85546875" style="1" customWidth="1"/>
    <col min="12805" max="13056" width="8" style="1"/>
    <col min="13057" max="13058" width="5.7109375" style="1" customWidth="1"/>
    <col min="13059" max="13059" width="76.28515625" style="1" customWidth="1"/>
    <col min="13060" max="13060" width="17.85546875" style="1" customWidth="1"/>
    <col min="13061" max="13312" width="8" style="1"/>
    <col min="13313" max="13314" width="5.7109375" style="1" customWidth="1"/>
    <col min="13315" max="13315" width="76.28515625" style="1" customWidth="1"/>
    <col min="13316" max="13316" width="17.85546875" style="1" customWidth="1"/>
    <col min="13317" max="13568" width="8" style="1"/>
    <col min="13569" max="13570" width="5.7109375" style="1" customWidth="1"/>
    <col min="13571" max="13571" width="76.28515625" style="1" customWidth="1"/>
    <col min="13572" max="13572" width="17.85546875" style="1" customWidth="1"/>
    <col min="13573" max="13824" width="8" style="1"/>
    <col min="13825" max="13826" width="5.7109375" style="1" customWidth="1"/>
    <col min="13827" max="13827" width="76.28515625" style="1" customWidth="1"/>
    <col min="13828" max="13828" width="17.85546875" style="1" customWidth="1"/>
    <col min="13829" max="14080" width="8" style="1"/>
    <col min="14081" max="14082" width="5.7109375" style="1" customWidth="1"/>
    <col min="14083" max="14083" width="76.28515625" style="1" customWidth="1"/>
    <col min="14084" max="14084" width="17.85546875" style="1" customWidth="1"/>
    <col min="14085" max="14336" width="8" style="1"/>
    <col min="14337" max="14338" width="5.7109375" style="1" customWidth="1"/>
    <col min="14339" max="14339" width="76.28515625" style="1" customWidth="1"/>
    <col min="14340" max="14340" width="17.85546875" style="1" customWidth="1"/>
    <col min="14341" max="14592" width="8" style="1"/>
    <col min="14593" max="14594" width="5.7109375" style="1" customWidth="1"/>
    <col min="14595" max="14595" width="76.28515625" style="1" customWidth="1"/>
    <col min="14596" max="14596" width="17.85546875" style="1" customWidth="1"/>
    <col min="14597" max="14848" width="8" style="1"/>
    <col min="14849" max="14850" width="5.7109375" style="1" customWidth="1"/>
    <col min="14851" max="14851" width="76.28515625" style="1" customWidth="1"/>
    <col min="14852" max="14852" width="17.85546875" style="1" customWidth="1"/>
    <col min="14853" max="15104" width="8" style="1"/>
    <col min="15105" max="15106" width="5.7109375" style="1" customWidth="1"/>
    <col min="15107" max="15107" width="76.28515625" style="1" customWidth="1"/>
    <col min="15108" max="15108" width="17.85546875" style="1" customWidth="1"/>
    <col min="15109" max="15360" width="8" style="1"/>
    <col min="15361" max="15362" width="5.7109375" style="1" customWidth="1"/>
    <col min="15363" max="15363" width="76.28515625" style="1" customWidth="1"/>
    <col min="15364" max="15364" width="17.85546875" style="1" customWidth="1"/>
    <col min="15365" max="15616" width="8" style="1"/>
    <col min="15617" max="15618" width="5.7109375" style="1" customWidth="1"/>
    <col min="15619" max="15619" width="76.28515625" style="1" customWidth="1"/>
    <col min="15620" max="15620" width="17.85546875" style="1" customWidth="1"/>
    <col min="15621" max="15872" width="8" style="1"/>
    <col min="15873" max="15874" width="5.7109375" style="1" customWidth="1"/>
    <col min="15875" max="15875" width="76.28515625" style="1" customWidth="1"/>
    <col min="15876" max="15876" width="17.85546875" style="1" customWidth="1"/>
    <col min="15877" max="16128" width="8" style="1"/>
    <col min="16129" max="16130" width="5.7109375" style="1" customWidth="1"/>
    <col min="16131" max="16131" width="76.28515625" style="1" customWidth="1"/>
    <col min="16132" max="16132" width="17.85546875" style="1" customWidth="1"/>
    <col min="16133" max="16384" width="8" style="1"/>
  </cols>
  <sheetData>
    <row r="1" spans="1:5" s="2" customFormat="1" ht="18.75" customHeight="1" x14ac:dyDescent="0.25">
      <c r="A1" s="3"/>
      <c r="B1" s="3"/>
      <c r="C1" s="3"/>
      <c r="D1" s="3"/>
      <c r="E1" s="131" t="s">
        <v>0</v>
      </c>
    </row>
    <row r="2" spans="1:5" s="2" customFormat="1" ht="20.25" customHeight="1" x14ac:dyDescent="0.3">
      <c r="A2" s="4"/>
      <c r="B2" s="4"/>
      <c r="C2" s="4"/>
      <c r="D2" s="4"/>
      <c r="E2" s="100" t="s">
        <v>101</v>
      </c>
    </row>
    <row r="3" spans="1:5" s="2" customFormat="1" ht="19.5" customHeight="1" x14ac:dyDescent="0.25">
      <c r="A3" s="4"/>
      <c r="B3" s="4"/>
      <c r="C3" s="4"/>
      <c r="D3" s="4"/>
      <c r="E3" s="132" t="s">
        <v>1</v>
      </c>
    </row>
    <row r="4" spans="1:5" s="2" customFormat="1" ht="104.25" customHeight="1" x14ac:dyDescent="0.25">
      <c r="A4" s="267" t="s">
        <v>125</v>
      </c>
      <c r="B4" s="267"/>
      <c r="C4" s="267"/>
      <c r="D4" s="267"/>
      <c r="E4" s="267"/>
    </row>
    <row r="5" spans="1:5" s="2" customFormat="1" ht="14.25" customHeight="1" x14ac:dyDescent="0.3">
      <c r="A5" s="4"/>
      <c r="B5" s="4"/>
      <c r="C5" s="4"/>
      <c r="D5" s="4"/>
      <c r="E5" s="133"/>
    </row>
    <row r="6" spans="1:5" ht="16.5" customHeight="1" x14ac:dyDescent="0.25">
      <c r="A6" s="46"/>
      <c r="B6" s="46"/>
      <c r="C6" s="46"/>
      <c r="D6" s="46"/>
      <c r="E6" s="18" t="s">
        <v>100</v>
      </c>
    </row>
    <row r="7" spans="1:5" ht="57" customHeight="1" x14ac:dyDescent="0.25">
      <c r="A7" s="268" t="s">
        <v>2</v>
      </c>
      <c r="B7" s="269"/>
      <c r="C7" s="270" t="s">
        <v>3</v>
      </c>
      <c r="D7" s="273" t="s">
        <v>15</v>
      </c>
      <c r="E7" s="274"/>
    </row>
    <row r="8" spans="1:5" ht="33" customHeight="1" x14ac:dyDescent="0.25">
      <c r="A8" s="42" t="s">
        <v>4</v>
      </c>
      <c r="B8" s="42" t="s">
        <v>5</v>
      </c>
      <c r="C8" s="271"/>
      <c r="D8" s="25" t="s">
        <v>102</v>
      </c>
      <c r="E8" s="41" t="s">
        <v>6</v>
      </c>
    </row>
    <row r="9" spans="1:5" s="136" customFormat="1" ht="27" customHeight="1" x14ac:dyDescent="0.25">
      <c r="A9" s="134"/>
      <c r="B9" s="134"/>
      <c r="C9" s="135" t="s">
        <v>59</v>
      </c>
      <c r="D9" s="109">
        <f>D10+D30</f>
        <v>0</v>
      </c>
      <c r="E9" s="109">
        <f>E10+E30</f>
        <v>0</v>
      </c>
    </row>
    <row r="10" spans="1:5" ht="33" customHeight="1" x14ac:dyDescent="0.25">
      <c r="A10" s="16"/>
      <c r="B10" s="16"/>
      <c r="C10" s="137" t="s">
        <v>7</v>
      </c>
      <c r="D10" s="189">
        <f t="shared" ref="D10:E10" si="0">D11</f>
        <v>0</v>
      </c>
      <c r="E10" s="109">
        <f t="shared" si="0"/>
        <v>0</v>
      </c>
    </row>
    <row r="11" spans="1:5" ht="16.5" customHeight="1" x14ac:dyDescent="0.25">
      <c r="A11" s="7">
        <v>1004</v>
      </c>
      <c r="B11" s="7"/>
      <c r="C11" s="20" t="s">
        <v>8</v>
      </c>
      <c r="D11" s="109">
        <f>D18+D24</f>
        <v>0</v>
      </c>
      <c r="E11" s="109">
        <f>E18+E24</f>
        <v>0</v>
      </c>
    </row>
    <row r="12" spans="1:5" ht="16.5" customHeight="1" x14ac:dyDescent="0.25">
      <c r="A12" s="9"/>
      <c r="B12" s="9"/>
      <c r="C12" s="24" t="s">
        <v>60</v>
      </c>
      <c r="D12" s="24"/>
      <c r="E12" s="5"/>
    </row>
    <row r="13" spans="1:5" ht="16.5" customHeight="1" x14ac:dyDescent="0.25">
      <c r="A13" s="6"/>
      <c r="B13" s="6"/>
      <c r="C13" s="20" t="s">
        <v>9</v>
      </c>
      <c r="D13" s="20"/>
      <c r="E13" s="5"/>
    </row>
    <row r="14" spans="1:5" ht="33" x14ac:dyDescent="0.25">
      <c r="A14" s="6"/>
      <c r="B14" s="6"/>
      <c r="C14" s="24" t="s">
        <v>61</v>
      </c>
      <c r="D14" s="24"/>
      <c r="E14" s="5"/>
    </row>
    <row r="15" spans="1:5" ht="16.5" customHeight="1" x14ac:dyDescent="0.25">
      <c r="A15" s="8"/>
      <c r="B15" s="8"/>
      <c r="C15" s="20" t="s">
        <v>10</v>
      </c>
      <c r="D15" s="20"/>
      <c r="E15" s="5"/>
    </row>
    <row r="16" spans="1:5" ht="39.75" customHeight="1" x14ac:dyDescent="0.25">
      <c r="A16" s="7"/>
      <c r="B16" s="7"/>
      <c r="C16" s="24" t="s">
        <v>62</v>
      </c>
      <c r="D16" s="24"/>
      <c r="E16" s="5"/>
    </row>
    <row r="17" spans="1:5" ht="16.5" customHeight="1" x14ac:dyDescent="0.25">
      <c r="A17" s="272" t="s">
        <v>11</v>
      </c>
      <c r="B17" s="272"/>
      <c r="C17" s="272"/>
      <c r="D17" s="272"/>
      <c r="E17" s="272"/>
    </row>
    <row r="18" spans="1:5" x14ac:dyDescent="0.25">
      <c r="A18" s="23"/>
      <c r="B18" s="22">
        <v>31020</v>
      </c>
      <c r="C18" s="24" t="s">
        <v>12</v>
      </c>
      <c r="D18" s="26">
        <f>'3'!G30</f>
        <v>49046.790000000008</v>
      </c>
      <c r="E18" s="26">
        <f>'3'!H30</f>
        <v>122616.97500000001</v>
      </c>
    </row>
    <row r="19" spans="1:5" x14ac:dyDescent="0.25">
      <c r="A19" s="23"/>
      <c r="B19" s="24"/>
      <c r="C19" s="21" t="s">
        <v>142</v>
      </c>
      <c r="D19" s="20"/>
      <c r="E19" s="22"/>
    </row>
    <row r="20" spans="1:5" x14ac:dyDescent="0.25">
      <c r="A20" s="23"/>
      <c r="B20" s="24"/>
      <c r="C20" s="24" t="s">
        <v>13</v>
      </c>
      <c r="D20" s="24"/>
      <c r="E20" s="22"/>
    </row>
    <row r="21" spans="1:5" ht="33" x14ac:dyDescent="0.25">
      <c r="A21" s="23"/>
      <c r="B21" s="24"/>
      <c r="C21" s="21" t="s">
        <v>143</v>
      </c>
      <c r="D21" s="20"/>
      <c r="E21" s="22"/>
    </row>
    <row r="22" spans="1:5" x14ac:dyDescent="0.25">
      <c r="A22" s="23"/>
      <c r="B22" s="24"/>
      <c r="C22" s="24" t="s">
        <v>14</v>
      </c>
      <c r="D22" s="24"/>
      <c r="E22" s="22"/>
    </row>
    <row r="23" spans="1:5" ht="33" x14ac:dyDescent="0.25">
      <c r="A23" s="23"/>
      <c r="B23" s="24"/>
      <c r="C23" s="21" t="s">
        <v>70</v>
      </c>
      <c r="D23" s="24"/>
      <c r="E23" s="22"/>
    </row>
    <row r="24" spans="1:5" s="142" customFormat="1" ht="15" customHeight="1" x14ac:dyDescent="0.25">
      <c r="A24" s="139"/>
      <c r="B24" s="140">
        <v>31014</v>
      </c>
      <c r="C24" s="141" t="s">
        <v>12</v>
      </c>
      <c r="D24" s="26">
        <f>'3'!G39</f>
        <v>-49046.790000000008</v>
      </c>
      <c r="E24" s="26">
        <f>'3'!H39</f>
        <v>-122616.97500000001</v>
      </c>
    </row>
    <row r="25" spans="1:5" s="142" customFormat="1" x14ac:dyDescent="0.25">
      <c r="A25" s="139"/>
      <c r="B25" s="143"/>
      <c r="C25" s="143" t="s">
        <v>126</v>
      </c>
      <c r="D25" s="143"/>
      <c r="E25" s="143"/>
    </row>
    <row r="26" spans="1:5" s="142" customFormat="1" x14ac:dyDescent="0.25">
      <c r="A26" s="139"/>
      <c r="B26" s="144"/>
      <c r="C26" s="141" t="s">
        <v>13</v>
      </c>
      <c r="D26" s="141"/>
      <c r="E26" s="143"/>
    </row>
    <row r="27" spans="1:5" s="142" customFormat="1" ht="33" x14ac:dyDescent="0.25">
      <c r="A27" s="139"/>
      <c r="B27" s="144"/>
      <c r="C27" s="145" t="s">
        <v>127</v>
      </c>
      <c r="D27" s="143"/>
      <c r="E27" s="143"/>
    </row>
    <row r="28" spans="1:5" s="142" customFormat="1" x14ac:dyDescent="0.25">
      <c r="A28" s="139"/>
      <c r="B28" s="144"/>
      <c r="C28" s="141" t="s">
        <v>14</v>
      </c>
      <c r="D28" s="141"/>
      <c r="E28" s="143"/>
    </row>
    <row r="29" spans="1:5" s="142" customFormat="1" ht="33" x14ac:dyDescent="0.25">
      <c r="A29" s="139"/>
      <c r="B29" s="144"/>
      <c r="C29" s="143" t="s">
        <v>70</v>
      </c>
      <c r="D29" s="143"/>
      <c r="E29" s="143"/>
    </row>
    <row r="30" spans="1:5" s="231" customFormat="1" ht="21.75" customHeight="1" x14ac:dyDescent="0.25">
      <c r="A30" s="228"/>
      <c r="B30" s="228"/>
      <c r="C30" s="229" t="s">
        <v>148</v>
      </c>
      <c r="D30" s="230">
        <f t="shared" ref="D30:E30" si="1">D31</f>
        <v>0</v>
      </c>
      <c r="E30" s="230">
        <f t="shared" si="1"/>
        <v>0</v>
      </c>
    </row>
    <row r="31" spans="1:5" s="235" customFormat="1" ht="18" customHeight="1" x14ac:dyDescent="0.25">
      <c r="A31" s="232" t="s">
        <v>149</v>
      </c>
      <c r="B31" s="233"/>
      <c r="C31" s="227" t="s">
        <v>8</v>
      </c>
      <c r="D31" s="234">
        <f t="shared" ref="D31:E31" si="2">D38+D44</f>
        <v>0</v>
      </c>
      <c r="E31" s="234">
        <f t="shared" si="2"/>
        <v>0</v>
      </c>
    </row>
    <row r="32" spans="1:5" s="235" customFormat="1" ht="18" customHeight="1" x14ac:dyDescent="0.25">
      <c r="A32" s="233"/>
      <c r="B32" s="233"/>
      <c r="C32" s="20" t="s">
        <v>150</v>
      </c>
      <c r="D32" s="236"/>
      <c r="E32" s="22"/>
    </row>
    <row r="33" spans="1:5" s="235" customFormat="1" ht="18" customHeight="1" x14ac:dyDescent="0.25">
      <c r="A33" s="233"/>
      <c r="B33" s="233"/>
      <c r="C33" s="24" t="s">
        <v>9</v>
      </c>
      <c r="D33" s="22"/>
      <c r="E33" s="236"/>
    </row>
    <row r="34" spans="1:5" s="235" customFormat="1" ht="33" customHeight="1" x14ac:dyDescent="0.25">
      <c r="A34" s="233"/>
      <c r="B34" s="233"/>
      <c r="C34" s="20" t="s">
        <v>151</v>
      </c>
      <c r="D34" s="236"/>
      <c r="E34" s="22"/>
    </row>
    <row r="35" spans="1:5" s="235" customFormat="1" ht="18" customHeight="1" x14ac:dyDescent="0.25">
      <c r="A35" s="233"/>
      <c r="B35" s="233"/>
      <c r="C35" s="24" t="s">
        <v>10</v>
      </c>
      <c r="D35" s="22"/>
      <c r="E35" s="236"/>
    </row>
    <row r="36" spans="1:5" s="235" customFormat="1" ht="33" customHeight="1" x14ac:dyDescent="0.25">
      <c r="A36" s="233"/>
      <c r="B36" s="233"/>
      <c r="C36" s="20" t="s">
        <v>152</v>
      </c>
      <c r="D36" s="236"/>
      <c r="E36" s="22"/>
    </row>
    <row r="37" spans="1:5" s="235" customFormat="1" ht="18" customHeight="1" x14ac:dyDescent="0.25">
      <c r="A37" s="265" t="s">
        <v>11</v>
      </c>
      <c r="B37" s="266"/>
      <c r="C37" s="266"/>
      <c r="D37" s="266"/>
      <c r="E37" s="266"/>
    </row>
    <row r="38" spans="1:5" s="235" customFormat="1" ht="18" customHeight="1" x14ac:dyDescent="0.25">
      <c r="A38" s="233"/>
      <c r="B38" s="24" t="s">
        <v>153</v>
      </c>
      <c r="C38" s="24" t="s">
        <v>12</v>
      </c>
      <c r="D38" s="237">
        <f>-D24</f>
        <v>49046.790000000008</v>
      </c>
      <c r="E38" s="237">
        <f>-E24</f>
        <v>122616.97500000001</v>
      </c>
    </row>
    <row r="39" spans="1:5" s="235" customFormat="1" ht="18" customHeight="1" x14ac:dyDescent="0.25">
      <c r="A39" s="233"/>
      <c r="B39" s="233"/>
      <c r="C39" s="24" t="s">
        <v>150</v>
      </c>
      <c r="D39" s="22"/>
      <c r="E39" s="22"/>
    </row>
    <row r="40" spans="1:5" s="235" customFormat="1" ht="18" customHeight="1" x14ac:dyDescent="0.25">
      <c r="A40" s="233"/>
      <c r="B40" s="233"/>
      <c r="C40" s="24" t="s">
        <v>13</v>
      </c>
      <c r="D40" s="22"/>
      <c r="E40" s="236"/>
    </row>
    <row r="41" spans="1:5" s="235" customFormat="1" ht="51.75" customHeight="1" x14ac:dyDescent="0.25">
      <c r="A41" s="233"/>
      <c r="B41" s="233"/>
      <c r="C41" s="24" t="s">
        <v>154</v>
      </c>
      <c r="D41" s="22"/>
      <c r="E41" s="22"/>
    </row>
    <row r="42" spans="1:5" s="235" customFormat="1" ht="18" customHeight="1" x14ac:dyDescent="0.25">
      <c r="A42" s="233"/>
      <c r="B42" s="233"/>
      <c r="C42" s="24" t="s">
        <v>14</v>
      </c>
      <c r="D42" s="22"/>
      <c r="E42" s="236"/>
    </row>
    <row r="43" spans="1:5" s="235" customFormat="1" ht="18" customHeight="1" x14ac:dyDescent="0.25">
      <c r="A43" s="233"/>
      <c r="B43" s="233"/>
      <c r="C43" s="227" t="s">
        <v>155</v>
      </c>
      <c r="D43" s="238"/>
      <c r="E43" s="22"/>
    </row>
    <row r="44" spans="1:5" s="235" customFormat="1" ht="18" customHeight="1" x14ac:dyDescent="0.25">
      <c r="A44" s="233"/>
      <c r="B44" s="24" t="s">
        <v>153</v>
      </c>
      <c r="C44" s="24" t="s">
        <v>12</v>
      </c>
      <c r="D44" s="237">
        <f>-D38</f>
        <v>-49046.790000000008</v>
      </c>
      <c r="E44" s="237">
        <f>-E38</f>
        <v>-122616.97500000001</v>
      </c>
    </row>
    <row r="45" spans="1:5" s="235" customFormat="1" ht="18" customHeight="1" x14ac:dyDescent="0.25">
      <c r="A45" s="233"/>
      <c r="B45" s="233"/>
      <c r="C45" s="24" t="s">
        <v>150</v>
      </c>
      <c r="D45" s="22"/>
      <c r="E45" s="22"/>
    </row>
    <row r="46" spans="1:5" s="235" customFormat="1" ht="18" customHeight="1" x14ac:dyDescent="0.25">
      <c r="A46" s="233"/>
      <c r="B46" s="233"/>
      <c r="C46" s="24" t="s">
        <v>13</v>
      </c>
      <c r="D46" s="22"/>
      <c r="E46" s="236"/>
    </row>
    <row r="47" spans="1:5" s="235" customFormat="1" ht="51.75" customHeight="1" x14ac:dyDescent="0.25">
      <c r="A47" s="233"/>
      <c r="B47" s="233"/>
      <c r="C47" s="24" t="s">
        <v>154</v>
      </c>
      <c r="D47" s="22"/>
      <c r="E47" s="22"/>
    </row>
    <row r="48" spans="1:5" s="235" customFormat="1" ht="18" customHeight="1" x14ac:dyDescent="0.25">
      <c r="A48" s="233"/>
      <c r="B48" s="233"/>
      <c r="C48" s="24" t="s">
        <v>14</v>
      </c>
      <c r="D48" s="24"/>
      <c r="E48" s="239"/>
    </row>
    <row r="49" spans="1:5" s="235" customFormat="1" ht="18" customHeight="1" x14ac:dyDescent="0.25">
      <c r="A49" s="233"/>
      <c r="B49" s="233"/>
      <c r="C49" s="227" t="s">
        <v>155</v>
      </c>
      <c r="D49" s="227"/>
      <c r="E49" s="24"/>
    </row>
  </sheetData>
  <mergeCells count="6">
    <mergeCell ref="A37:E37"/>
    <mergeCell ref="A4:E4"/>
    <mergeCell ref="A7:B7"/>
    <mergeCell ref="C7:C8"/>
    <mergeCell ref="A17:E17"/>
    <mergeCell ref="D7:E7"/>
  </mergeCells>
  <pageMargins left="0.15748031496062992" right="0.23622047244094491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zoomScaleNormal="100" zoomScaleSheetLayoutView="90" workbookViewId="0">
      <selection activeCell="C15" sqref="C15"/>
    </sheetView>
  </sheetViews>
  <sheetFormatPr defaultColWidth="8" defaultRowHeight="11.25" customHeight="1" x14ac:dyDescent="0.25"/>
  <cols>
    <col min="1" max="1" width="7.85546875" style="43" customWidth="1"/>
    <col min="2" max="2" width="8.7109375" style="43" customWidth="1"/>
    <col min="3" max="3" width="62.5703125" style="43" customWidth="1"/>
    <col min="4" max="4" width="17.7109375" style="43" customWidth="1"/>
    <col min="5" max="5" width="20.7109375" style="43" bestFit="1" customWidth="1"/>
    <col min="6" max="6" width="19.85546875" style="43" customWidth="1"/>
    <col min="7" max="7" width="14.5703125" style="43" bestFit="1" customWidth="1"/>
    <col min="8" max="8" width="15" style="43" bestFit="1" customWidth="1"/>
    <col min="9" max="16384" width="8" style="43"/>
  </cols>
  <sheetData>
    <row r="1" spans="1:10" ht="18.75" customHeight="1" x14ac:dyDescent="0.25">
      <c r="A1" s="290" t="s">
        <v>71</v>
      </c>
      <c r="B1" s="290"/>
      <c r="C1" s="290"/>
      <c r="D1" s="290"/>
      <c r="E1" s="290"/>
      <c r="F1" s="290"/>
      <c r="G1" s="290"/>
      <c r="H1" s="290"/>
    </row>
    <row r="2" spans="1:10" s="44" customFormat="1" ht="19.5" customHeight="1" x14ac:dyDescent="0.25">
      <c r="A2" s="290" t="s">
        <v>101</v>
      </c>
      <c r="B2" s="290"/>
      <c r="C2" s="290"/>
      <c r="D2" s="290"/>
      <c r="E2" s="290"/>
      <c r="F2" s="290"/>
      <c r="G2" s="290"/>
      <c r="H2" s="290"/>
      <c r="I2" s="125"/>
      <c r="J2" s="125"/>
    </row>
    <row r="3" spans="1:10" s="44" customFormat="1" ht="17.25" customHeight="1" x14ac:dyDescent="0.25">
      <c r="A3" s="290" t="s">
        <v>1</v>
      </c>
      <c r="B3" s="290"/>
      <c r="C3" s="290"/>
      <c r="D3" s="290"/>
      <c r="E3" s="290"/>
      <c r="F3" s="290"/>
      <c r="G3" s="290"/>
      <c r="H3" s="290"/>
      <c r="I3" s="125"/>
      <c r="J3" s="125"/>
    </row>
    <row r="4" spans="1:10" s="44" customFormat="1" ht="52.5" customHeight="1" x14ac:dyDescent="0.25">
      <c r="A4" s="291" t="s">
        <v>115</v>
      </c>
      <c r="B4" s="291"/>
      <c r="C4" s="291"/>
      <c r="D4" s="291"/>
      <c r="E4" s="291"/>
      <c r="F4" s="291"/>
      <c r="G4" s="291"/>
      <c r="H4" s="291"/>
      <c r="I4" s="126"/>
      <c r="J4" s="126"/>
    </row>
    <row r="5" spans="1:10" s="45" customFormat="1" ht="17.25" customHeight="1" x14ac:dyDescent="0.25">
      <c r="A5" s="104"/>
      <c r="B5" s="104"/>
      <c r="C5" s="105"/>
      <c r="D5" s="127"/>
      <c r="E5" s="127"/>
      <c r="F5" s="127"/>
      <c r="G5" s="292" t="s">
        <v>100</v>
      </c>
      <c r="H5" s="292"/>
    </row>
    <row r="6" spans="1:10" s="45" customFormat="1" ht="32.25" customHeight="1" x14ac:dyDescent="0.25">
      <c r="A6" s="275" t="s">
        <v>72</v>
      </c>
      <c r="B6" s="276"/>
      <c r="C6" s="279" t="s">
        <v>73</v>
      </c>
      <c r="D6" s="282" t="s">
        <v>15</v>
      </c>
      <c r="E6" s="283"/>
      <c r="F6" s="283"/>
      <c r="G6" s="283"/>
      <c r="H6" s="284"/>
    </row>
    <row r="7" spans="1:10" s="46" customFormat="1" ht="31.5" customHeight="1" x14ac:dyDescent="0.25">
      <c r="A7" s="277"/>
      <c r="B7" s="278"/>
      <c r="C7" s="280"/>
      <c r="D7" s="285" t="s">
        <v>74</v>
      </c>
      <c r="E7" s="287" t="s">
        <v>16</v>
      </c>
      <c r="F7" s="288"/>
      <c r="G7" s="288"/>
      <c r="H7" s="289"/>
    </row>
    <row r="8" spans="1:10" s="46" customFormat="1" ht="96" customHeight="1" x14ac:dyDescent="0.25">
      <c r="A8" s="107" t="s">
        <v>4</v>
      </c>
      <c r="B8" s="107" t="s">
        <v>5</v>
      </c>
      <c r="C8" s="281"/>
      <c r="D8" s="286"/>
      <c r="E8" s="110" t="s">
        <v>75</v>
      </c>
      <c r="F8" s="110" t="s">
        <v>76</v>
      </c>
      <c r="G8" s="110" t="s">
        <v>77</v>
      </c>
      <c r="H8" s="110" t="s">
        <v>78</v>
      </c>
    </row>
    <row r="9" spans="1:10" s="46" customFormat="1" ht="30.75" customHeight="1" x14ac:dyDescent="0.25">
      <c r="A9" s="107"/>
      <c r="B9" s="107"/>
      <c r="C9" s="108" t="s">
        <v>79</v>
      </c>
      <c r="D9" s="189">
        <f>SUM(E9:H9)</f>
        <v>0</v>
      </c>
      <c r="E9" s="189">
        <f>E11</f>
        <v>122616.97500000001</v>
      </c>
      <c r="F9" s="189">
        <f>F11</f>
        <v>-122616.97500000001</v>
      </c>
      <c r="G9" s="189">
        <f>G11</f>
        <v>0</v>
      </c>
      <c r="H9" s="189">
        <f>H11</f>
        <v>0</v>
      </c>
    </row>
    <row r="10" spans="1:10" s="45" customFormat="1" ht="17.25" customHeight="1" x14ac:dyDescent="0.25">
      <c r="A10" s="107"/>
      <c r="B10" s="107"/>
      <c r="C10" s="108" t="s">
        <v>80</v>
      </c>
      <c r="D10" s="128"/>
      <c r="E10" s="128"/>
      <c r="F10" s="128"/>
      <c r="G10" s="128"/>
      <c r="H10" s="128"/>
    </row>
    <row r="11" spans="1:10" s="47" customFormat="1" ht="51.75" customHeight="1" x14ac:dyDescent="0.25">
      <c r="A11" s="25"/>
      <c r="B11" s="111"/>
      <c r="C11" s="111" t="s">
        <v>81</v>
      </c>
      <c r="D11" s="189">
        <f>SUM(E11:H11)</f>
        <v>0</v>
      </c>
      <c r="E11" s="189">
        <f>E13+E16</f>
        <v>122616.97500000001</v>
      </c>
      <c r="F11" s="189">
        <f t="shared" ref="F11:H11" si="0">F13+F16</f>
        <v>-122616.97500000001</v>
      </c>
      <c r="G11" s="189">
        <f t="shared" si="0"/>
        <v>0</v>
      </c>
      <c r="H11" s="189">
        <f t="shared" si="0"/>
        <v>0</v>
      </c>
    </row>
    <row r="12" spans="1:10" s="47" customFormat="1" ht="17.25" customHeight="1" x14ac:dyDescent="0.25">
      <c r="A12" s="25"/>
      <c r="B12" s="25"/>
      <c r="C12" s="25" t="s">
        <v>82</v>
      </c>
      <c r="D12" s="48"/>
      <c r="E12" s="48"/>
      <c r="F12" s="48"/>
      <c r="G12" s="48"/>
      <c r="H12" s="48"/>
    </row>
    <row r="13" spans="1:10" s="53" customFormat="1" ht="39" customHeight="1" x14ac:dyDescent="0.25">
      <c r="A13" s="25">
        <v>1004</v>
      </c>
      <c r="B13" s="223">
        <v>31020</v>
      </c>
      <c r="C13" s="50" t="s">
        <v>144</v>
      </c>
      <c r="D13" s="48">
        <f>SUM(E13:H13)</f>
        <v>122616.97500000001</v>
      </c>
      <c r="E13" s="48">
        <f>E15</f>
        <v>122616.97500000001</v>
      </c>
      <c r="F13" s="48"/>
      <c r="G13" s="48"/>
      <c r="H13" s="48"/>
    </row>
    <row r="14" spans="1:10" ht="17.25" customHeight="1" x14ac:dyDescent="0.25">
      <c r="A14" s="49"/>
      <c r="B14" s="49"/>
      <c r="C14" s="42" t="s">
        <v>82</v>
      </c>
      <c r="D14" s="129"/>
      <c r="E14" s="49"/>
      <c r="F14" s="49"/>
      <c r="G14" s="49"/>
      <c r="H14" s="49"/>
    </row>
    <row r="15" spans="1:10" ht="49.5" x14ac:dyDescent="0.25">
      <c r="A15" s="49"/>
      <c r="B15" s="49"/>
      <c r="C15" s="50" t="s">
        <v>147</v>
      </c>
      <c r="D15" s="51">
        <f>SUM(E15:H15)</f>
        <v>122616.97500000001</v>
      </c>
      <c r="E15" s="51">
        <f>'3'!H30</f>
        <v>122616.97500000001</v>
      </c>
      <c r="F15" s="130"/>
      <c r="G15" s="49"/>
      <c r="H15" s="49"/>
    </row>
    <row r="16" spans="1:10" s="225" customFormat="1" ht="54.75" customHeight="1" x14ac:dyDescent="0.25">
      <c r="A16" s="181">
        <v>1004</v>
      </c>
      <c r="B16" s="181">
        <v>31014</v>
      </c>
      <c r="C16" s="182" t="s">
        <v>128</v>
      </c>
      <c r="D16" s="51">
        <f>SUM(E16:H16)</f>
        <v>-122616.97500000001</v>
      </c>
      <c r="E16" s="26">
        <f>E18</f>
        <v>0</v>
      </c>
      <c r="F16" s="51">
        <f t="shared" ref="F16" si="1">F18</f>
        <v>-122616.97500000001</v>
      </c>
      <c r="G16" s="183"/>
      <c r="H16" s="183"/>
      <c r="I16" s="224"/>
    </row>
    <row r="17" spans="1:9" s="146" customFormat="1" ht="25.5" customHeight="1" x14ac:dyDescent="0.25">
      <c r="A17" s="185"/>
      <c r="B17" s="185"/>
      <c r="C17" s="186" t="s">
        <v>82</v>
      </c>
      <c r="D17" s="187"/>
      <c r="E17" s="187"/>
      <c r="F17" s="187"/>
      <c r="G17" s="187"/>
      <c r="H17" s="187"/>
      <c r="I17" s="184"/>
    </row>
    <row r="18" spans="1:9" s="146" customFormat="1" ht="45" customHeight="1" x14ac:dyDescent="0.25">
      <c r="A18" s="185"/>
      <c r="B18" s="185"/>
      <c r="C18" s="182" t="s">
        <v>129</v>
      </c>
      <c r="D18" s="26">
        <f>SUM(E18:H18)</f>
        <v>-122616.97500000001</v>
      </c>
      <c r="E18" s="26"/>
      <c r="F18" s="26">
        <f>'3'!H39</f>
        <v>-122616.97500000001</v>
      </c>
      <c r="G18" s="183"/>
      <c r="H18" s="183"/>
      <c r="I18" s="184"/>
    </row>
    <row r="19" spans="1:9" ht="11.25" customHeight="1" x14ac:dyDescent="0.25">
      <c r="E19" s="52"/>
      <c r="F19" s="52"/>
      <c r="G19" s="52"/>
    </row>
    <row r="20" spans="1:9" ht="11.25" customHeight="1" x14ac:dyDescent="0.25">
      <c r="E20" s="52"/>
      <c r="F20" s="52"/>
      <c r="G20" s="52"/>
    </row>
    <row r="21" spans="1:9" ht="11.25" customHeight="1" x14ac:dyDescent="0.25">
      <c r="E21" s="52"/>
      <c r="F21" s="52"/>
      <c r="G21" s="52"/>
    </row>
  </sheetData>
  <mergeCells count="10">
    <mergeCell ref="A1:H1"/>
    <mergeCell ref="A2:H2"/>
    <mergeCell ref="A3:H3"/>
    <mergeCell ref="A4:H4"/>
    <mergeCell ref="G5:H5"/>
    <mergeCell ref="A6:B7"/>
    <mergeCell ref="C6:C8"/>
    <mergeCell ref="D6:H6"/>
    <mergeCell ref="D7:D8"/>
    <mergeCell ref="E7:H7"/>
  </mergeCells>
  <pageMargins left="0.15748031496062992" right="0.15748031496062992" top="0.74803149606299213" bottom="0.74803149606299213" header="0.31496062992125984" footer="0.31496062992125984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8" zoomScaleNormal="100" zoomScaleSheetLayoutView="90" workbookViewId="0">
      <selection activeCell="G10" sqref="G10:H10"/>
    </sheetView>
  </sheetViews>
  <sheetFormatPr defaultColWidth="8" defaultRowHeight="16.5" customHeight="1" x14ac:dyDescent="0.3"/>
  <cols>
    <col min="1" max="1" width="9.42578125" style="10" customWidth="1"/>
    <col min="2" max="3" width="8" style="10"/>
    <col min="4" max="4" width="10.5703125" style="10" customWidth="1"/>
    <col min="5" max="5" width="15.85546875" style="10" customWidth="1"/>
    <col min="6" max="6" width="72" style="10" customWidth="1"/>
    <col min="7" max="7" width="22.42578125" style="10" customWidth="1"/>
    <col min="8" max="8" width="23.140625" style="10" customWidth="1"/>
    <col min="9" max="9" width="25.140625" style="30" customWidth="1"/>
    <col min="10" max="16384" width="8" style="10"/>
  </cols>
  <sheetData>
    <row r="1" spans="1:10" ht="20.25" customHeight="1" x14ac:dyDescent="0.3">
      <c r="H1" s="119" t="s">
        <v>18</v>
      </c>
    </row>
    <row r="2" spans="1:10" s="53" customFormat="1" ht="13.5" customHeight="1" x14ac:dyDescent="0.25">
      <c r="A2" s="294" t="s">
        <v>101</v>
      </c>
      <c r="B2" s="294"/>
      <c r="C2" s="294"/>
      <c r="D2" s="294"/>
      <c r="E2" s="294"/>
      <c r="F2" s="294"/>
      <c r="G2" s="294"/>
      <c r="H2" s="294"/>
      <c r="I2" s="120"/>
      <c r="J2" s="102"/>
    </row>
    <row r="3" spans="1:10" s="53" customFormat="1" ht="13.5" customHeight="1" x14ac:dyDescent="0.25">
      <c r="A3" s="294" t="s">
        <v>1</v>
      </c>
      <c r="B3" s="294"/>
      <c r="C3" s="294"/>
      <c r="D3" s="294"/>
      <c r="E3" s="294"/>
      <c r="F3" s="294"/>
      <c r="G3" s="294"/>
      <c r="H3" s="294"/>
      <c r="I3" s="120"/>
      <c r="J3" s="102"/>
    </row>
    <row r="4" spans="1:10" s="53" customFormat="1" ht="52.5" customHeight="1" x14ac:dyDescent="0.25">
      <c r="A4" s="295" t="s">
        <v>104</v>
      </c>
      <c r="B4" s="295"/>
      <c r="C4" s="295"/>
      <c r="D4" s="295"/>
      <c r="E4" s="295"/>
      <c r="F4" s="295"/>
      <c r="G4" s="295"/>
      <c r="H4" s="295"/>
      <c r="I4" s="54"/>
    </row>
    <row r="5" spans="1:10" s="1" customFormat="1" ht="16.5" customHeight="1" x14ac:dyDescent="0.25">
      <c r="I5" s="55"/>
    </row>
    <row r="6" spans="1:10" s="1" customFormat="1" ht="36" customHeight="1" x14ac:dyDescent="0.3">
      <c r="H6" s="27" t="s">
        <v>100</v>
      </c>
      <c r="I6" s="55"/>
    </row>
    <row r="7" spans="1:10" s="1" customFormat="1" ht="58.5" customHeight="1" x14ac:dyDescent="0.25">
      <c r="A7" s="296" t="s">
        <v>19</v>
      </c>
      <c r="B7" s="297"/>
      <c r="C7" s="298"/>
      <c r="D7" s="296" t="s">
        <v>20</v>
      </c>
      <c r="E7" s="298"/>
      <c r="F7" s="296" t="s">
        <v>21</v>
      </c>
      <c r="G7" s="303" t="s">
        <v>15</v>
      </c>
      <c r="H7" s="304"/>
      <c r="I7" s="55"/>
    </row>
    <row r="8" spans="1:10" s="1" customFormat="1" ht="30" customHeight="1" x14ac:dyDescent="0.25">
      <c r="A8" s="299"/>
      <c r="B8" s="300"/>
      <c r="C8" s="301"/>
      <c r="D8" s="299"/>
      <c r="E8" s="301"/>
      <c r="F8" s="302"/>
      <c r="G8" s="293" t="s">
        <v>102</v>
      </c>
      <c r="H8" s="293" t="s">
        <v>6</v>
      </c>
      <c r="I8" s="55"/>
    </row>
    <row r="9" spans="1:10" s="1" customFormat="1" ht="38.25" customHeight="1" x14ac:dyDescent="0.25">
      <c r="A9" s="11" t="s">
        <v>22</v>
      </c>
      <c r="B9" s="11" t="s">
        <v>23</v>
      </c>
      <c r="C9" s="11" t="s">
        <v>24</v>
      </c>
      <c r="D9" s="11" t="s">
        <v>25</v>
      </c>
      <c r="E9" s="11" t="s">
        <v>26</v>
      </c>
      <c r="F9" s="299"/>
      <c r="G9" s="293"/>
      <c r="H9" s="293"/>
      <c r="I9" s="55"/>
    </row>
    <row r="10" spans="1:10" s="1" customFormat="1" ht="16.5" customHeight="1" x14ac:dyDescent="0.25">
      <c r="A10" s="12"/>
      <c r="B10" s="12"/>
      <c r="C10" s="12"/>
      <c r="D10" s="12"/>
      <c r="E10" s="28"/>
      <c r="F10" s="121" t="s">
        <v>27</v>
      </c>
      <c r="G10" s="190">
        <f>G12+G40</f>
        <v>0</v>
      </c>
      <c r="H10" s="190">
        <f>H12+H40</f>
        <v>0</v>
      </c>
      <c r="I10" s="55"/>
    </row>
    <row r="11" spans="1:10" s="1" customFormat="1" ht="16.5" customHeight="1" x14ac:dyDescent="0.25">
      <c r="A11" s="6"/>
      <c r="B11" s="6"/>
      <c r="C11" s="6"/>
      <c r="D11" s="6"/>
      <c r="E11" s="17"/>
      <c r="F11" s="38" t="s">
        <v>28</v>
      </c>
      <c r="G11" s="19"/>
      <c r="H11" s="19"/>
      <c r="I11" s="55"/>
    </row>
    <row r="12" spans="1:10" s="1" customFormat="1" ht="18" customHeight="1" x14ac:dyDescent="0.25">
      <c r="A12" s="122" t="s">
        <v>63</v>
      </c>
      <c r="B12" s="6"/>
      <c r="C12" s="6"/>
      <c r="D12" s="6"/>
      <c r="E12" s="17"/>
      <c r="F12" s="123" t="s">
        <v>64</v>
      </c>
      <c r="G12" s="58">
        <f t="shared" ref="G12" si="0">G14</f>
        <v>0</v>
      </c>
      <c r="H12" s="58">
        <f>H14</f>
        <v>0</v>
      </c>
      <c r="I12" s="55"/>
    </row>
    <row r="13" spans="1:10" s="1" customFormat="1" ht="16.5" customHeight="1" x14ac:dyDescent="0.25">
      <c r="A13" s="6"/>
      <c r="B13" s="6"/>
      <c r="C13" s="6"/>
      <c r="D13" s="6"/>
      <c r="E13" s="17"/>
      <c r="F13" s="38" t="s">
        <v>28</v>
      </c>
      <c r="G13" s="19"/>
      <c r="H13" s="19"/>
      <c r="I13" s="55"/>
    </row>
    <row r="14" spans="1:10" s="1" customFormat="1" ht="37.5" customHeight="1" x14ac:dyDescent="0.25">
      <c r="A14" s="6"/>
      <c r="B14" s="122" t="s">
        <v>65</v>
      </c>
      <c r="C14" s="6"/>
      <c r="D14" s="6"/>
      <c r="E14" s="17"/>
      <c r="F14" s="123" t="s">
        <v>66</v>
      </c>
      <c r="G14" s="58">
        <f t="shared" ref="G14" si="1">G16</f>
        <v>0</v>
      </c>
      <c r="H14" s="58">
        <f>H16</f>
        <v>0</v>
      </c>
      <c r="I14" s="55"/>
    </row>
    <row r="15" spans="1:10" s="1" customFormat="1" ht="16.5" customHeight="1" x14ac:dyDescent="0.25">
      <c r="A15" s="6"/>
      <c r="B15" s="6"/>
      <c r="C15" s="6"/>
      <c r="D15" s="6"/>
      <c r="E15" s="17"/>
      <c r="F15" s="38" t="s">
        <v>28</v>
      </c>
      <c r="G15" s="19"/>
      <c r="H15" s="39"/>
      <c r="I15" s="55"/>
    </row>
    <row r="16" spans="1:10" s="57" customFormat="1" ht="16.5" customHeight="1" x14ac:dyDescent="0.25">
      <c r="A16" s="6"/>
      <c r="B16" s="6"/>
      <c r="C16" s="6" t="s">
        <v>63</v>
      </c>
      <c r="D16" s="6"/>
      <c r="E16" s="6"/>
      <c r="F16" s="124" t="s">
        <v>67</v>
      </c>
      <c r="G16" s="58">
        <f t="shared" ref="G16:H16" si="2">G18</f>
        <v>0</v>
      </c>
      <c r="H16" s="58">
        <f t="shared" si="2"/>
        <v>0</v>
      </c>
      <c r="I16" s="56"/>
    </row>
    <row r="17" spans="1:9" s="57" customFormat="1" ht="16.5" customHeight="1" x14ac:dyDescent="0.25">
      <c r="A17" s="6"/>
      <c r="B17" s="6"/>
      <c r="C17" s="6"/>
      <c r="D17" s="6"/>
      <c r="E17" s="6"/>
      <c r="F17" s="17" t="s">
        <v>28</v>
      </c>
      <c r="G17" s="19"/>
      <c r="H17" s="19"/>
      <c r="I17" s="56"/>
    </row>
    <row r="18" spans="1:9" s="57" customFormat="1" ht="34.5" customHeight="1" x14ac:dyDescent="0.25">
      <c r="A18" s="6"/>
      <c r="B18" s="6"/>
      <c r="C18" s="6"/>
      <c r="D18" s="6"/>
      <c r="E18" s="6"/>
      <c r="F18" s="17" t="s">
        <v>17</v>
      </c>
      <c r="G18" s="58">
        <f t="shared" ref="G18:H18" si="3">G20</f>
        <v>0</v>
      </c>
      <c r="H18" s="58">
        <f t="shared" si="3"/>
        <v>0</v>
      </c>
      <c r="I18" s="56"/>
    </row>
    <row r="19" spans="1:9" s="57" customFormat="1" ht="16.5" customHeight="1" x14ac:dyDescent="0.25">
      <c r="A19" s="6"/>
      <c r="B19" s="6"/>
      <c r="C19" s="6"/>
      <c r="D19" s="6"/>
      <c r="E19" s="6"/>
      <c r="F19" s="17" t="s">
        <v>28</v>
      </c>
      <c r="G19" s="19"/>
      <c r="H19" s="19"/>
      <c r="I19" s="56"/>
    </row>
    <row r="20" spans="1:9" s="57" customFormat="1" ht="18.75" customHeight="1" x14ac:dyDescent="0.25">
      <c r="A20" s="6"/>
      <c r="B20" s="6"/>
      <c r="C20" s="6"/>
      <c r="D20" s="6" t="s">
        <v>68</v>
      </c>
      <c r="E20" s="6"/>
      <c r="F20" s="17" t="s">
        <v>60</v>
      </c>
      <c r="G20" s="58">
        <f>G22+G31</f>
        <v>0</v>
      </c>
      <c r="H20" s="58">
        <f>H22+H31</f>
        <v>0</v>
      </c>
      <c r="I20" s="56"/>
    </row>
    <row r="21" spans="1:9" s="57" customFormat="1" ht="16.5" customHeight="1" x14ac:dyDescent="0.25">
      <c r="A21" s="6"/>
      <c r="B21" s="6"/>
      <c r="C21" s="6"/>
      <c r="D21" s="6"/>
      <c r="E21" s="6"/>
      <c r="F21" s="17" t="s">
        <v>28</v>
      </c>
      <c r="G21" s="19"/>
      <c r="H21" s="19"/>
      <c r="I21" s="56"/>
    </row>
    <row r="22" spans="1:9" s="63" customFormat="1" x14ac:dyDescent="0.25">
      <c r="A22" s="59"/>
      <c r="B22" s="59"/>
      <c r="C22" s="59"/>
      <c r="D22" s="59"/>
      <c r="E22" s="60">
        <v>31020</v>
      </c>
      <c r="F22" s="61" t="s">
        <v>142</v>
      </c>
      <c r="G22" s="58">
        <f>G26</f>
        <v>49046.790000000008</v>
      </c>
      <c r="H22" s="58">
        <f>H26</f>
        <v>122616.97500000001</v>
      </c>
      <c r="I22" s="62"/>
    </row>
    <row r="23" spans="1:9" s="63" customFormat="1" x14ac:dyDescent="0.25">
      <c r="A23" s="59"/>
      <c r="B23" s="59"/>
      <c r="C23" s="59"/>
      <c r="D23" s="59"/>
      <c r="E23" s="59"/>
      <c r="F23" s="64" t="s">
        <v>29</v>
      </c>
      <c r="G23" s="65"/>
      <c r="H23" s="65"/>
      <c r="I23" s="62"/>
    </row>
    <row r="24" spans="1:9" s="63" customFormat="1" ht="33" x14ac:dyDescent="0.25">
      <c r="A24" s="59"/>
      <c r="B24" s="59"/>
      <c r="C24" s="59"/>
      <c r="D24" s="59"/>
      <c r="E24" s="59"/>
      <c r="F24" s="66" t="s">
        <v>83</v>
      </c>
      <c r="G24" s="67">
        <f>G26</f>
        <v>49046.790000000008</v>
      </c>
      <c r="H24" s="67">
        <f>H26</f>
        <v>122616.97500000001</v>
      </c>
      <c r="I24" s="62"/>
    </row>
    <row r="25" spans="1:9" s="63" customFormat="1" ht="33" x14ac:dyDescent="0.25">
      <c r="A25" s="59"/>
      <c r="B25" s="59"/>
      <c r="C25" s="59"/>
      <c r="D25" s="59"/>
      <c r="E25" s="59"/>
      <c r="F25" s="61" t="s">
        <v>30</v>
      </c>
      <c r="G25" s="68"/>
      <c r="H25" s="68"/>
      <c r="I25" s="62"/>
    </row>
    <row r="26" spans="1:9" s="63" customFormat="1" x14ac:dyDescent="0.25">
      <c r="A26" s="59"/>
      <c r="B26" s="59"/>
      <c r="C26" s="59"/>
      <c r="D26" s="59"/>
      <c r="E26" s="59"/>
      <c r="F26" s="69" t="s">
        <v>27</v>
      </c>
      <c r="G26" s="70">
        <f>G27</f>
        <v>49046.790000000008</v>
      </c>
      <c r="H26" s="70">
        <f>H27</f>
        <v>122616.97500000001</v>
      </c>
      <c r="I26" s="62"/>
    </row>
    <row r="27" spans="1:9" s="63" customFormat="1" x14ac:dyDescent="0.25">
      <c r="A27" s="59"/>
      <c r="B27" s="59"/>
      <c r="C27" s="59"/>
      <c r="D27" s="59"/>
      <c r="E27" s="59"/>
      <c r="F27" s="69" t="s">
        <v>84</v>
      </c>
      <c r="G27" s="71">
        <f t="shared" ref="G27:H27" si="4">G28</f>
        <v>49046.790000000008</v>
      </c>
      <c r="H27" s="71">
        <f t="shared" si="4"/>
        <v>122616.97500000001</v>
      </c>
      <c r="I27" s="62"/>
    </row>
    <row r="28" spans="1:9" s="63" customFormat="1" x14ac:dyDescent="0.25">
      <c r="A28" s="59"/>
      <c r="B28" s="59"/>
      <c r="C28" s="59"/>
      <c r="D28" s="59"/>
      <c r="E28" s="59"/>
      <c r="F28" s="61" t="s">
        <v>85</v>
      </c>
      <c r="G28" s="71">
        <f t="shared" ref="G28:H29" si="5">G29</f>
        <v>49046.790000000008</v>
      </c>
      <c r="H28" s="71">
        <f t="shared" si="5"/>
        <v>122616.97500000001</v>
      </c>
      <c r="I28" s="62"/>
    </row>
    <row r="29" spans="1:9" s="63" customFormat="1" x14ac:dyDescent="0.25">
      <c r="A29" s="59"/>
      <c r="B29" s="59"/>
      <c r="C29" s="59"/>
      <c r="D29" s="59"/>
      <c r="E29" s="59"/>
      <c r="F29" s="61" t="s">
        <v>86</v>
      </c>
      <c r="G29" s="71">
        <f t="shared" si="5"/>
        <v>49046.790000000008</v>
      </c>
      <c r="H29" s="71">
        <f t="shared" si="5"/>
        <v>122616.97500000001</v>
      </c>
      <c r="I29" s="62"/>
    </row>
    <row r="30" spans="1:9" s="63" customFormat="1" x14ac:dyDescent="0.25">
      <c r="A30" s="59"/>
      <c r="B30" s="59"/>
      <c r="C30" s="59"/>
      <c r="D30" s="59"/>
      <c r="E30" s="59"/>
      <c r="F30" s="61" t="s">
        <v>103</v>
      </c>
      <c r="G30" s="72">
        <f>-G39</f>
        <v>49046.790000000008</v>
      </c>
      <c r="H30" s="72">
        <f>-H39</f>
        <v>122616.97500000001</v>
      </c>
      <c r="I30" s="73"/>
    </row>
    <row r="31" spans="1:9" s="151" customFormat="1" ht="22.5" customHeight="1" x14ac:dyDescent="0.25">
      <c r="A31" s="147"/>
      <c r="B31" s="147"/>
      <c r="C31" s="147"/>
      <c r="D31" s="147"/>
      <c r="E31" s="148">
        <v>31014</v>
      </c>
      <c r="F31" s="149" t="s">
        <v>126</v>
      </c>
      <c r="G31" s="150">
        <f>G35</f>
        <v>-49046.790000000008</v>
      </c>
      <c r="H31" s="150">
        <f>H35</f>
        <v>-122616.97500000001</v>
      </c>
    </row>
    <row r="32" spans="1:9" s="151" customFormat="1" x14ac:dyDescent="0.25">
      <c r="A32" s="147"/>
      <c r="B32" s="147"/>
      <c r="C32" s="147"/>
      <c r="D32" s="147"/>
      <c r="E32" s="144"/>
      <c r="F32" s="143" t="s">
        <v>29</v>
      </c>
      <c r="G32" s="143"/>
      <c r="H32" s="143"/>
    </row>
    <row r="33" spans="1:9" s="151" customFormat="1" ht="33" x14ac:dyDescent="0.25">
      <c r="A33" s="147"/>
      <c r="B33" s="147"/>
      <c r="C33" s="147"/>
      <c r="D33" s="147"/>
      <c r="E33" s="144"/>
      <c r="F33" s="152" t="s">
        <v>83</v>
      </c>
      <c r="G33" s="153">
        <f>G35</f>
        <v>-49046.790000000008</v>
      </c>
      <c r="H33" s="153">
        <f>H35</f>
        <v>-122616.97500000001</v>
      </c>
    </row>
    <row r="34" spans="1:9" s="151" customFormat="1" ht="33" x14ac:dyDescent="0.25">
      <c r="A34" s="147"/>
      <c r="B34" s="147"/>
      <c r="C34" s="147"/>
      <c r="D34" s="147"/>
      <c r="E34" s="144"/>
      <c r="F34" s="143" t="s">
        <v>30</v>
      </c>
      <c r="G34" s="140"/>
      <c r="H34" s="140"/>
    </row>
    <row r="35" spans="1:9" s="151" customFormat="1" x14ac:dyDescent="0.25">
      <c r="A35" s="147"/>
      <c r="B35" s="147"/>
      <c r="C35" s="147"/>
      <c r="D35" s="147"/>
      <c r="E35" s="144"/>
      <c r="F35" s="154" t="s">
        <v>27</v>
      </c>
      <c r="G35" s="155">
        <f t="shared" ref="G35:H38" si="6">G36</f>
        <v>-49046.790000000008</v>
      </c>
      <c r="H35" s="155">
        <f t="shared" si="6"/>
        <v>-122616.97500000001</v>
      </c>
    </row>
    <row r="36" spans="1:9" s="151" customFormat="1" x14ac:dyDescent="0.25">
      <c r="A36" s="147"/>
      <c r="B36" s="147"/>
      <c r="C36" s="147"/>
      <c r="D36" s="147"/>
      <c r="E36" s="144"/>
      <c r="F36" s="154" t="s">
        <v>84</v>
      </c>
      <c r="G36" s="156">
        <f t="shared" si="6"/>
        <v>-49046.790000000008</v>
      </c>
      <c r="H36" s="156">
        <f t="shared" si="6"/>
        <v>-122616.97500000001</v>
      </c>
    </row>
    <row r="37" spans="1:9" s="151" customFormat="1" x14ac:dyDescent="0.25">
      <c r="A37" s="147"/>
      <c r="B37" s="147"/>
      <c r="C37" s="147"/>
      <c r="D37" s="147"/>
      <c r="E37" s="144"/>
      <c r="F37" s="154" t="s">
        <v>85</v>
      </c>
      <c r="G37" s="156">
        <f t="shared" si="6"/>
        <v>-49046.790000000008</v>
      </c>
      <c r="H37" s="156">
        <f t="shared" si="6"/>
        <v>-122616.97500000001</v>
      </c>
    </row>
    <row r="38" spans="1:9" s="151" customFormat="1" x14ac:dyDescent="0.25">
      <c r="A38" s="147"/>
      <c r="B38" s="147"/>
      <c r="C38" s="147"/>
      <c r="D38" s="147"/>
      <c r="E38" s="144"/>
      <c r="F38" s="154" t="s">
        <v>86</v>
      </c>
      <c r="G38" s="156">
        <f t="shared" si="6"/>
        <v>-49046.790000000008</v>
      </c>
      <c r="H38" s="156">
        <f t="shared" si="6"/>
        <v>-122616.97500000001</v>
      </c>
    </row>
    <row r="39" spans="1:9" s="151" customFormat="1" x14ac:dyDescent="0.25">
      <c r="A39" s="147"/>
      <c r="B39" s="147"/>
      <c r="C39" s="147"/>
      <c r="D39" s="147"/>
      <c r="E39" s="144"/>
      <c r="F39" s="143" t="s">
        <v>130</v>
      </c>
      <c r="G39" s="150">
        <f>'6'!G14*0.4</f>
        <v>-49046.790000000008</v>
      </c>
      <c r="H39" s="150">
        <f>'6'!G14</f>
        <v>-122616.97500000001</v>
      </c>
    </row>
    <row r="40" spans="1:9" s="29" customFormat="1" ht="16.5" customHeight="1" x14ac:dyDescent="0.3">
      <c r="A40" s="240" t="s">
        <v>156</v>
      </c>
      <c r="B40" s="233"/>
      <c r="C40" s="233"/>
      <c r="D40" s="233"/>
      <c r="E40" s="233"/>
      <c r="F40" s="240" t="s">
        <v>157</v>
      </c>
      <c r="G40" s="74">
        <f t="shared" ref="G40:H40" si="7">G42</f>
        <v>0</v>
      </c>
      <c r="H40" s="74">
        <f t="shared" si="7"/>
        <v>0</v>
      </c>
      <c r="I40" s="217"/>
    </row>
    <row r="41" spans="1:9" s="29" customFormat="1" ht="16.5" customHeight="1" x14ac:dyDescent="0.3">
      <c r="A41" s="233"/>
      <c r="B41" s="233"/>
      <c r="C41" s="233"/>
      <c r="D41" s="233"/>
      <c r="E41" s="233"/>
      <c r="F41" s="24" t="s">
        <v>28</v>
      </c>
      <c r="G41" s="74"/>
      <c r="H41" s="74"/>
      <c r="I41" s="217"/>
    </row>
    <row r="42" spans="1:9" s="29" customFormat="1" ht="16.5" customHeight="1" x14ac:dyDescent="0.3">
      <c r="A42" s="233"/>
      <c r="B42" s="240" t="s">
        <v>158</v>
      </c>
      <c r="C42" s="233"/>
      <c r="D42" s="233"/>
      <c r="E42" s="233"/>
      <c r="F42" s="240" t="s">
        <v>159</v>
      </c>
      <c r="G42" s="74">
        <f t="shared" ref="G42:H42" si="8">G44</f>
        <v>0</v>
      </c>
      <c r="H42" s="74">
        <f t="shared" si="8"/>
        <v>0</v>
      </c>
      <c r="I42" s="217"/>
    </row>
    <row r="43" spans="1:9" s="29" customFormat="1" ht="16.5" customHeight="1" x14ac:dyDescent="0.3">
      <c r="A43" s="233"/>
      <c r="B43" s="233"/>
      <c r="C43" s="233"/>
      <c r="D43" s="233"/>
      <c r="E43" s="233"/>
      <c r="F43" s="24" t="s">
        <v>28</v>
      </c>
      <c r="G43" s="74"/>
      <c r="H43" s="74"/>
      <c r="I43" s="217"/>
    </row>
    <row r="44" spans="1:9" s="29" customFormat="1" ht="16.5" customHeight="1" x14ac:dyDescent="0.3">
      <c r="A44" s="233"/>
      <c r="B44" s="233"/>
      <c r="C44" s="240" t="s">
        <v>158</v>
      </c>
      <c r="D44" s="233"/>
      <c r="E44" s="233"/>
      <c r="F44" s="240" t="s">
        <v>150</v>
      </c>
      <c r="G44" s="74">
        <f t="shared" ref="G44:H44" si="9">G46</f>
        <v>0</v>
      </c>
      <c r="H44" s="74">
        <f t="shared" si="9"/>
        <v>0</v>
      </c>
      <c r="I44" s="217"/>
    </row>
    <row r="45" spans="1:9" s="29" customFormat="1" ht="16.5" customHeight="1" x14ac:dyDescent="0.3">
      <c r="A45" s="233"/>
      <c r="B45" s="233"/>
      <c r="C45" s="233"/>
      <c r="D45" s="233"/>
      <c r="E45" s="233"/>
      <c r="F45" s="24" t="s">
        <v>28</v>
      </c>
      <c r="G45" s="74"/>
      <c r="H45" s="74"/>
      <c r="I45" s="217"/>
    </row>
    <row r="46" spans="1:9" s="29" customFormat="1" ht="16.5" customHeight="1" x14ac:dyDescent="0.3">
      <c r="A46" s="233"/>
      <c r="B46" s="233"/>
      <c r="C46" s="233"/>
      <c r="D46" s="233"/>
      <c r="E46" s="233"/>
      <c r="F46" s="240" t="s">
        <v>148</v>
      </c>
      <c r="G46" s="74">
        <f t="shared" ref="G46:H46" si="10">G48</f>
        <v>0</v>
      </c>
      <c r="H46" s="74">
        <f t="shared" si="10"/>
        <v>0</v>
      </c>
      <c r="I46" s="217"/>
    </row>
    <row r="47" spans="1:9" s="29" customFormat="1" ht="16.5" customHeight="1" x14ac:dyDescent="0.3">
      <c r="A47" s="233"/>
      <c r="B47" s="233"/>
      <c r="C47" s="233"/>
      <c r="D47" s="233"/>
      <c r="E47" s="233"/>
      <c r="F47" s="24" t="s">
        <v>28</v>
      </c>
      <c r="G47" s="24"/>
      <c r="H47" s="74"/>
    </row>
    <row r="48" spans="1:9" s="29" customFormat="1" ht="16.5" customHeight="1" x14ac:dyDescent="0.3">
      <c r="A48" s="233"/>
      <c r="B48" s="233"/>
      <c r="C48" s="233"/>
      <c r="D48" s="240" t="s">
        <v>149</v>
      </c>
      <c r="E48" s="233"/>
      <c r="F48" s="24" t="s">
        <v>150</v>
      </c>
      <c r="G48" s="74">
        <f t="shared" ref="G48:H48" si="11">G50+G58</f>
        <v>0</v>
      </c>
      <c r="H48" s="74">
        <f t="shared" si="11"/>
        <v>0</v>
      </c>
    </row>
    <row r="49" spans="1:9" s="29" customFormat="1" ht="16.5" customHeight="1" x14ac:dyDescent="0.3">
      <c r="A49" s="241"/>
      <c r="B49" s="241"/>
      <c r="C49" s="241"/>
      <c r="D49" s="233"/>
      <c r="E49" s="233"/>
      <c r="F49" s="24" t="s">
        <v>28</v>
      </c>
      <c r="G49" s="24"/>
      <c r="H49" s="74"/>
    </row>
    <row r="50" spans="1:9" s="29" customFormat="1" ht="16.5" customHeight="1" x14ac:dyDescent="0.3">
      <c r="A50" s="233"/>
      <c r="B50" s="233"/>
      <c r="C50" s="233"/>
      <c r="D50" s="233"/>
      <c r="E50" s="242" t="s">
        <v>153</v>
      </c>
      <c r="F50" s="24" t="s">
        <v>150</v>
      </c>
      <c r="G50" s="74">
        <f t="shared" ref="G50:H50" si="12">G52</f>
        <v>49046.790000000008</v>
      </c>
      <c r="H50" s="74">
        <f t="shared" si="12"/>
        <v>122616.97500000001</v>
      </c>
    </row>
    <row r="51" spans="1:9" s="29" customFormat="1" ht="16.5" customHeight="1" x14ac:dyDescent="0.3">
      <c r="A51" s="233"/>
      <c r="B51" s="233"/>
      <c r="C51" s="233"/>
      <c r="D51" s="243"/>
      <c r="E51" s="233"/>
      <c r="F51" s="24" t="s">
        <v>29</v>
      </c>
      <c r="G51" s="74"/>
      <c r="H51" s="74"/>
      <c r="I51" s="217"/>
    </row>
    <row r="52" spans="1:9" s="29" customFormat="1" ht="16.5" customHeight="1" x14ac:dyDescent="0.3">
      <c r="A52" s="233"/>
      <c r="B52" s="233"/>
      <c r="C52" s="233"/>
      <c r="D52" s="243"/>
      <c r="E52" s="233"/>
      <c r="F52" s="20" t="s">
        <v>148</v>
      </c>
      <c r="G52" s="74">
        <f t="shared" ref="G52:H52" si="13">G54</f>
        <v>49046.790000000008</v>
      </c>
      <c r="H52" s="74">
        <f t="shared" si="13"/>
        <v>122616.97500000001</v>
      </c>
      <c r="I52" s="217"/>
    </row>
    <row r="53" spans="1:9" s="29" customFormat="1" ht="39" customHeight="1" x14ac:dyDescent="0.3">
      <c r="A53" s="233"/>
      <c r="B53" s="233"/>
      <c r="C53" s="233"/>
      <c r="D53" s="243"/>
      <c r="E53" s="233"/>
      <c r="F53" s="24" t="s">
        <v>30</v>
      </c>
      <c r="G53" s="74"/>
      <c r="H53" s="74"/>
      <c r="I53" s="217"/>
    </row>
    <row r="54" spans="1:9" s="29" customFormat="1" ht="16.5" customHeight="1" x14ac:dyDescent="0.3">
      <c r="A54" s="233"/>
      <c r="B54" s="233"/>
      <c r="C54" s="233"/>
      <c r="D54" s="243"/>
      <c r="E54" s="233"/>
      <c r="F54" s="244" t="s">
        <v>27</v>
      </c>
      <c r="G54" s="74">
        <f t="shared" ref="G54:H56" si="14">G55</f>
        <v>49046.790000000008</v>
      </c>
      <c r="H54" s="74">
        <f t="shared" si="14"/>
        <v>122616.97500000001</v>
      </c>
      <c r="I54" s="217"/>
    </row>
    <row r="55" spans="1:9" s="29" customFormat="1" ht="16.5" customHeight="1" x14ac:dyDescent="0.3">
      <c r="A55" s="233"/>
      <c r="B55" s="233"/>
      <c r="C55" s="233"/>
      <c r="D55" s="243"/>
      <c r="E55" s="233"/>
      <c r="F55" s="244" t="s">
        <v>160</v>
      </c>
      <c r="G55" s="74">
        <f t="shared" si="14"/>
        <v>49046.790000000008</v>
      </c>
      <c r="H55" s="74">
        <f t="shared" si="14"/>
        <v>122616.97500000001</v>
      </c>
      <c r="I55" s="217"/>
    </row>
    <row r="56" spans="1:9" s="29" customFormat="1" ht="16.5" customHeight="1" x14ac:dyDescent="0.3">
      <c r="A56" s="233"/>
      <c r="B56" s="233"/>
      <c r="C56" s="233"/>
      <c r="D56" s="243"/>
      <c r="E56" s="233"/>
      <c r="F56" s="244" t="s">
        <v>161</v>
      </c>
      <c r="G56" s="74">
        <f t="shared" si="14"/>
        <v>49046.790000000008</v>
      </c>
      <c r="H56" s="74">
        <f t="shared" si="14"/>
        <v>122616.97500000001</v>
      </c>
      <c r="I56" s="217"/>
    </row>
    <row r="57" spans="1:9" s="29" customFormat="1" ht="16.5" customHeight="1" x14ac:dyDescent="0.3">
      <c r="A57" s="233"/>
      <c r="B57" s="233"/>
      <c r="C57" s="233"/>
      <c r="D57" s="243"/>
      <c r="E57" s="233"/>
      <c r="F57" s="24" t="s">
        <v>162</v>
      </c>
      <c r="G57" s="74">
        <f>'1'!D38</f>
        <v>49046.790000000008</v>
      </c>
      <c r="H57" s="74">
        <f>'1'!E38</f>
        <v>122616.97500000001</v>
      </c>
      <c r="I57" s="217"/>
    </row>
    <row r="58" spans="1:9" s="29" customFormat="1" ht="16.5" customHeight="1" x14ac:dyDescent="0.3">
      <c r="A58" s="233"/>
      <c r="B58" s="233"/>
      <c r="C58" s="233"/>
      <c r="D58" s="233"/>
      <c r="E58" s="242" t="s">
        <v>153</v>
      </c>
      <c r="F58" s="24" t="s">
        <v>150</v>
      </c>
      <c r="G58" s="74">
        <f t="shared" ref="G58:H58" si="15">G60</f>
        <v>-49046.790000000008</v>
      </c>
      <c r="H58" s="74">
        <f t="shared" si="15"/>
        <v>-122616.97500000001</v>
      </c>
      <c r="I58" s="217"/>
    </row>
    <row r="59" spans="1:9" s="29" customFormat="1" ht="16.5" customHeight="1" x14ac:dyDescent="0.3">
      <c r="A59" s="233"/>
      <c r="B59" s="233"/>
      <c r="C59" s="233"/>
      <c r="D59" s="243"/>
      <c r="E59" s="233"/>
      <c r="F59" s="24" t="s">
        <v>29</v>
      </c>
      <c r="G59" s="74"/>
      <c r="H59" s="74"/>
      <c r="I59" s="217"/>
    </row>
    <row r="60" spans="1:9" s="29" customFormat="1" ht="16.5" customHeight="1" x14ac:dyDescent="0.3">
      <c r="A60" s="233"/>
      <c r="B60" s="233"/>
      <c r="C60" s="233"/>
      <c r="D60" s="243"/>
      <c r="E60" s="233"/>
      <c r="F60" s="20" t="s">
        <v>148</v>
      </c>
      <c r="G60" s="74">
        <f t="shared" ref="G60:H60" si="16">G62</f>
        <v>-49046.790000000008</v>
      </c>
      <c r="H60" s="74">
        <f t="shared" si="16"/>
        <v>-122616.97500000001</v>
      </c>
      <c r="I60" s="217"/>
    </row>
    <row r="61" spans="1:9" s="29" customFormat="1" ht="39" customHeight="1" x14ac:dyDescent="0.3">
      <c r="A61" s="233"/>
      <c r="B61" s="233"/>
      <c r="C61" s="233"/>
      <c r="D61" s="243"/>
      <c r="E61" s="233"/>
      <c r="F61" s="24" t="s">
        <v>30</v>
      </c>
      <c r="G61" s="74"/>
      <c r="H61" s="74"/>
      <c r="I61" s="217"/>
    </row>
    <row r="62" spans="1:9" s="29" customFormat="1" ht="16.5" customHeight="1" x14ac:dyDescent="0.3">
      <c r="A62" s="233"/>
      <c r="B62" s="233"/>
      <c r="C62" s="233"/>
      <c r="D62" s="243"/>
      <c r="E62" s="233"/>
      <c r="F62" s="244" t="s">
        <v>27</v>
      </c>
      <c r="G62" s="74">
        <f t="shared" ref="G62:H64" si="17">G63</f>
        <v>-49046.790000000008</v>
      </c>
      <c r="H62" s="74">
        <f t="shared" si="17"/>
        <v>-122616.97500000001</v>
      </c>
      <c r="I62" s="217"/>
    </row>
    <row r="63" spans="1:9" s="29" customFormat="1" ht="16.5" customHeight="1" x14ac:dyDescent="0.3">
      <c r="A63" s="233"/>
      <c r="B63" s="233"/>
      <c r="C63" s="233"/>
      <c r="D63" s="243"/>
      <c r="E63" s="233"/>
      <c r="F63" s="244" t="s">
        <v>160</v>
      </c>
      <c r="G63" s="74">
        <f t="shared" si="17"/>
        <v>-49046.790000000008</v>
      </c>
      <c r="H63" s="74">
        <f t="shared" si="17"/>
        <v>-122616.97500000001</v>
      </c>
      <c r="I63" s="217"/>
    </row>
    <row r="64" spans="1:9" s="29" customFormat="1" ht="16.5" customHeight="1" x14ac:dyDescent="0.3">
      <c r="A64" s="233"/>
      <c r="B64" s="233"/>
      <c r="C64" s="233"/>
      <c r="D64" s="243"/>
      <c r="E64" s="233"/>
      <c r="F64" s="244" t="s">
        <v>161</v>
      </c>
      <c r="G64" s="74">
        <f t="shared" si="17"/>
        <v>-49046.790000000008</v>
      </c>
      <c r="H64" s="74">
        <f t="shared" si="17"/>
        <v>-122616.97500000001</v>
      </c>
      <c r="I64" s="217"/>
    </row>
    <row r="65" spans="1:9" s="29" customFormat="1" ht="16.5" customHeight="1" x14ac:dyDescent="0.3">
      <c r="A65" s="233"/>
      <c r="B65" s="233"/>
      <c r="C65" s="233"/>
      <c r="D65" s="243"/>
      <c r="E65" s="233"/>
      <c r="F65" s="24" t="s">
        <v>162</v>
      </c>
      <c r="G65" s="74">
        <f>'1'!D44</f>
        <v>-49046.790000000008</v>
      </c>
      <c r="H65" s="74">
        <f>'1'!E44</f>
        <v>-122616.97500000001</v>
      </c>
      <c r="I65" s="217"/>
    </row>
  </sheetData>
  <mergeCells count="9">
    <mergeCell ref="H8:H9"/>
    <mergeCell ref="A2:H2"/>
    <mergeCell ref="A3:H3"/>
    <mergeCell ref="A4:H4"/>
    <mergeCell ref="A7:C8"/>
    <mergeCell ref="D7:E8"/>
    <mergeCell ref="F7:F9"/>
    <mergeCell ref="G8:G9"/>
    <mergeCell ref="G7:H7"/>
  </mergeCells>
  <pageMargins left="0.23622047244094491" right="0.23622047244094491" top="0.15748031496062992" bottom="0.15748031496062992" header="0.15748031496062992" footer="0.15748031496062992"/>
  <pageSetup scale="6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2" zoomScaleNormal="100" zoomScaleSheetLayoutView="90" workbookViewId="0">
      <selection activeCell="B14" sqref="B14"/>
    </sheetView>
  </sheetViews>
  <sheetFormatPr defaultColWidth="8" defaultRowHeight="17.25" customHeight="1" x14ac:dyDescent="0.25"/>
  <cols>
    <col min="1" max="1" width="7.42578125" style="46" customWidth="1"/>
    <col min="2" max="2" width="8.7109375" style="46" customWidth="1"/>
    <col min="3" max="3" width="66.28515625" style="45" customWidth="1"/>
    <col min="4" max="4" width="17.140625" style="45" customWidth="1"/>
    <col min="5" max="5" width="17.85546875" style="85" customWidth="1"/>
    <col min="6" max="6" width="9.5703125" style="45" customWidth="1"/>
    <col min="7" max="7" width="16.42578125" style="75" bestFit="1" customWidth="1"/>
    <col min="8" max="9" width="18.28515625" style="75" bestFit="1" customWidth="1"/>
    <col min="10" max="10" width="18.5703125" style="75" bestFit="1" customWidth="1"/>
    <col min="11" max="11" width="16.42578125" style="45" customWidth="1"/>
    <col min="12" max="16384" width="8" style="45"/>
  </cols>
  <sheetData>
    <row r="1" spans="1:10" ht="17.25" customHeight="1" x14ac:dyDescent="0.25">
      <c r="A1" s="294" t="s">
        <v>87</v>
      </c>
      <c r="B1" s="294"/>
      <c r="C1" s="294"/>
      <c r="D1" s="294"/>
      <c r="E1" s="294"/>
    </row>
    <row r="2" spans="1:10" s="53" customFormat="1" ht="16.5" customHeight="1" x14ac:dyDescent="0.25">
      <c r="A2" s="294" t="s">
        <v>101</v>
      </c>
      <c r="B2" s="294"/>
      <c r="C2" s="294"/>
      <c r="D2" s="294"/>
      <c r="E2" s="294"/>
      <c r="F2" s="102"/>
      <c r="G2" s="102"/>
      <c r="H2" s="102"/>
      <c r="I2" s="76"/>
      <c r="J2" s="76"/>
    </row>
    <row r="3" spans="1:10" s="53" customFormat="1" ht="16.5" customHeight="1" x14ac:dyDescent="0.25">
      <c r="A3" s="294" t="s">
        <v>1</v>
      </c>
      <c r="B3" s="294"/>
      <c r="C3" s="294"/>
      <c r="D3" s="294"/>
      <c r="E3" s="294"/>
      <c r="F3" s="102"/>
      <c r="G3" s="102"/>
      <c r="H3" s="102"/>
      <c r="I3" s="76"/>
      <c r="J3" s="76"/>
    </row>
    <row r="4" spans="1:10" s="53" customFormat="1" ht="52.5" customHeight="1" x14ac:dyDescent="0.25">
      <c r="A4" s="305" t="s">
        <v>106</v>
      </c>
      <c r="B4" s="305"/>
      <c r="C4" s="305"/>
      <c r="D4" s="305"/>
      <c r="E4" s="305"/>
      <c r="F4" s="103"/>
      <c r="G4" s="103"/>
      <c r="H4" s="103"/>
      <c r="I4" s="76"/>
      <c r="J4" s="76"/>
    </row>
    <row r="5" spans="1:10" ht="17.25" customHeight="1" x14ac:dyDescent="0.25">
      <c r="A5" s="104"/>
      <c r="B5" s="104"/>
      <c r="C5" s="105"/>
      <c r="D5" s="105"/>
      <c r="E5" s="77" t="s">
        <v>100</v>
      </c>
    </row>
    <row r="6" spans="1:10" ht="65.25" customHeight="1" x14ac:dyDescent="0.25">
      <c r="A6" s="275" t="s">
        <v>72</v>
      </c>
      <c r="B6" s="276"/>
      <c r="C6" s="306" t="s">
        <v>88</v>
      </c>
      <c r="D6" s="282" t="s">
        <v>89</v>
      </c>
      <c r="E6" s="284"/>
    </row>
    <row r="7" spans="1:10" s="46" customFormat="1" ht="17.25" customHeight="1" x14ac:dyDescent="0.25">
      <c r="A7" s="277"/>
      <c r="B7" s="278"/>
      <c r="C7" s="307"/>
      <c r="D7" s="309" t="s">
        <v>102</v>
      </c>
      <c r="E7" s="309" t="s">
        <v>31</v>
      </c>
      <c r="G7" s="78"/>
      <c r="H7" s="78"/>
      <c r="I7" s="78"/>
      <c r="J7" s="78"/>
    </row>
    <row r="8" spans="1:10" s="46" customFormat="1" ht="66" customHeight="1" x14ac:dyDescent="0.25">
      <c r="A8" s="106" t="s">
        <v>4</v>
      </c>
      <c r="B8" s="106" t="s">
        <v>5</v>
      </c>
      <c r="C8" s="308"/>
      <c r="D8" s="309"/>
      <c r="E8" s="309"/>
      <c r="G8" s="78"/>
      <c r="H8" s="78"/>
      <c r="I8" s="78"/>
      <c r="J8" s="78"/>
    </row>
    <row r="9" spans="1:10" s="46" customFormat="1" ht="17.25" customHeight="1" x14ac:dyDescent="0.25">
      <c r="A9" s="107"/>
      <c r="B9" s="107"/>
      <c r="C9" s="108" t="s">
        <v>79</v>
      </c>
      <c r="D9" s="109">
        <f t="shared" ref="D9:E9" si="0">D11</f>
        <v>0</v>
      </c>
      <c r="E9" s="109">
        <f t="shared" si="0"/>
        <v>0</v>
      </c>
      <c r="G9" s="78"/>
      <c r="H9" s="78"/>
      <c r="I9" s="78"/>
      <c r="J9" s="78"/>
    </row>
    <row r="10" spans="1:10" ht="17.25" customHeight="1" x14ac:dyDescent="0.25">
      <c r="A10" s="107"/>
      <c r="B10" s="107"/>
      <c r="C10" s="108" t="s">
        <v>80</v>
      </c>
      <c r="D10" s="108"/>
      <c r="E10" s="110"/>
    </row>
    <row r="11" spans="1:10" s="47" customFormat="1" ht="34.5" customHeight="1" x14ac:dyDescent="0.25">
      <c r="A11" s="25"/>
      <c r="B11" s="111"/>
      <c r="C11" s="111" t="s">
        <v>81</v>
      </c>
      <c r="D11" s="189">
        <f>D13+D18</f>
        <v>0</v>
      </c>
      <c r="E11" s="189">
        <f>E13+E18</f>
        <v>0</v>
      </c>
      <c r="G11" s="79"/>
      <c r="H11" s="79"/>
      <c r="I11" s="79"/>
      <c r="J11" s="79"/>
    </row>
    <row r="12" spans="1:10" s="47" customFormat="1" ht="17.25" customHeight="1" x14ac:dyDescent="0.25">
      <c r="A12" s="25"/>
      <c r="B12" s="25"/>
      <c r="C12" s="25" t="s">
        <v>82</v>
      </c>
      <c r="D12" s="25"/>
      <c r="E12" s="48"/>
      <c r="G12" s="79"/>
      <c r="H12" s="79"/>
      <c r="I12" s="79"/>
      <c r="J12" s="79"/>
    </row>
    <row r="13" spans="1:10" ht="34.5" customHeight="1" x14ac:dyDescent="0.25">
      <c r="A13" s="80">
        <v>1004</v>
      </c>
      <c r="B13" s="80">
        <v>31020</v>
      </c>
      <c r="C13" s="112" t="str">
        <f>'2'!C13</f>
        <v>Ոռոգման համակարգերի կառուցում</v>
      </c>
      <c r="D13" s="113">
        <f t="shared" ref="D13:E13" si="1">D15</f>
        <v>49046.790000000008</v>
      </c>
      <c r="E13" s="113">
        <f t="shared" si="1"/>
        <v>122616.97500000001</v>
      </c>
    </row>
    <row r="14" spans="1:10" s="53" customFormat="1" ht="17.25" customHeight="1" x14ac:dyDescent="0.25">
      <c r="A14" s="80"/>
      <c r="B14" s="80"/>
      <c r="C14" s="80" t="s">
        <v>32</v>
      </c>
      <c r="D14" s="80"/>
      <c r="E14" s="51"/>
      <c r="G14" s="76"/>
      <c r="H14" s="76"/>
      <c r="I14" s="76"/>
      <c r="J14" s="76"/>
    </row>
    <row r="15" spans="1:10" s="115" customFormat="1" ht="34.5" customHeight="1" x14ac:dyDescent="0.25">
      <c r="A15" s="114"/>
      <c r="B15" s="114"/>
      <c r="C15" s="81" t="s">
        <v>90</v>
      </c>
      <c r="D15" s="82">
        <f t="shared" ref="D15:E15" si="2">D17</f>
        <v>49046.790000000008</v>
      </c>
      <c r="E15" s="82">
        <f t="shared" si="2"/>
        <v>122616.97500000001</v>
      </c>
      <c r="G15" s="116"/>
      <c r="H15" s="116"/>
      <c r="I15" s="116"/>
      <c r="J15" s="116"/>
    </row>
    <row r="16" spans="1:10" s="53" customFormat="1" ht="17.25" customHeight="1" x14ac:dyDescent="0.25">
      <c r="A16" s="42"/>
      <c r="B16" s="42"/>
      <c r="C16" s="42" t="s">
        <v>105</v>
      </c>
      <c r="D16" s="117"/>
      <c r="E16" s="117"/>
      <c r="G16" s="76"/>
      <c r="H16" s="76"/>
      <c r="I16" s="76"/>
      <c r="J16" s="76"/>
    </row>
    <row r="17" spans="1:10" s="53" customFormat="1" ht="53.25" customHeight="1" x14ac:dyDescent="0.25">
      <c r="A17" s="42"/>
      <c r="B17" s="42"/>
      <c r="C17" s="50" t="str">
        <f>'2'!C15</f>
        <v>Երևանի Բուսաբանական այգու ոռոգման ցանցի կառուցում՝ Սարկավագի փողոցի ջրանցքից մինչև Բուսաբանական այգու պարսպի հատված</v>
      </c>
      <c r="D17" s="82">
        <f>'3'!G30</f>
        <v>49046.790000000008</v>
      </c>
      <c r="E17" s="82">
        <f>'3'!H30</f>
        <v>122616.97500000001</v>
      </c>
      <c r="G17" s="76"/>
      <c r="H17" s="76"/>
      <c r="I17" s="76"/>
      <c r="J17" s="76"/>
    </row>
    <row r="18" spans="1:10" s="157" customFormat="1" ht="34.5" customHeight="1" x14ac:dyDescent="0.25">
      <c r="A18" s="138">
        <v>1004</v>
      </c>
      <c r="B18" s="138">
        <v>31014</v>
      </c>
      <c r="C18" s="182" t="s">
        <v>128</v>
      </c>
      <c r="D18" s="48">
        <f>D20</f>
        <v>-49046.790000000008</v>
      </c>
      <c r="E18" s="48">
        <f t="shared" ref="E18" si="3">E20</f>
        <v>-122616.97500000001</v>
      </c>
      <c r="G18" s="158"/>
      <c r="H18" s="158"/>
      <c r="I18" s="158"/>
      <c r="J18" s="158"/>
    </row>
    <row r="19" spans="1:10" s="159" customFormat="1" ht="17.25" customHeight="1" x14ac:dyDescent="0.25">
      <c r="A19" s="25"/>
      <c r="B19" s="25"/>
      <c r="C19" s="25" t="s">
        <v>32</v>
      </c>
      <c r="D19" s="48"/>
      <c r="E19" s="48"/>
      <c r="G19" s="160"/>
      <c r="H19" s="160"/>
      <c r="I19" s="160"/>
      <c r="J19" s="160"/>
    </row>
    <row r="20" spans="1:10" s="161" customFormat="1" ht="34.5" customHeight="1" x14ac:dyDescent="0.25">
      <c r="A20" s="118"/>
      <c r="B20" s="118"/>
      <c r="C20" s="83" t="s">
        <v>90</v>
      </c>
      <c r="D20" s="84">
        <f>D22</f>
        <v>-49046.790000000008</v>
      </c>
      <c r="E20" s="84">
        <f t="shared" ref="E20" si="4">E22</f>
        <v>-122616.97500000001</v>
      </c>
      <c r="G20" s="162"/>
      <c r="H20" s="162"/>
      <c r="I20" s="162"/>
      <c r="J20" s="162"/>
    </row>
    <row r="21" spans="1:10" s="146" customFormat="1" ht="34.5" customHeight="1" x14ac:dyDescent="0.25">
      <c r="A21" s="181"/>
      <c r="B21" s="181"/>
      <c r="C21" s="181" t="s">
        <v>105</v>
      </c>
      <c r="D21" s="163"/>
      <c r="E21" s="188"/>
    </row>
    <row r="22" spans="1:10" s="146" customFormat="1" ht="34.5" customHeight="1" x14ac:dyDescent="0.25">
      <c r="A22" s="181"/>
      <c r="B22" s="181"/>
      <c r="C22" s="182" t="s">
        <v>129</v>
      </c>
      <c r="D22" s="26">
        <f>'3'!G39</f>
        <v>-49046.790000000008</v>
      </c>
      <c r="E22" s="26">
        <f>'3'!H39</f>
        <v>-122616.97500000001</v>
      </c>
    </row>
  </sheetData>
  <mergeCells count="9">
    <mergeCell ref="A1:E1"/>
    <mergeCell ref="A2:E2"/>
    <mergeCell ref="A3:E3"/>
    <mergeCell ref="A4:E4"/>
    <mergeCell ref="A6:B7"/>
    <mergeCell ref="C6:C8"/>
    <mergeCell ref="E7:E8"/>
    <mergeCell ref="D7:D8"/>
    <mergeCell ref="D6:E6"/>
  </mergeCells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7" zoomScale="89" zoomScaleNormal="89" zoomScaleSheetLayoutView="66" workbookViewId="0">
      <selection activeCell="A6" sqref="A6"/>
    </sheetView>
  </sheetViews>
  <sheetFormatPr defaultColWidth="8" defaultRowHeight="13.5" customHeight="1" x14ac:dyDescent="0.25"/>
  <cols>
    <col min="1" max="1" width="37.140625" style="1" customWidth="1"/>
    <col min="2" max="2" width="63.85546875" style="1" customWidth="1"/>
    <col min="3" max="3" width="18.140625" style="1" customWidth="1"/>
    <col min="4" max="4" width="22.42578125" style="1" customWidth="1"/>
    <col min="5" max="16384" width="8" style="1"/>
  </cols>
  <sheetData>
    <row r="1" spans="1:4" s="13" customFormat="1" ht="18.75" customHeight="1" x14ac:dyDescent="0.25">
      <c r="A1" s="14"/>
      <c r="B1" s="14"/>
      <c r="C1" s="14"/>
      <c r="D1" s="99" t="s">
        <v>107</v>
      </c>
    </row>
    <row r="2" spans="1:4" s="13" customFormat="1" ht="20.25" customHeight="1" x14ac:dyDescent="0.3">
      <c r="A2" s="15"/>
      <c r="B2" s="15"/>
      <c r="C2" s="15"/>
      <c r="D2" s="100" t="s">
        <v>101</v>
      </c>
    </row>
    <row r="3" spans="1:4" s="13" customFormat="1" ht="19.5" customHeight="1" x14ac:dyDescent="0.25">
      <c r="A3" s="15"/>
      <c r="B3" s="15"/>
      <c r="C3" s="15"/>
      <c r="D3" s="101" t="s">
        <v>1</v>
      </c>
    </row>
    <row r="4" spans="1:4" s="57" customFormat="1" ht="19.5" customHeight="1" x14ac:dyDescent="0.25">
      <c r="D4" s="98" t="s">
        <v>33</v>
      </c>
    </row>
    <row r="5" spans="1:4" s="57" customFormat="1" ht="45" customHeight="1" x14ac:dyDescent="0.25">
      <c r="A5" s="328" t="s">
        <v>174</v>
      </c>
      <c r="B5" s="328"/>
      <c r="C5" s="328"/>
      <c r="D5" s="328"/>
    </row>
    <row r="7" spans="1:4" s="56" customFormat="1" ht="24" customHeight="1" x14ac:dyDescent="0.25">
      <c r="D7" s="94" t="s">
        <v>108</v>
      </c>
    </row>
    <row r="8" spans="1:4" s="56" customFormat="1" ht="24" customHeight="1" x14ac:dyDescent="0.25">
      <c r="A8" s="329" t="s">
        <v>34</v>
      </c>
      <c r="B8" s="329"/>
      <c r="C8" s="329"/>
      <c r="D8" s="329"/>
    </row>
    <row r="9" spans="1:4" s="63" customFormat="1" ht="20.25" customHeight="1" x14ac:dyDescent="0.25">
      <c r="A9" s="19" t="s">
        <v>35</v>
      </c>
      <c r="B9" s="330" t="s">
        <v>36</v>
      </c>
      <c r="C9" s="336"/>
      <c r="D9" s="331"/>
    </row>
    <row r="10" spans="1:4" s="63" customFormat="1" ht="19.5" customHeight="1" x14ac:dyDescent="0.25">
      <c r="A10" s="86" t="s">
        <v>92</v>
      </c>
      <c r="B10" s="337" t="s">
        <v>69</v>
      </c>
      <c r="C10" s="338"/>
      <c r="D10" s="339"/>
    </row>
    <row r="11" spans="1:4" s="63" customFormat="1" ht="16.5" x14ac:dyDescent="0.25">
      <c r="A11" s="340" t="s">
        <v>45</v>
      </c>
      <c r="B11" s="341"/>
      <c r="C11" s="341"/>
      <c r="D11" s="342"/>
    </row>
    <row r="12" spans="1:4" s="63" customFormat="1" ht="20.25" customHeight="1" x14ac:dyDescent="0.25">
      <c r="A12" s="343" t="s">
        <v>37</v>
      </c>
      <c r="B12" s="345" t="s">
        <v>92</v>
      </c>
      <c r="C12" s="347" t="s">
        <v>116</v>
      </c>
      <c r="D12" s="348"/>
    </row>
    <row r="13" spans="1:4" s="63" customFormat="1" ht="31.5" customHeight="1" x14ac:dyDescent="0.25">
      <c r="A13" s="344"/>
      <c r="B13" s="346"/>
      <c r="C13" s="349"/>
      <c r="D13" s="350"/>
    </row>
    <row r="14" spans="1:4" s="63" customFormat="1" ht="18" customHeight="1" x14ac:dyDescent="0.25">
      <c r="A14" s="87" t="s">
        <v>38</v>
      </c>
      <c r="B14" s="88">
        <v>31020</v>
      </c>
      <c r="C14" s="332" t="s">
        <v>109</v>
      </c>
      <c r="D14" s="332" t="s">
        <v>39</v>
      </c>
    </row>
    <row r="15" spans="1:4" s="63" customFormat="1" ht="25.5" customHeight="1" x14ac:dyDescent="0.25">
      <c r="A15" s="19" t="s">
        <v>40</v>
      </c>
      <c r="B15" s="21" t="s">
        <v>144</v>
      </c>
      <c r="C15" s="332"/>
      <c r="D15" s="332"/>
    </row>
    <row r="16" spans="1:4" s="63" customFormat="1" ht="35.25" customHeight="1" x14ac:dyDescent="0.25">
      <c r="A16" s="19" t="s">
        <v>41</v>
      </c>
      <c r="B16" s="21" t="s">
        <v>145</v>
      </c>
      <c r="C16" s="332"/>
      <c r="D16" s="332"/>
    </row>
    <row r="17" spans="1:4" s="63" customFormat="1" ht="39" customHeight="1" x14ac:dyDescent="0.25">
      <c r="A17" s="19" t="s">
        <v>42</v>
      </c>
      <c r="B17" s="19" t="s">
        <v>94</v>
      </c>
      <c r="C17" s="332"/>
      <c r="D17" s="332"/>
    </row>
    <row r="18" spans="1:4" s="63" customFormat="1" ht="38.25" customHeight="1" x14ac:dyDescent="0.25">
      <c r="A18" s="19" t="s">
        <v>93</v>
      </c>
      <c r="B18" s="86" t="s">
        <v>110</v>
      </c>
      <c r="C18" s="333"/>
      <c r="D18" s="333"/>
    </row>
    <row r="19" spans="1:4" s="63" customFormat="1" ht="18" customHeight="1" x14ac:dyDescent="0.25">
      <c r="A19" s="334" t="s">
        <v>43</v>
      </c>
      <c r="B19" s="335"/>
      <c r="C19" s="89"/>
      <c r="D19" s="24"/>
    </row>
    <row r="20" spans="1:4" s="63" customFormat="1" ht="18" customHeight="1" x14ac:dyDescent="0.25">
      <c r="A20" s="355" t="s">
        <v>141</v>
      </c>
      <c r="B20" s="356"/>
      <c r="C20" s="220"/>
      <c r="D20" s="220">
        <v>747</v>
      </c>
    </row>
    <row r="21" spans="1:4" s="63" customFormat="1" ht="20.25" customHeight="1" x14ac:dyDescent="0.25">
      <c r="A21" s="330" t="s">
        <v>44</v>
      </c>
      <c r="B21" s="331"/>
      <c r="C21" s="90">
        <f>'3'!G30</f>
        <v>49046.790000000008</v>
      </c>
      <c r="D21" s="90">
        <f>'3'!H30</f>
        <v>122616.97500000001</v>
      </c>
    </row>
    <row r="22" spans="1:4" s="62" customFormat="1" ht="11.25" customHeight="1" x14ac:dyDescent="0.25">
      <c r="A22" s="56"/>
      <c r="B22" s="56"/>
      <c r="C22" s="91"/>
      <c r="D22" s="91"/>
    </row>
    <row r="23" spans="1:4" s="173" customFormat="1" ht="19.5" customHeight="1" x14ac:dyDescent="0.25">
      <c r="A23" s="171"/>
      <c r="B23" s="171"/>
      <c r="C23" s="171"/>
      <c r="D23" s="172"/>
    </row>
    <row r="24" spans="1:4" s="174" customFormat="1" ht="16.5" customHeight="1" x14ac:dyDescent="0.25">
      <c r="A24" s="351" t="s">
        <v>37</v>
      </c>
      <c r="B24" s="353" t="s">
        <v>92</v>
      </c>
      <c r="C24" s="310" t="s">
        <v>131</v>
      </c>
      <c r="D24" s="311"/>
    </row>
    <row r="25" spans="1:4" s="174" customFormat="1" ht="29.25" customHeight="1" x14ac:dyDescent="0.25">
      <c r="A25" s="352"/>
      <c r="B25" s="354"/>
      <c r="C25" s="310" t="s">
        <v>132</v>
      </c>
      <c r="D25" s="311"/>
    </row>
    <row r="26" spans="1:4" s="174" customFormat="1" ht="21" customHeight="1" x14ac:dyDescent="0.25">
      <c r="A26" s="175" t="s">
        <v>38</v>
      </c>
      <c r="B26" s="176">
        <v>31014</v>
      </c>
      <c r="C26" s="319" t="s">
        <v>111</v>
      </c>
      <c r="D26" s="319" t="s">
        <v>39</v>
      </c>
    </row>
    <row r="27" spans="1:4" s="174" customFormat="1" ht="25.5" customHeight="1" x14ac:dyDescent="0.25">
      <c r="A27" s="175" t="s">
        <v>40</v>
      </c>
      <c r="B27" s="177" t="s">
        <v>133</v>
      </c>
      <c r="C27" s="319"/>
      <c r="D27" s="319"/>
    </row>
    <row r="28" spans="1:4" s="174" customFormat="1" ht="39" customHeight="1" x14ac:dyDescent="0.25">
      <c r="A28" s="175" t="s">
        <v>41</v>
      </c>
      <c r="B28" s="177" t="s">
        <v>134</v>
      </c>
      <c r="C28" s="319"/>
      <c r="D28" s="319"/>
    </row>
    <row r="29" spans="1:4" s="174" customFormat="1" ht="36" customHeight="1" x14ac:dyDescent="0.25">
      <c r="A29" s="175" t="s">
        <v>42</v>
      </c>
      <c r="B29" s="177" t="s">
        <v>112</v>
      </c>
      <c r="C29" s="319"/>
      <c r="D29" s="319"/>
    </row>
    <row r="30" spans="1:4" s="174" customFormat="1" ht="41.25" customHeight="1" x14ac:dyDescent="0.25">
      <c r="A30" s="175" t="s">
        <v>93</v>
      </c>
      <c r="B30" s="177" t="s">
        <v>135</v>
      </c>
      <c r="C30" s="320"/>
      <c r="D30" s="320"/>
    </row>
    <row r="31" spans="1:4" s="174" customFormat="1" ht="16.5" customHeight="1" x14ac:dyDescent="0.25">
      <c r="A31" s="310" t="s">
        <v>43</v>
      </c>
      <c r="B31" s="311"/>
      <c r="C31" s="178"/>
      <c r="D31" s="179"/>
    </row>
    <row r="32" spans="1:4" s="174" customFormat="1" ht="19.5" customHeight="1" x14ac:dyDescent="0.25">
      <c r="A32" s="312" t="s">
        <v>44</v>
      </c>
      <c r="B32" s="313"/>
      <c r="C32" s="180">
        <f>'3'!G39</f>
        <v>-49046.790000000008</v>
      </c>
      <c r="D32" s="180">
        <f>'3'!H39</f>
        <v>-122616.97500000001</v>
      </c>
    </row>
    <row r="33" spans="1:5" s="174" customFormat="1" ht="22.5" customHeight="1" x14ac:dyDescent="0.25">
      <c r="C33" s="325" t="s">
        <v>163</v>
      </c>
      <c r="D33" s="325"/>
      <c r="E33" s="245"/>
    </row>
    <row r="34" spans="1:5" s="174" customFormat="1" ht="20.25" customHeight="1" x14ac:dyDescent="0.25">
      <c r="A34" s="326" t="s">
        <v>164</v>
      </c>
      <c r="B34" s="326"/>
      <c r="C34" s="326"/>
      <c r="D34" s="326"/>
      <c r="E34" s="246"/>
    </row>
    <row r="35" spans="1:5" s="174" customFormat="1" ht="15.75" customHeight="1" x14ac:dyDescent="0.25">
      <c r="A35" s="327" t="s">
        <v>165</v>
      </c>
      <c r="B35" s="327"/>
      <c r="C35" s="327"/>
      <c r="D35" s="327"/>
      <c r="E35" s="327"/>
    </row>
    <row r="36" spans="1:5" s="174" customFormat="1" ht="11.25" customHeight="1" x14ac:dyDescent="0.25">
      <c r="D36" s="245"/>
      <c r="E36" s="245"/>
    </row>
    <row r="37" spans="1:5" s="174" customFormat="1" ht="17.25" customHeight="1" x14ac:dyDescent="0.25">
      <c r="A37" s="247" t="s">
        <v>35</v>
      </c>
      <c r="B37" s="321" t="s">
        <v>36</v>
      </c>
      <c r="C37" s="314"/>
      <c r="D37" s="315"/>
      <c r="E37" s="248"/>
    </row>
    <row r="38" spans="1:5" s="174" customFormat="1" ht="14.25" customHeight="1" x14ac:dyDescent="0.25">
      <c r="A38" s="249" t="s">
        <v>166</v>
      </c>
      <c r="B38" s="322" t="s">
        <v>167</v>
      </c>
      <c r="C38" s="323"/>
      <c r="D38" s="324"/>
      <c r="E38" s="250"/>
    </row>
    <row r="39" spans="1:5" s="174" customFormat="1" ht="11.25" customHeight="1" x14ac:dyDescent="0.25">
      <c r="A39" s="251"/>
      <c r="B39" s="316"/>
      <c r="C39" s="316"/>
      <c r="D39" s="311"/>
      <c r="E39" s="252"/>
    </row>
    <row r="40" spans="1:5" s="174" customFormat="1" ht="14.25" x14ac:dyDescent="0.25">
      <c r="A40" s="253" t="s">
        <v>45</v>
      </c>
      <c r="B40" s="314"/>
      <c r="C40" s="314"/>
      <c r="D40" s="315"/>
      <c r="E40" s="248"/>
    </row>
    <row r="41" spans="1:5" s="174" customFormat="1" ht="17.25" customHeight="1" x14ac:dyDescent="0.25">
      <c r="A41" s="254"/>
      <c r="B41" s="254"/>
      <c r="C41" s="316"/>
      <c r="D41" s="311"/>
      <c r="E41" s="252"/>
    </row>
    <row r="42" spans="1:5" s="174" customFormat="1" ht="44.25" customHeight="1" x14ac:dyDescent="0.25">
      <c r="A42" s="175" t="s">
        <v>37</v>
      </c>
      <c r="B42" s="255" t="s">
        <v>166</v>
      </c>
      <c r="C42" s="317" t="s">
        <v>168</v>
      </c>
      <c r="D42" s="318"/>
      <c r="E42" s="252"/>
    </row>
    <row r="43" spans="1:5" s="174" customFormat="1" ht="15.75" customHeight="1" x14ac:dyDescent="0.25">
      <c r="A43" s="175" t="s">
        <v>38</v>
      </c>
      <c r="B43" s="249" t="s">
        <v>169</v>
      </c>
      <c r="C43" s="319" t="s">
        <v>111</v>
      </c>
      <c r="D43" s="319" t="s">
        <v>39</v>
      </c>
      <c r="E43" s="256"/>
    </row>
    <row r="44" spans="1:5" s="174" customFormat="1" ht="18" customHeight="1" x14ac:dyDescent="0.25">
      <c r="A44" s="175" t="s">
        <v>40</v>
      </c>
      <c r="B44" s="249" t="s">
        <v>167</v>
      </c>
      <c r="C44" s="319"/>
      <c r="D44" s="319"/>
      <c r="E44" s="257"/>
    </row>
    <row r="45" spans="1:5" s="174" customFormat="1" ht="56.25" customHeight="1" x14ac:dyDescent="0.25">
      <c r="A45" s="175" t="s">
        <v>41</v>
      </c>
      <c r="B45" s="249" t="s">
        <v>170</v>
      </c>
      <c r="C45" s="319"/>
      <c r="D45" s="319"/>
      <c r="E45" s="257"/>
    </row>
    <row r="46" spans="1:5" s="174" customFormat="1" ht="18" customHeight="1" x14ac:dyDescent="0.25">
      <c r="A46" s="175" t="s">
        <v>42</v>
      </c>
      <c r="B46" s="249" t="s">
        <v>171</v>
      </c>
      <c r="C46" s="319"/>
      <c r="D46" s="319"/>
      <c r="E46" s="257"/>
    </row>
    <row r="47" spans="1:5" s="174" customFormat="1" ht="25.5" customHeight="1" x14ac:dyDescent="0.25">
      <c r="A47" s="175" t="s">
        <v>172</v>
      </c>
      <c r="B47" s="249" t="s">
        <v>164</v>
      </c>
      <c r="C47" s="320"/>
      <c r="D47" s="320"/>
      <c r="E47" s="257"/>
    </row>
    <row r="48" spans="1:5" s="174" customFormat="1" ht="15.75" customHeight="1" x14ac:dyDescent="0.25">
      <c r="A48" s="310" t="s">
        <v>43</v>
      </c>
      <c r="B48" s="311"/>
      <c r="C48" s="226"/>
      <c r="D48" s="175"/>
      <c r="E48" s="257"/>
    </row>
    <row r="49" spans="1:5" s="174" customFormat="1" ht="18.75" customHeight="1" x14ac:dyDescent="0.25">
      <c r="A49" s="312" t="s">
        <v>44</v>
      </c>
      <c r="B49" s="313"/>
      <c r="C49" s="258">
        <f>'1'!D38</f>
        <v>49046.790000000008</v>
      </c>
      <c r="D49" s="258">
        <f>'1'!E38</f>
        <v>122616.97500000001</v>
      </c>
      <c r="E49" s="259"/>
    </row>
    <row r="50" spans="1:5" s="260" customFormat="1" ht="11.25" customHeight="1" x14ac:dyDescent="0.25">
      <c r="D50" s="261"/>
    </row>
    <row r="51" spans="1:5" s="174" customFormat="1" ht="11.25" customHeight="1" x14ac:dyDescent="0.25">
      <c r="D51" s="245"/>
      <c r="E51" s="245"/>
    </row>
    <row r="52" spans="1:5" s="174" customFormat="1" ht="16.5" customHeight="1" x14ac:dyDescent="0.25">
      <c r="A52" s="247" t="s">
        <v>35</v>
      </c>
      <c r="B52" s="321" t="s">
        <v>36</v>
      </c>
      <c r="C52" s="314"/>
      <c r="D52" s="315"/>
      <c r="E52" s="248"/>
    </row>
    <row r="53" spans="1:5" s="174" customFormat="1" ht="18.75" customHeight="1" x14ac:dyDescent="0.25">
      <c r="A53" s="249" t="s">
        <v>166</v>
      </c>
      <c r="B53" s="322" t="s">
        <v>167</v>
      </c>
      <c r="C53" s="323"/>
      <c r="D53" s="324"/>
      <c r="E53" s="250"/>
    </row>
    <row r="54" spans="1:5" s="174" customFormat="1" ht="12.75" customHeight="1" x14ac:dyDescent="0.25">
      <c r="A54" s="251"/>
      <c r="B54" s="316"/>
      <c r="C54" s="316"/>
      <c r="D54" s="311"/>
      <c r="E54" s="252"/>
    </row>
    <row r="55" spans="1:5" s="174" customFormat="1" ht="21" customHeight="1" x14ac:dyDescent="0.25">
      <c r="A55" s="253" t="s">
        <v>45</v>
      </c>
      <c r="B55" s="314"/>
      <c r="C55" s="314"/>
      <c r="D55" s="315"/>
      <c r="E55" s="248"/>
    </row>
    <row r="56" spans="1:5" s="174" customFormat="1" ht="18.75" customHeight="1" x14ac:dyDescent="0.25">
      <c r="A56" s="254"/>
      <c r="B56" s="254"/>
      <c r="C56" s="316"/>
      <c r="D56" s="311"/>
      <c r="E56" s="252"/>
    </row>
    <row r="57" spans="1:5" s="174" customFormat="1" ht="44.25" customHeight="1" x14ac:dyDescent="0.25">
      <c r="A57" s="175" t="s">
        <v>37</v>
      </c>
      <c r="B57" s="255" t="s">
        <v>166</v>
      </c>
      <c r="C57" s="317" t="s">
        <v>116</v>
      </c>
      <c r="D57" s="318"/>
      <c r="E57" s="252"/>
    </row>
    <row r="58" spans="1:5" s="174" customFormat="1" ht="18" customHeight="1" x14ac:dyDescent="0.25">
      <c r="A58" s="175" t="s">
        <v>38</v>
      </c>
      <c r="B58" s="249" t="s">
        <v>169</v>
      </c>
      <c r="C58" s="319" t="s">
        <v>111</v>
      </c>
      <c r="D58" s="319" t="s">
        <v>39</v>
      </c>
      <c r="E58" s="256"/>
    </row>
    <row r="59" spans="1:5" s="174" customFormat="1" ht="16.5" customHeight="1" x14ac:dyDescent="0.25">
      <c r="A59" s="175" t="s">
        <v>40</v>
      </c>
      <c r="B59" s="249" t="s">
        <v>167</v>
      </c>
      <c r="C59" s="319"/>
      <c r="D59" s="319"/>
      <c r="E59" s="257"/>
    </row>
    <row r="60" spans="1:5" s="174" customFormat="1" ht="54" x14ac:dyDescent="0.25">
      <c r="A60" s="175" t="s">
        <v>41</v>
      </c>
      <c r="B60" s="249" t="s">
        <v>170</v>
      </c>
      <c r="C60" s="319"/>
      <c r="D60" s="319"/>
      <c r="E60" s="257"/>
    </row>
    <row r="61" spans="1:5" s="174" customFormat="1" ht="15" customHeight="1" x14ac:dyDescent="0.25">
      <c r="A61" s="175" t="s">
        <v>42</v>
      </c>
      <c r="B61" s="249" t="s">
        <v>171</v>
      </c>
      <c r="C61" s="319"/>
      <c r="D61" s="319"/>
      <c r="E61" s="257"/>
    </row>
    <row r="62" spans="1:5" s="174" customFormat="1" ht="25.5" customHeight="1" x14ac:dyDescent="0.25">
      <c r="A62" s="175" t="s">
        <v>172</v>
      </c>
      <c r="B62" s="249" t="s">
        <v>164</v>
      </c>
      <c r="C62" s="320"/>
      <c r="D62" s="320"/>
      <c r="E62" s="257"/>
    </row>
    <row r="63" spans="1:5" s="174" customFormat="1" ht="14.25" customHeight="1" x14ac:dyDescent="0.25">
      <c r="A63" s="310" t="s">
        <v>43</v>
      </c>
      <c r="B63" s="311"/>
      <c r="C63" s="226"/>
      <c r="D63" s="175"/>
      <c r="E63" s="257"/>
    </row>
    <row r="64" spans="1:5" s="174" customFormat="1" ht="17.25" customHeight="1" x14ac:dyDescent="0.25">
      <c r="A64" s="312" t="s">
        <v>44</v>
      </c>
      <c r="B64" s="313"/>
      <c r="C64" s="258">
        <f>'1'!D44</f>
        <v>-49046.790000000008</v>
      </c>
      <c r="D64" s="258">
        <f>'1'!E44</f>
        <v>-122616.97500000001</v>
      </c>
      <c r="E64" s="259"/>
    </row>
  </sheetData>
  <mergeCells count="44">
    <mergeCell ref="A24:A25"/>
    <mergeCell ref="B24:B25"/>
    <mergeCell ref="C24:D24"/>
    <mergeCell ref="C25:D25"/>
    <mergeCell ref="A20:B20"/>
    <mergeCell ref="C26:C30"/>
    <mergeCell ref="D26:D30"/>
    <mergeCell ref="A31:B31"/>
    <mergeCell ref="A32:B32"/>
    <mergeCell ref="A5:D5"/>
    <mergeCell ref="A8:D8"/>
    <mergeCell ref="A21:B21"/>
    <mergeCell ref="C14:C18"/>
    <mergeCell ref="D14:D18"/>
    <mergeCell ref="A19:B19"/>
    <mergeCell ref="B9:D9"/>
    <mergeCell ref="B10:D10"/>
    <mergeCell ref="A11:D11"/>
    <mergeCell ref="A12:A13"/>
    <mergeCell ref="B12:B13"/>
    <mergeCell ref="C12:D13"/>
    <mergeCell ref="C33:D33"/>
    <mergeCell ref="A34:D34"/>
    <mergeCell ref="A35:E35"/>
    <mergeCell ref="B37:D37"/>
    <mergeCell ref="B38:D38"/>
    <mergeCell ref="B39:D39"/>
    <mergeCell ref="B40:D40"/>
    <mergeCell ref="C41:D41"/>
    <mergeCell ref="C42:D42"/>
    <mergeCell ref="C43:C47"/>
    <mergeCell ref="D43:D47"/>
    <mergeCell ref="A48:B48"/>
    <mergeCell ref="A49:B49"/>
    <mergeCell ref="B52:D52"/>
    <mergeCell ref="B53:D53"/>
    <mergeCell ref="B54:D54"/>
    <mergeCell ref="A63:B63"/>
    <mergeCell ref="A64:B64"/>
    <mergeCell ref="B55:D55"/>
    <mergeCell ref="C56:D56"/>
    <mergeCell ref="C57:D57"/>
    <mergeCell ref="C58:C62"/>
    <mergeCell ref="D58:D62"/>
  </mergeCells>
  <pageMargins left="0.78740157480314965" right="0.23622047244094491" top="0.74803149606299213" bottom="0.74803149606299213" header="0.31496062992125984" footer="0.31496062992125984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2" zoomScale="89" zoomScaleNormal="89" zoomScaleSheetLayoutView="89" workbookViewId="0">
      <selection activeCell="A3" sqref="A3"/>
    </sheetView>
  </sheetViews>
  <sheetFormatPr defaultColWidth="8" defaultRowHeight="13.5" customHeight="1" x14ac:dyDescent="0.25"/>
  <cols>
    <col min="1" max="1" width="39.42578125" style="1" customWidth="1"/>
    <col min="2" max="2" width="62.42578125" style="1" customWidth="1"/>
    <col min="3" max="3" width="20.85546875" style="1" customWidth="1"/>
    <col min="4" max="4" width="22.42578125" style="1" customWidth="1"/>
    <col min="5" max="5" width="10.5703125" style="1" customWidth="1"/>
    <col min="6" max="16384" width="8" style="1"/>
  </cols>
  <sheetData>
    <row r="1" spans="1:5" s="13" customFormat="1" ht="19.5" customHeight="1" x14ac:dyDescent="0.25">
      <c r="A1" s="15"/>
      <c r="B1" s="15"/>
      <c r="D1" s="98" t="s">
        <v>46</v>
      </c>
      <c r="E1" s="97"/>
    </row>
    <row r="2" spans="1:5" s="57" customFormat="1" ht="57.75" customHeight="1" x14ac:dyDescent="0.25">
      <c r="A2" s="328" t="s">
        <v>175</v>
      </c>
      <c r="B2" s="328"/>
      <c r="C2" s="328"/>
      <c r="D2" s="328"/>
      <c r="E2" s="96"/>
    </row>
    <row r="3" spans="1:5" s="56" customFormat="1" ht="29.25" customHeight="1" x14ac:dyDescent="0.25">
      <c r="D3" s="94" t="s">
        <v>91</v>
      </c>
    </row>
    <row r="4" spans="1:5" s="56" customFormat="1" ht="33" customHeight="1" x14ac:dyDescent="0.25">
      <c r="A4" s="95" t="s">
        <v>47</v>
      </c>
      <c r="B4" s="95"/>
    </row>
    <row r="6" spans="1:5" s="63" customFormat="1" ht="20.25" customHeight="1" x14ac:dyDescent="0.25">
      <c r="A6" s="19" t="s">
        <v>35</v>
      </c>
      <c r="B6" s="330" t="s">
        <v>36</v>
      </c>
      <c r="C6" s="336"/>
      <c r="D6" s="331"/>
    </row>
    <row r="7" spans="1:5" s="63" customFormat="1" ht="19.5" customHeight="1" x14ac:dyDescent="0.25">
      <c r="A7" s="86" t="s">
        <v>92</v>
      </c>
      <c r="B7" s="337" t="s">
        <v>69</v>
      </c>
      <c r="C7" s="338"/>
      <c r="D7" s="339"/>
    </row>
    <row r="8" spans="1:5" s="63" customFormat="1" ht="31.5" customHeight="1" x14ac:dyDescent="0.25">
      <c r="A8" s="340" t="s">
        <v>45</v>
      </c>
      <c r="B8" s="341"/>
      <c r="C8" s="341"/>
      <c r="D8" s="342"/>
    </row>
    <row r="9" spans="1:5" s="63" customFormat="1" ht="20.25" customHeight="1" x14ac:dyDescent="0.25">
      <c r="A9" s="343" t="s">
        <v>37</v>
      </c>
      <c r="B9" s="345" t="s">
        <v>92</v>
      </c>
      <c r="C9" s="347" t="s">
        <v>116</v>
      </c>
      <c r="D9" s="348"/>
    </row>
    <row r="10" spans="1:5" s="63" customFormat="1" ht="17.25" customHeight="1" x14ac:dyDescent="0.25">
      <c r="A10" s="344"/>
      <c r="B10" s="346"/>
      <c r="C10" s="349"/>
      <c r="D10" s="350"/>
    </row>
    <row r="11" spans="1:5" s="63" customFormat="1" ht="18" customHeight="1" x14ac:dyDescent="0.25">
      <c r="A11" s="87" t="s">
        <v>38</v>
      </c>
      <c r="B11" s="88">
        <v>31020</v>
      </c>
      <c r="C11" s="332" t="s">
        <v>109</v>
      </c>
      <c r="D11" s="332" t="s">
        <v>39</v>
      </c>
    </row>
    <row r="12" spans="1:5" s="63" customFormat="1" ht="25.5" customHeight="1" x14ac:dyDescent="0.25">
      <c r="A12" s="19" t="s">
        <v>40</v>
      </c>
      <c r="B12" s="21" t="s">
        <v>142</v>
      </c>
      <c r="C12" s="332"/>
      <c r="D12" s="332"/>
    </row>
    <row r="13" spans="1:5" s="63" customFormat="1" ht="38.25" customHeight="1" x14ac:dyDescent="0.25">
      <c r="A13" s="19" t="s">
        <v>41</v>
      </c>
      <c r="B13" s="21" t="s">
        <v>145</v>
      </c>
      <c r="C13" s="332"/>
      <c r="D13" s="332"/>
    </row>
    <row r="14" spans="1:5" s="63" customFormat="1" ht="36.75" customHeight="1" x14ac:dyDescent="0.25">
      <c r="A14" s="19" t="s">
        <v>42</v>
      </c>
      <c r="B14" s="19" t="s">
        <v>94</v>
      </c>
      <c r="C14" s="332"/>
      <c r="D14" s="332"/>
    </row>
    <row r="15" spans="1:5" s="63" customFormat="1" ht="38.25" customHeight="1" x14ac:dyDescent="0.25">
      <c r="A15" s="24" t="s">
        <v>93</v>
      </c>
      <c r="B15" s="86" t="s">
        <v>110</v>
      </c>
      <c r="C15" s="333"/>
      <c r="D15" s="333"/>
    </row>
    <row r="16" spans="1:5" s="63" customFormat="1" ht="18" customHeight="1" x14ac:dyDescent="0.25">
      <c r="A16" s="358" t="s">
        <v>43</v>
      </c>
      <c r="B16" s="359"/>
      <c r="C16" s="92"/>
      <c r="D16" s="19"/>
    </row>
    <row r="17" spans="1:6" s="63" customFormat="1" ht="18" customHeight="1" x14ac:dyDescent="0.25">
      <c r="A17" s="355" t="s">
        <v>141</v>
      </c>
      <c r="B17" s="356"/>
      <c r="C17" s="220"/>
      <c r="D17" s="220">
        <f>'5-1'!D20</f>
        <v>747</v>
      </c>
    </row>
    <row r="18" spans="1:6" s="63" customFormat="1" ht="20.25" customHeight="1" x14ac:dyDescent="0.25">
      <c r="A18" s="360" t="s">
        <v>44</v>
      </c>
      <c r="B18" s="361"/>
      <c r="C18" s="74">
        <f>'3'!G30</f>
        <v>49046.790000000008</v>
      </c>
      <c r="D18" s="74">
        <f>'3'!H30</f>
        <v>122616.97500000001</v>
      </c>
    </row>
    <row r="19" spans="1:6" s="62" customFormat="1" ht="11.25" customHeight="1" x14ac:dyDescent="0.25">
      <c r="A19" s="56"/>
      <c r="B19" s="56"/>
      <c r="C19" s="91"/>
      <c r="D19" s="91"/>
    </row>
    <row r="20" spans="1:6" s="173" customFormat="1" ht="19.5" customHeight="1" x14ac:dyDescent="0.25">
      <c r="A20" s="171"/>
      <c r="B20" s="171"/>
      <c r="C20" s="171"/>
      <c r="D20" s="172"/>
    </row>
    <row r="21" spans="1:6" s="174" customFormat="1" ht="16.5" customHeight="1" x14ac:dyDescent="0.25">
      <c r="A21" s="351" t="s">
        <v>37</v>
      </c>
      <c r="B21" s="353" t="s">
        <v>92</v>
      </c>
      <c r="C21" s="310" t="s">
        <v>131</v>
      </c>
      <c r="D21" s="311"/>
    </row>
    <row r="22" spans="1:6" s="174" customFormat="1" ht="29.25" customHeight="1" x14ac:dyDescent="0.25">
      <c r="A22" s="352"/>
      <c r="B22" s="354"/>
      <c r="C22" s="310" t="s">
        <v>132</v>
      </c>
      <c r="D22" s="311"/>
    </row>
    <row r="23" spans="1:6" s="174" customFormat="1" ht="21" customHeight="1" x14ac:dyDescent="0.25">
      <c r="A23" s="175" t="s">
        <v>38</v>
      </c>
      <c r="B23" s="176">
        <v>31014</v>
      </c>
      <c r="C23" s="319" t="s">
        <v>111</v>
      </c>
      <c r="D23" s="319" t="s">
        <v>39</v>
      </c>
    </row>
    <row r="24" spans="1:6" s="174" customFormat="1" ht="25.5" customHeight="1" x14ac:dyDescent="0.25">
      <c r="A24" s="175" t="s">
        <v>40</v>
      </c>
      <c r="B24" s="177" t="s">
        <v>133</v>
      </c>
      <c r="C24" s="319"/>
      <c r="D24" s="319"/>
    </row>
    <row r="25" spans="1:6" s="174" customFormat="1" ht="39" customHeight="1" x14ac:dyDescent="0.25">
      <c r="A25" s="175" t="s">
        <v>41</v>
      </c>
      <c r="B25" s="177" t="s">
        <v>134</v>
      </c>
      <c r="C25" s="319"/>
      <c r="D25" s="319"/>
    </row>
    <row r="26" spans="1:6" s="174" customFormat="1" ht="36" customHeight="1" x14ac:dyDescent="0.25">
      <c r="A26" s="175" t="s">
        <v>42</v>
      </c>
      <c r="B26" s="177" t="s">
        <v>112</v>
      </c>
      <c r="C26" s="319"/>
      <c r="D26" s="319"/>
    </row>
    <row r="27" spans="1:6" s="174" customFormat="1" ht="41.25" customHeight="1" x14ac:dyDescent="0.25">
      <c r="A27" s="175" t="s">
        <v>93</v>
      </c>
      <c r="B27" s="177" t="s">
        <v>135</v>
      </c>
      <c r="C27" s="320"/>
      <c r="D27" s="320"/>
    </row>
    <row r="28" spans="1:6" s="174" customFormat="1" ht="16.5" customHeight="1" x14ac:dyDescent="0.25">
      <c r="A28" s="310" t="s">
        <v>43</v>
      </c>
      <c r="B28" s="311"/>
      <c r="C28" s="178"/>
      <c r="D28" s="179"/>
    </row>
    <row r="29" spans="1:6" s="174" customFormat="1" ht="19.5" customHeight="1" x14ac:dyDescent="0.25">
      <c r="A29" s="312" t="s">
        <v>44</v>
      </c>
      <c r="B29" s="313"/>
      <c r="C29" s="180">
        <f>'3'!G39</f>
        <v>-49046.790000000008</v>
      </c>
      <c r="D29" s="180">
        <f>'3'!H39</f>
        <v>-122616.97500000001</v>
      </c>
    </row>
    <row r="31" spans="1:6" s="174" customFormat="1" ht="21" customHeight="1" x14ac:dyDescent="0.25">
      <c r="C31" s="357" t="s">
        <v>173</v>
      </c>
      <c r="D31" s="357"/>
      <c r="E31" s="262"/>
      <c r="F31" s="245"/>
    </row>
    <row r="32" spans="1:6" s="263" customFormat="1" ht="13.5" customHeight="1" x14ac:dyDescent="0.25"/>
    <row r="33" spans="1:6" s="174" customFormat="1" ht="20.25" customHeight="1" x14ac:dyDescent="0.25">
      <c r="A33" s="326" t="s">
        <v>164</v>
      </c>
      <c r="B33" s="326"/>
      <c r="C33" s="326"/>
      <c r="D33" s="326"/>
      <c r="E33" s="326"/>
      <c r="F33" s="246"/>
    </row>
    <row r="34" spans="1:6" s="174" customFormat="1" ht="15.75" customHeight="1" x14ac:dyDescent="0.25">
      <c r="A34" s="327" t="s">
        <v>165</v>
      </c>
      <c r="B34" s="327"/>
      <c r="C34" s="327"/>
      <c r="D34" s="327"/>
      <c r="E34" s="327"/>
      <c r="F34" s="327"/>
    </row>
    <row r="35" spans="1:6" s="174" customFormat="1" ht="11.25" customHeight="1" x14ac:dyDescent="0.25">
      <c r="E35" s="245"/>
      <c r="F35" s="245"/>
    </row>
    <row r="36" spans="1:6" s="174" customFormat="1" ht="17.25" customHeight="1" x14ac:dyDescent="0.25">
      <c r="A36" s="247" t="s">
        <v>35</v>
      </c>
      <c r="B36" s="321" t="s">
        <v>36</v>
      </c>
      <c r="C36" s="314"/>
      <c r="D36" s="315"/>
      <c r="E36" s="248"/>
    </row>
    <row r="37" spans="1:6" s="174" customFormat="1" ht="14.25" customHeight="1" x14ac:dyDescent="0.25">
      <c r="A37" s="249" t="s">
        <v>166</v>
      </c>
      <c r="B37" s="322" t="s">
        <v>167</v>
      </c>
      <c r="C37" s="323"/>
      <c r="D37" s="324"/>
      <c r="E37" s="250"/>
    </row>
    <row r="38" spans="1:6" s="174" customFormat="1" ht="11.25" customHeight="1" x14ac:dyDescent="0.25">
      <c r="A38" s="251"/>
      <c r="B38" s="316"/>
      <c r="C38" s="316"/>
      <c r="D38" s="311"/>
      <c r="E38" s="252"/>
    </row>
    <row r="39" spans="1:6" s="174" customFormat="1" ht="14.25" x14ac:dyDescent="0.25">
      <c r="A39" s="253" t="s">
        <v>45</v>
      </c>
      <c r="B39" s="314"/>
      <c r="C39" s="314"/>
      <c r="D39" s="315"/>
      <c r="E39" s="248"/>
    </row>
    <row r="40" spans="1:6" s="174" customFormat="1" ht="17.25" customHeight="1" x14ac:dyDescent="0.25">
      <c r="A40" s="254"/>
      <c r="B40" s="254"/>
      <c r="C40" s="316"/>
      <c r="D40" s="311"/>
      <c r="E40" s="252"/>
    </row>
    <row r="41" spans="1:6" s="174" customFormat="1" ht="44.25" customHeight="1" x14ac:dyDescent="0.25">
      <c r="A41" s="175" t="s">
        <v>37</v>
      </c>
      <c r="B41" s="255" t="s">
        <v>166</v>
      </c>
      <c r="C41" s="317" t="s">
        <v>168</v>
      </c>
      <c r="D41" s="318"/>
      <c r="E41" s="252"/>
    </row>
    <row r="42" spans="1:6" s="174" customFormat="1" ht="15.75" customHeight="1" x14ac:dyDescent="0.25">
      <c r="A42" s="175" t="s">
        <v>38</v>
      </c>
      <c r="B42" s="249" t="s">
        <v>169</v>
      </c>
      <c r="C42" s="319" t="s">
        <v>111</v>
      </c>
      <c r="D42" s="319" t="s">
        <v>39</v>
      </c>
      <c r="E42" s="256"/>
    </row>
    <row r="43" spans="1:6" s="174" customFormat="1" ht="18" customHeight="1" x14ac:dyDescent="0.25">
      <c r="A43" s="175" t="s">
        <v>40</v>
      </c>
      <c r="B43" s="249" t="s">
        <v>167</v>
      </c>
      <c r="C43" s="319"/>
      <c r="D43" s="319"/>
      <c r="E43" s="257"/>
    </row>
    <row r="44" spans="1:6" s="174" customFormat="1" ht="56.25" customHeight="1" x14ac:dyDescent="0.25">
      <c r="A44" s="175" t="s">
        <v>41</v>
      </c>
      <c r="B44" s="249" t="s">
        <v>170</v>
      </c>
      <c r="C44" s="319"/>
      <c r="D44" s="319"/>
      <c r="E44" s="257"/>
    </row>
    <row r="45" spans="1:6" s="174" customFormat="1" ht="18" customHeight="1" x14ac:dyDescent="0.25">
      <c r="A45" s="175" t="s">
        <v>42</v>
      </c>
      <c r="B45" s="249" t="s">
        <v>171</v>
      </c>
      <c r="C45" s="319"/>
      <c r="D45" s="319"/>
      <c r="E45" s="257"/>
    </row>
    <row r="46" spans="1:6" s="174" customFormat="1" ht="25.5" customHeight="1" x14ac:dyDescent="0.25">
      <c r="A46" s="175" t="s">
        <v>172</v>
      </c>
      <c r="B46" s="249" t="s">
        <v>164</v>
      </c>
      <c r="C46" s="320"/>
      <c r="D46" s="320"/>
      <c r="E46" s="257"/>
    </row>
    <row r="47" spans="1:6" s="174" customFormat="1" ht="15.75" customHeight="1" x14ac:dyDescent="0.25">
      <c r="A47" s="310" t="s">
        <v>43</v>
      </c>
      <c r="B47" s="311"/>
      <c r="C47" s="226"/>
      <c r="D47" s="175"/>
      <c r="E47" s="257"/>
    </row>
    <row r="48" spans="1:6" s="174" customFormat="1" ht="18.75" customHeight="1" x14ac:dyDescent="0.25">
      <c r="A48" s="312" t="s">
        <v>44</v>
      </c>
      <c r="B48" s="313"/>
      <c r="C48" s="264">
        <f>'5-1'!C49</f>
        <v>49046.790000000008</v>
      </c>
      <c r="D48" s="264">
        <f>'5-1'!D49</f>
        <v>122616.97500000001</v>
      </c>
      <c r="E48" s="259"/>
    </row>
    <row r="49" spans="1:5" s="260" customFormat="1" ht="11.25" customHeight="1" x14ac:dyDescent="0.25">
      <c r="D49" s="261"/>
    </row>
    <row r="50" spans="1:5" s="174" customFormat="1" ht="11.25" customHeight="1" x14ac:dyDescent="0.25">
      <c r="D50" s="245"/>
      <c r="E50" s="245"/>
    </row>
    <row r="51" spans="1:5" s="174" customFormat="1" ht="16.5" customHeight="1" x14ac:dyDescent="0.25">
      <c r="A51" s="247" t="s">
        <v>35</v>
      </c>
      <c r="B51" s="321" t="s">
        <v>36</v>
      </c>
      <c r="C51" s="314"/>
      <c r="D51" s="315"/>
      <c r="E51" s="248"/>
    </row>
    <row r="52" spans="1:5" s="174" customFormat="1" ht="18.75" customHeight="1" x14ac:dyDescent="0.25">
      <c r="A52" s="249" t="s">
        <v>166</v>
      </c>
      <c r="B52" s="322" t="s">
        <v>167</v>
      </c>
      <c r="C52" s="323"/>
      <c r="D52" s="324"/>
      <c r="E52" s="250"/>
    </row>
    <row r="53" spans="1:5" s="174" customFormat="1" ht="12.75" customHeight="1" x14ac:dyDescent="0.25">
      <c r="A53" s="251"/>
      <c r="B53" s="316"/>
      <c r="C53" s="316"/>
      <c r="D53" s="311"/>
      <c r="E53" s="252"/>
    </row>
    <row r="54" spans="1:5" s="174" customFormat="1" ht="21" customHeight="1" x14ac:dyDescent="0.25">
      <c r="A54" s="253" t="s">
        <v>45</v>
      </c>
      <c r="B54" s="314"/>
      <c r="C54" s="314"/>
      <c r="D54" s="315"/>
      <c r="E54" s="248"/>
    </row>
    <row r="55" spans="1:5" s="174" customFormat="1" ht="18.75" customHeight="1" x14ac:dyDescent="0.25">
      <c r="A55" s="254"/>
      <c r="B55" s="254"/>
      <c r="C55" s="316"/>
      <c r="D55" s="311"/>
      <c r="E55" s="252"/>
    </row>
    <row r="56" spans="1:5" s="174" customFormat="1" ht="44.25" customHeight="1" x14ac:dyDescent="0.25">
      <c r="A56" s="175" t="s">
        <v>37</v>
      </c>
      <c r="B56" s="255" t="s">
        <v>166</v>
      </c>
      <c r="C56" s="317" t="s">
        <v>116</v>
      </c>
      <c r="D56" s="318"/>
      <c r="E56" s="252"/>
    </row>
    <row r="57" spans="1:5" s="174" customFormat="1" ht="18" customHeight="1" x14ac:dyDescent="0.25">
      <c r="A57" s="175" t="s">
        <v>38</v>
      </c>
      <c r="B57" s="249" t="s">
        <v>169</v>
      </c>
      <c r="C57" s="319" t="s">
        <v>111</v>
      </c>
      <c r="D57" s="319" t="s">
        <v>39</v>
      </c>
      <c r="E57" s="256"/>
    </row>
    <row r="58" spans="1:5" s="174" customFormat="1" ht="16.5" customHeight="1" x14ac:dyDescent="0.25">
      <c r="A58" s="175" t="s">
        <v>40</v>
      </c>
      <c r="B58" s="249" t="s">
        <v>167</v>
      </c>
      <c r="C58" s="319"/>
      <c r="D58" s="319"/>
      <c r="E58" s="257"/>
    </row>
    <row r="59" spans="1:5" s="174" customFormat="1" ht="54" x14ac:dyDescent="0.25">
      <c r="A59" s="175" t="s">
        <v>41</v>
      </c>
      <c r="B59" s="249" t="s">
        <v>170</v>
      </c>
      <c r="C59" s="319"/>
      <c r="D59" s="319"/>
      <c r="E59" s="257"/>
    </row>
    <row r="60" spans="1:5" s="174" customFormat="1" ht="15" customHeight="1" x14ac:dyDescent="0.25">
      <c r="A60" s="175" t="s">
        <v>42</v>
      </c>
      <c r="B60" s="249" t="s">
        <v>171</v>
      </c>
      <c r="C60" s="319"/>
      <c r="D60" s="319"/>
      <c r="E60" s="257"/>
    </row>
    <row r="61" spans="1:5" s="174" customFormat="1" ht="25.5" customHeight="1" x14ac:dyDescent="0.25">
      <c r="A61" s="175" t="s">
        <v>172</v>
      </c>
      <c r="B61" s="249" t="s">
        <v>164</v>
      </c>
      <c r="C61" s="320"/>
      <c r="D61" s="320"/>
      <c r="E61" s="257"/>
    </row>
    <row r="62" spans="1:5" s="174" customFormat="1" ht="14.25" customHeight="1" x14ac:dyDescent="0.25">
      <c r="A62" s="310" t="s">
        <v>43</v>
      </c>
      <c r="B62" s="311"/>
      <c r="C62" s="226"/>
      <c r="D62" s="175"/>
      <c r="E62" s="257"/>
    </row>
    <row r="63" spans="1:5" s="174" customFormat="1" ht="17.25" customHeight="1" x14ac:dyDescent="0.25">
      <c r="A63" s="312" t="s">
        <v>44</v>
      </c>
      <c r="B63" s="313"/>
      <c r="C63" s="264">
        <f>'5-1'!C64</f>
        <v>-49046.790000000008</v>
      </c>
      <c r="D63" s="264">
        <f>'5-1'!D64</f>
        <v>-122616.97500000001</v>
      </c>
      <c r="E63" s="259"/>
    </row>
  </sheetData>
  <mergeCells count="43">
    <mergeCell ref="A28:B28"/>
    <mergeCell ref="A29:B29"/>
    <mergeCell ref="A21:A22"/>
    <mergeCell ref="B21:B22"/>
    <mergeCell ref="C21:D21"/>
    <mergeCell ref="C22:D22"/>
    <mergeCell ref="C23:C27"/>
    <mergeCell ref="D23:D27"/>
    <mergeCell ref="A16:B16"/>
    <mergeCell ref="A18:B18"/>
    <mergeCell ref="C9:D10"/>
    <mergeCell ref="A2:D2"/>
    <mergeCell ref="C11:C15"/>
    <mergeCell ref="D11:D15"/>
    <mergeCell ref="B6:D6"/>
    <mergeCell ref="B7:D7"/>
    <mergeCell ref="A8:D8"/>
    <mergeCell ref="A9:A10"/>
    <mergeCell ref="B9:B10"/>
    <mergeCell ref="A17:B17"/>
    <mergeCell ref="C31:D31"/>
    <mergeCell ref="A33:E33"/>
    <mergeCell ref="A34:F34"/>
    <mergeCell ref="B36:D36"/>
    <mergeCell ref="B37:D37"/>
    <mergeCell ref="B38:D38"/>
    <mergeCell ref="B39:D39"/>
    <mergeCell ref="C40:D40"/>
    <mergeCell ref="C41:D41"/>
    <mergeCell ref="C42:C46"/>
    <mergeCell ref="D42:D46"/>
    <mergeCell ref="A47:B47"/>
    <mergeCell ref="A48:B48"/>
    <mergeCell ref="B51:D51"/>
    <mergeCell ref="B52:D52"/>
    <mergeCell ref="B53:D53"/>
    <mergeCell ref="A62:B62"/>
    <mergeCell ref="A63:B63"/>
    <mergeCell ref="B54:D54"/>
    <mergeCell ref="C55:D55"/>
    <mergeCell ref="C56:D56"/>
    <mergeCell ref="C57:C61"/>
    <mergeCell ref="D57:D61"/>
  </mergeCells>
  <pageMargins left="0.15748031496062992" right="0.23622047244094491" top="0.74803149606299213" bottom="0.74803149606299213" header="0.31496062992125984" footer="0.31496062992125984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zoomScaleSheetLayoutView="80" workbookViewId="0">
      <selection activeCell="B16" sqref="B16"/>
    </sheetView>
  </sheetViews>
  <sheetFormatPr defaultColWidth="8" defaultRowHeight="11.25" customHeight="1" x14ac:dyDescent="0.25"/>
  <cols>
    <col min="1" max="1" width="16.28515625" style="93" customWidth="1"/>
    <col min="2" max="2" width="31.85546875" style="93" customWidth="1"/>
    <col min="3" max="3" width="15.42578125" style="93" customWidth="1"/>
    <col min="4" max="4" width="19.28515625" style="93" customWidth="1"/>
    <col min="5" max="5" width="18" style="93" customWidth="1"/>
    <col min="6" max="6" width="25.42578125" style="93" customWidth="1"/>
    <col min="7" max="7" width="28.140625" style="93" customWidth="1"/>
    <col min="8" max="8" width="18.140625" style="93" customWidth="1"/>
    <col min="9" max="16384" width="8" style="93"/>
  </cols>
  <sheetData>
    <row r="1" spans="1:8" ht="11.25" customHeight="1" x14ac:dyDescent="0.25">
      <c r="A1" s="217"/>
      <c r="B1" s="217"/>
      <c r="C1" s="217"/>
      <c r="D1" s="217"/>
      <c r="E1" s="217"/>
      <c r="F1" s="217"/>
      <c r="G1" s="217"/>
    </row>
    <row r="2" spans="1:8" ht="17.25" customHeight="1" x14ac:dyDescent="0.25">
      <c r="A2" s="368" t="s">
        <v>113</v>
      </c>
      <c r="B2" s="368"/>
      <c r="C2" s="368"/>
      <c r="D2" s="368"/>
      <c r="E2" s="368"/>
      <c r="F2" s="368"/>
      <c r="G2" s="368"/>
    </row>
    <row r="3" spans="1:8" ht="17.25" customHeight="1" x14ac:dyDescent="0.25">
      <c r="A3" s="368" t="s">
        <v>101</v>
      </c>
      <c r="B3" s="368"/>
      <c r="C3" s="368"/>
      <c r="D3" s="368"/>
      <c r="E3" s="368"/>
      <c r="F3" s="368"/>
      <c r="G3" s="368"/>
    </row>
    <row r="4" spans="1:8" ht="17.25" customHeight="1" x14ac:dyDescent="0.25">
      <c r="A4" s="368" t="s">
        <v>48</v>
      </c>
      <c r="B4" s="368"/>
      <c r="C4" s="368"/>
      <c r="D4" s="368"/>
      <c r="E4" s="368"/>
      <c r="F4" s="368"/>
      <c r="G4" s="368"/>
    </row>
    <row r="5" spans="1:8" ht="17.25" customHeight="1" x14ac:dyDescent="0.25">
      <c r="A5" s="202"/>
      <c r="B5" s="218"/>
      <c r="C5" s="219"/>
      <c r="D5" s="219"/>
      <c r="E5" s="219"/>
      <c r="F5" s="219"/>
      <c r="G5" s="218"/>
    </row>
    <row r="6" spans="1:8" ht="43.5" customHeight="1" x14ac:dyDescent="0.25">
      <c r="A6" s="369" t="s">
        <v>114</v>
      </c>
      <c r="B6" s="369"/>
      <c r="C6" s="369"/>
      <c r="D6" s="369"/>
      <c r="E6" s="369"/>
      <c r="F6" s="369"/>
      <c r="G6" s="369"/>
    </row>
    <row r="7" spans="1:8" ht="15.75" customHeight="1" x14ac:dyDescent="0.25">
      <c r="A7" s="31"/>
      <c r="B7" s="31"/>
      <c r="C7" s="32"/>
      <c r="D7" s="32"/>
      <c r="E7" s="32"/>
      <c r="F7" s="32"/>
      <c r="G7" s="31"/>
    </row>
    <row r="8" spans="1:8" s="31" customFormat="1" ht="58.5" customHeight="1" x14ac:dyDescent="0.25">
      <c r="A8" s="370" t="s">
        <v>49</v>
      </c>
      <c r="B8" s="372" t="s">
        <v>50</v>
      </c>
      <c r="C8" s="374" t="s">
        <v>51</v>
      </c>
      <c r="D8" s="374" t="s">
        <v>52</v>
      </c>
      <c r="E8" s="378" t="s">
        <v>53</v>
      </c>
      <c r="F8" s="376" t="s">
        <v>95</v>
      </c>
      <c r="G8" s="377"/>
    </row>
    <row r="9" spans="1:8" s="31" customFormat="1" ht="39.75" customHeight="1" x14ac:dyDescent="0.25">
      <c r="A9" s="371"/>
      <c r="B9" s="373"/>
      <c r="C9" s="375"/>
      <c r="D9" s="375"/>
      <c r="E9" s="378"/>
      <c r="F9" s="206" t="s">
        <v>54</v>
      </c>
      <c r="G9" s="207" t="s">
        <v>55</v>
      </c>
    </row>
    <row r="10" spans="1:8" s="34" customFormat="1" ht="35.25" customHeight="1" x14ac:dyDescent="0.25">
      <c r="A10" s="364" t="s">
        <v>56</v>
      </c>
      <c r="B10" s="365"/>
      <c r="C10" s="365"/>
      <c r="D10" s="365"/>
      <c r="E10" s="365"/>
      <c r="F10" s="366"/>
      <c r="G10" s="109">
        <f>G12+G15</f>
        <v>-2.5000000008731149E-2</v>
      </c>
    </row>
    <row r="11" spans="1:8" s="34" customFormat="1" ht="35.25" customHeight="1" x14ac:dyDescent="0.25">
      <c r="A11" s="201" t="s">
        <v>96</v>
      </c>
      <c r="B11" s="204" t="s">
        <v>97</v>
      </c>
      <c r="C11" s="204" t="s">
        <v>98</v>
      </c>
      <c r="D11" s="204" t="s">
        <v>99</v>
      </c>
      <c r="E11" s="204"/>
      <c r="F11" s="205"/>
      <c r="G11" s="203"/>
    </row>
    <row r="12" spans="1:8" s="34" customFormat="1" ht="42.75" customHeight="1" x14ac:dyDescent="0.25">
      <c r="A12" s="201" t="s">
        <v>138</v>
      </c>
      <c r="B12" s="362" t="s">
        <v>126</v>
      </c>
      <c r="C12" s="363"/>
      <c r="D12" s="367"/>
      <c r="E12" s="164"/>
      <c r="F12" s="165"/>
      <c r="G12" s="221">
        <f>G13</f>
        <v>-122616.97500000001</v>
      </c>
    </row>
    <row r="13" spans="1:8" s="31" customFormat="1" ht="21.75" customHeight="1" x14ac:dyDescent="0.3">
      <c r="A13" s="208"/>
      <c r="B13" s="209" t="s">
        <v>57</v>
      </c>
      <c r="C13" s="210"/>
      <c r="D13" s="210"/>
      <c r="E13" s="35"/>
      <c r="F13" s="33"/>
      <c r="G13" s="203">
        <f>G14</f>
        <v>-122616.97500000001</v>
      </c>
    </row>
    <row r="14" spans="1:8" s="31" customFormat="1" ht="57" customHeight="1" x14ac:dyDescent="0.25">
      <c r="A14" s="211" t="s">
        <v>140</v>
      </c>
      <c r="B14" s="212" t="s">
        <v>139</v>
      </c>
      <c r="C14" s="197" t="s">
        <v>118</v>
      </c>
      <c r="D14" s="213" t="s">
        <v>58</v>
      </c>
      <c r="E14" s="36"/>
      <c r="F14" s="37"/>
      <c r="G14" s="203">
        <f>-122616975/1000</f>
        <v>-122616.97500000001</v>
      </c>
    </row>
    <row r="15" spans="1:8" s="31" customFormat="1" ht="39.75" customHeight="1" x14ac:dyDescent="0.25">
      <c r="A15" s="201" t="s">
        <v>146</v>
      </c>
      <c r="B15" s="362" t="s">
        <v>144</v>
      </c>
      <c r="C15" s="363"/>
      <c r="D15" s="363"/>
      <c r="E15" s="40"/>
      <c r="F15" s="37"/>
      <c r="G15" s="203">
        <f>G16+G18</f>
        <v>122616.95</v>
      </c>
    </row>
    <row r="16" spans="1:8" s="31" customFormat="1" ht="33" customHeight="1" x14ac:dyDescent="0.3">
      <c r="A16" s="166"/>
      <c r="B16" s="191" t="s">
        <v>57</v>
      </c>
      <c r="C16" s="167"/>
      <c r="D16" s="167"/>
      <c r="E16" s="168"/>
      <c r="F16" s="169"/>
      <c r="G16" s="203">
        <f>G17</f>
        <v>120109</v>
      </c>
      <c r="H16" s="202"/>
    </row>
    <row r="17" spans="1:8" s="34" customFormat="1" ht="42" customHeight="1" x14ac:dyDescent="0.25">
      <c r="A17" s="194" t="s">
        <v>136</v>
      </c>
      <c r="B17" s="192" t="s">
        <v>117</v>
      </c>
      <c r="C17" s="197" t="s">
        <v>118</v>
      </c>
      <c r="D17" s="198" t="s">
        <v>58</v>
      </c>
      <c r="E17" s="214">
        <v>120109000</v>
      </c>
      <c r="F17" s="197">
        <v>1</v>
      </c>
      <c r="G17" s="203">
        <f>E17*F17/1000</f>
        <v>120109</v>
      </c>
    </row>
    <row r="18" spans="1:8" s="31" customFormat="1" ht="31.5" customHeight="1" x14ac:dyDescent="0.25">
      <c r="A18" s="195"/>
      <c r="B18" s="192" t="s">
        <v>119</v>
      </c>
      <c r="C18" s="197"/>
      <c r="D18" s="198"/>
      <c r="E18" s="170"/>
      <c r="F18" s="197"/>
      <c r="G18" s="203">
        <f>G19+G20</f>
        <v>2507.9499999999998</v>
      </c>
      <c r="H18" s="216"/>
    </row>
    <row r="19" spans="1:8" s="31" customFormat="1" ht="35.25" customHeight="1" x14ac:dyDescent="0.25">
      <c r="A19" s="195" t="s">
        <v>137</v>
      </c>
      <c r="B19" s="192" t="s">
        <v>120</v>
      </c>
      <c r="C19" s="197" t="s">
        <v>121</v>
      </c>
      <c r="D19" s="198" t="s">
        <v>58</v>
      </c>
      <c r="E19" s="214">
        <f>3582800/2</f>
        <v>1791400</v>
      </c>
      <c r="F19" s="197">
        <v>1</v>
      </c>
      <c r="G19" s="222">
        <f>E19*F19/1000</f>
        <v>1791.4</v>
      </c>
    </row>
    <row r="20" spans="1:8" ht="31.5" customHeight="1" x14ac:dyDescent="0.25">
      <c r="A20" s="196" t="s">
        <v>124</v>
      </c>
      <c r="B20" s="193" t="s">
        <v>122</v>
      </c>
      <c r="C20" s="199" t="s">
        <v>123</v>
      </c>
      <c r="D20" s="200" t="s">
        <v>58</v>
      </c>
      <c r="E20" s="215">
        <f>1433100/2</f>
        <v>716550</v>
      </c>
      <c r="F20" s="199">
        <v>1</v>
      </c>
      <c r="G20" s="222">
        <f>E20*F20/1000</f>
        <v>716.55</v>
      </c>
    </row>
  </sheetData>
  <mergeCells count="13">
    <mergeCell ref="B15:D15"/>
    <mergeCell ref="A10:F10"/>
    <mergeCell ref="B12:D12"/>
    <mergeCell ref="A2:G2"/>
    <mergeCell ref="A3:G3"/>
    <mergeCell ref="A4:G4"/>
    <mergeCell ref="A6:G6"/>
    <mergeCell ref="A8:A9"/>
    <mergeCell ref="B8:B9"/>
    <mergeCell ref="C8:C9"/>
    <mergeCell ref="D8:D9"/>
    <mergeCell ref="F8:G8"/>
    <mergeCell ref="E8:E9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5-1</vt:lpstr>
      <vt:lpstr>5-2</vt:lpstr>
      <vt:lpstr>6</vt:lpstr>
      <vt:lpstr>'2'!Print_Area</vt:lpstr>
      <vt:lpstr>'3'!Print_Area</vt:lpstr>
      <vt:lpstr>'4'!Print_Area</vt:lpstr>
      <vt:lpstr>'5-1'!Print_Area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https://mul2-mta.gov.am/tasks/1147922/oneclick/2_Havelvacner.xlsx?token=f662d5d7932df57669575c9f63a97aa3</cp:keywords>
  <cp:lastModifiedBy>Anush Khudoyan</cp:lastModifiedBy>
  <cp:lastPrinted>2021-10-26T12:00:04Z</cp:lastPrinted>
  <dcterms:created xsi:type="dcterms:W3CDTF">2021-01-22T11:42:14Z</dcterms:created>
  <dcterms:modified xsi:type="dcterms:W3CDTF">2022-08-01T08:00:45Z</dcterms:modified>
</cp:coreProperties>
</file>