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Naira\Desktop\12-07-2022_12-04-01\"/>
    </mc:Choice>
  </mc:AlternateContent>
  <xr:revisionPtr revIDLastSave="0" documentId="13_ncr:1_{C614EDF5-D953-4788-A258-9C0E271EB415}" xr6:coauthVersionLast="47" xr6:coauthVersionMax="47" xr10:uidLastSave="{00000000-0000-0000-0000-000000000000}"/>
  <bookViews>
    <workbookView xWindow="-108" yWindow="-108" windowWidth="23256" windowHeight="12456" tabRatio="601" activeTab="8" xr2:uid="{00000000-000D-0000-FFFF-FFFF00000000}"/>
  </bookViews>
  <sheets>
    <sheet name="Հ1" sheetId="27" r:id="rId1"/>
    <sheet name="Հ 2" sheetId="44" r:id="rId2"/>
    <sheet name="Հ 3" sheetId="45" r:id="rId3"/>
    <sheet name="Հ4" sheetId="46" r:id="rId4"/>
    <sheet name="Հ5" sheetId="32" r:id="rId5"/>
    <sheet name="Հ 6" sheetId="43" r:id="rId6"/>
    <sheet name="Հ 7" sheetId="29" r:id="rId7"/>
    <sheet name="Հ8" sheetId="41" r:id="rId8"/>
    <sheet name="Հ 9" sheetId="42" r:id="rId9"/>
  </sheets>
  <externalReferences>
    <externalReference r:id="rId10"/>
  </externalReference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42" l="1"/>
  <c r="G13" i="46"/>
  <c r="G12" i="46" s="1"/>
  <c r="G11" i="46" s="1"/>
  <c r="G9" i="46" s="1"/>
  <c r="E13" i="45" l="1"/>
  <c r="E11" i="45" s="1"/>
  <c r="E9" i="45" s="1"/>
  <c r="D13" i="45"/>
  <c r="D11" i="45" s="1"/>
  <c r="D9" i="45" s="1"/>
  <c r="H13" i="44"/>
  <c r="D13" i="44"/>
  <c r="H10" i="44"/>
  <c r="G10" i="44"/>
  <c r="F10" i="44"/>
  <c r="E10" i="44"/>
  <c r="D10" i="44"/>
  <c r="H54" i="32" l="1"/>
  <c r="H53" i="32" s="1"/>
  <c r="G54" i="32"/>
  <c r="G53" i="32" s="1"/>
  <c r="G52" i="32" s="1"/>
  <c r="G51" i="32" s="1"/>
  <c r="G50" i="32" s="1"/>
  <c r="G48" i="32" s="1"/>
  <c r="H40" i="43" l="1"/>
  <c r="H38" i="43" s="1"/>
  <c r="H36" i="43" s="1"/>
  <c r="H34" i="43" s="1"/>
  <c r="H32" i="43" s="1"/>
  <c r="G40" i="43"/>
  <c r="G38" i="43" s="1"/>
  <c r="G36" i="43" s="1"/>
  <c r="G34" i="43" s="1"/>
  <c r="G32" i="43" s="1"/>
  <c r="H21" i="43"/>
  <c r="H19" i="43" s="1"/>
  <c r="H17" i="43" s="1"/>
  <c r="H15" i="43" s="1"/>
  <c r="H13" i="43" s="1"/>
  <c r="H12" i="43" s="1"/>
  <c r="G21" i="43"/>
  <c r="G19" i="43" s="1"/>
  <c r="G17" i="43" s="1"/>
  <c r="G15" i="43" s="1"/>
  <c r="G13" i="43" s="1"/>
  <c r="G12" i="43" s="1"/>
  <c r="G10" i="43" l="1"/>
  <c r="H10" i="43"/>
  <c r="E46" i="27"/>
  <c r="D46" i="27"/>
  <c r="E93" i="29" l="1"/>
  <c r="E101" i="29"/>
  <c r="H108" i="32" l="1"/>
  <c r="H107" i="32" s="1"/>
  <c r="H106" i="32" s="1"/>
  <c r="H105" i="32" s="1"/>
  <c r="H103" i="32" s="1"/>
  <c r="H101" i="32" s="1"/>
  <c r="H116" i="32" l="1"/>
  <c r="H115" i="32" s="1"/>
  <c r="H114" i="32" s="1"/>
  <c r="H113" i="32" s="1"/>
  <c r="H111" i="32" s="1"/>
  <c r="H109" i="32" s="1"/>
  <c r="H99" i="32" s="1"/>
  <c r="H97" i="32" s="1"/>
  <c r="H95" i="32" s="1"/>
  <c r="H93" i="32" s="1"/>
  <c r="H91" i="32" s="1"/>
  <c r="E63" i="27" l="1"/>
  <c r="D63" i="27"/>
  <c r="E57" i="27"/>
  <c r="D57" i="27"/>
  <c r="E50" i="27"/>
  <c r="D50" i="27"/>
  <c r="G90" i="32" l="1"/>
  <c r="G45" i="32"/>
  <c r="G44" i="32" s="1"/>
  <c r="G43" i="32" s="1"/>
  <c r="G42" i="32" s="1"/>
  <c r="G41" i="32" s="1"/>
  <c r="G39" i="32" s="1"/>
  <c r="G37" i="32" s="1"/>
  <c r="H45" i="32"/>
  <c r="H44" i="32" s="1"/>
  <c r="H43" i="32" s="1"/>
  <c r="H42" i="32" s="1"/>
  <c r="H41" i="32" s="1"/>
  <c r="H39" i="32" s="1"/>
  <c r="H37" i="32" s="1"/>
  <c r="G63" i="32"/>
  <c r="H34" i="32"/>
  <c r="H33" i="32" s="1"/>
  <c r="G34" i="32"/>
  <c r="G33" i="32" s="1"/>
  <c r="G46" i="32" l="1"/>
  <c r="G62" i="32"/>
  <c r="G89" i="32"/>
  <c r="G108" i="32" s="1"/>
  <c r="G107" i="32" s="1"/>
  <c r="E65" i="27"/>
  <c r="D65" i="27"/>
  <c r="G106" i="32" l="1"/>
  <c r="G105" i="32" s="1"/>
  <c r="G103" i="32" s="1"/>
  <c r="G101" i="32" s="1"/>
  <c r="G116" i="32"/>
  <c r="G115" i="32" s="1"/>
  <c r="G114" i="32" s="1"/>
  <c r="G113" i="32" s="1"/>
  <c r="G111" i="32" s="1"/>
  <c r="G109" i="32" s="1"/>
  <c r="G61" i="32"/>
  <c r="H62" i="32"/>
  <c r="H48" i="32"/>
  <c r="E32" i="27"/>
  <c r="H63" i="32" s="1"/>
  <c r="G99" i="32" l="1"/>
  <c r="G97" i="32" s="1"/>
  <c r="G95" i="32" s="1"/>
  <c r="G93" i="32" s="1"/>
  <c r="G91" i="32" s="1"/>
  <c r="H50" i="32"/>
  <c r="H46" i="32"/>
  <c r="H52" i="32"/>
  <c r="H51" i="32"/>
  <c r="H61" i="32"/>
  <c r="G60" i="32"/>
  <c r="G20" i="42"/>
  <c r="G19" i="42" s="1"/>
  <c r="E56" i="41"/>
  <c r="D56" i="41"/>
  <c r="D57" i="41"/>
  <c r="E81" i="41"/>
  <c r="E99" i="41" s="1"/>
  <c r="E107" i="41" s="1"/>
  <c r="C77" i="41"/>
  <c r="C76" i="41"/>
  <c r="C75" i="41"/>
  <c r="H60" i="32" l="1"/>
  <c r="G59" i="32"/>
  <c r="G57" i="32" s="1"/>
  <c r="G18" i="42"/>
  <c r="D77" i="29"/>
  <c r="H79" i="32"/>
  <c r="G79" i="32"/>
  <c r="D81" i="41" l="1"/>
  <c r="D99" i="41" s="1"/>
  <c r="D107" i="41" s="1"/>
  <c r="D93" i="29"/>
  <c r="D101" i="29"/>
  <c r="H57" i="32"/>
  <c r="H59" i="32" s="1"/>
  <c r="G55" i="32"/>
  <c r="G32" i="32" s="1"/>
  <c r="G35" i="32" l="1"/>
  <c r="H55" i="32"/>
  <c r="H32" i="32" s="1"/>
  <c r="H35" i="32" l="1"/>
  <c r="H88" i="32" l="1"/>
  <c r="H87" i="32" s="1"/>
  <c r="H86" i="32" s="1"/>
  <c r="H85" i="32" s="1"/>
  <c r="H83" i="32" s="1"/>
  <c r="H81" i="32" s="1"/>
  <c r="G88" i="32"/>
  <c r="G87" i="32" s="1"/>
  <c r="G86" i="32" s="1"/>
  <c r="G85" i="32" s="1"/>
  <c r="G83" i="32" s="1"/>
  <c r="G81" i="32" s="1"/>
  <c r="E45" i="41" l="1"/>
  <c r="D45" i="41"/>
  <c r="C54" i="41"/>
  <c r="B54" i="41"/>
  <c r="C53" i="41"/>
  <c r="B53" i="41"/>
  <c r="B52" i="41"/>
  <c r="D56" i="29"/>
  <c r="D46" i="29"/>
  <c r="E46" i="29" s="1"/>
  <c r="E56" i="29" l="1"/>
  <c r="E57" i="41"/>
  <c r="G17" i="42"/>
  <c r="G16" i="42" s="1"/>
  <c r="C68" i="41"/>
  <c r="C67" i="41"/>
  <c r="C66" i="41"/>
  <c r="C38" i="41"/>
  <c r="C25" i="41"/>
  <c r="C43" i="41"/>
  <c r="C42" i="41"/>
  <c r="C41" i="41"/>
  <c r="C40" i="41"/>
  <c r="B42" i="41"/>
  <c r="B41" i="41"/>
  <c r="B40" i="41"/>
  <c r="C30" i="41"/>
  <c r="C29" i="41"/>
  <c r="C28" i="41"/>
  <c r="C27" i="41"/>
  <c r="B30" i="41"/>
  <c r="B29" i="41"/>
  <c r="B28" i="41"/>
  <c r="B27" i="41"/>
  <c r="C21" i="41"/>
  <c r="B21" i="41"/>
  <c r="C19" i="41"/>
  <c r="C18" i="41"/>
  <c r="E67" i="29"/>
  <c r="E71" i="41" s="1"/>
  <c r="D67" i="29"/>
  <c r="D71" i="41" s="1"/>
  <c r="E46" i="41"/>
  <c r="D46" i="41"/>
  <c r="E36" i="29"/>
  <c r="E36" i="41" s="1"/>
  <c r="D36" i="29"/>
  <c r="D36" i="41" s="1"/>
  <c r="G15" i="42" l="1"/>
  <c r="G14" i="42" s="1"/>
  <c r="H78" i="32"/>
  <c r="H77" i="32" s="1"/>
  <c r="H76" i="32" s="1"/>
  <c r="H74" i="32" s="1"/>
  <c r="H72" i="32" s="1"/>
  <c r="G78" i="32"/>
  <c r="G77" i="32" s="1"/>
  <c r="G76" i="32" s="1"/>
  <c r="G74" i="32" s="1"/>
  <c r="G72" i="32" s="1"/>
  <c r="E23" i="29"/>
  <c r="H70" i="32" l="1"/>
  <c r="H68" i="32" s="1"/>
  <c r="H66" i="32" s="1"/>
  <c r="H64" i="32" s="1"/>
  <c r="G70" i="32"/>
  <c r="G68" i="32" s="1"/>
  <c r="G66" i="32" s="1"/>
  <c r="G64" i="32" s="1"/>
  <c r="D13" i="27"/>
  <c r="D11" i="27" l="1"/>
  <c r="G31" i="32"/>
  <c r="G30" i="32" s="1"/>
  <c r="G29" i="32" s="1"/>
  <c r="G28" i="32" s="1"/>
  <c r="G27" i="32" s="1"/>
  <c r="G25" i="32" s="1"/>
  <c r="G23" i="32" s="1"/>
  <c r="G21" i="32" s="1"/>
  <c r="G19" i="32" s="1"/>
  <c r="C16" i="41"/>
  <c r="E23" i="41" l="1"/>
  <c r="C20" i="41"/>
  <c r="C13" i="41"/>
  <c r="B13" i="41"/>
  <c r="E13" i="27" l="1"/>
  <c r="E11" i="27" s="1"/>
  <c r="H19" i="32"/>
  <c r="G11" i="42" l="1"/>
  <c r="G10" i="42" s="1"/>
  <c r="G9" i="42" s="1"/>
  <c r="H21" i="32" l="1"/>
  <c r="H17" i="32" s="1"/>
  <c r="H15" i="32" s="1"/>
  <c r="H13" i="32" s="1"/>
  <c r="G17" i="32"/>
  <c r="G15" i="32" s="1"/>
  <c r="G13" i="32" s="1"/>
  <c r="H23" i="32"/>
  <c r="H12" i="32" l="1"/>
  <c r="H10" i="32"/>
  <c r="G12" i="32"/>
  <c r="G10" i="32"/>
  <c r="G8" i="42"/>
  <c r="G13" i="42"/>
  <c r="G7" i="42" l="1"/>
  <c r="H25" i="32"/>
  <c r="H27" i="32" s="1"/>
  <c r="H28" i="32" l="1"/>
  <c r="H29" i="32" l="1"/>
  <c r="D9" i="27"/>
  <c r="H30" i="32" l="1"/>
  <c r="H31" i="32"/>
  <c r="E9" i="27"/>
</calcChain>
</file>

<file path=xl/sharedStrings.xml><?xml version="1.0" encoding="utf-8"?>
<sst xmlns="http://schemas.openxmlformats.org/spreadsheetml/2006/main" count="645" uniqueCount="217">
  <si>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</si>
  <si>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</si>
  <si>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</si>
  <si>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</si>
  <si>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</si>
  <si>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</si>
  <si>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</si>
  <si>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</si>
  <si>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</si>
  <si>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</si>
  <si>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</si>
  <si>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</si>
  <si>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</si>
  <si>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</si>
  <si>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</si>
  <si>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</si>
  <si>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</si>
  <si>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</si>
  <si>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</si>
  <si>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</si>
  <si>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</si>
  <si>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</si>
  <si>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</si>
  <si>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</si>
  <si>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</si>
  <si>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</si>
  <si>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</si>
  <si>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</si>
  <si>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</si>
  <si>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</si>
  <si>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</si>
  <si>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</si>
  <si>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</si>
  <si>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</si>
  <si>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</si>
  <si>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</si>
  <si>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</si>
  <si>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</si>
  <si>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</si>
  <si>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</si>
  <si>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</si>
  <si>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</si>
  <si>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</si>
  <si>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</si>
  <si>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</si>
  <si>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</si>
  <si>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դրամ</t>
  </si>
  <si>
    <t xml:space="preserve">        ------------  N ---------- որոշման</t>
  </si>
  <si>
    <t>Ծրագիր</t>
  </si>
  <si>
    <t>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</si>
  <si>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</si>
  <si>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</si>
  <si>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</si>
  <si>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</si>
  <si>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 xml:space="preserve"> Ինն ամիս</t>
  </si>
  <si>
    <t xml:space="preserve"> Տարի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</si>
  <si>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</si>
  <si>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</si>
  <si>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</si>
  <si>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Տրանսֆերտների տրամադրում</t>
  </si>
  <si>
    <t xml:space="preserve"> ՍՈՑԻԱԼԱԿԱՆ ՊԱՇՏՊԱՆՈՒԹՅՈՒՆ</t>
  </si>
  <si>
    <t xml:space="preserve"> ՀՀ  տարածքային կառավարման և ենթակառուցվածքների նախարարության միգրացիոն ծառայություն</t>
  </si>
  <si>
    <t xml:space="preserve"> ԴՐԱՄԱՇՆՈՐՀՆԵՐ</t>
  </si>
  <si>
    <t xml:space="preserve"> Շահառուների ընտրության չափանիշներ </t>
  </si>
  <si>
    <t xml:space="preserve"> ՄԱՍ 2. ՊԵՏԱԿԱՆ ՄԱՐՄՆԻ ԳԾՈՎ ԱՐԴՅՈՒՆՔԱՅԻՆ (ԿԱՏԱՐՈՂԱԿԱՆ) ՑՈՒՑԱՆԻՇՆԵՐԸ </t>
  </si>
  <si>
    <t xml:space="preserve"> Ինն ամիս </t>
  </si>
  <si>
    <t xml:space="preserve"> Տարի </t>
  </si>
  <si>
    <t xml:space="preserve"> Արդյունքի չափորոշիչներ </t>
  </si>
  <si>
    <t>Աղյուսակ 9.7</t>
  </si>
  <si>
    <t xml:space="preserve"> ՀՀ  տարածքային կառավարման և ենթակառուցվածքների նախարարության միգրացիոն ծառայություն </t>
  </si>
  <si>
    <t xml:space="preserve"> Աղյուսակ 9.1.35 </t>
  </si>
  <si>
    <t xml:space="preserve">Հավելված N1 </t>
  </si>
  <si>
    <t>հազ. դրամ</t>
  </si>
  <si>
    <t>Ցուցանիշների փոփոխությունը (ավելացումները նշված են դրական նշանով, իսկ նվազեցումները` փակագծերում)</t>
  </si>
  <si>
    <t>Հավելված N2</t>
  </si>
  <si>
    <t>Հավելված N3</t>
  </si>
  <si>
    <t xml:space="preserve"> ՀՀ-ում փախստական ճանաչված և ապաստան ստացած անձանց վարձակալությամբ բնակարանների ձեռքբերման ծախսերի փոխհատուցման տրամադրում 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</si>
  <si>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 </t>
  </si>
  <si>
    <t xml:space="preserve"> ՀՀ-ում փախստական ճանաչված և ապաստան ստացած անձանց համար քաղաքացիական կողմնորոշման դասընթացների կազմակերպում </t>
  </si>
  <si>
    <t xml:space="preserve"> ՀՀ-ում փախստական ճանաչված և ապաստան ստացած անձանց հասարակության մեջ ինտեգրման նպատակով քաղաքացիական կողմնորոշման դասընթացների կազմակերպում </t>
  </si>
  <si>
    <t xml:space="preserve"> Միգրացիոն բնագավառում պետական քաղաքականության մշակում և իրականացում </t>
  </si>
  <si>
    <t xml:space="preserve"> Միգրացիոն պետական քաղաքականության մշակում և արդյունավետ իրականացում</t>
  </si>
  <si>
    <t xml:space="preserve"> Միգրացիոն պետական քաղաքականության մշակում և իրագործման միջոցառումների արդյունավետության աճ</t>
  </si>
  <si>
    <t xml:space="preserve"> Միգրացիոն բնագավառում պետական քաղաքականության մշակում և իրականացում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</si>
  <si>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</t>
  </si>
  <si>
    <t>02</t>
  </si>
  <si>
    <t xml:space="preserve"> Սոցիալական հատուկ արտոնություններ (այլ դասերին չպատկանող)</t>
  </si>
  <si>
    <t>07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</si>
  <si>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</si>
  <si>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</si>
  <si>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Սոցիալական պաշտպանություն (այլ դասերին չպատկանող)</t>
  </si>
  <si>
    <t xml:space="preserve"> 09</t>
  </si>
  <si>
    <t xml:space="preserve"> 01</t>
  </si>
  <si>
    <t xml:space="preserve"> - Գրասենյակային նյութեր և հագուստ</t>
  </si>
  <si>
    <t>ԾԱՌԱՅՈՒԹՅՈՒՆՆԵՐԻ  ԵՎ   ԱՊՐԱՆՔՆԵՐԻ  ՁԵՌՔԲԵՐՈՒՄ</t>
  </si>
  <si>
    <t xml:space="preserve"> Նյութեր (Ապրանքներ)</t>
  </si>
  <si>
    <t xml:space="preserve"> Ժամանակավոր կացարաններում բնակվող փախստականների կենցաղային խնդիրների լուծման միջոցառումների իրականացում</t>
  </si>
  <si>
    <t xml:space="preserve"> ՀՀ-ում փախստական ճանաչված և ապաստան ստացած անձանց վարձակալությամբ բնակարանների ձեռքբերման ծախսերի փոխհատուցման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</si>
  <si>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</si>
  <si>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</si>
  <si>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Բնակարանային նպաստներ բյուջեից</t>
  </si>
  <si>
    <t xml:space="preserve"> ՀՀ-ում փախստական ճանաչված և ապաստան ստացած անձանց համար քաղաքացիական կողմնորոշման դասընթացների կազմակերպում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</si>
  <si>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</si>
  <si>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</si>
  <si>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</si>
  <si>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Սոցիալական պաշտպանությանը տրամադրվող օժանդակ ծառայություններ (այլ դասերին չպատկանող)</t>
  </si>
  <si>
    <t xml:space="preserve"> Ծառայությունների մատուցում </t>
  </si>
  <si>
    <t xml:space="preserve"> Ժամանակավոր կացարաններում բնակվող փախստականների կենցաղային խնդիրների լուծման միջոցառումների իրականացում </t>
  </si>
  <si>
    <t xml:space="preserve"> Կացարաններում սանիտարահիգիենիկ պայմանների, ընդհանուր օգտագործման էլեկտրաէներգիայի, ջրմուղ-կոյուղու ծախսերի փոխհատուցում, ինչպես նաև այդ կացարանների պահպանման աշխատանքների կազմակերպում </t>
  </si>
  <si>
    <t xml:space="preserve"> «Գնումների մասին» ՀՀ օրենքի համաձայն ընտրված կազմակերպություն </t>
  </si>
  <si>
    <t xml:space="preserve"> Շահառուների թիվ, մարդ </t>
  </si>
  <si>
    <t xml:space="preserve"> Դասընթացների քանակ, հատ </t>
  </si>
  <si>
    <t xml:space="preserve"> Վերապատրաստման դասընթացներում ընդգրկված թեմաների քանակ, հատ </t>
  </si>
  <si>
    <t xml:space="preserve"> Մեկ խմբի վերապատրաստման դասընթացի տևողություն, ժամ </t>
  </si>
  <si>
    <t xml:space="preserve"> Ժամանակավոր կացարանով ապահովման խնդիր ունեցող ՀՀ-ում փախստական ճանաչված անձինք </t>
  </si>
  <si>
    <t xml:space="preserve"> Մասնագիտացված կազմակերպություն </t>
  </si>
  <si>
    <t xml:space="preserve">Միգրացիոն բնագավառում պետական քաղաքականության մշակում և իրականացում 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</si>
  <si>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</si>
  <si>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</si>
  <si>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նախարարության միգրացիոն ծառայություն </t>
  </si>
  <si>
    <t xml:space="preserve"> ՄԱՍ III. ԾԱՌԱՅՈՒԹՅՈՒՆՆԵՐ       </t>
  </si>
  <si>
    <t>11003    ՀՀ-ում փախստական ճանաչված և ապաստան ստացած անձանց համար քաղաքացիական կողմնորոշման դասընթացների կազմակերպում</t>
  </si>
  <si>
    <t>1070 Աջակցություն փախստականների ինտեգրմանը</t>
  </si>
  <si>
    <t>80571100-1</t>
  </si>
  <si>
    <t>անձնական զարգացման ուսուցողական ծառայություններ</t>
  </si>
  <si>
    <t>ԷԱՃ</t>
  </si>
  <si>
    <t xml:space="preserve"> Ծառայությունների մատուցում</t>
  </si>
  <si>
    <t>Ծառայությունների մատուցում</t>
  </si>
  <si>
    <t xml:space="preserve"> Բնակարաններ վարձակալելու նպատակով փոխհատուցում ստացող ընտանիքների թիվ, ընտանիք </t>
  </si>
  <si>
    <t>Բաժին N 10,  խումբ N 09,  դաս N 01,Սոցիալական պաշտպանություն (այլ դասերին չպատկանող)</t>
  </si>
  <si>
    <t>1106 Միգրացիոն բնագավառում պետական քաղաքականության մշակում և իրականացում</t>
  </si>
  <si>
    <t>11001Միգրացիոն բնագավառում պետական քաղաքականության մշակում և իրականացում</t>
  </si>
  <si>
    <t xml:space="preserve"> ՄԱՍ I. Ա Պ Ր Ա Ն Ք Ն Ե Ր</t>
  </si>
  <si>
    <t>տառատեսակներով քարթրիջներ տպիչների համար</t>
  </si>
  <si>
    <t>հատ</t>
  </si>
  <si>
    <t xml:space="preserve"> Շահառուների ընտրության չափանիշները</t>
  </si>
  <si>
    <t xml:space="preserve"> Հայաստանի Հանրապետություն վերադարձող քաղաքացիների վերաինտեգրմանն ուղղված առաջնային աջակցության պետական ծրագիր </t>
  </si>
  <si>
    <t xml:space="preserve"> Առաջնային օժանդակություն ցուցաբերել Հայաստան հարկադիր վերադարձող ՀՀ քաղաքացիներին՛ հետագայում նրանց լիարժեք և կայուն վերաինտեգրումն ապահովելու նպատակով, ուղղորդելն ու խորհրդատվությունը: </t>
  </si>
  <si>
    <t xml:space="preserve"> Հարկադիր վերադարձող ՀՀ  քաղաքացիներ </t>
  </si>
  <si>
    <t xml:space="preserve"> 12004 </t>
  </si>
  <si>
    <t xml:space="preserve">Բնակարաններ վարձակալելու նպատակով փոխհատուցում ստացող ընտանիքների թիվ, ընտանիք </t>
  </si>
  <si>
    <t xml:space="preserve"> Բնակարաններ վարձակալելու նպատակով աջակցություն ստացող ընտանիքների թիվ, ընտանիք </t>
  </si>
  <si>
    <t xml:space="preserve"> -Վարչական սարքավորումներ</t>
  </si>
  <si>
    <t xml:space="preserve"> 31001 </t>
  </si>
  <si>
    <t xml:space="preserve"> Միգրացիոն ծառայության կարողությունների զարգացում և տեխնիկական հագեցվածության ապահովում </t>
  </si>
  <si>
    <t xml:space="preserve"> Միգրացիոն ծառայության ծառայության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</si>
  <si>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</si>
  <si>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</si>
  <si>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 Միգրացիոն ծառայության ծառայության աշխատանքային պայմանների բարելավման համար վարչական սարքավորումների ձեռք բերում </t>
  </si>
  <si>
    <t xml:space="preserve">Պետական մարմինների կողմից օգտագործվող ոչ ֆինանսական ակտիվների հետ գործառնություններ </t>
  </si>
  <si>
    <t xml:space="preserve"> Միգրացիոն ծառայության կարողությունների զարգացում և տեխնիկական հագեցվածության ապահովում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</si>
  <si>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</si>
  <si>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</si>
  <si>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</si>
  <si>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</si>
  <si>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31001 Միգրացիոն ծառայության կարողությունների զարգացում և տեխնիկական հագեցվածության ապահովում </t>
  </si>
  <si>
    <t>դիզել գեներատոր</t>
  </si>
  <si>
    <t>Դիզելային գեներատոր քանակ, հատ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</si>
  <si>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</si>
  <si>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</si>
  <si>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</si>
  <si>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</si>
  <si>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</si>
  <si>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</si>
  <si>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</si>
  <si>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</si>
  <si>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կառավարություն</t>
  </si>
  <si>
    <t xml:space="preserve"> ԱՅԼ  ԾԱԽՍԵՐ</t>
  </si>
  <si>
    <t xml:space="preserve"> - Պահուստային միջոցներ</t>
  </si>
  <si>
    <t>ՀՀ կառավարություն</t>
  </si>
  <si>
    <t xml:space="preserve"> ՀՀ կառավարություն </t>
  </si>
  <si>
    <t xml:space="preserve"> Միջոցառումն իրականացնողի անվանումը</t>
  </si>
  <si>
    <t xml:space="preserve">ՀՀ կառավարություն </t>
  </si>
  <si>
    <t xml:space="preserve"> Միջոցառման վրա կատարված ծախսը (հազար դրամ) </t>
  </si>
  <si>
    <t>ՀՀ կառավարության պահուստային ֆոնդ</t>
  </si>
  <si>
    <t xml:space="preserve"> ՀԱՅԱՍՏԱՆԻ ՀԱՆՐԱՊԵՏՈՒԹՅԱՆ ԿԱՌԱՎԱՐՈՒԹՅԱՆ 2021 ԹՎԱԿԱՆԻ ԴԵԿՏԵՄԲԵՐԻ 23-Ի N 2121-Ն ՈՐՈՇՄԱՆ N 9.1 ՀԱՎԵԼՎԱԾԻ  9.1.59 ԱՂՅՈՒՍԱԿՈՒՄ ԿԱՏԱՐՎՈՂ ՓՈՓՈԽՈՒԹՅՈՒՆՆԵՐԸ </t>
  </si>
  <si>
    <t>ՀՀ տարածքային կառավարման և ենթակառուցվածքների նախարարության միգրացիոն ծառայություն</t>
  </si>
  <si>
    <t>Հավելված N 5</t>
  </si>
  <si>
    <t xml:space="preserve"> ՀՀ տարածքային կառավարման  և ենթակառուցվածքների  նախարարության միգրացիոն ծառայություն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</si>
  <si>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</si>
  <si>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</si>
  <si>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</si>
  <si>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</si>
  <si>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</si>
  <si>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</si>
  <si>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</si>
  <si>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</si>
  <si>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</si>
  <si>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</si>
  <si>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</si>
  <si>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</si>
  <si>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</si>
  <si>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</si>
  <si>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</si>
  <si>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Միգրացիոն ծառայության կարողությունների զարգացում և տեխնիկական հագեցվածության ապահովում</t>
  </si>
  <si>
    <t>այդ թվում` ըստ կատարողների</t>
  </si>
  <si>
    <t>Հավելված N 6</t>
  </si>
  <si>
    <t>Հավելված N 7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</si>
  <si>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</si>
  <si>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 9.1.35 ԱՂՅՈՒՍԱԿՆՈՒՄ ԿԱՏԱՐՎՈՂ ՓՈՓՈԽՈՒԹՅՈՒՆՆԵՐԸ ԵՎ ԼՐԱՑՈՒՄՆԵՐԸ</t>
  </si>
  <si>
    <t>ՀԱՅԱՍՏԱՆԻ ՀԱՆՐԱՊԵՏՈՒԹՅԱՆ ԿԱՌԱՎԱՐՈՒԹՅԱՆ 2021 ԹՎԱԿԱՆԻ ԴԵԿՏԵՄԲԵՐԻ 23-Ի 
N 2121-Ն ՈՐՈՇՄԱՆ N 10 ՀԱՎԵԼՎԱԾՈՒՄ ԿԱՏԱՐՎՈՂ ՓՈՓՈԽՈՒԹՅՈՒՆՆԵՐԸ ԵՎ ԼՐԱՑՈՒՄՆԵՐԸ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</si>
  <si>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</si>
  <si>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</si>
  <si>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ՀԱՅԱՍՏԱՆԻ ՀԱՆՐԱՊԵՏՈՒԹՅԱՆ ԿԱՌԱՎԱՐՈՒԹՅԱՆ 2020 ԹՎԱԿԱՆԻ ԴԵԿՏԵՄԲԵՐԻ 30-Ի N 2215-Ն ՈՐՈՇՄԱՆ N 9 ՀԱՎԵԼՎԱԾԻ  N 9.7 ԱՂՅՈՒՍԱԿՈՒՄ ԿԱՏԱՐՎՈՂ ՓՈՓՈԽՈՒԹՅՈՒՆՆԵՐԸ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</si>
  <si>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</si>
  <si>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</si>
  <si>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</si>
  <si>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 xml:space="preserve">    Հավելված N 9                                                  ՀՀ կառավարության                                                        2022 թվականի ___________  ___-ի                                      N _______ -Ն    որոշման                       </t>
  </si>
  <si>
    <t>Հավելված N 8</t>
  </si>
  <si>
    <t>ՀԱՅԱՍՏԱՆԻ ՀԱՆՐԱՊԵՏՈՒԹՅԱՆ ԿԱՌԱՎԱՐՈՒԹՅԱՆ 2021 ԹՎԱԿԱՆԻ ԴԵԿՏԵՄԲԵՐԻ 23-Ի N 2121-Ն ՈՐՈՇՄԱՆ N 5 ՀԱՎԵԼՎԱԾԻ N 7 ԱՂՅՈՒՍԱԿՈՒՄ ԿԱՏԱՐՎՈՂ ՓՈՓՈԽՈՒԹՅՈՒՆՆԵՐԸ ԵՎ ԼՐԱՑՈՒՄՆԵՐԸ</t>
  </si>
  <si>
    <t>ՀՀ տարածքային կառավարման և ենթակառուցվածքների նախարարություն</t>
  </si>
  <si>
    <t>ժամանակավոր կացարաններում բնակվող փախստականների կենցաղային խնդիրների լուծման միջոցառումների իրականացում</t>
  </si>
  <si>
    <t>«Հանրակացարաններ» ՊՈԱԿ</t>
  </si>
  <si>
    <t>Հավելված N4</t>
  </si>
  <si>
    <t xml:space="preserve"> Միջոցառումն իրականացնողի անվանումը` 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</si>
  <si>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</si>
  <si>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Բաժին N 10,  խումբ N 09,  դաս N 02, Սոցիալական պաշտպանությանը տրամադրվող օժանդակ ծառայություններ (այլ դասերին չպատկանող)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</si>
</sst>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##,##0.0;\(##,##0.0\);\-"/>
    <numFmt numFmtId="167" formatCode="#,##0.0"/>
    <numFmt numFmtId="168" formatCode="#,##0.0_);\(#,##0.0\)"/>
    <numFmt numFmtId="169" formatCode="_-* #,##0.00_р_._-;\-* #,##0.00_р_._-;_-* &quot;-&quot;??_р_._-;_-@_-"/>
    <numFmt numFmtId="170" formatCode="_(* #,##0.0_);_(* \(#,##0.0\);_(* &quot;-&quot;??_);_(@_)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charset val="1"/>
      <scheme val="major"/>
    </font>
    <font>
      <sz val="11"/>
      <name val="GHEA Grapalat"/>
      <family val="3"/>
    </font>
    <font>
      <sz val="10"/>
      <name val="GHEA Grapalat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06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2" fillId="0" borderId="0">
      <alignment horizontal="left" vertical="top" wrapText="1"/>
    </xf>
    <xf numFmtId="0" fontId="75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0" borderId="10" applyNumberFormat="0" applyFill="0" applyAlignment="0" applyProtection="0"/>
    <xf numFmtId="0" fontId="39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2" fillId="3" borderId="0" applyNumberFormat="0" applyBorder="0" applyAlignment="0" applyProtection="0"/>
    <xf numFmtId="0" fontId="42" fillId="4" borderId="0" applyNumberFormat="0" applyBorder="0" applyAlignment="0" applyProtection="0"/>
    <xf numFmtId="0" fontId="40" fillId="5" borderId="12" applyNumberFormat="0" applyAlignment="0" applyProtection="0"/>
    <xf numFmtId="0" fontId="43" fillId="6" borderId="13" applyNumberFormat="0" applyAlignment="0" applyProtection="0"/>
    <xf numFmtId="0" fontId="33" fillId="6" borderId="12" applyNumberFormat="0" applyAlignment="0" applyProtection="0"/>
    <xf numFmtId="0" fontId="41" fillId="0" borderId="14" applyNumberFormat="0" applyFill="0" applyAlignment="0" applyProtection="0"/>
    <xf numFmtId="0" fontId="34" fillId="7" borderId="15" applyNumberFormat="0" applyAlignment="0" applyProtection="0"/>
    <xf numFmtId="0" fontId="4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3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1" fillId="32" borderId="0" applyNumberFormat="0" applyBorder="0" applyAlignment="0" applyProtection="0"/>
    <xf numFmtId="164" fontId="11" fillId="0" borderId="0" applyFont="0" applyFill="0" applyBorder="0" applyAlignment="0" applyProtection="0"/>
    <xf numFmtId="166" fontId="81" fillId="0" borderId="0" applyFill="0" applyBorder="0" applyProtection="0">
      <alignment horizontal="right" vertical="top"/>
    </xf>
    <xf numFmtId="0" fontId="13" fillId="0" borderId="0"/>
  </cellStyleXfs>
  <cellXfs count="309">
    <xf numFmtId="0" fontId="0" fillId="0" borderId="0" xfId="0"/>
    <xf numFmtId="0" fontId="71" fillId="0" borderId="0" xfId="1" applyFont="1" applyFill="1" applyAlignment="1">
      <alignment vertical="center"/>
    </xf>
    <xf numFmtId="0" fontId="71" fillId="0" borderId="0" xfId="1" applyFont="1" applyFill="1" applyAlignment="1">
      <alignment horizontal="right" vertical="center"/>
    </xf>
    <xf numFmtId="0" fontId="71" fillId="0" borderId="0" xfId="1" applyFont="1" applyFill="1" applyBorder="1" applyAlignment="1">
      <alignment horizontal="left" vertical="top"/>
    </xf>
    <xf numFmtId="168" fontId="71" fillId="0" borderId="0" xfId="1" applyNumberFormat="1" applyFont="1" applyFill="1" applyBorder="1" applyAlignment="1">
      <alignment horizontal="center" vertical="center" wrapText="1"/>
    </xf>
    <xf numFmtId="0" fontId="70" fillId="0" borderId="0" xfId="0" applyFont="1" applyFill="1" applyAlignment="1">
      <alignment vertical="center"/>
    </xf>
    <xf numFmtId="0" fontId="70" fillId="0" borderId="0" xfId="0" applyFont="1" applyFill="1" applyAlignment="1">
      <alignment horizontal="left" vertical="center" wrapText="1"/>
    </xf>
    <xf numFmtId="0" fontId="71" fillId="0" borderId="32" xfId="106" applyFont="1" applyFill="1" applyBorder="1" applyAlignment="1">
      <alignment horizontal="center" vertical="top" wrapText="1"/>
    </xf>
    <xf numFmtId="0" fontId="71" fillId="0" borderId="32" xfId="0" applyFont="1" applyFill="1" applyBorder="1" applyAlignment="1">
      <alignment horizontal="left" vertical="center" wrapText="1"/>
    </xf>
    <xf numFmtId="0" fontId="70" fillId="0" borderId="0" xfId="0" applyFont="1" applyFill="1" applyAlignment="1">
      <alignment horizontal="right" vertical="center"/>
    </xf>
    <xf numFmtId="170" fontId="71" fillId="0" borderId="0" xfId="210" applyNumberFormat="1" applyFont="1" applyFill="1" applyAlignment="1">
      <alignment horizontal="right" vertical="center"/>
    </xf>
    <xf numFmtId="0" fontId="71" fillId="0" borderId="32" xfId="0" applyFont="1" applyFill="1" applyBorder="1" applyAlignment="1">
      <alignment horizontal="left" vertical="top" wrapText="1"/>
    </xf>
    <xf numFmtId="170" fontId="71" fillId="0" borderId="0" xfId="210" applyNumberFormat="1" applyFont="1" applyFill="1" applyAlignment="1">
      <alignment horizontal="right" vertical="top"/>
    </xf>
    <xf numFmtId="0" fontId="73" fillId="0" borderId="32" xfId="1" applyFont="1" applyFill="1" applyBorder="1" applyAlignment="1">
      <alignment horizontal="left" vertical="center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1" applyFont="1" applyFill="1"/>
    <xf numFmtId="0" fontId="70" fillId="0" borderId="0" xfId="0" applyFont="1" applyFill="1" applyAlignment="1">
      <alignment horizontal="left" vertical="top" wrapText="1"/>
    </xf>
    <xf numFmtId="0" fontId="71" fillId="0" borderId="32" xfId="1" applyFont="1" applyFill="1" applyBorder="1" applyAlignment="1">
      <alignment vertical="top" wrapText="1"/>
    </xf>
    <xf numFmtId="0" fontId="71" fillId="0" borderId="32" xfId="1" applyFont="1" applyFill="1" applyBorder="1" applyAlignment="1">
      <alignment horizontal="center" vertical="top" wrapText="1"/>
    </xf>
    <xf numFmtId="0" fontId="71" fillId="0" borderId="32" xfId="1" applyFont="1" applyFill="1" applyBorder="1" applyAlignment="1">
      <alignment vertical="center" wrapText="1"/>
    </xf>
    <xf numFmtId="0" fontId="71" fillId="0" borderId="3" xfId="1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68" fontId="71" fillId="0" borderId="32" xfId="1" applyNumberFormat="1" applyFont="1" applyFill="1" applyBorder="1" applyAlignment="1">
      <alignment horizontal="center" vertical="center" wrapText="1"/>
    </xf>
    <xf numFmtId="0" fontId="71" fillId="0" borderId="32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vertical="center" wrapText="1"/>
    </xf>
    <xf numFmtId="0" fontId="71" fillId="0" borderId="32" xfId="1" applyFont="1" applyFill="1" applyBorder="1" applyAlignment="1">
      <alignment vertical="center"/>
    </xf>
    <xf numFmtId="0" fontId="71" fillId="0" borderId="30" xfId="1" applyFont="1" applyFill="1" applyBorder="1" applyAlignment="1">
      <alignment horizontal="left" vertical="center"/>
    </xf>
    <xf numFmtId="0" fontId="71" fillId="0" borderId="29" xfId="1" applyFont="1" applyFill="1" applyBorder="1" applyAlignment="1">
      <alignment horizontal="left" vertical="center"/>
    </xf>
    <xf numFmtId="0" fontId="71" fillId="0" borderId="0" xfId="0" applyFont="1" applyFill="1"/>
    <xf numFmtId="0" fontId="70" fillId="0" borderId="0" xfId="0" applyFont="1" applyFill="1" applyAlignment="1">
      <alignment horizontal="left" vertical="top"/>
    </xf>
    <xf numFmtId="0" fontId="71" fillId="0" borderId="0" xfId="1" applyFont="1" applyFill="1" applyAlignment="1">
      <alignment horizontal="left" vertical="top" wrapText="1"/>
    </xf>
    <xf numFmtId="0" fontId="71" fillId="0" borderId="33" xfId="1" applyFont="1" applyFill="1" applyBorder="1" applyAlignment="1">
      <alignment horizontal="center" wrapText="1"/>
    </xf>
    <xf numFmtId="0" fontId="71" fillId="0" borderId="27" xfId="1" applyFont="1" applyFill="1" applyBorder="1" applyAlignment="1">
      <alignment vertical="center" wrapText="1"/>
    </xf>
    <xf numFmtId="0" fontId="71" fillId="0" borderId="32" xfId="1" applyFont="1" applyFill="1" applyBorder="1" applyAlignment="1">
      <alignment horizontal="left" vertical="center" wrapText="1"/>
    </xf>
    <xf numFmtId="0" fontId="71" fillId="0" borderId="0" xfId="1" applyFont="1" applyFill="1" applyAlignment="1">
      <alignment horizontal="left" vertical="center" wrapText="1"/>
    </xf>
    <xf numFmtId="168" fontId="71" fillId="0" borderId="32" xfId="1" applyNumberFormat="1" applyFont="1" applyFill="1" applyBorder="1" applyAlignment="1">
      <alignment horizontal="right" vertical="center" wrapText="1"/>
    </xf>
    <xf numFmtId="0" fontId="70" fillId="0" borderId="0" xfId="0" applyFont="1" applyFill="1" applyAlignment="1">
      <alignment horizontal="right" vertical="center" wrapText="1"/>
    </xf>
    <xf numFmtId="0" fontId="71" fillId="0" borderId="32" xfId="7" applyFont="1" applyFill="1" applyBorder="1" applyAlignment="1">
      <alignment horizontal="center" vertical="center" wrapText="1"/>
    </xf>
    <xf numFmtId="0" fontId="71" fillId="0" borderId="31" xfId="7" applyFont="1" applyFill="1" applyBorder="1" applyAlignment="1">
      <alignment vertical="center" wrapText="1"/>
    </xf>
    <xf numFmtId="0" fontId="70" fillId="0" borderId="32" xfId="0" applyFont="1" applyFill="1" applyBorder="1" applyAlignment="1">
      <alignment horizontal="center" vertical="center"/>
    </xf>
    <xf numFmtId="167" fontId="72" fillId="0" borderId="32" xfId="0" applyNumberFormat="1" applyFont="1" applyFill="1" applyBorder="1" applyAlignment="1">
      <alignment horizontal="center" vertical="center" wrapText="1"/>
    </xf>
    <xf numFmtId="3" fontId="70" fillId="0" borderId="32" xfId="0" applyNumberFormat="1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vertical="center"/>
    </xf>
    <xf numFmtId="0" fontId="74" fillId="0" borderId="0" xfId="0" applyFont="1" applyFill="1" applyAlignment="1">
      <alignment horizontal="left" vertical="center" wrapText="1"/>
    </xf>
    <xf numFmtId="0" fontId="70" fillId="0" borderId="0" xfId="0" applyFont="1" applyFill="1" applyBorder="1" applyAlignment="1">
      <alignment vertical="center"/>
    </xf>
    <xf numFmtId="0" fontId="71" fillId="0" borderId="30" xfId="0" applyFont="1" applyFill="1" applyBorder="1" applyAlignment="1">
      <alignment horizontal="left" vertical="top" wrapText="1"/>
    </xf>
    <xf numFmtId="0" fontId="71" fillId="0" borderId="0" xfId="1" applyFont="1" applyFill="1" applyBorder="1" applyAlignment="1">
      <alignment vertical="center" wrapText="1"/>
    </xf>
    <xf numFmtId="0" fontId="71" fillId="0" borderId="0" xfId="1" applyFont="1" applyFill="1" applyBorder="1"/>
    <xf numFmtId="0" fontId="71" fillId="0" borderId="0" xfId="1" applyFont="1" applyFill="1" applyBorder="1" applyAlignment="1">
      <alignment vertical="center"/>
    </xf>
    <xf numFmtId="0" fontId="71" fillId="0" borderId="32" xfId="1" applyFont="1" applyFill="1" applyBorder="1" applyAlignment="1">
      <alignment horizontal="left" vertical="top"/>
    </xf>
    <xf numFmtId="0" fontId="71" fillId="0" borderId="32" xfId="0" applyFont="1" applyFill="1" applyBorder="1" applyAlignment="1">
      <alignment horizontal="center" vertical="center" wrapText="1"/>
    </xf>
    <xf numFmtId="166" fontId="71" fillId="0" borderId="32" xfId="6" applyFont="1" applyFill="1" applyBorder="1" applyAlignment="1">
      <alignment horizontal="center" vertical="center"/>
    </xf>
    <xf numFmtId="0" fontId="70" fillId="0" borderId="32" xfId="0" applyFont="1" applyBorder="1" applyAlignment="1">
      <alignment horizontal="left" vertical="top" wrapText="1"/>
    </xf>
    <xf numFmtId="0" fontId="70" fillId="0" borderId="32" xfId="0" applyFont="1" applyFill="1" applyBorder="1"/>
    <xf numFmtId="0" fontId="70" fillId="0" borderId="0" xfId="0" applyFont="1" applyAlignment="1">
      <alignment horizontal="left" vertical="top" wrapText="1"/>
    </xf>
    <xf numFmtId="0" fontId="71" fillId="55" borderId="32" xfId="0" applyFont="1" applyFill="1" applyBorder="1" applyAlignment="1">
      <alignment horizontal="left" vertical="top" wrapText="1"/>
    </xf>
    <xf numFmtId="166" fontId="71" fillId="55" borderId="32" xfId="6" applyFont="1" applyFill="1" applyBorder="1" applyAlignment="1">
      <alignment horizontal="center" vertical="center"/>
    </xf>
    <xf numFmtId="0" fontId="70" fillId="55" borderId="0" xfId="0" applyFont="1" applyFill="1" applyAlignment="1">
      <alignment horizontal="left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70" fillId="0" borderId="4" xfId="0" applyFont="1" applyFill="1" applyBorder="1" applyAlignment="1">
      <alignment vertical="center" wrapText="1"/>
    </xf>
    <xf numFmtId="0" fontId="71" fillId="0" borderId="1" xfId="0" applyFont="1" applyFill="1" applyBorder="1" applyAlignment="1">
      <alignment horizontal="left" vertical="center" wrapText="1"/>
    </xf>
    <xf numFmtId="0" fontId="70" fillId="0" borderId="6" xfId="0" applyFont="1" applyFill="1" applyBorder="1" applyAlignment="1">
      <alignment vertical="center" wrapText="1"/>
    </xf>
    <xf numFmtId="167" fontId="70" fillId="0" borderId="0" xfId="0" applyNumberFormat="1" applyFont="1" applyFill="1" applyAlignment="1">
      <alignment horizontal="left" vertical="center" wrapText="1"/>
    </xf>
    <xf numFmtId="0" fontId="71" fillId="0" borderId="0" xfId="1" applyFont="1" applyFill="1" applyAlignment="1">
      <alignment horizontal="left"/>
    </xf>
    <xf numFmtId="0" fontId="70" fillId="0" borderId="32" xfId="0" applyFont="1" applyFill="1" applyBorder="1" applyAlignment="1">
      <alignment horizontal="left" vertical="center"/>
    </xf>
    <xf numFmtId="0" fontId="70" fillId="0" borderId="0" xfId="0" applyFont="1" applyFill="1" applyAlignment="1">
      <alignment horizontal="left" vertical="center"/>
    </xf>
    <xf numFmtId="0" fontId="77" fillId="55" borderId="0" xfId="0" applyFont="1" applyFill="1" applyAlignment="1">
      <alignment horizontal="left" vertical="top" wrapText="1"/>
    </xf>
    <xf numFmtId="0" fontId="70" fillId="0" borderId="0" xfId="148" applyFont="1" applyFill="1" applyAlignment="1">
      <alignment horizontal="right"/>
    </xf>
    <xf numFmtId="0" fontId="80" fillId="0" borderId="0" xfId="148" applyFont="1"/>
    <xf numFmtId="170" fontId="78" fillId="0" borderId="2" xfId="303" applyNumberFormat="1" applyFont="1" applyBorder="1" applyAlignment="1">
      <alignment vertical="center"/>
    </xf>
    <xf numFmtId="0" fontId="71" fillId="0" borderId="27" xfId="0" applyFont="1" applyFill="1" applyBorder="1" applyAlignment="1">
      <alignment horizontal="left" vertical="center"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vertical="center" wrapText="1"/>
    </xf>
    <xf numFmtId="0" fontId="71" fillId="0" borderId="30" xfId="1" applyFont="1" applyFill="1" applyBorder="1" applyAlignment="1">
      <alignment horizontal="left" vertical="center" wrapText="1"/>
    </xf>
    <xf numFmtId="0" fontId="71" fillId="0" borderId="29" xfId="1" applyFont="1" applyFill="1" applyBorder="1" applyAlignment="1">
      <alignment horizontal="left" vertical="center" wrapText="1"/>
    </xf>
    <xf numFmtId="0" fontId="71" fillId="0" borderId="32" xfId="1" applyFont="1" applyFill="1" applyBorder="1" applyAlignment="1">
      <alignment horizontal="center" vertical="center" wrapText="1"/>
    </xf>
    <xf numFmtId="0" fontId="70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3" fillId="0" borderId="32" xfId="0" applyFont="1" applyBorder="1" applyAlignment="1">
      <alignment horizontal="left" vertical="top" wrapText="1"/>
    </xf>
    <xf numFmtId="0" fontId="70" fillId="0" borderId="32" xfId="0" applyFont="1" applyFill="1" applyBorder="1" applyAlignment="1">
      <alignment horizontal="center" vertical="center" wrapText="1"/>
    </xf>
    <xf numFmtId="0" fontId="82" fillId="0" borderId="1" xfId="0" applyFont="1" applyBorder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0" fontId="71" fillId="0" borderId="0" xfId="0" applyFont="1" applyAlignment="1">
      <alignment horizontal="left" vertical="top" wrapText="1"/>
    </xf>
    <xf numFmtId="0" fontId="73" fillId="55" borderId="1" xfId="0" applyFont="1" applyFill="1" applyBorder="1" applyAlignment="1">
      <alignment horizontal="left" vertical="top" wrapText="1"/>
    </xf>
    <xf numFmtId="0" fontId="71" fillId="0" borderId="1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3" fillId="0" borderId="1" xfId="0" applyNumberFormat="1" applyFont="1" applyBorder="1" applyAlignment="1">
      <alignment horizontal="right" vertical="top" wrapText="1"/>
    </xf>
    <xf numFmtId="0" fontId="83" fillId="55" borderId="0" xfId="0" applyFont="1" applyFill="1" applyAlignment="1">
      <alignment horizontal="left" vertical="top" wrapText="1"/>
    </xf>
    <xf numFmtId="0" fontId="71" fillId="55" borderId="0" xfId="0" applyFont="1" applyFill="1"/>
    <xf numFmtId="0" fontId="71" fillId="55" borderId="0" xfId="0" applyFont="1" applyFill="1" applyAlignment="1">
      <alignment horizontal="left" vertical="top" wrapText="1"/>
    </xf>
    <xf numFmtId="168" fontId="73" fillId="55" borderId="1" xfId="0" applyNumberFormat="1" applyFont="1" applyFill="1" applyBorder="1" applyAlignment="1">
      <alignment horizontal="right" vertical="top" wrapText="1"/>
    </xf>
    <xf numFmtId="0" fontId="71" fillId="0" borderId="0" xfId="0" applyFont="1" applyFill="1" applyBorder="1" applyAlignment="1">
      <alignment horizontal="right" vertical="center"/>
    </xf>
    <xf numFmtId="0" fontId="71" fillId="0" borderId="1" xfId="106" applyFont="1" applyFill="1" applyBorder="1" applyAlignment="1">
      <alignment horizontal="center" vertical="center" wrapText="1"/>
    </xf>
    <xf numFmtId="166" fontId="71" fillId="0" borderId="1" xfId="6" applyFont="1" applyFill="1" applyBorder="1" applyAlignment="1">
      <alignment horizontal="center" vertical="top"/>
    </xf>
    <xf numFmtId="0" fontId="70" fillId="0" borderId="1" xfId="0" applyFont="1" applyFill="1" applyBorder="1" applyAlignment="1">
      <alignment horizontal="left" vertical="center" wrapText="1"/>
    </xf>
    <xf numFmtId="0" fontId="71" fillId="0" borderId="1" xfId="0" applyFont="1" applyFill="1" applyBorder="1" applyAlignment="1">
      <alignment horizontal="left" vertical="top" wrapText="1"/>
    </xf>
    <xf numFmtId="0" fontId="70" fillId="0" borderId="1" xfId="0" applyFont="1" applyFill="1" applyBorder="1" applyAlignment="1">
      <alignment vertical="center"/>
    </xf>
    <xf numFmtId="0" fontId="71" fillId="0" borderId="1" xfId="7" applyFont="1" applyFill="1" applyBorder="1" applyAlignment="1">
      <alignment horizontal="left" vertical="center" wrapText="1"/>
    </xf>
    <xf numFmtId="166" fontId="71" fillId="0" borderId="1" xfId="6" applyFont="1" applyFill="1" applyBorder="1" applyAlignment="1">
      <alignment horizontal="center" vertical="center"/>
    </xf>
    <xf numFmtId="170" fontId="76" fillId="0" borderId="1" xfId="303" applyNumberFormat="1" applyFont="1" applyBorder="1" applyAlignment="1">
      <alignment horizontal="right" vertical="top"/>
    </xf>
    <xf numFmtId="170" fontId="78" fillId="0" borderId="1" xfId="303" applyNumberFormat="1" applyFont="1" applyBorder="1" applyAlignment="1">
      <alignment vertical="center"/>
    </xf>
    <xf numFmtId="170" fontId="79" fillId="0" borderId="1" xfId="303" applyNumberFormat="1" applyFont="1" applyBorder="1" applyAlignment="1">
      <alignment horizontal="right" vertical="center" indent="1"/>
    </xf>
    <xf numFmtId="0" fontId="82" fillId="0" borderId="32" xfId="0" applyFont="1" applyBorder="1" applyAlignment="1">
      <alignment horizontal="left" vertical="top" wrapText="1"/>
    </xf>
    <xf numFmtId="166" fontId="82" fillId="0" borderId="32" xfId="304" applyNumberFormat="1" applyFont="1" applyBorder="1" applyAlignment="1">
      <alignment horizontal="right" vertical="top"/>
    </xf>
    <xf numFmtId="0" fontId="71" fillId="0" borderId="32" xfId="0" applyFont="1" applyBorder="1" applyAlignment="1">
      <alignment horizontal="left" vertical="top" wrapText="1"/>
    </xf>
    <xf numFmtId="166" fontId="71" fillId="0" borderId="32" xfId="6" applyNumberFormat="1" applyFont="1" applyBorder="1" applyAlignment="1">
      <alignment horizontal="right" vertical="top"/>
    </xf>
    <xf numFmtId="0" fontId="70" fillId="55" borderId="36" xfId="148" applyFont="1" applyFill="1" applyBorder="1" applyAlignment="1">
      <alignment vertical="center" wrapText="1"/>
    </xf>
    <xf numFmtId="170" fontId="71" fillId="0" borderId="1" xfId="98" applyNumberFormat="1" applyFont="1" applyFill="1" applyBorder="1" applyAlignment="1">
      <alignment horizontal="right" vertical="top" wrapText="1"/>
    </xf>
    <xf numFmtId="0" fontId="71" fillId="55" borderId="0" xfId="7" applyFont="1" applyFill="1">
      <alignment horizontal="left" vertical="top" wrapText="1"/>
    </xf>
    <xf numFmtId="0" fontId="82" fillId="0" borderId="0" xfId="164" applyFont="1" applyAlignment="1">
      <alignment horizontal="left" vertical="top" wrapText="1"/>
    </xf>
    <xf numFmtId="0" fontId="71" fillId="55" borderId="28" xfId="7" applyFont="1" applyFill="1" applyBorder="1" applyAlignment="1">
      <alignment vertical="top" wrapText="1"/>
    </xf>
    <xf numFmtId="0" fontId="71" fillId="55" borderId="2" xfId="7" applyFont="1" applyFill="1" applyBorder="1" applyAlignment="1">
      <alignment vertical="top" wrapText="1"/>
    </xf>
    <xf numFmtId="0" fontId="71" fillId="55" borderId="3" xfId="7" applyFont="1" applyFill="1" applyBorder="1" applyAlignment="1">
      <alignment vertical="top" wrapText="1"/>
    </xf>
    <xf numFmtId="0" fontId="71" fillId="0" borderId="28" xfId="0" applyFont="1" applyBorder="1" applyAlignment="1">
      <alignment horizontal="left" vertical="top" wrapText="1"/>
    </xf>
    <xf numFmtId="0" fontId="70" fillId="0" borderId="0" xfId="0" applyFont="1" applyFill="1" applyAlignment="1">
      <alignment horizontal="center" vertical="center" wrapText="1"/>
    </xf>
    <xf numFmtId="0" fontId="71" fillId="0" borderId="1" xfId="0" applyFont="1" applyBorder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0" fontId="71" fillId="55" borderId="1" xfId="0" applyFont="1" applyFill="1" applyBorder="1" applyAlignment="1">
      <alignment horizontal="left" vertical="top" wrapText="1"/>
    </xf>
    <xf numFmtId="0" fontId="71" fillId="0" borderId="1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top" wrapText="1"/>
    </xf>
    <xf numFmtId="166" fontId="71" fillId="0" borderId="1" xfId="304" applyNumberFormat="1" applyFont="1" applyBorder="1" applyAlignment="1">
      <alignment horizontal="right" vertical="top"/>
    </xf>
    <xf numFmtId="166" fontId="71" fillId="0" borderId="1" xfId="6" applyNumberFormat="1" applyFont="1" applyBorder="1" applyAlignment="1">
      <alignment horizontal="right" vertical="top"/>
    </xf>
    <xf numFmtId="0" fontId="70" fillId="55" borderId="1" xfId="211" applyFont="1" applyFill="1" applyBorder="1" applyAlignment="1">
      <alignment vertical="center" wrapText="1"/>
    </xf>
    <xf numFmtId="0" fontId="73" fillId="0" borderId="32" xfId="0" applyFont="1" applyBorder="1" applyAlignment="1">
      <alignment horizontal="left" vertical="top" wrapText="1"/>
    </xf>
    <xf numFmtId="168" fontId="72" fillId="0" borderId="32" xfId="0" applyNumberFormat="1" applyFont="1" applyFill="1" applyBorder="1" applyAlignment="1">
      <alignment horizontal="center" vertical="center" wrapText="1"/>
    </xf>
    <xf numFmtId="37" fontId="70" fillId="0" borderId="32" xfId="0" applyNumberFormat="1" applyFont="1" applyFill="1" applyBorder="1" applyAlignment="1">
      <alignment horizontal="center" vertical="center" wrapText="1"/>
    </xf>
    <xf numFmtId="0" fontId="71" fillId="0" borderId="3" xfId="0" applyFont="1" applyBorder="1" applyAlignment="1">
      <alignment horizontal="left" vertical="top" wrapText="1"/>
    </xf>
    <xf numFmtId="166" fontId="71" fillId="0" borderId="3" xfId="6" applyNumberFormat="1" applyFont="1" applyBorder="1" applyAlignment="1">
      <alignment horizontal="right" vertical="top"/>
    </xf>
    <xf numFmtId="0" fontId="70" fillId="55" borderId="32" xfId="148" applyFont="1" applyFill="1" applyBorder="1" applyAlignment="1">
      <alignment vertical="center" wrapText="1"/>
    </xf>
    <xf numFmtId="170" fontId="71" fillId="0" borderId="32" xfId="98" applyNumberFormat="1" applyFont="1" applyFill="1" applyBorder="1" applyAlignment="1">
      <alignment horizontal="right" vertical="top" wrapText="1"/>
    </xf>
    <xf numFmtId="0" fontId="71" fillId="0" borderId="0" xfId="106" applyFont="1" applyFill="1" applyAlignment="1">
      <alignment horizontal="center" vertical="center" wrapText="1"/>
    </xf>
    <xf numFmtId="0" fontId="71" fillId="0" borderId="0" xfId="7" applyFont="1" applyFill="1" applyAlignment="1">
      <alignment vertical="center" wrapText="1"/>
    </xf>
    <xf numFmtId="0" fontId="71" fillId="0" borderId="0" xfId="7" applyFont="1" applyFill="1" applyAlignment="1">
      <alignment horizontal="right" vertical="center"/>
    </xf>
    <xf numFmtId="0" fontId="71" fillId="0" borderId="0" xfId="106" applyFont="1" applyFill="1" applyAlignment="1">
      <alignment vertical="center" wrapText="1"/>
    </xf>
    <xf numFmtId="49" fontId="71" fillId="0" borderId="0" xfId="106" applyNumberFormat="1" applyFont="1" applyFill="1" applyAlignment="1">
      <alignment horizontal="center" vertical="center" wrapText="1"/>
    </xf>
    <xf numFmtId="0" fontId="71" fillId="0" borderId="0" xfId="106" applyNumberFormat="1" applyFont="1" applyFill="1" applyAlignment="1">
      <alignment horizontal="center" vertical="center" wrapText="1"/>
    </xf>
    <xf numFmtId="168" fontId="71" fillId="0" borderId="0" xfId="106" applyNumberFormat="1" applyFont="1" applyFill="1" applyAlignment="1">
      <alignment horizontal="center" vertical="center" wrapText="1"/>
    </xf>
    <xf numFmtId="49" fontId="71" fillId="0" borderId="1" xfId="106" applyNumberFormat="1" applyFont="1" applyFill="1" applyBorder="1" applyAlignment="1">
      <alignment horizontal="center" vertical="center" textRotation="90" wrapText="1"/>
    </xf>
    <xf numFmtId="168" fontId="71" fillId="0" borderId="1" xfId="106" applyNumberFormat="1" applyFont="1" applyFill="1" applyBorder="1" applyAlignment="1">
      <alignment horizontal="center" vertical="center" wrapText="1"/>
    </xf>
    <xf numFmtId="0" fontId="71" fillId="0" borderId="1" xfId="106" applyNumberFormat="1" applyFont="1" applyFill="1" applyBorder="1" applyAlignment="1">
      <alignment horizontal="center" vertical="center" wrapText="1"/>
    </xf>
    <xf numFmtId="170" fontId="71" fillId="0" borderId="1" xfId="303" applyNumberFormat="1" applyFont="1" applyFill="1" applyBorder="1" applyAlignment="1">
      <alignment horizontal="center" vertical="center" wrapText="1"/>
    </xf>
    <xf numFmtId="168" fontId="71" fillId="0" borderId="3" xfId="106" applyNumberFormat="1" applyFont="1" applyFill="1" applyBorder="1" applyAlignment="1">
      <alignment horizontal="center" vertical="center" wrapText="1"/>
    </xf>
    <xf numFmtId="0" fontId="71" fillId="0" borderId="1" xfId="305" applyFont="1" applyBorder="1" applyAlignment="1">
      <alignment horizontal="center" vertical="center" wrapText="1"/>
    </xf>
    <xf numFmtId="0" fontId="84" fillId="0" borderId="1" xfId="305" applyFont="1" applyBorder="1" applyAlignment="1">
      <alignment horizontal="center" vertical="center" wrapText="1"/>
    </xf>
    <xf numFmtId="0" fontId="71" fillId="0" borderId="8" xfId="106" applyNumberFormat="1" applyFont="1" applyFill="1" applyBorder="1" applyAlignment="1">
      <alignment horizontal="center" vertical="center" wrapText="1"/>
    </xf>
    <xf numFmtId="0" fontId="71" fillId="0" borderId="8" xfId="305" applyFont="1" applyBorder="1" applyAlignment="1">
      <alignment horizontal="center" vertical="center" wrapText="1"/>
    </xf>
    <xf numFmtId="0" fontId="71" fillId="0" borderId="0" xfId="106" applyNumberFormat="1" applyFont="1" applyFill="1" applyBorder="1" applyAlignment="1">
      <alignment horizontal="center" vertical="center" wrapText="1"/>
    </xf>
    <xf numFmtId="168" fontId="71" fillId="0" borderId="0" xfId="106" applyNumberFormat="1" applyFont="1" applyFill="1" applyAlignment="1">
      <alignment vertical="center" wrapText="1"/>
    </xf>
    <xf numFmtId="39" fontId="71" fillId="0" borderId="1" xfId="106" applyNumberFormat="1" applyFont="1" applyFill="1" applyBorder="1" applyAlignment="1">
      <alignment horizontal="center" vertical="center" wrapText="1"/>
    </xf>
    <xf numFmtId="167" fontId="71" fillId="0" borderId="3" xfId="106" applyNumberFormat="1" applyFont="1" applyFill="1" applyBorder="1" applyAlignment="1">
      <alignment horizontal="center" vertical="center" wrapText="1"/>
    </xf>
    <xf numFmtId="0" fontId="85" fillId="0" borderId="1" xfId="106" applyFont="1" applyFill="1" applyBorder="1" applyAlignment="1">
      <alignment horizontal="center" vertical="center" wrapText="1"/>
    </xf>
    <xf numFmtId="0" fontId="71" fillId="0" borderId="1" xfId="106" applyFont="1" applyFill="1" applyBorder="1" applyAlignment="1">
      <alignment horizontal="left" vertical="center" wrapText="1"/>
    </xf>
    <xf numFmtId="0" fontId="73" fillId="0" borderId="1" xfId="106" applyFont="1" applyFill="1" applyBorder="1" applyAlignment="1">
      <alignment horizontal="center" vertical="center" wrapText="1"/>
    </xf>
    <xf numFmtId="0" fontId="73" fillId="0" borderId="1" xfId="106" applyFont="1" applyFill="1" applyBorder="1" applyAlignment="1">
      <alignment horizontal="left" vertical="center" wrapText="1"/>
    </xf>
    <xf numFmtId="170" fontId="73" fillId="0" borderId="1" xfId="303" applyNumberFormat="1" applyFont="1" applyFill="1" applyBorder="1" applyAlignment="1">
      <alignment vertical="center" wrapText="1"/>
    </xf>
    <xf numFmtId="0" fontId="73" fillId="0" borderId="0" xfId="106" applyFont="1" applyFill="1" applyAlignment="1">
      <alignment vertical="center" wrapText="1"/>
    </xf>
    <xf numFmtId="0" fontId="0" fillId="0" borderId="0" xfId="0" applyAlignment="1">
      <alignment horizontal="center" wrapText="1"/>
    </xf>
    <xf numFmtId="166" fontId="71" fillId="0" borderId="1" xfId="304" applyNumberFormat="1" applyFont="1" applyBorder="1" applyAlignment="1">
      <alignment vertical="top"/>
    </xf>
    <xf numFmtId="0" fontId="71" fillId="0" borderId="1" xfId="0" applyFont="1" applyBorder="1" applyAlignment="1">
      <alignment horizontal="left" vertical="top" wrapText="1"/>
    </xf>
    <xf numFmtId="0" fontId="70" fillId="0" borderId="0" xfId="0" applyFont="1" applyFill="1" applyAlignment="1">
      <alignment horizontal="center" vertical="center" wrapText="1"/>
    </xf>
    <xf numFmtId="0" fontId="80" fillId="55" borderId="0" xfId="0" applyFont="1" applyFill="1"/>
    <xf numFmtId="0" fontId="71" fillId="0" borderId="0" xfId="7" applyFont="1" applyFill="1" applyAlignment="1">
      <alignment vertical="center"/>
    </xf>
    <xf numFmtId="0" fontId="70" fillId="55" borderId="1" xfId="0" applyFont="1" applyFill="1" applyBorder="1" applyAlignment="1">
      <alignment horizontal="center" vertical="center"/>
    </xf>
    <xf numFmtId="0" fontId="70" fillId="55" borderId="1" xfId="0" applyFont="1" applyFill="1" applyBorder="1" applyAlignment="1">
      <alignment vertical="center"/>
    </xf>
    <xf numFmtId="0" fontId="71" fillId="0" borderId="1" xfId="0" applyFont="1" applyFill="1" applyBorder="1" applyAlignment="1">
      <alignment horizontal="left" vertical="center" wrapText="1"/>
    </xf>
    <xf numFmtId="0" fontId="71" fillId="0" borderId="0" xfId="106" applyNumberFormat="1" applyFont="1" applyFill="1" applyAlignment="1">
      <alignment horizontal="center" vertical="center" wrapText="1"/>
    </xf>
    <xf numFmtId="0" fontId="70" fillId="55" borderId="1" xfId="0" applyFont="1" applyFill="1" applyBorder="1" applyAlignment="1">
      <alignment horizontal="center" vertical="center" wrapText="1"/>
    </xf>
    <xf numFmtId="0" fontId="70" fillId="55" borderId="1" xfId="0" applyFont="1" applyFill="1" applyBorder="1" applyAlignment="1">
      <alignment horizontal="center" vertical="center"/>
    </xf>
    <xf numFmtId="0" fontId="71" fillId="0" borderId="0" xfId="1" applyFont="1" applyFill="1" applyAlignment="1">
      <alignment horizontal="center" vertical="center" wrapText="1"/>
    </xf>
    <xf numFmtId="0" fontId="71" fillId="0" borderId="1" xfId="0" applyFont="1" applyBorder="1" applyAlignment="1">
      <alignment horizontal="left" vertical="top" wrapText="1"/>
    </xf>
    <xf numFmtId="0" fontId="73" fillId="0" borderId="32" xfId="0" applyFont="1" applyFill="1" applyBorder="1" applyAlignment="1">
      <alignment horizontal="left" vertical="center" wrapText="1"/>
    </xf>
    <xf numFmtId="0" fontId="82" fillId="55" borderId="1" xfId="0" applyFont="1" applyFill="1" applyBorder="1" applyAlignment="1">
      <alignment horizontal="left" vertical="top" wrapText="1"/>
    </xf>
    <xf numFmtId="0" fontId="71" fillId="55" borderId="1" xfId="0" applyFont="1" applyFill="1" applyBorder="1" applyAlignment="1">
      <alignment horizontal="center" vertical="top" wrapText="1"/>
    </xf>
    <xf numFmtId="0" fontId="71" fillId="55" borderId="1" xfId="0" applyFont="1" applyFill="1" applyBorder="1" applyAlignment="1">
      <alignment horizontal="left" vertical="top" wrapText="1"/>
    </xf>
    <xf numFmtId="0" fontId="70" fillId="55" borderId="1" xfId="0" applyFont="1" applyFill="1" applyBorder="1" applyAlignment="1">
      <alignment vertical="center" wrapText="1"/>
    </xf>
    <xf numFmtId="0" fontId="70" fillId="0" borderId="0" xfId="0" applyFont="1" applyFill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top"/>
    </xf>
    <xf numFmtId="0" fontId="70" fillId="0" borderId="1" xfId="0" applyFont="1" applyFill="1" applyBorder="1" applyAlignment="1">
      <alignment horizontal="center" vertical="top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1" fillId="0" borderId="28" xfId="0" applyFont="1" applyFill="1" applyBorder="1" applyAlignment="1">
      <alignment horizontal="center" vertical="center" wrapText="1"/>
    </xf>
    <xf numFmtId="0" fontId="71" fillId="0" borderId="2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0" fontId="71" fillId="0" borderId="1" xfId="0" applyFont="1" applyFill="1" applyBorder="1" applyAlignment="1">
      <alignment horizontal="left" vertical="center" wrapText="1"/>
    </xf>
    <xf numFmtId="0" fontId="70" fillId="0" borderId="1" xfId="0" applyFont="1" applyFill="1" applyBorder="1" applyAlignment="1">
      <alignment vertical="center" wrapText="1"/>
    </xf>
    <xf numFmtId="0" fontId="71" fillId="0" borderId="4" xfId="164" applyFont="1" applyFill="1" applyBorder="1" applyAlignment="1">
      <alignment horizontal="center" vertical="center"/>
    </xf>
    <xf numFmtId="0" fontId="71" fillId="0" borderId="7" xfId="164" applyFont="1" applyFill="1" applyBorder="1" applyAlignment="1">
      <alignment horizontal="center" vertical="center"/>
    </xf>
    <xf numFmtId="0" fontId="71" fillId="0" borderId="5" xfId="164" applyFont="1" applyFill="1" applyBorder="1" applyAlignment="1">
      <alignment horizontal="center" vertical="center"/>
    </xf>
    <xf numFmtId="2" fontId="70" fillId="0" borderId="7" xfId="0" applyNumberFormat="1" applyFont="1" applyFill="1" applyBorder="1" applyAlignment="1">
      <alignment horizontal="center" vertical="center" wrapText="1"/>
    </xf>
    <xf numFmtId="2" fontId="70" fillId="0" borderId="5" xfId="0" applyNumberFormat="1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top"/>
    </xf>
    <xf numFmtId="0" fontId="71" fillId="0" borderId="0" xfId="0" applyFont="1" applyFill="1" applyBorder="1" applyAlignment="1">
      <alignment horizontal="center" vertical="center"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center" wrapText="1"/>
    </xf>
    <xf numFmtId="0" fontId="71" fillId="0" borderId="5" xfId="0" applyFont="1" applyFill="1" applyBorder="1" applyAlignment="1">
      <alignment horizontal="left" vertical="center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top" wrapText="1"/>
    </xf>
    <xf numFmtId="0" fontId="70" fillId="0" borderId="35" xfId="0" applyFont="1" applyFill="1" applyBorder="1" applyAlignment="1">
      <alignment horizontal="center" vertical="top" wrapText="1"/>
    </xf>
    <xf numFmtId="0" fontId="70" fillId="0" borderId="33" xfId="0" applyFont="1" applyFill="1" applyBorder="1" applyAlignment="1">
      <alignment horizontal="center" vertical="top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/>
    </xf>
    <xf numFmtId="0" fontId="76" fillId="0" borderId="28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1" fillId="0" borderId="0" xfId="106" applyNumberFormat="1" applyFont="1" applyFill="1" applyAlignment="1">
      <alignment horizontal="center" vertical="center" wrapText="1"/>
    </xf>
    <xf numFmtId="168" fontId="71" fillId="0" borderId="38" xfId="106" applyNumberFormat="1" applyFont="1" applyFill="1" applyBorder="1" applyAlignment="1">
      <alignment horizontal="right" vertical="center" wrapText="1"/>
    </xf>
    <xf numFmtId="49" fontId="71" fillId="0" borderId="1" xfId="106" applyNumberFormat="1" applyFont="1" applyFill="1" applyBorder="1" applyAlignment="1">
      <alignment horizontal="center" vertical="center" wrapText="1"/>
    </xf>
    <xf numFmtId="0" fontId="71" fillId="0" borderId="8" xfId="106" applyNumberFormat="1" applyFont="1" applyFill="1" applyBorder="1" applyAlignment="1">
      <alignment horizontal="center" vertical="center" wrapText="1"/>
    </xf>
    <xf numFmtId="0" fontId="71" fillId="0" borderId="2" xfId="106" applyNumberFormat="1" applyFont="1" applyFill="1" applyBorder="1" applyAlignment="1">
      <alignment horizontal="center" vertical="center" wrapText="1"/>
    </xf>
    <xf numFmtId="0" fontId="71" fillId="0" borderId="3" xfId="106" applyNumberFormat="1" applyFont="1" applyFill="1" applyBorder="1" applyAlignment="1">
      <alignment horizontal="center" vertical="center" wrapText="1"/>
    </xf>
    <xf numFmtId="168" fontId="71" fillId="0" borderId="4" xfId="106" applyNumberFormat="1" applyFont="1" applyFill="1" applyBorder="1" applyAlignment="1">
      <alignment horizontal="center" vertical="center" wrapText="1"/>
    </xf>
    <xf numFmtId="168" fontId="71" fillId="0" borderId="7" xfId="106" applyNumberFormat="1" applyFont="1" applyFill="1" applyBorder="1" applyAlignment="1">
      <alignment horizontal="center" vertical="center" wrapText="1"/>
    </xf>
    <xf numFmtId="168" fontId="71" fillId="0" borderId="5" xfId="106" applyNumberFormat="1" applyFont="1" applyFill="1" applyBorder="1" applyAlignment="1">
      <alignment horizontal="center" vertical="center" wrapText="1"/>
    </xf>
    <xf numFmtId="168" fontId="71" fillId="0" borderId="8" xfId="106" applyNumberFormat="1" applyFont="1" applyFill="1" applyBorder="1" applyAlignment="1">
      <alignment horizontal="center" vertical="center" wrapText="1"/>
    </xf>
    <xf numFmtId="168" fontId="71" fillId="0" borderId="3" xfId="106" applyNumberFormat="1" applyFont="1" applyFill="1" applyBorder="1" applyAlignment="1">
      <alignment horizontal="center" vertical="center" wrapText="1"/>
    </xf>
    <xf numFmtId="0" fontId="71" fillId="0" borderId="0" xfId="7" applyFont="1" applyFill="1" applyAlignment="1">
      <alignment horizontal="right" vertical="center" wrapText="1"/>
    </xf>
    <xf numFmtId="0" fontId="71" fillId="0" borderId="0" xfId="7" applyFont="1" applyFill="1" applyAlignment="1">
      <alignment horizontal="center" vertical="center" wrapText="1"/>
    </xf>
    <xf numFmtId="0" fontId="71" fillId="0" borderId="38" xfId="7" applyFont="1" applyFill="1" applyBorder="1" applyAlignment="1">
      <alignment horizontal="right" wrapText="1"/>
    </xf>
    <xf numFmtId="0" fontId="70" fillId="55" borderId="4" xfId="0" applyFont="1" applyFill="1" applyBorder="1" applyAlignment="1">
      <alignment horizontal="center" vertical="center"/>
    </xf>
    <xf numFmtId="0" fontId="70" fillId="55" borderId="7" xfId="0" applyFont="1" applyFill="1" applyBorder="1" applyAlignment="1">
      <alignment horizontal="center" vertical="center"/>
    </xf>
    <xf numFmtId="0" fontId="70" fillId="55" borderId="5" xfId="0" applyFont="1" applyFill="1" applyBorder="1" applyAlignment="1">
      <alignment horizontal="center" vertical="center"/>
    </xf>
    <xf numFmtId="0" fontId="70" fillId="55" borderId="8" xfId="0" applyFont="1" applyFill="1" applyBorder="1" applyAlignment="1">
      <alignment horizontal="center" vertical="center"/>
    </xf>
    <xf numFmtId="0" fontId="70" fillId="55" borderId="3" xfId="0" applyFont="1" applyFill="1" applyBorder="1" applyAlignment="1">
      <alignment horizontal="center" vertical="center"/>
    </xf>
    <xf numFmtId="0" fontId="70" fillId="55" borderId="4" xfId="0" applyFont="1" applyFill="1" applyBorder="1" applyAlignment="1">
      <alignment horizontal="left" vertical="center" wrapText="1"/>
    </xf>
    <xf numFmtId="0" fontId="70" fillId="55" borderId="7" xfId="0" applyFont="1" applyFill="1" applyBorder="1" applyAlignment="1">
      <alignment horizontal="left" vertical="center" wrapText="1"/>
    </xf>
    <xf numFmtId="0" fontId="70" fillId="55" borderId="5" xfId="0" applyFont="1" applyFill="1" applyBorder="1" applyAlignment="1">
      <alignment horizontal="left" vertical="center" wrapText="1"/>
    </xf>
    <xf numFmtId="0" fontId="70" fillId="55" borderId="1" xfId="0" applyFont="1" applyFill="1" applyBorder="1" applyAlignment="1">
      <alignment horizontal="center" vertical="center"/>
    </xf>
    <xf numFmtId="0" fontId="70" fillId="55" borderId="4" xfId="0" applyFont="1" applyFill="1" applyBorder="1" applyAlignment="1">
      <alignment horizontal="center" vertical="center" wrapText="1"/>
    </xf>
    <xf numFmtId="0" fontId="70" fillId="55" borderId="7" xfId="0" applyFont="1" applyFill="1" applyBorder="1" applyAlignment="1">
      <alignment horizontal="center" vertical="center" wrapText="1"/>
    </xf>
    <xf numFmtId="0" fontId="70" fillId="55" borderId="5" xfId="0" applyFont="1" applyFill="1" applyBorder="1" applyAlignment="1">
      <alignment horizontal="center" vertical="center" wrapText="1"/>
    </xf>
    <xf numFmtId="0" fontId="71" fillId="55" borderId="2" xfId="7" applyFont="1" applyFill="1" applyBorder="1" applyAlignment="1">
      <alignment horizontal="center" vertical="top" wrapText="1"/>
    </xf>
    <xf numFmtId="0" fontId="71" fillId="55" borderId="3" xfId="7" applyFont="1" applyFill="1" applyBorder="1" applyAlignment="1">
      <alignment horizontal="center" vertical="top" wrapText="1"/>
    </xf>
    <xf numFmtId="0" fontId="71" fillId="55" borderId="28" xfId="7" applyFont="1" applyFill="1" applyBorder="1" applyAlignment="1">
      <alignment horizontal="center" vertical="top" wrapText="1"/>
    </xf>
    <xf numFmtId="0" fontId="70" fillId="55" borderId="28" xfId="148" applyFont="1" applyFill="1" applyBorder="1" applyAlignment="1">
      <alignment horizontal="center" vertical="top" wrapText="1"/>
    </xf>
    <xf numFmtId="0" fontId="70" fillId="55" borderId="2" xfId="148" applyFont="1" applyFill="1" applyBorder="1" applyAlignment="1">
      <alignment horizontal="center" vertical="top" wrapText="1"/>
    </xf>
    <xf numFmtId="0" fontId="70" fillId="55" borderId="3" xfId="148" applyFont="1" applyFill="1" applyBorder="1" applyAlignment="1">
      <alignment horizontal="center" vertical="top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0" fillId="55" borderId="37" xfId="148" applyFont="1" applyFill="1" applyBorder="1" applyAlignment="1">
      <alignment horizontal="center" vertical="top" wrapText="1"/>
    </xf>
    <xf numFmtId="0" fontId="70" fillId="0" borderId="0" xfId="0" applyFont="1" applyFill="1" applyAlignment="1">
      <alignment horizontal="center" vertical="center" wrapText="1"/>
    </xf>
    <xf numFmtId="0" fontId="71" fillId="55" borderId="28" xfId="0" applyFont="1" applyFill="1" applyBorder="1" applyAlignment="1">
      <alignment horizontal="center" vertical="top" wrapText="1"/>
    </xf>
    <xf numFmtId="0" fontId="71" fillId="55" borderId="2" xfId="0" applyFont="1" applyFill="1" applyBorder="1" applyAlignment="1">
      <alignment horizontal="center" vertical="top" wrapText="1"/>
    </xf>
    <xf numFmtId="0" fontId="71" fillId="55" borderId="3" xfId="0" applyFont="1" applyFill="1" applyBorder="1" applyAlignment="1">
      <alignment horizontal="center" vertical="top" wrapText="1"/>
    </xf>
    <xf numFmtId="0" fontId="71" fillId="0" borderId="28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0" fillId="55" borderId="28" xfId="211" applyFont="1" applyFill="1" applyBorder="1" applyAlignment="1">
      <alignment horizontal="center" vertical="top" wrapText="1"/>
    </xf>
    <xf numFmtId="0" fontId="70" fillId="55" borderId="2" xfId="211" applyFont="1" applyFill="1" applyBorder="1" applyAlignment="1">
      <alignment horizontal="center" vertical="top" wrapText="1"/>
    </xf>
    <xf numFmtId="0" fontId="70" fillId="55" borderId="3" xfId="211" applyFont="1" applyFill="1" applyBorder="1" applyAlignment="1">
      <alignment horizontal="center" vertical="top" wrapText="1"/>
    </xf>
    <xf numFmtId="0" fontId="71" fillId="0" borderId="4" xfId="0" applyFont="1" applyFill="1" applyBorder="1" applyAlignment="1">
      <alignment horizontal="center" vertical="top" wrapText="1"/>
    </xf>
    <xf numFmtId="0" fontId="71" fillId="0" borderId="7" xfId="0" applyFont="1" applyFill="1" applyBorder="1" applyAlignment="1">
      <alignment horizontal="center" vertical="top" wrapText="1"/>
    </xf>
    <xf numFmtId="0" fontId="71" fillId="0" borderId="5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vertical="center" wrapText="1"/>
    </xf>
    <xf numFmtId="0" fontId="71" fillId="0" borderId="0" xfId="1" applyFont="1" applyFill="1" applyAlignment="1">
      <alignment horizontal="center" vertical="center"/>
    </xf>
    <xf numFmtId="0" fontId="71" fillId="0" borderId="30" xfId="1" applyFont="1" applyFill="1" applyBorder="1" applyAlignment="1">
      <alignment horizontal="left" vertical="center" wrapText="1"/>
    </xf>
    <xf numFmtId="0" fontId="71" fillId="0" borderId="29" xfId="1" applyFont="1" applyFill="1" applyBorder="1" applyAlignment="1">
      <alignment horizontal="left" vertical="center" wrapText="1"/>
    </xf>
    <xf numFmtId="0" fontId="71" fillId="0" borderId="31" xfId="1" applyFont="1" applyFill="1" applyBorder="1" applyAlignment="1">
      <alignment horizontal="center" vertical="center" wrapText="1"/>
    </xf>
    <xf numFmtId="0" fontId="71" fillId="0" borderId="29" xfId="1" applyFont="1" applyFill="1" applyBorder="1" applyAlignment="1">
      <alignment horizontal="center" vertical="center" wrapText="1"/>
    </xf>
    <xf numFmtId="0" fontId="71" fillId="0" borderId="30" xfId="1" applyFont="1" applyFill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0" fontId="71" fillId="0" borderId="7" xfId="0" applyFont="1" applyBorder="1" applyAlignment="1">
      <alignment horizontal="center" vertical="top" wrapText="1"/>
    </xf>
    <xf numFmtId="0" fontId="71" fillId="0" borderId="5" xfId="0" applyFont="1" applyBorder="1" applyAlignment="1">
      <alignment horizontal="center" vertical="top" wrapText="1"/>
    </xf>
    <xf numFmtId="0" fontId="82" fillId="55" borderId="0" xfId="0" applyFont="1" applyFill="1" applyBorder="1" applyAlignment="1">
      <alignment horizontal="center" vertical="center" wrapText="1"/>
    </xf>
    <xf numFmtId="0" fontId="82" fillId="0" borderId="0" xfId="164" applyFont="1" applyAlignment="1">
      <alignment horizontal="center" vertical="center"/>
    </xf>
    <xf numFmtId="0" fontId="82" fillId="0" borderId="0" xfId="164" applyFont="1" applyAlignment="1">
      <alignment horizontal="left" vertical="top" wrapText="1"/>
    </xf>
    <xf numFmtId="0" fontId="73" fillId="0" borderId="0" xfId="0" applyFont="1" applyBorder="1" applyAlignment="1">
      <alignment horizontal="right" vertical="top" wrapText="1"/>
    </xf>
    <xf numFmtId="0" fontId="82" fillId="0" borderId="1" xfId="0" applyFont="1" applyBorder="1" applyAlignment="1">
      <alignment horizontal="left" vertical="top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0" fillId="0" borderId="31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1" fillId="0" borderId="0" xfId="1" applyFont="1" applyFill="1" applyAlignment="1">
      <alignment horizontal="center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3" fillId="0" borderId="32" xfId="0" applyFont="1" applyBorder="1" applyAlignment="1">
      <alignment horizontal="left" vertical="top" wrapText="1"/>
    </xf>
    <xf numFmtId="0" fontId="71" fillId="0" borderId="30" xfId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horizontal="left" vertical="center" wrapText="1"/>
    </xf>
    <xf numFmtId="0" fontId="82" fillId="55" borderId="0" xfId="0" applyFont="1" applyFill="1" applyAlignment="1">
      <alignment horizontal="center" vertical="top"/>
    </xf>
    <xf numFmtId="0" fontId="82" fillId="55" borderId="0" xfId="0" applyFont="1" applyFill="1" applyAlignment="1">
      <alignment horizontal="left" vertical="top" wrapText="1"/>
    </xf>
    <xf numFmtId="0" fontId="82" fillId="55" borderId="1" xfId="0" applyFont="1" applyFill="1" applyBorder="1" applyAlignment="1">
      <alignment horizontal="left" vertical="top" wrapText="1"/>
    </xf>
    <xf numFmtId="0" fontId="71" fillId="55" borderId="1" xfId="0" applyFont="1" applyFill="1" applyBorder="1" applyAlignment="1">
      <alignment horizontal="center" vertical="top" wrapText="1"/>
    </xf>
    <xf numFmtId="0" fontId="71" fillId="55" borderId="1" xfId="0" applyFont="1" applyFill="1" applyBorder="1" applyAlignment="1">
      <alignment horizontal="left" vertical="top" wrapText="1"/>
    </xf>
    <xf numFmtId="0" fontId="71" fillId="55" borderId="7" xfId="0" applyFont="1" applyFill="1" applyBorder="1" applyAlignment="1">
      <alignment horizontal="center" vertical="top" wrapText="1"/>
    </xf>
    <xf numFmtId="0" fontId="71" fillId="55" borderId="5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vertical="center" wrapText="1"/>
    </xf>
    <xf numFmtId="0" fontId="70" fillId="0" borderId="30" xfId="0" applyFont="1" applyFill="1" applyBorder="1" applyAlignment="1">
      <alignment vertical="center" wrapText="1"/>
    </xf>
    <xf numFmtId="0" fontId="70" fillId="0" borderId="31" xfId="0" applyFont="1" applyFill="1" applyBorder="1" applyAlignment="1">
      <alignment vertical="center" wrapText="1"/>
    </xf>
    <xf numFmtId="0" fontId="70" fillId="0" borderId="29" xfId="0" applyFont="1" applyFill="1" applyBorder="1" applyAlignment="1">
      <alignment vertical="center" wrapText="1"/>
    </xf>
    <xf numFmtId="0" fontId="70" fillId="0" borderId="30" xfId="0" applyFont="1" applyFill="1" applyBorder="1" applyAlignment="1">
      <alignment horizontal="left" vertical="center" wrapText="1"/>
    </xf>
    <xf numFmtId="0" fontId="70" fillId="0" borderId="31" xfId="0" applyFont="1" applyFill="1" applyBorder="1" applyAlignment="1">
      <alignment horizontal="left" vertical="center" wrapText="1"/>
    </xf>
    <xf numFmtId="0" fontId="70" fillId="0" borderId="29" xfId="0" applyFont="1" applyFill="1" applyBorder="1" applyAlignment="1">
      <alignment horizontal="left" vertical="center" wrapText="1"/>
    </xf>
    <xf numFmtId="0" fontId="70" fillId="0" borderId="32" xfId="0" applyFont="1" applyFill="1" applyBorder="1" applyAlignment="1">
      <alignment horizontal="left" vertical="center" wrapText="1"/>
    </xf>
    <xf numFmtId="0" fontId="70" fillId="0" borderId="30" xfId="0" applyFont="1" applyFill="1" applyBorder="1" applyAlignment="1">
      <alignment horizontal="center" vertical="top" wrapText="1"/>
    </xf>
    <xf numFmtId="0" fontId="70" fillId="0" borderId="31" xfId="0" applyFont="1" applyFill="1" applyBorder="1" applyAlignment="1">
      <alignment horizontal="center" vertical="top" wrapText="1"/>
    </xf>
    <xf numFmtId="0" fontId="70" fillId="0" borderId="29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center" wrapText="1"/>
    </xf>
  </cellXfs>
  <cellStyles count="306">
    <cellStyle name="20% - Accent1" xfId="28" builtinId="30" customBuiltin="1"/>
    <cellStyle name="20% - Accent1 2" xfId="68" xr:uid="{00000000-0005-0000-0000-000000000000}"/>
    <cellStyle name="20% - Accent1 2 2" xfId="107" xr:uid="{00000000-0005-0000-0000-000001000000}"/>
    <cellStyle name="20% - Accent1 3" xfId="166" xr:uid="{00000000-0005-0000-0000-000002000000}"/>
    <cellStyle name="20% - Accent1 4" xfId="190" xr:uid="{00000000-0005-0000-0000-000003000000}"/>
    <cellStyle name="20% - Accent2" xfId="32" builtinId="34" customBuiltin="1"/>
    <cellStyle name="20% - Accent2 2" xfId="71" xr:uid="{00000000-0005-0000-0000-000004000000}"/>
    <cellStyle name="20% - Accent2 2 2" xfId="108" xr:uid="{00000000-0005-0000-0000-000005000000}"/>
    <cellStyle name="20% - Accent2 3" xfId="168" xr:uid="{00000000-0005-0000-0000-000006000000}"/>
    <cellStyle name="20% - Accent2 4" xfId="192" xr:uid="{00000000-0005-0000-0000-000007000000}"/>
    <cellStyle name="20% - Accent3" xfId="36" builtinId="38" customBuiltin="1"/>
    <cellStyle name="20% - Accent3 2" xfId="70" xr:uid="{00000000-0005-0000-0000-000008000000}"/>
    <cellStyle name="20% - Accent3 2 2" xfId="109" xr:uid="{00000000-0005-0000-0000-000009000000}"/>
    <cellStyle name="20% - Accent3 3" xfId="170" xr:uid="{00000000-0005-0000-0000-00000A000000}"/>
    <cellStyle name="20% - Accent3 4" xfId="194" xr:uid="{00000000-0005-0000-0000-00000B000000}"/>
    <cellStyle name="20% - Accent4" xfId="40" builtinId="42" customBuiltin="1"/>
    <cellStyle name="20% - Accent4 2" xfId="87" xr:uid="{00000000-0005-0000-0000-00000C000000}"/>
    <cellStyle name="20% - Accent4 2 2" xfId="110" xr:uid="{00000000-0005-0000-0000-00000D000000}"/>
    <cellStyle name="20% - Accent4 3" xfId="172" xr:uid="{00000000-0005-0000-0000-00000E000000}"/>
    <cellStyle name="20% - Accent4 4" xfId="196" xr:uid="{00000000-0005-0000-0000-00000F000000}"/>
    <cellStyle name="20% - Accent5" xfId="44" builtinId="46" customBuiltin="1"/>
    <cellStyle name="20% - Accent5 2" xfId="90" xr:uid="{00000000-0005-0000-0000-000010000000}"/>
    <cellStyle name="20% - Accent5 2 2" xfId="111" xr:uid="{00000000-0005-0000-0000-000011000000}"/>
    <cellStyle name="20% - Accent5 3" xfId="174" xr:uid="{00000000-0005-0000-0000-000012000000}"/>
    <cellStyle name="20% - Accent5 4" xfId="198" xr:uid="{00000000-0005-0000-0000-000013000000}"/>
    <cellStyle name="20% - Accent6" xfId="48" builtinId="50" customBuiltin="1"/>
    <cellStyle name="20% - Accent6 2" xfId="58" xr:uid="{00000000-0005-0000-0000-000014000000}"/>
    <cellStyle name="20% - Accent6 2 2" xfId="112" xr:uid="{00000000-0005-0000-0000-000015000000}"/>
    <cellStyle name="20% - Accent6 3" xfId="176" xr:uid="{00000000-0005-0000-0000-000016000000}"/>
    <cellStyle name="20% - Accent6 4" xfId="200" xr:uid="{00000000-0005-0000-0000-000017000000}"/>
    <cellStyle name="20% - Акцент1 2" xfId="222" xr:uid="{00000000-0005-0000-0000-000019000000}"/>
    <cellStyle name="20% — акцент1 2" xfId="280" xr:uid="{00000000-0005-0000-0000-00001A000000}"/>
    <cellStyle name="20% - Акцент2 2" xfId="224" xr:uid="{00000000-0005-0000-0000-00001C000000}"/>
    <cellStyle name="20% — акцент2 2" xfId="284" xr:uid="{00000000-0005-0000-0000-00001D000000}"/>
    <cellStyle name="20% - Акцент3 2" xfId="226" xr:uid="{00000000-0005-0000-0000-00001F000000}"/>
    <cellStyle name="20% — акцент3 2" xfId="288" xr:uid="{00000000-0005-0000-0000-000020000000}"/>
    <cellStyle name="20% - Акцент4 2" xfId="228" xr:uid="{00000000-0005-0000-0000-000022000000}"/>
    <cellStyle name="20% — акцент4 2" xfId="292" xr:uid="{00000000-0005-0000-0000-000023000000}"/>
    <cellStyle name="20% - Акцент5 2" xfId="230" xr:uid="{00000000-0005-0000-0000-000025000000}"/>
    <cellStyle name="20% — акцент5 2" xfId="296" xr:uid="{00000000-0005-0000-0000-000026000000}"/>
    <cellStyle name="20% - Акцент6 2" xfId="232" xr:uid="{00000000-0005-0000-0000-000028000000}"/>
    <cellStyle name="20% — акцент6 2" xfId="300" xr:uid="{00000000-0005-0000-0000-000029000000}"/>
    <cellStyle name="40% - Accent1" xfId="29" builtinId="31" customBuiltin="1"/>
    <cellStyle name="40% - Accent1 2" xfId="92" xr:uid="{00000000-0005-0000-0000-00002A000000}"/>
    <cellStyle name="40% - Accent1 2 2" xfId="113" xr:uid="{00000000-0005-0000-0000-00002B000000}"/>
    <cellStyle name="40% - Accent1 3" xfId="167" xr:uid="{00000000-0005-0000-0000-00002C000000}"/>
    <cellStyle name="40% - Accent1 4" xfId="191" xr:uid="{00000000-0005-0000-0000-00002D000000}"/>
    <cellStyle name="40% - Accent2" xfId="33" builtinId="35" customBuiltin="1"/>
    <cellStyle name="40% - Accent2 2" xfId="60" xr:uid="{00000000-0005-0000-0000-00002E000000}"/>
    <cellStyle name="40% - Accent2 2 2" xfId="114" xr:uid="{00000000-0005-0000-0000-00002F000000}"/>
    <cellStyle name="40% - Accent2 3" xfId="169" xr:uid="{00000000-0005-0000-0000-000030000000}"/>
    <cellStyle name="40% - Accent2 4" xfId="193" xr:uid="{00000000-0005-0000-0000-000031000000}"/>
    <cellStyle name="40% - Accent3" xfId="37" builtinId="39" customBuiltin="1"/>
    <cellStyle name="40% - Accent3 2" xfId="86" xr:uid="{00000000-0005-0000-0000-000032000000}"/>
    <cellStyle name="40% - Accent3 2 2" xfId="115" xr:uid="{00000000-0005-0000-0000-000033000000}"/>
    <cellStyle name="40% - Accent3 3" xfId="171" xr:uid="{00000000-0005-0000-0000-000034000000}"/>
    <cellStyle name="40% - Accent3 4" xfId="195" xr:uid="{00000000-0005-0000-0000-000035000000}"/>
    <cellStyle name="40% - Accent4" xfId="41" builtinId="43" customBuiltin="1"/>
    <cellStyle name="40% - Accent4 2" xfId="77" xr:uid="{00000000-0005-0000-0000-000036000000}"/>
    <cellStyle name="40% - Accent4 2 2" xfId="116" xr:uid="{00000000-0005-0000-0000-000037000000}"/>
    <cellStyle name="40% - Accent4 3" xfId="173" xr:uid="{00000000-0005-0000-0000-000038000000}"/>
    <cellStyle name="40% - Accent4 4" xfId="197" xr:uid="{00000000-0005-0000-0000-000039000000}"/>
    <cellStyle name="40% - Accent5" xfId="45" builtinId="47" customBuiltin="1"/>
    <cellStyle name="40% - Accent5 2" xfId="76" xr:uid="{00000000-0005-0000-0000-00003A000000}"/>
    <cellStyle name="40% - Accent5 2 2" xfId="117" xr:uid="{00000000-0005-0000-0000-00003B000000}"/>
    <cellStyle name="40% - Accent5 3" xfId="175" xr:uid="{00000000-0005-0000-0000-00003C000000}"/>
    <cellStyle name="40% - Accent5 4" xfId="199" xr:uid="{00000000-0005-0000-0000-00003D000000}"/>
    <cellStyle name="40% - Accent6" xfId="49" builtinId="51" customBuiltin="1"/>
    <cellStyle name="40% - Accent6 2" xfId="59" xr:uid="{00000000-0005-0000-0000-00003E000000}"/>
    <cellStyle name="40% - Accent6 2 2" xfId="118" xr:uid="{00000000-0005-0000-0000-00003F000000}"/>
    <cellStyle name="40% - Accent6 3" xfId="177" xr:uid="{00000000-0005-0000-0000-000040000000}"/>
    <cellStyle name="40% - Accent6 4" xfId="201" xr:uid="{00000000-0005-0000-0000-000041000000}"/>
    <cellStyle name="40% - Акцент1 2" xfId="223" xr:uid="{00000000-0005-0000-0000-000043000000}"/>
    <cellStyle name="40% — акцент1 2" xfId="281" xr:uid="{00000000-0005-0000-0000-000044000000}"/>
    <cellStyle name="40% - Акцент2 2" xfId="225" xr:uid="{00000000-0005-0000-0000-000046000000}"/>
    <cellStyle name="40% — акцент2 2" xfId="285" xr:uid="{00000000-0005-0000-0000-000047000000}"/>
    <cellStyle name="40% - Акцент3 2" xfId="227" xr:uid="{00000000-0005-0000-0000-000049000000}"/>
    <cellStyle name="40% — акцент3 2" xfId="289" xr:uid="{00000000-0005-0000-0000-00004A000000}"/>
    <cellStyle name="40% - Акцент4 2" xfId="229" xr:uid="{00000000-0005-0000-0000-00004C000000}"/>
    <cellStyle name="40% — акцент4 2" xfId="293" xr:uid="{00000000-0005-0000-0000-00004D000000}"/>
    <cellStyle name="40% - Акцент5 2" xfId="231" xr:uid="{00000000-0005-0000-0000-00004F000000}"/>
    <cellStyle name="40% — акцент5 2" xfId="297" xr:uid="{00000000-0005-0000-0000-000050000000}"/>
    <cellStyle name="40% - Акцент6 2" xfId="233" xr:uid="{00000000-0005-0000-0000-000052000000}"/>
    <cellStyle name="40% — акцент6 2" xfId="301" xr:uid="{00000000-0005-0000-0000-000053000000}"/>
    <cellStyle name="60% - Accent1" xfId="30" builtinId="32" customBuiltin="1"/>
    <cellStyle name="60% - Accent1 2" xfId="63" xr:uid="{00000000-0005-0000-0000-000054000000}"/>
    <cellStyle name="60% - Accent1 2 2" xfId="119" xr:uid="{00000000-0005-0000-0000-000055000000}"/>
    <cellStyle name="60% - Accent2" xfId="34" builtinId="36" customBuiltin="1"/>
    <cellStyle name="60% - Accent2 2" xfId="61" xr:uid="{00000000-0005-0000-0000-000056000000}"/>
    <cellStyle name="60% - Accent2 2 2" xfId="120" xr:uid="{00000000-0005-0000-0000-000057000000}"/>
    <cellStyle name="60% - Accent3" xfId="38" builtinId="40" customBuiltin="1"/>
    <cellStyle name="60% - Accent3 2" xfId="55" xr:uid="{00000000-0005-0000-0000-000058000000}"/>
    <cellStyle name="60% - Accent3 2 2" xfId="121" xr:uid="{00000000-0005-0000-0000-000059000000}"/>
    <cellStyle name="60% - Accent4" xfId="42" builtinId="44" customBuiltin="1"/>
    <cellStyle name="60% - Accent4 2" xfId="65" xr:uid="{00000000-0005-0000-0000-00005A000000}"/>
    <cellStyle name="60% - Accent4 2 2" xfId="122" xr:uid="{00000000-0005-0000-0000-00005B000000}"/>
    <cellStyle name="60% - Accent5" xfId="46" builtinId="48" customBuiltin="1"/>
    <cellStyle name="60% - Accent5 2" xfId="72" xr:uid="{00000000-0005-0000-0000-00005C000000}"/>
    <cellStyle name="60% - Accent5 2 2" xfId="123" xr:uid="{00000000-0005-0000-0000-00005D000000}"/>
    <cellStyle name="60% - Accent6" xfId="50" builtinId="52" customBuiltin="1"/>
    <cellStyle name="60% - Accent6 2" xfId="54" xr:uid="{00000000-0005-0000-0000-00005E000000}"/>
    <cellStyle name="60% - Accent6 2 2" xfId="124" xr:uid="{00000000-0005-0000-0000-00005F000000}"/>
    <cellStyle name="60% - Акцент1 2" xfId="234" xr:uid="{00000000-0005-0000-0000-000061000000}"/>
    <cellStyle name="60% — акцент1 2" xfId="282" xr:uid="{00000000-0005-0000-0000-000062000000}"/>
    <cellStyle name="60% - Акцент2 2" xfId="235" xr:uid="{00000000-0005-0000-0000-000064000000}"/>
    <cellStyle name="60% — акцент2 2" xfId="286" xr:uid="{00000000-0005-0000-0000-000065000000}"/>
    <cellStyle name="60% - Акцент3 2" xfId="236" xr:uid="{00000000-0005-0000-0000-000067000000}"/>
    <cellStyle name="60% — акцент3 2" xfId="290" xr:uid="{00000000-0005-0000-0000-000068000000}"/>
    <cellStyle name="60% - Акцент4 2" xfId="237" xr:uid="{00000000-0005-0000-0000-00006A000000}"/>
    <cellStyle name="60% — акцент4 2" xfId="294" xr:uid="{00000000-0005-0000-0000-00006B000000}"/>
    <cellStyle name="60% - Акцент5 2" xfId="238" xr:uid="{00000000-0005-0000-0000-00006D000000}"/>
    <cellStyle name="60% — акцент5 2" xfId="298" xr:uid="{00000000-0005-0000-0000-00006E000000}"/>
    <cellStyle name="60% - Акцент6 2" xfId="239" xr:uid="{00000000-0005-0000-0000-000070000000}"/>
    <cellStyle name="60% — акцент6 2" xfId="302" xr:uid="{00000000-0005-0000-0000-000071000000}"/>
    <cellStyle name="Accent1" xfId="27" builtinId="29" customBuiltin="1"/>
    <cellStyle name="Accent1 2" xfId="56" xr:uid="{00000000-0005-0000-0000-000072000000}"/>
    <cellStyle name="Accent1 2 2" xfId="125" xr:uid="{00000000-0005-0000-0000-000073000000}"/>
    <cellStyle name="Accent2" xfId="31" builtinId="33" customBuiltin="1"/>
    <cellStyle name="Accent2 2" xfId="52" xr:uid="{00000000-0005-0000-0000-000074000000}"/>
    <cellStyle name="Accent2 2 2" xfId="126" xr:uid="{00000000-0005-0000-0000-000075000000}"/>
    <cellStyle name="Accent3" xfId="35" builtinId="37" customBuiltin="1"/>
    <cellStyle name="Accent3 2" xfId="89" xr:uid="{00000000-0005-0000-0000-000076000000}"/>
    <cellStyle name="Accent3 2 2" xfId="127" xr:uid="{00000000-0005-0000-0000-000077000000}"/>
    <cellStyle name="Accent4" xfId="39" builtinId="41" customBuiltin="1"/>
    <cellStyle name="Accent4 2" xfId="74" xr:uid="{00000000-0005-0000-0000-000078000000}"/>
    <cellStyle name="Accent4 2 2" xfId="128" xr:uid="{00000000-0005-0000-0000-000079000000}"/>
    <cellStyle name="Accent5" xfId="43" builtinId="45" customBuiltin="1"/>
    <cellStyle name="Accent5 2" xfId="84" xr:uid="{00000000-0005-0000-0000-00007A000000}"/>
    <cellStyle name="Accent5 2 2" xfId="129" xr:uid="{00000000-0005-0000-0000-00007B000000}"/>
    <cellStyle name="Accent6" xfId="47" builtinId="49" customBuiltin="1"/>
    <cellStyle name="Accent6 2" xfId="57" xr:uid="{00000000-0005-0000-0000-00007C000000}"/>
    <cellStyle name="Accent6 2 2" xfId="130" xr:uid="{00000000-0005-0000-0000-00007D000000}"/>
    <cellStyle name="Bad" xfId="16" builtinId="27" customBuiltin="1"/>
    <cellStyle name="Bad 2" xfId="91" xr:uid="{00000000-0005-0000-0000-00007E000000}"/>
    <cellStyle name="Bad 2 2" xfId="131" xr:uid="{00000000-0005-0000-0000-00007F000000}"/>
    <cellStyle name="Calculation" xfId="20" builtinId="22" customBuiltin="1"/>
    <cellStyle name="Calculation 2" xfId="78" xr:uid="{00000000-0005-0000-0000-000080000000}"/>
    <cellStyle name="Calculation 2 2" xfId="132" xr:uid="{00000000-0005-0000-0000-000081000000}"/>
    <cellStyle name="Check Cell" xfId="22" builtinId="23" customBuiltin="1"/>
    <cellStyle name="Check Cell 2" xfId="85" xr:uid="{00000000-0005-0000-0000-000082000000}"/>
    <cellStyle name="Check Cell 2 2" xfId="133" xr:uid="{00000000-0005-0000-0000-000083000000}"/>
    <cellStyle name="Comma" xfId="303" builtinId="3"/>
    <cellStyle name="Comma 2" xfId="9" xr:uid="{00000000-0005-0000-0000-000084000000}"/>
    <cellStyle name="Comma 2 2" xfId="99" xr:uid="{00000000-0005-0000-0000-000085000000}"/>
    <cellStyle name="Comma 2 2 2" xfId="134" xr:uid="{00000000-0005-0000-0000-000086000000}"/>
    <cellStyle name="Comma 2 3" xfId="102" xr:uid="{00000000-0005-0000-0000-000087000000}"/>
    <cellStyle name="Comma 3" xfId="98" xr:uid="{00000000-0005-0000-0000-000088000000}"/>
    <cellStyle name="Comma 3 2" xfId="135" xr:uid="{00000000-0005-0000-0000-000089000000}"/>
    <cellStyle name="Comma 3 2 2" xfId="187" xr:uid="{00000000-0005-0000-0000-00008A000000}"/>
    <cellStyle name="Comma 3 2 2 2" xfId="210" xr:uid="{00000000-0005-0000-0000-00008B000000}"/>
    <cellStyle name="Comma 3 2 3" xfId="180" xr:uid="{00000000-0005-0000-0000-00008C000000}"/>
    <cellStyle name="Comma 3 2 4" xfId="204" xr:uid="{00000000-0005-0000-0000-00008D000000}"/>
    <cellStyle name="Comma 4" xfId="101" xr:uid="{00000000-0005-0000-0000-00008E000000}"/>
    <cellStyle name="Comma 5" xfId="94" xr:uid="{00000000-0005-0000-0000-00008F000000}"/>
    <cellStyle name="Comma 5 2" xfId="179" xr:uid="{00000000-0005-0000-0000-000090000000}"/>
    <cellStyle name="Comma 5 3" xfId="203" xr:uid="{00000000-0005-0000-0000-000091000000}"/>
    <cellStyle name="Comma 6" xfId="186" xr:uid="{00000000-0005-0000-0000-000092000000}"/>
    <cellStyle name="Comma 6 2" xfId="209" xr:uid="{00000000-0005-0000-0000-000093000000}"/>
    <cellStyle name="Explanatory Text" xfId="25" builtinId="53" customBuiltin="1"/>
    <cellStyle name="Explanatory Text 2" xfId="73" xr:uid="{00000000-0005-0000-0000-000094000000}"/>
    <cellStyle name="Explanatory Text 2 2" xfId="136" xr:uid="{00000000-0005-0000-0000-000095000000}"/>
    <cellStyle name="Good" xfId="15" builtinId="26" customBuiltin="1"/>
    <cellStyle name="Good 2" xfId="79" xr:uid="{00000000-0005-0000-0000-000096000000}"/>
    <cellStyle name="Good 2 2" xfId="137" xr:uid="{00000000-0005-0000-0000-000097000000}"/>
    <cellStyle name="Heading 1" xfId="11" builtinId="16" customBuiltin="1"/>
    <cellStyle name="Heading 1 2" xfId="64" xr:uid="{00000000-0005-0000-0000-000098000000}"/>
    <cellStyle name="Heading 1 2 2" xfId="138" xr:uid="{00000000-0005-0000-0000-000099000000}"/>
    <cellStyle name="Heading 2" xfId="12" builtinId="17" customBuiltin="1"/>
    <cellStyle name="Heading 2 2" xfId="82" xr:uid="{00000000-0005-0000-0000-00009A000000}"/>
    <cellStyle name="Heading 2 2 2" xfId="139" xr:uid="{00000000-0005-0000-0000-00009B000000}"/>
    <cellStyle name="Heading 3" xfId="13" builtinId="18" customBuiltin="1"/>
    <cellStyle name="Heading 3 2" xfId="66" xr:uid="{00000000-0005-0000-0000-00009C000000}"/>
    <cellStyle name="Heading 3 2 2" xfId="140" xr:uid="{00000000-0005-0000-0000-00009D000000}"/>
    <cellStyle name="Heading 4" xfId="14" builtinId="19" customBuiltin="1"/>
    <cellStyle name="Heading 4 2" xfId="62" xr:uid="{00000000-0005-0000-0000-00009E000000}"/>
    <cellStyle name="Heading 4 2 2" xfId="141" xr:uid="{00000000-0005-0000-0000-00009F000000}"/>
    <cellStyle name="Input" xfId="18" builtinId="20" customBuiltin="1"/>
    <cellStyle name="Input 2" xfId="81" xr:uid="{00000000-0005-0000-0000-0000A0000000}"/>
    <cellStyle name="Input 2 2" xfId="142" xr:uid="{00000000-0005-0000-0000-0000A1000000}"/>
    <cellStyle name="Linked Cell" xfId="21" builtinId="24" customBuiltin="1"/>
    <cellStyle name="Linked Cell 2" xfId="69" xr:uid="{00000000-0005-0000-0000-0000A2000000}"/>
    <cellStyle name="Linked Cell 2 2" xfId="143" xr:uid="{00000000-0005-0000-0000-0000A3000000}"/>
    <cellStyle name="Neutral" xfId="17" builtinId="28" customBuiltin="1"/>
    <cellStyle name="Neutral 2" xfId="75" xr:uid="{00000000-0005-0000-0000-0000A4000000}"/>
    <cellStyle name="Neutral 2 2" xfId="104" xr:uid="{00000000-0005-0000-0000-0000A5000000}"/>
    <cellStyle name="Neutral 3" xfId="144" xr:uid="{00000000-0005-0000-0000-0000A6000000}"/>
    <cellStyle name="Normal" xfId="0" builtinId="0"/>
    <cellStyle name="Normal 10" xfId="4" xr:uid="{00000000-0005-0000-0000-0000A7000000}"/>
    <cellStyle name="Normal 10 2" xfId="184" xr:uid="{00000000-0005-0000-0000-0000A8000000}"/>
    <cellStyle name="Normal 10 3" xfId="207" xr:uid="{00000000-0005-0000-0000-0000A9000000}"/>
    <cellStyle name="Normal 11" xfId="163" xr:uid="{00000000-0005-0000-0000-0000AA000000}"/>
    <cellStyle name="Normal 11 2" xfId="185" xr:uid="{00000000-0005-0000-0000-0000AB000000}"/>
    <cellStyle name="Normal 11 3" xfId="208" xr:uid="{00000000-0005-0000-0000-0000AC000000}"/>
    <cellStyle name="Normal 12" xfId="164" xr:uid="{00000000-0005-0000-0000-0000AD000000}"/>
    <cellStyle name="Normal 12 2" xfId="262" xr:uid="{00000000-0005-0000-0000-0000AE000000}"/>
    <cellStyle name="Normal 2" xfId="1" xr:uid="{00000000-0005-0000-0000-0000AF000000}"/>
    <cellStyle name="Normal 2 2" xfId="145" xr:uid="{00000000-0005-0000-0000-0000B0000000}"/>
    <cellStyle name="Normal 2 2 2" xfId="162" xr:uid="{00000000-0005-0000-0000-0000B1000000}"/>
    <cellStyle name="Normal 2 3" xfId="146" xr:uid="{00000000-0005-0000-0000-0000B2000000}"/>
    <cellStyle name="Normal 2 4" xfId="95" xr:uid="{00000000-0005-0000-0000-0000B3000000}"/>
    <cellStyle name="Normal 2 5" xfId="218" xr:uid="{00000000-0005-0000-0000-0000B4000000}"/>
    <cellStyle name="Normal 3" xfId="3" xr:uid="{00000000-0005-0000-0000-0000B5000000}"/>
    <cellStyle name="Normal 3 2" xfId="103" xr:uid="{00000000-0005-0000-0000-0000B6000000}"/>
    <cellStyle name="Normal 3 2 2" xfId="147" xr:uid="{00000000-0005-0000-0000-0000B7000000}"/>
    <cellStyle name="Normal 3 3" xfId="97" xr:uid="{00000000-0005-0000-0000-0000B8000000}"/>
    <cellStyle name="Normal 3_HavelvacN2axjusakN3" xfId="105" xr:uid="{00000000-0005-0000-0000-0000B9000000}"/>
    <cellStyle name="Normal 4" xfId="5" xr:uid="{00000000-0005-0000-0000-0000BA000000}"/>
    <cellStyle name="Normal 4 2" xfId="8" xr:uid="{00000000-0005-0000-0000-0000BB000000}"/>
    <cellStyle name="Normal 4 3" xfId="100" xr:uid="{00000000-0005-0000-0000-0000BC000000}"/>
    <cellStyle name="Normal 5" xfId="106" xr:uid="{00000000-0005-0000-0000-0000BD000000}"/>
    <cellStyle name="Normal 5 2" xfId="148" xr:uid="{00000000-0005-0000-0000-0000BE000000}"/>
    <cellStyle name="Normal 5 2 2" xfId="188" xr:uid="{00000000-0005-0000-0000-0000BF000000}"/>
    <cellStyle name="Normal 5 2 2 2" xfId="211" xr:uid="{00000000-0005-0000-0000-0000C0000000}"/>
    <cellStyle name="Normal 5 2 3" xfId="181" xr:uid="{00000000-0005-0000-0000-0000C1000000}"/>
    <cellStyle name="Normal 5 2 4" xfId="205" xr:uid="{00000000-0005-0000-0000-0000C2000000}"/>
    <cellStyle name="Normal 6" xfId="149" xr:uid="{00000000-0005-0000-0000-0000C3000000}"/>
    <cellStyle name="Normal 6 2" xfId="212" xr:uid="{00000000-0005-0000-0000-0000C4000000}"/>
    <cellStyle name="Normal 7" xfId="150" xr:uid="{00000000-0005-0000-0000-0000C5000000}"/>
    <cellStyle name="Normal 8" xfId="7" xr:uid="{00000000-0005-0000-0000-0000C6000000}"/>
    <cellStyle name="Normal 8 2" xfId="161" xr:uid="{00000000-0005-0000-0000-0000C7000000}"/>
    <cellStyle name="Normal 8 3" xfId="178" xr:uid="{00000000-0005-0000-0000-0000C8000000}"/>
    <cellStyle name="Normal 8 4" xfId="202" xr:uid="{00000000-0005-0000-0000-0000C9000000}"/>
    <cellStyle name="Normal 9" xfId="93" xr:uid="{00000000-0005-0000-0000-0000CA000000}"/>
    <cellStyle name="Normal 9 2" xfId="183" xr:uid="{00000000-0005-0000-0000-0000CB000000}"/>
    <cellStyle name="Normal 9 3" xfId="206" xr:uid="{00000000-0005-0000-0000-0000CC000000}"/>
    <cellStyle name="Note" xfId="24" builtinId="10" customBuiltin="1"/>
    <cellStyle name="Note 2" xfId="53" xr:uid="{00000000-0005-0000-0000-0000CD000000}"/>
    <cellStyle name="Note 2 2" xfId="151" xr:uid="{00000000-0005-0000-0000-0000CE000000}"/>
    <cellStyle name="Note 3" xfId="165" xr:uid="{00000000-0005-0000-0000-0000CF000000}"/>
    <cellStyle name="Note 4" xfId="189" xr:uid="{00000000-0005-0000-0000-0000D0000000}"/>
    <cellStyle name="Output" xfId="19" builtinId="21" customBuiltin="1"/>
    <cellStyle name="Output 2" xfId="80" xr:uid="{00000000-0005-0000-0000-0000D1000000}"/>
    <cellStyle name="Output 2 2" xfId="152" xr:uid="{00000000-0005-0000-0000-0000D2000000}"/>
    <cellStyle name="Percent 2" xfId="2" xr:uid="{00000000-0005-0000-0000-0000D3000000}"/>
    <cellStyle name="Percent 2 2" xfId="96" xr:uid="{00000000-0005-0000-0000-0000D4000000}"/>
    <cellStyle name="SN_241" xfId="6" xr:uid="{00000000-0005-0000-0000-0000D5000000}"/>
    <cellStyle name="SN_b" xfId="304" xr:uid="{00000000-0005-0000-0000-0000D6000000}"/>
    <cellStyle name="Style 1" xfId="153" xr:uid="{00000000-0005-0000-0000-0000D7000000}"/>
    <cellStyle name="Style 1 2" xfId="154" xr:uid="{00000000-0005-0000-0000-0000D8000000}"/>
    <cellStyle name="Style 1 2 2" xfId="182" xr:uid="{00000000-0005-0000-0000-0000D9000000}"/>
    <cellStyle name="Style 1_verchnakan_ax21-25_2018" xfId="155" xr:uid="{00000000-0005-0000-0000-0000DA000000}"/>
    <cellStyle name="Title" xfId="263" builtinId="15" customBuiltin="1"/>
    <cellStyle name="Title 2" xfId="51" xr:uid="{00000000-0005-0000-0000-0000DB000000}"/>
    <cellStyle name="Title 2 2" xfId="156" xr:uid="{00000000-0005-0000-0000-0000DC000000}"/>
    <cellStyle name="Title 3" xfId="83" xr:uid="{00000000-0005-0000-0000-0000DD000000}"/>
    <cellStyle name="Total" xfId="26" builtinId="25" customBuiltin="1"/>
    <cellStyle name="Total 2" xfId="88" xr:uid="{00000000-0005-0000-0000-0000DE000000}"/>
    <cellStyle name="Total 2 2" xfId="157" xr:uid="{00000000-0005-0000-0000-0000DF000000}"/>
    <cellStyle name="Warning Text" xfId="23" builtinId="11" customBuiltin="1"/>
    <cellStyle name="Warning Text 2" xfId="67" xr:uid="{00000000-0005-0000-0000-0000E0000000}"/>
    <cellStyle name="Warning Text 2 2" xfId="158" xr:uid="{00000000-0005-0000-0000-0000E1000000}"/>
    <cellStyle name="Акцент1 2" xfId="240" xr:uid="{00000000-0005-0000-0000-0000E3000000}"/>
    <cellStyle name="Акцент1 3" xfId="279" xr:uid="{00000000-0005-0000-0000-0000E4000000}"/>
    <cellStyle name="Акцент2 2" xfId="241" xr:uid="{00000000-0005-0000-0000-0000E6000000}"/>
    <cellStyle name="Акцент2 3" xfId="283" xr:uid="{00000000-0005-0000-0000-0000E7000000}"/>
    <cellStyle name="Акцент3 2" xfId="242" xr:uid="{00000000-0005-0000-0000-0000E9000000}"/>
    <cellStyle name="Акцент3 3" xfId="287" xr:uid="{00000000-0005-0000-0000-0000EA000000}"/>
    <cellStyle name="Акцент4 2" xfId="243" xr:uid="{00000000-0005-0000-0000-0000EC000000}"/>
    <cellStyle name="Акцент4 3" xfId="291" xr:uid="{00000000-0005-0000-0000-0000ED000000}"/>
    <cellStyle name="Акцент5 2" xfId="244" xr:uid="{00000000-0005-0000-0000-0000EF000000}"/>
    <cellStyle name="Акцент5 3" xfId="295" xr:uid="{00000000-0005-0000-0000-0000F0000000}"/>
    <cellStyle name="Акцент6 2" xfId="245" xr:uid="{00000000-0005-0000-0000-0000F2000000}"/>
    <cellStyle name="Акцент6 3" xfId="299" xr:uid="{00000000-0005-0000-0000-0000F3000000}"/>
    <cellStyle name="Ввод  2" xfId="246" xr:uid="{00000000-0005-0000-0000-0000F5000000}"/>
    <cellStyle name="Ввод  3" xfId="271" xr:uid="{00000000-0005-0000-0000-0000F6000000}"/>
    <cellStyle name="Вывод 2" xfId="247" xr:uid="{00000000-0005-0000-0000-0000F8000000}"/>
    <cellStyle name="Вывод 3" xfId="272" xr:uid="{00000000-0005-0000-0000-0000F9000000}"/>
    <cellStyle name="Вычисление 2" xfId="248" xr:uid="{00000000-0005-0000-0000-0000FB000000}"/>
    <cellStyle name="Вычисление 3" xfId="273" xr:uid="{00000000-0005-0000-0000-0000FC000000}"/>
    <cellStyle name="Заголовок 1 2" xfId="249" xr:uid="{00000000-0005-0000-0000-0000FE000000}"/>
    <cellStyle name="Заголовок 1 3" xfId="264" xr:uid="{00000000-0005-0000-0000-0000FF000000}"/>
    <cellStyle name="Заголовок 2 2" xfId="250" xr:uid="{00000000-0005-0000-0000-000001010000}"/>
    <cellStyle name="Заголовок 2 3" xfId="265" xr:uid="{00000000-0005-0000-0000-000002010000}"/>
    <cellStyle name="Заголовок 3 2" xfId="251" xr:uid="{00000000-0005-0000-0000-000004010000}"/>
    <cellStyle name="Заголовок 3 3" xfId="266" xr:uid="{00000000-0005-0000-0000-000005010000}"/>
    <cellStyle name="Заголовок 4 2" xfId="252" xr:uid="{00000000-0005-0000-0000-000007010000}"/>
    <cellStyle name="Заголовок 4 3" xfId="267" xr:uid="{00000000-0005-0000-0000-000008010000}"/>
    <cellStyle name="Итог 2" xfId="253" xr:uid="{00000000-0005-0000-0000-00000A010000}"/>
    <cellStyle name="Итог 3" xfId="278" xr:uid="{00000000-0005-0000-0000-00000B010000}"/>
    <cellStyle name="Контрольная ячейка 2" xfId="254" xr:uid="{00000000-0005-0000-0000-00000D010000}"/>
    <cellStyle name="Контрольная ячейка 3" xfId="275" xr:uid="{00000000-0005-0000-0000-00000E010000}"/>
    <cellStyle name="Название 2" xfId="220" xr:uid="{00000000-0005-0000-0000-000010010000}"/>
    <cellStyle name="Нейтральный 2" xfId="255" xr:uid="{00000000-0005-0000-0000-000012010000}"/>
    <cellStyle name="Нейтральный 3" xfId="270" xr:uid="{00000000-0005-0000-0000-000013010000}"/>
    <cellStyle name="Обычный 2" xfId="10" xr:uid="{00000000-0005-0000-0000-000015010000}"/>
    <cellStyle name="Обычный 2 2" xfId="160" xr:uid="{00000000-0005-0000-0000-000016010000}"/>
    <cellStyle name="Обычный 2 3" xfId="159" xr:uid="{00000000-0005-0000-0000-000017010000}"/>
    <cellStyle name="Обычный 3" xfId="216" xr:uid="{00000000-0005-0000-0000-000018010000}"/>
    <cellStyle name="Обычный 4" xfId="219" xr:uid="{00000000-0005-0000-0000-000019010000}"/>
    <cellStyle name="Обычный 7" xfId="305" xr:uid="{00000000-0005-0000-0000-00001A010000}"/>
    <cellStyle name="Плохой 2" xfId="256" xr:uid="{00000000-0005-0000-0000-00001C010000}"/>
    <cellStyle name="Плохой 3" xfId="269" xr:uid="{00000000-0005-0000-0000-00001D010000}"/>
    <cellStyle name="Пояснение 2" xfId="257" xr:uid="{00000000-0005-0000-0000-00001F010000}"/>
    <cellStyle name="Пояснение 3" xfId="277" xr:uid="{00000000-0005-0000-0000-000020010000}"/>
    <cellStyle name="Примечание 2" xfId="221" xr:uid="{00000000-0005-0000-0000-000022010000}"/>
    <cellStyle name="Связанная ячейка 2" xfId="258" xr:uid="{00000000-0005-0000-0000-000024010000}"/>
    <cellStyle name="Связанная ячейка 3" xfId="274" xr:uid="{00000000-0005-0000-0000-000025010000}"/>
    <cellStyle name="Стиль 1" xfId="259" xr:uid="{00000000-0005-0000-0000-000026010000}"/>
    <cellStyle name="Текст предупреждения 2" xfId="260" xr:uid="{00000000-0005-0000-0000-000028010000}"/>
    <cellStyle name="Текст предупреждения 3" xfId="276" xr:uid="{00000000-0005-0000-0000-000029010000}"/>
    <cellStyle name="Финансовый 2" xfId="213" xr:uid="{00000000-0005-0000-0000-00002B010000}"/>
    <cellStyle name="Финансовый 2 2" xfId="214" xr:uid="{00000000-0005-0000-0000-00002C010000}"/>
    <cellStyle name="Финансовый 3" xfId="215" xr:uid="{00000000-0005-0000-0000-00002D010000}"/>
    <cellStyle name="Финансовый 4" xfId="217" xr:uid="{00000000-0005-0000-0000-00002E010000}"/>
    <cellStyle name="Хороший 2" xfId="261" xr:uid="{00000000-0005-0000-0000-000030010000}"/>
    <cellStyle name="Хороший 3" xfId="268" xr:uid="{00000000-0005-0000-0000-00003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anush%20Karapetyan/Downloads/Havelvacner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Sheet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2"/>
  <sheetViews>
    <sheetView zoomScale="75" zoomScaleNormal="75" workbookViewId="0">
      <selection activeCell="C77" sqref="C77"/>
    </sheetView>
  </sheetViews>
  <sheetFormatPr defaultColWidth="9.109375" defaultRowHeight="15.6"/>
  <cols>
    <col min="1" max="1" width="14.33203125" style="5" customWidth="1"/>
    <col min="2" max="2" width="24.5546875" style="5" customWidth="1"/>
    <col min="3" max="3" width="91.33203125" style="5" customWidth="1"/>
    <col min="4" max="4" width="21" style="5" customWidth="1"/>
    <col min="5" max="5" width="23.5546875" style="5" customWidth="1"/>
    <col min="6" max="6" width="12.44140625" style="5" customWidth="1"/>
    <col min="7" max="10" width="9.109375" style="5"/>
    <col min="11" max="11" width="17.88671875" style="5" customWidth="1"/>
    <col min="12" max="12" width="10.33203125" style="5" bestFit="1" customWidth="1"/>
    <col min="13" max="16384" width="9.109375" style="5"/>
  </cols>
  <sheetData>
    <row r="1" spans="1:5">
      <c r="A1" s="46"/>
      <c r="B1" s="46"/>
      <c r="C1" s="46"/>
      <c r="D1" s="46"/>
      <c r="E1" s="94" t="s">
        <v>71</v>
      </c>
    </row>
    <row r="2" spans="1:5">
      <c r="A2" s="46"/>
      <c r="B2" s="46"/>
      <c r="C2" s="46"/>
      <c r="D2" s="46"/>
      <c r="E2" s="94" t="s">
        <v>51</v>
      </c>
    </row>
    <row r="3" spans="1:5">
      <c r="A3" s="46"/>
      <c r="B3" s="46"/>
      <c r="C3" s="46"/>
      <c r="D3" s="46"/>
      <c r="E3" s="94" t="s">
        <v>1</v>
      </c>
    </row>
    <row r="4" spans="1:5">
      <c r="A4" s="46"/>
      <c r="B4" s="46"/>
      <c r="C4" s="46"/>
      <c r="D4" s="46"/>
      <c r="E4" s="46"/>
    </row>
    <row r="5" spans="1:5" ht="78.75" customHeight="1">
      <c r="A5" s="195" t="s">
        <v>50</v>
      </c>
      <c r="B5" s="195"/>
      <c r="C5" s="195"/>
      <c r="D5" s="195"/>
      <c r="E5" s="195"/>
    </row>
    <row r="6" spans="1:5">
      <c r="A6" s="46"/>
      <c r="B6" s="46"/>
      <c r="C6" s="46"/>
      <c r="D6" s="46"/>
      <c r="E6" s="46" t="s">
        <v>72</v>
      </c>
    </row>
    <row r="7" spans="1:5" s="6" customFormat="1" ht="69" customHeight="1">
      <c r="A7" s="196" t="s">
        <v>2</v>
      </c>
      <c r="B7" s="197"/>
      <c r="C7" s="200" t="s">
        <v>3</v>
      </c>
      <c r="D7" s="192" t="s">
        <v>182</v>
      </c>
      <c r="E7" s="193"/>
    </row>
    <row r="8" spans="1:5" s="6" customFormat="1" ht="45" customHeight="1">
      <c r="A8" s="60" t="s">
        <v>48</v>
      </c>
      <c r="B8" s="73" t="s">
        <v>5</v>
      </c>
      <c r="C8" s="201"/>
      <c r="D8" s="95" t="s">
        <v>54</v>
      </c>
      <c r="E8" s="95" t="s">
        <v>55</v>
      </c>
    </row>
    <row r="9" spans="1:5" s="6" customFormat="1" ht="17.25" customHeight="1">
      <c r="A9" s="61" t="s">
        <v>22</v>
      </c>
      <c r="B9" s="74"/>
      <c r="C9" s="62" t="s">
        <v>9</v>
      </c>
      <c r="D9" s="96">
        <f>+D11</f>
        <v>0</v>
      </c>
      <c r="E9" s="96">
        <f>+E11</f>
        <v>0</v>
      </c>
    </row>
    <row r="10" spans="1:5" s="6" customFormat="1">
      <c r="A10" s="61"/>
      <c r="B10" s="74"/>
      <c r="C10" s="62" t="s">
        <v>20</v>
      </c>
      <c r="D10" s="97"/>
      <c r="E10" s="97"/>
    </row>
    <row r="11" spans="1:5" s="6" customFormat="1" ht="23.25" customHeight="1">
      <c r="A11" s="63"/>
      <c r="B11" s="198" t="s">
        <v>27</v>
      </c>
      <c r="C11" s="199"/>
      <c r="D11" s="96">
        <f>+D13+D65</f>
        <v>0</v>
      </c>
      <c r="E11" s="96">
        <f>+E13+E65</f>
        <v>0</v>
      </c>
    </row>
    <row r="12" spans="1:5" s="6" customFormat="1" ht="20.25" customHeight="1">
      <c r="A12" s="202">
        <v>1070</v>
      </c>
      <c r="B12" s="187"/>
      <c r="C12" s="98" t="s">
        <v>14</v>
      </c>
      <c r="D12" s="97"/>
      <c r="E12" s="99"/>
    </row>
    <row r="13" spans="1:5" s="6" customFormat="1" ht="20.25" customHeight="1">
      <c r="A13" s="203"/>
      <c r="B13" s="188"/>
      <c r="C13" s="98" t="s">
        <v>56</v>
      </c>
      <c r="D13" s="96">
        <f>D20+D26+D38+D32</f>
        <v>-6237</v>
      </c>
      <c r="E13" s="96">
        <f>E20+E26+E38+E32</f>
        <v>-6800</v>
      </c>
    </row>
    <row r="14" spans="1:5" s="6" customFormat="1" ht="20.25" customHeight="1">
      <c r="A14" s="203"/>
      <c r="B14" s="188"/>
      <c r="C14" s="98" t="s">
        <v>15</v>
      </c>
      <c r="D14" s="99"/>
      <c r="E14" s="99"/>
    </row>
    <row r="15" spans="1:5" s="6" customFormat="1" ht="20.25" customHeight="1">
      <c r="A15" s="203"/>
      <c r="B15" s="188"/>
      <c r="C15" s="98" t="s">
        <v>57</v>
      </c>
      <c r="D15" s="97"/>
      <c r="E15" s="99"/>
    </row>
    <row r="16" spans="1:5" s="6" customFormat="1" ht="20.25" customHeight="1">
      <c r="A16" s="203"/>
      <c r="B16" s="188"/>
      <c r="C16" s="98" t="s">
        <v>16</v>
      </c>
      <c r="D16" s="97"/>
      <c r="E16" s="99"/>
    </row>
    <row r="17" spans="1:5" s="6" customFormat="1" ht="38.25" customHeight="1">
      <c r="A17" s="203"/>
      <c r="B17" s="188"/>
      <c r="C17" s="98" t="s">
        <v>58</v>
      </c>
      <c r="D17" s="97"/>
      <c r="E17" s="99"/>
    </row>
    <row r="18" spans="1:5" s="6" customFormat="1" ht="19.5" customHeight="1">
      <c r="A18" s="203"/>
      <c r="B18" s="189" t="s">
        <v>21</v>
      </c>
      <c r="C18" s="190"/>
      <c r="D18" s="190"/>
      <c r="E18" s="191"/>
    </row>
    <row r="19" spans="1:5" s="6" customFormat="1" ht="21.75" customHeight="1">
      <c r="A19" s="203"/>
      <c r="B19" s="194">
        <v>11003</v>
      </c>
      <c r="C19" s="100" t="s">
        <v>17</v>
      </c>
      <c r="D19" s="97"/>
      <c r="E19" s="99"/>
    </row>
    <row r="20" spans="1:5" s="6" customFormat="1" ht="44.25" customHeight="1">
      <c r="A20" s="203"/>
      <c r="B20" s="179"/>
      <c r="C20" s="100" t="s">
        <v>101</v>
      </c>
      <c r="D20" s="101">
        <v>-1687</v>
      </c>
      <c r="E20" s="101">
        <v>-2250</v>
      </c>
    </row>
    <row r="21" spans="1:5" s="6" customFormat="1" ht="21.75" customHeight="1">
      <c r="A21" s="203"/>
      <c r="B21" s="179"/>
      <c r="C21" s="100" t="s">
        <v>18</v>
      </c>
      <c r="D21" s="97"/>
      <c r="E21" s="99"/>
    </row>
    <row r="22" spans="1:5" s="6" customFormat="1" ht="55.5" customHeight="1">
      <c r="A22" s="203"/>
      <c r="B22" s="179"/>
      <c r="C22" s="100" t="s">
        <v>79</v>
      </c>
      <c r="D22" s="97"/>
      <c r="E22" s="99"/>
    </row>
    <row r="23" spans="1:5" s="6" customFormat="1" ht="24" customHeight="1">
      <c r="A23" s="203"/>
      <c r="B23" s="179"/>
      <c r="C23" s="100" t="s">
        <v>19</v>
      </c>
      <c r="D23" s="97"/>
      <c r="E23" s="99"/>
    </row>
    <row r="24" spans="1:5" s="6" customFormat="1" ht="24" customHeight="1">
      <c r="A24" s="203"/>
      <c r="B24" s="208"/>
      <c r="C24" s="100" t="s">
        <v>126</v>
      </c>
      <c r="D24" s="97"/>
      <c r="E24" s="99"/>
    </row>
    <row r="25" spans="1:5" s="6" customFormat="1" ht="24" customHeight="1">
      <c r="A25" s="203"/>
      <c r="B25" s="205">
        <v>12002</v>
      </c>
      <c r="C25" s="100" t="s">
        <v>17</v>
      </c>
      <c r="D25" s="97"/>
      <c r="E25" s="97"/>
    </row>
    <row r="26" spans="1:5" s="6" customFormat="1" ht="56.25" customHeight="1">
      <c r="A26" s="203"/>
      <c r="B26" s="206"/>
      <c r="C26" s="100" t="s">
        <v>76</v>
      </c>
      <c r="D26" s="101">
        <v>-4000</v>
      </c>
      <c r="E26" s="101">
        <v>-4000</v>
      </c>
    </row>
    <row r="27" spans="1:5" s="6" customFormat="1">
      <c r="A27" s="203"/>
      <c r="B27" s="206"/>
      <c r="C27" s="62" t="s">
        <v>18</v>
      </c>
      <c r="D27" s="97"/>
      <c r="E27" s="97"/>
    </row>
    <row r="28" spans="1:5" s="6" customFormat="1" ht="46.8">
      <c r="A28" s="203"/>
      <c r="B28" s="206"/>
      <c r="C28" s="100" t="s">
        <v>77</v>
      </c>
      <c r="D28" s="97"/>
      <c r="E28" s="97"/>
    </row>
    <row r="29" spans="1:5" s="6" customFormat="1" ht="20.25" customHeight="1">
      <c r="A29" s="203"/>
      <c r="B29" s="206"/>
      <c r="C29" s="62" t="s">
        <v>19</v>
      </c>
      <c r="D29" s="97"/>
      <c r="E29" s="97"/>
    </row>
    <row r="30" spans="1:5" s="6" customFormat="1" ht="20.25" customHeight="1">
      <c r="A30" s="203"/>
      <c r="B30" s="207"/>
      <c r="C30" s="100" t="s">
        <v>59</v>
      </c>
      <c r="D30" s="97"/>
      <c r="E30" s="97"/>
    </row>
    <row r="31" spans="1:5" s="6" customFormat="1" ht="20.25" customHeight="1">
      <c r="A31" s="203"/>
      <c r="B31" s="205">
        <v>12004</v>
      </c>
      <c r="C31" s="100" t="s">
        <v>17</v>
      </c>
      <c r="D31" s="97"/>
      <c r="E31" s="97"/>
    </row>
    <row r="32" spans="1:5" s="6" customFormat="1" ht="39" customHeight="1">
      <c r="A32" s="203"/>
      <c r="B32" s="206"/>
      <c r="C32" s="100" t="s">
        <v>136</v>
      </c>
      <c r="D32" s="101">
        <v>-3188</v>
      </c>
      <c r="E32" s="101">
        <f>D32</f>
        <v>-3188</v>
      </c>
    </row>
    <row r="33" spans="1:12" s="6" customFormat="1" ht="26.25" customHeight="1">
      <c r="A33" s="203"/>
      <c r="B33" s="206"/>
      <c r="C33" s="100" t="s">
        <v>18</v>
      </c>
      <c r="D33" s="97"/>
      <c r="E33" s="97"/>
    </row>
    <row r="34" spans="1:12" s="6" customFormat="1" ht="56.25" customHeight="1">
      <c r="A34" s="203"/>
      <c r="B34" s="206"/>
      <c r="C34" s="100" t="s">
        <v>137</v>
      </c>
      <c r="D34" s="97"/>
      <c r="E34" s="97"/>
    </row>
    <row r="35" spans="1:12" s="6" customFormat="1" ht="20.25" customHeight="1">
      <c r="A35" s="203"/>
      <c r="B35" s="206"/>
      <c r="C35" s="100" t="s">
        <v>19</v>
      </c>
      <c r="D35" s="97"/>
      <c r="E35" s="97"/>
    </row>
    <row r="36" spans="1:12" s="6" customFormat="1" ht="22.5" customHeight="1">
      <c r="A36" s="203"/>
      <c r="B36" s="207"/>
      <c r="C36" s="100" t="s">
        <v>59</v>
      </c>
      <c r="D36" s="97"/>
      <c r="E36" s="97"/>
    </row>
    <row r="37" spans="1:12" s="6" customFormat="1" ht="24.75" customHeight="1">
      <c r="A37" s="203"/>
      <c r="B37" s="194">
        <v>11002</v>
      </c>
      <c r="C37" s="100" t="s">
        <v>17</v>
      </c>
      <c r="D37" s="97"/>
      <c r="E37" s="99"/>
      <c r="K37" s="64"/>
      <c r="L37" s="64"/>
    </row>
    <row r="38" spans="1:12" s="6" customFormat="1" ht="39" customHeight="1">
      <c r="A38" s="203"/>
      <c r="B38" s="179"/>
      <c r="C38" s="100" t="s">
        <v>96</v>
      </c>
      <c r="D38" s="101">
        <v>2638</v>
      </c>
      <c r="E38" s="101">
        <v>2638</v>
      </c>
    </row>
    <row r="39" spans="1:12" s="6" customFormat="1" ht="21.75" customHeight="1">
      <c r="A39" s="203"/>
      <c r="B39" s="179"/>
      <c r="C39" s="100" t="s">
        <v>18</v>
      </c>
      <c r="D39" s="97"/>
      <c r="E39" s="99"/>
    </row>
    <row r="40" spans="1:12" s="6" customFormat="1" ht="61.5" customHeight="1">
      <c r="A40" s="203"/>
      <c r="B40" s="179"/>
      <c r="C40" s="100" t="s">
        <v>108</v>
      </c>
      <c r="D40" s="97"/>
      <c r="E40" s="99"/>
    </row>
    <row r="41" spans="1:12" s="6" customFormat="1" ht="22.5" customHeight="1">
      <c r="A41" s="203"/>
      <c r="B41" s="179"/>
      <c r="C41" s="100" t="s">
        <v>19</v>
      </c>
      <c r="D41" s="97"/>
      <c r="E41" s="99"/>
    </row>
    <row r="42" spans="1:12" s="6" customFormat="1" ht="24" customHeight="1">
      <c r="A42" s="204"/>
      <c r="B42" s="208"/>
      <c r="C42" s="100" t="s">
        <v>126</v>
      </c>
      <c r="D42" s="97"/>
      <c r="E42" s="99"/>
    </row>
    <row r="43" spans="1:12" s="68" customFormat="1" ht="20.25" customHeight="1">
      <c r="A43" s="194" t="s">
        <v>158</v>
      </c>
      <c r="B43" s="209"/>
      <c r="C43" s="100" t="s">
        <v>14</v>
      </c>
      <c r="D43" s="102"/>
      <c r="E43" s="102"/>
    </row>
    <row r="44" spans="1:12" s="68" customFormat="1" ht="20.25" customHeight="1">
      <c r="A44" s="179"/>
      <c r="B44" s="210"/>
      <c r="C44" s="100" t="s">
        <v>159</v>
      </c>
      <c r="D44" s="102"/>
      <c r="E44" s="102"/>
    </row>
    <row r="45" spans="1:12" s="68" customFormat="1" ht="20.25" customHeight="1">
      <c r="A45" s="179"/>
      <c r="B45" s="210"/>
      <c r="C45" s="100" t="s">
        <v>15</v>
      </c>
      <c r="D45" s="71"/>
      <c r="E45" s="71"/>
    </row>
    <row r="46" spans="1:12" s="68" customFormat="1" ht="31.2">
      <c r="A46" s="179"/>
      <c r="B46" s="210"/>
      <c r="C46" s="100" t="s">
        <v>160</v>
      </c>
      <c r="D46" s="103">
        <f>+D53+D60</f>
        <v>0</v>
      </c>
      <c r="E46" s="103">
        <f>+E53+E60</f>
        <v>0</v>
      </c>
    </row>
    <row r="47" spans="1:12" s="68" customFormat="1" ht="16.5" customHeight="1">
      <c r="A47" s="179"/>
      <c r="B47" s="210"/>
      <c r="C47" s="100" t="s">
        <v>16</v>
      </c>
      <c r="D47" s="103"/>
      <c r="E47" s="103"/>
    </row>
    <row r="48" spans="1:12" s="68" customFormat="1" ht="33.75" customHeight="1">
      <c r="A48" s="179"/>
      <c r="B48" s="211"/>
      <c r="C48" s="100" t="s">
        <v>161</v>
      </c>
      <c r="D48" s="103"/>
      <c r="E48" s="103"/>
    </row>
    <row r="49" spans="1:67" s="68" customFormat="1" ht="18.75" customHeight="1">
      <c r="A49" s="179"/>
      <c r="B49" s="189" t="s">
        <v>21</v>
      </c>
      <c r="C49" s="190"/>
      <c r="D49" s="190"/>
      <c r="E49" s="191"/>
    </row>
    <row r="50" spans="1:67" s="68" customFormat="1" ht="24" customHeight="1">
      <c r="A50" s="179"/>
      <c r="B50" s="180" t="s">
        <v>162</v>
      </c>
      <c r="C50" s="100" t="s">
        <v>17</v>
      </c>
      <c r="D50" s="103">
        <f>+'[1]2'!H53</f>
        <v>0</v>
      </c>
      <c r="E50" s="103">
        <f>+'[1]2'!I53</f>
        <v>0</v>
      </c>
    </row>
    <row r="51" spans="1:67" s="68" customFormat="1" ht="23.25" customHeight="1">
      <c r="A51" s="179"/>
      <c r="B51" s="180"/>
      <c r="C51" s="100" t="s">
        <v>159</v>
      </c>
      <c r="D51" s="103"/>
      <c r="E51" s="103"/>
    </row>
    <row r="52" spans="1:67" s="68" customFormat="1" ht="23.25" customHeight="1">
      <c r="A52" s="179"/>
      <c r="B52" s="180"/>
      <c r="C52" s="100" t="s">
        <v>18</v>
      </c>
      <c r="D52" s="103"/>
      <c r="E52" s="103"/>
    </row>
    <row r="53" spans="1:67" s="68" customFormat="1" ht="57.75" customHeight="1">
      <c r="A53" s="179"/>
      <c r="B53" s="180"/>
      <c r="C53" s="100" t="s">
        <v>163</v>
      </c>
      <c r="D53" s="103">
        <v>3437</v>
      </c>
      <c r="E53" s="103">
        <v>4000</v>
      </c>
    </row>
    <row r="54" spans="1:67" s="68" customFormat="1" ht="17.25" customHeight="1">
      <c r="A54" s="179"/>
      <c r="B54" s="180"/>
      <c r="C54" s="100" t="s">
        <v>19</v>
      </c>
      <c r="D54" s="103"/>
      <c r="E54" s="103"/>
    </row>
    <row r="55" spans="1:67" s="68" customFormat="1" ht="23.25" customHeight="1">
      <c r="A55" s="179"/>
      <c r="B55" s="180"/>
      <c r="C55" s="100" t="s">
        <v>126</v>
      </c>
      <c r="D55" s="103"/>
      <c r="E55" s="103"/>
    </row>
    <row r="56" spans="1:67" s="70" customFormat="1" ht="36" customHeight="1">
      <c r="A56" s="179"/>
      <c r="B56" s="180"/>
      <c r="C56" s="100" t="s">
        <v>83</v>
      </c>
      <c r="D56" s="104"/>
      <c r="E56" s="104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</row>
    <row r="57" spans="1:67" s="68" customFormat="1" ht="21" customHeight="1">
      <c r="A57" s="179"/>
      <c r="B57" s="180" t="s">
        <v>162</v>
      </c>
      <c r="C57" s="100" t="s">
        <v>17</v>
      </c>
      <c r="D57" s="103">
        <f>+'[1]2'!H68</f>
        <v>0</v>
      </c>
      <c r="E57" s="103">
        <f>+'[1]2'!I68</f>
        <v>0</v>
      </c>
    </row>
    <row r="58" spans="1:67" s="68" customFormat="1" ht="21" customHeight="1">
      <c r="A58" s="179"/>
      <c r="B58" s="180"/>
      <c r="C58" s="100" t="s">
        <v>159</v>
      </c>
      <c r="D58" s="103"/>
      <c r="E58" s="103"/>
    </row>
    <row r="59" spans="1:67" s="68" customFormat="1" ht="21" customHeight="1">
      <c r="A59" s="179"/>
      <c r="B59" s="180"/>
      <c r="C59" s="100" t="s">
        <v>18</v>
      </c>
      <c r="D59" s="103"/>
      <c r="E59" s="103"/>
    </row>
    <row r="60" spans="1:67" s="68" customFormat="1" ht="57.75" customHeight="1">
      <c r="A60" s="179"/>
      <c r="B60" s="180"/>
      <c r="C60" s="100" t="s">
        <v>163</v>
      </c>
      <c r="D60" s="103">
        <v>-3437</v>
      </c>
      <c r="E60" s="103">
        <v>-4000</v>
      </c>
    </row>
    <row r="61" spans="1:67" s="68" customFormat="1" ht="23.25" customHeight="1">
      <c r="A61" s="179"/>
      <c r="B61" s="180"/>
      <c r="C61" s="100" t="s">
        <v>19</v>
      </c>
      <c r="D61" s="103"/>
      <c r="E61" s="103"/>
    </row>
    <row r="62" spans="1:67" s="68" customFormat="1" ht="23.25" customHeight="1">
      <c r="A62" s="179"/>
      <c r="B62" s="180"/>
      <c r="C62" s="100" t="s">
        <v>126</v>
      </c>
      <c r="D62" s="103"/>
      <c r="E62" s="103"/>
    </row>
    <row r="63" spans="1:67" s="70" customFormat="1" ht="29.25" customHeight="1">
      <c r="A63" s="179"/>
      <c r="B63" s="180"/>
      <c r="C63" s="100" t="s">
        <v>83</v>
      </c>
      <c r="D63" s="104">
        <f>+D79</f>
        <v>0</v>
      </c>
      <c r="E63" s="104">
        <f>+E79</f>
        <v>0</v>
      </c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69"/>
      <c r="BK63" s="69"/>
      <c r="BL63" s="69"/>
      <c r="BM63" s="69"/>
      <c r="BN63" s="69"/>
      <c r="BO63" s="69"/>
    </row>
    <row r="64" spans="1:67" s="6" customFormat="1" ht="24" customHeight="1">
      <c r="A64" s="181">
        <v>1106</v>
      </c>
      <c r="B64" s="187"/>
      <c r="C64" s="98" t="s">
        <v>14</v>
      </c>
      <c r="D64" s="97"/>
      <c r="E64" s="99"/>
    </row>
    <row r="65" spans="1:5" s="6" customFormat="1" ht="31.2">
      <c r="A65" s="182"/>
      <c r="B65" s="188"/>
      <c r="C65" s="98" t="s">
        <v>80</v>
      </c>
      <c r="D65" s="96">
        <f>D72+D78</f>
        <v>6237</v>
      </c>
      <c r="E65" s="96">
        <f>E72+E78</f>
        <v>6800</v>
      </c>
    </row>
    <row r="66" spans="1:5" s="6" customFormat="1" ht="24" customHeight="1">
      <c r="A66" s="182"/>
      <c r="B66" s="188"/>
      <c r="C66" s="98" t="s">
        <v>15</v>
      </c>
      <c r="D66" s="99"/>
      <c r="E66" s="99"/>
    </row>
    <row r="67" spans="1:5" s="6" customFormat="1" ht="31.2">
      <c r="A67" s="182"/>
      <c r="B67" s="188"/>
      <c r="C67" s="98" t="s">
        <v>81</v>
      </c>
      <c r="D67" s="97"/>
      <c r="E67" s="99"/>
    </row>
    <row r="68" spans="1:5" s="6" customFormat="1" ht="20.25" customHeight="1">
      <c r="A68" s="182"/>
      <c r="B68" s="188"/>
      <c r="C68" s="98" t="s">
        <v>16</v>
      </c>
      <c r="D68" s="97"/>
      <c r="E68" s="99"/>
    </row>
    <row r="69" spans="1:5" s="6" customFormat="1" ht="37.5" customHeight="1">
      <c r="A69" s="182"/>
      <c r="B69" s="188"/>
      <c r="C69" s="98" t="s">
        <v>82</v>
      </c>
      <c r="D69" s="97"/>
      <c r="E69" s="99"/>
    </row>
    <row r="70" spans="1:5" s="68" customFormat="1" ht="18.75" customHeight="1">
      <c r="A70" s="182"/>
      <c r="B70" s="189" t="s">
        <v>21</v>
      </c>
      <c r="C70" s="190"/>
      <c r="D70" s="190"/>
      <c r="E70" s="191"/>
    </row>
    <row r="71" spans="1:5" s="6" customFormat="1" ht="23.25" customHeight="1">
      <c r="A71" s="182"/>
      <c r="B71" s="99">
        <v>11001</v>
      </c>
      <c r="C71" s="98" t="s">
        <v>17</v>
      </c>
      <c r="D71" s="97"/>
      <c r="E71" s="99"/>
    </row>
    <row r="72" spans="1:5" s="6" customFormat="1" ht="31.2">
      <c r="A72" s="182"/>
      <c r="B72" s="184"/>
      <c r="C72" s="98" t="s">
        <v>83</v>
      </c>
      <c r="D72" s="101">
        <v>2800</v>
      </c>
      <c r="E72" s="101">
        <v>2800</v>
      </c>
    </row>
    <row r="73" spans="1:5" s="6" customFormat="1" ht="21" customHeight="1">
      <c r="A73" s="182"/>
      <c r="B73" s="185"/>
      <c r="C73" s="98" t="s">
        <v>18</v>
      </c>
      <c r="D73" s="97"/>
      <c r="E73" s="99"/>
    </row>
    <row r="74" spans="1:5" s="6" customFormat="1" ht="87.75" customHeight="1">
      <c r="A74" s="182"/>
      <c r="B74" s="185"/>
      <c r="C74" s="98" t="s">
        <v>84</v>
      </c>
      <c r="D74" s="97"/>
      <c r="E74" s="99"/>
    </row>
    <row r="75" spans="1:5" s="6" customFormat="1" ht="20.25" customHeight="1">
      <c r="A75" s="182"/>
      <c r="B75" s="185"/>
      <c r="C75" s="98" t="s">
        <v>19</v>
      </c>
      <c r="D75" s="97"/>
      <c r="E75" s="99"/>
    </row>
    <row r="76" spans="1:5" s="6" customFormat="1" ht="20.25" customHeight="1">
      <c r="A76" s="182"/>
      <c r="B76" s="186"/>
      <c r="C76" s="100" t="s">
        <v>127</v>
      </c>
      <c r="D76" s="97"/>
      <c r="E76" s="99"/>
    </row>
    <row r="77" spans="1:5" s="6" customFormat="1" ht="21.75" customHeight="1">
      <c r="A77" s="182"/>
      <c r="B77" s="99">
        <v>31001</v>
      </c>
      <c r="C77" s="98" t="s">
        <v>17</v>
      </c>
      <c r="D77" s="97"/>
      <c r="E77" s="99"/>
    </row>
    <row r="78" spans="1:5" s="6" customFormat="1" ht="40.5" customHeight="1">
      <c r="A78" s="182"/>
      <c r="B78" s="184"/>
      <c r="C78" s="98" t="s">
        <v>144</v>
      </c>
      <c r="D78" s="101">
        <v>3437</v>
      </c>
      <c r="E78" s="101">
        <v>4000</v>
      </c>
    </row>
    <row r="79" spans="1:5" s="6" customFormat="1" ht="22.5" customHeight="1">
      <c r="A79" s="182"/>
      <c r="B79" s="185"/>
      <c r="C79" s="98" t="s">
        <v>18</v>
      </c>
      <c r="D79" s="97"/>
      <c r="E79" s="99"/>
    </row>
    <row r="80" spans="1:5" s="6" customFormat="1" ht="39.75" customHeight="1">
      <c r="A80" s="182"/>
      <c r="B80" s="185"/>
      <c r="C80" s="98" t="s">
        <v>148</v>
      </c>
      <c r="D80" s="97"/>
      <c r="E80" s="99"/>
    </row>
    <row r="81" spans="1:5" s="6" customFormat="1" ht="21" customHeight="1">
      <c r="A81" s="182"/>
      <c r="B81" s="185"/>
      <c r="C81" s="98" t="s">
        <v>19</v>
      </c>
      <c r="D81" s="97"/>
      <c r="E81" s="99"/>
    </row>
    <row r="82" spans="1:5" s="6" customFormat="1" ht="36.75" customHeight="1">
      <c r="A82" s="183"/>
      <c r="B82" s="186"/>
      <c r="C82" s="100" t="s">
        <v>149</v>
      </c>
      <c r="D82" s="97"/>
      <c r="E82" s="99"/>
    </row>
  </sheetData>
  <mergeCells count="23">
    <mergeCell ref="D7:E7"/>
    <mergeCell ref="B49:E49"/>
    <mergeCell ref="B50:B56"/>
    <mergeCell ref="A43:A56"/>
    <mergeCell ref="A5:E5"/>
    <mergeCell ref="B12:B17"/>
    <mergeCell ref="A7:B7"/>
    <mergeCell ref="B11:C11"/>
    <mergeCell ref="C7:C8"/>
    <mergeCell ref="A12:A42"/>
    <mergeCell ref="B31:B36"/>
    <mergeCell ref="B25:B30"/>
    <mergeCell ref="B18:E18"/>
    <mergeCell ref="B19:B24"/>
    <mergeCell ref="B37:B42"/>
    <mergeCell ref="B43:B48"/>
    <mergeCell ref="A57:A63"/>
    <mergeCell ref="B57:B63"/>
    <mergeCell ref="A64:A82"/>
    <mergeCell ref="B72:B76"/>
    <mergeCell ref="B78:B82"/>
    <mergeCell ref="B64:B69"/>
    <mergeCell ref="B70:E70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zoomScale="93" zoomScaleNormal="93" workbookViewId="0">
      <selection activeCell="D7" sqref="D7:H7"/>
    </sheetView>
  </sheetViews>
  <sheetFormatPr defaultColWidth="9.109375" defaultRowHeight="15.6"/>
  <cols>
    <col min="1" max="1" width="7.44140625" style="133" customWidth="1"/>
    <col min="2" max="2" width="8.6640625" style="133" customWidth="1"/>
    <col min="3" max="3" width="56.5546875" style="136" customWidth="1"/>
    <col min="4" max="4" width="16.6640625" style="150" bestFit="1" customWidth="1"/>
    <col min="5" max="5" width="18.109375" style="150" customWidth="1"/>
    <col min="6" max="6" width="21.109375" style="150" customWidth="1"/>
    <col min="7" max="7" width="18.109375" style="150" customWidth="1"/>
    <col min="8" max="8" width="16.88671875" style="150" customWidth="1"/>
    <col min="9" max="9" width="15.33203125" style="136" bestFit="1" customWidth="1"/>
    <col min="10" max="16384" width="9.109375" style="136"/>
  </cols>
  <sheetData>
    <row r="1" spans="1:8">
      <c r="B1" s="134"/>
      <c r="C1" s="134"/>
      <c r="D1" s="134"/>
      <c r="E1" s="134"/>
      <c r="F1" s="134"/>
      <c r="G1" s="134"/>
      <c r="H1" s="135" t="s">
        <v>74</v>
      </c>
    </row>
    <row r="2" spans="1:8">
      <c r="B2" s="134"/>
      <c r="C2" s="134"/>
      <c r="D2" s="134"/>
      <c r="E2" s="134"/>
      <c r="F2" s="134"/>
      <c r="G2" s="134"/>
      <c r="H2" s="135" t="s">
        <v>51</v>
      </c>
    </row>
    <row r="3" spans="1:8">
      <c r="B3" s="134"/>
      <c r="C3" s="134"/>
      <c r="D3" s="134"/>
      <c r="E3" s="134"/>
      <c r="F3" s="134"/>
      <c r="G3" s="134"/>
      <c r="H3" s="135" t="s">
        <v>1</v>
      </c>
    </row>
    <row r="4" spans="1:8">
      <c r="B4" s="134"/>
      <c r="C4" s="134"/>
      <c r="D4" s="134"/>
      <c r="E4" s="134"/>
      <c r="F4" s="134"/>
      <c r="G4" s="134"/>
      <c r="H4" s="135"/>
    </row>
    <row r="5" spans="1:8" ht="48.75" customHeight="1">
      <c r="A5" s="212" t="s">
        <v>179</v>
      </c>
      <c r="B5" s="212"/>
      <c r="C5" s="212"/>
      <c r="D5" s="212"/>
      <c r="E5" s="212"/>
      <c r="F5" s="212"/>
      <c r="G5" s="212"/>
      <c r="H5" s="212"/>
    </row>
    <row r="6" spans="1:8">
      <c r="A6" s="137"/>
      <c r="B6" s="137"/>
      <c r="C6" s="138"/>
      <c r="D6" s="139"/>
      <c r="E6" s="139"/>
      <c r="F6" s="139"/>
      <c r="G6" s="213" t="s">
        <v>72</v>
      </c>
      <c r="H6" s="213"/>
    </row>
    <row r="7" spans="1:8" s="133" customFormat="1" ht="46.5" customHeight="1">
      <c r="A7" s="214" t="s">
        <v>180</v>
      </c>
      <c r="B7" s="214"/>
      <c r="C7" s="215" t="s">
        <v>181</v>
      </c>
      <c r="D7" s="218" t="s">
        <v>182</v>
      </c>
      <c r="E7" s="219"/>
      <c r="F7" s="219"/>
      <c r="G7" s="219"/>
      <c r="H7" s="220"/>
    </row>
    <row r="8" spans="1:8" s="133" customFormat="1" ht="23.25" customHeight="1">
      <c r="A8" s="214"/>
      <c r="B8" s="214"/>
      <c r="C8" s="216"/>
      <c r="D8" s="221" t="s">
        <v>183</v>
      </c>
      <c r="E8" s="218" t="s">
        <v>184</v>
      </c>
      <c r="F8" s="219"/>
      <c r="G8" s="219"/>
      <c r="H8" s="220"/>
    </row>
    <row r="9" spans="1:8" s="133" customFormat="1" ht="93.6">
      <c r="A9" s="140" t="s">
        <v>48</v>
      </c>
      <c r="B9" s="140" t="s">
        <v>185</v>
      </c>
      <c r="C9" s="217"/>
      <c r="D9" s="222"/>
      <c r="E9" s="141" t="s">
        <v>186</v>
      </c>
      <c r="F9" s="141" t="s">
        <v>187</v>
      </c>
      <c r="G9" s="141" t="s">
        <v>188</v>
      </c>
      <c r="H9" s="141" t="s">
        <v>189</v>
      </c>
    </row>
    <row r="10" spans="1:8" s="133" customFormat="1">
      <c r="A10" s="140"/>
      <c r="B10" s="140"/>
      <c r="C10" s="142" t="s">
        <v>190</v>
      </c>
      <c r="D10" s="143">
        <f>D13</f>
        <v>4000</v>
      </c>
      <c r="E10" s="143">
        <f t="shared" ref="E10:H10" si="0">E13</f>
        <v>0</v>
      </c>
      <c r="F10" s="143">
        <f t="shared" si="0"/>
        <v>0</v>
      </c>
      <c r="G10" s="143">
        <f t="shared" si="0"/>
        <v>0</v>
      </c>
      <c r="H10" s="143">
        <f t="shared" si="0"/>
        <v>4000</v>
      </c>
    </row>
    <row r="11" spans="1:8">
      <c r="A11" s="140"/>
      <c r="B11" s="140"/>
      <c r="C11" s="142" t="s">
        <v>191</v>
      </c>
      <c r="D11" s="144"/>
      <c r="E11" s="144"/>
      <c r="F11" s="144"/>
      <c r="G11" s="144"/>
      <c r="H11" s="144"/>
    </row>
    <row r="13" spans="1:8" ht="31.2">
      <c r="A13" s="145"/>
      <c r="B13" s="146"/>
      <c r="C13" s="147" t="s">
        <v>192</v>
      </c>
      <c r="D13" s="147">
        <f>D15</f>
        <v>4000</v>
      </c>
      <c r="E13" s="147">
        <v>0</v>
      </c>
      <c r="F13" s="147">
        <v>0</v>
      </c>
      <c r="G13" s="147">
        <v>0</v>
      </c>
      <c r="H13" s="147">
        <f>H15</f>
        <v>4000</v>
      </c>
    </row>
    <row r="14" spans="1:8">
      <c r="A14" s="148"/>
      <c r="B14" s="148"/>
      <c r="C14" s="147" t="s">
        <v>193</v>
      </c>
      <c r="D14" s="147"/>
      <c r="E14" s="147"/>
      <c r="F14" s="147"/>
      <c r="G14" s="147"/>
      <c r="H14" s="147"/>
    </row>
    <row r="15" spans="1:8" s="149" customFormat="1" ht="57.75" customHeight="1">
      <c r="A15" s="142">
        <v>1106</v>
      </c>
      <c r="B15" s="142">
        <v>31001</v>
      </c>
      <c r="C15" s="142" t="s">
        <v>194</v>
      </c>
      <c r="D15" s="142">
        <v>4000</v>
      </c>
      <c r="E15" s="142"/>
      <c r="F15" s="142"/>
      <c r="G15" s="142"/>
      <c r="H15" s="142">
        <v>4000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workbookViewId="0">
      <selection activeCell="D13" sqref="D13"/>
    </sheetView>
  </sheetViews>
  <sheetFormatPr defaultColWidth="9.109375" defaultRowHeight="15.6"/>
  <cols>
    <col min="1" max="1" width="10.109375" style="133" customWidth="1"/>
    <col min="2" max="2" width="10.5546875" style="133" customWidth="1"/>
    <col min="3" max="3" width="63.44140625" style="136" customWidth="1"/>
    <col min="4" max="4" width="23.44140625" style="136" customWidth="1"/>
    <col min="5" max="5" width="25.88671875" style="136" customWidth="1"/>
    <col min="6" max="16384" width="9.109375" style="136"/>
  </cols>
  <sheetData>
    <row r="1" spans="1:6">
      <c r="A1" s="223" t="s">
        <v>75</v>
      </c>
      <c r="B1" s="223"/>
      <c r="C1" s="223"/>
      <c r="D1" s="223"/>
      <c r="E1" s="223"/>
    </row>
    <row r="2" spans="1:6">
      <c r="A2" s="223" t="s">
        <v>51</v>
      </c>
      <c r="B2" s="223"/>
      <c r="C2" s="223"/>
      <c r="D2" s="223"/>
      <c r="E2" s="223"/>
    </row>
    <row r="3" spans="1:6">
      <c r="A3" s="223" t="s">
        <v>1</v>
      </c>
      <c r="B3" s="223"/>
      <c r="C3" s="223"/>
      <c r="D3" s="223"/>
      <c r="E3" s="223"/>
    </row>
    <row r="4" spans="1:6">
      <c r="A4" s="223"/>
      <c r="B4" s="223"/>
      <c r="C4" s="223"/>
      <c r="D4" s="223"/>
      <c r="E4" s="223"/>
    </row>
    <row r="5" spans="1:6" ht="52.5" customHeight="1">
      <c r="A5" s="224" t="s">
        <v>215</v>
      </c>
      <c r="B5" s="224"/>
      <c r="C5" s="224"/>
      <c r="D5" s="224"/>
      <c r="E5" s="224"/>
      <c r="F5" s="134"/>
    </row>
    <row r="6" spans="1:6">
      <c r="A6" s="137"/>
      <c r="B6" s="137"/>
      <c r="C6" s="168"/>
      <c r="D6" s="225" t="s">
        <v>72</v>
      </c>
      <c r="E6" s="225"/>
    </row>
    <row r="7" spans="1:6" s="133" customFormat="1" ht="66.75" customHeight="1">
      <c r="A7" s="214" t="s">
        <v>180</v>
      </c>
      <c r="B7" s="214"/>
      <c r="C7" s="215" t="s">
        <v>181</v>
      </c>
      <c r="D7" s="219" t="s">
        <v>73</v>
      </c>
      <c r="E7" s="220"/>
    </row>
    <row r="8" spans="1:6" s="133" customFormat="1" ht="47.4">
      <c r="A8" s="140" t="s">
        <v>48</v>
      </c>
      <c r="B8" s="140" t="s">
        <v>185</v>
      </c>
      <c r="C8" s="217"/>
      <c r="D8" s="151" t="s">
        <v>54</v>
      </c>
      <c r="E8" s="141" t="s">
        <v>55</v>
      </c>
    </row>
    <row r="9" spans="1:6" s="133" customFormat="1">
      <c r="A9" s="140"/>
      <c r="B9" s="140"/>
      <c r="C9" s="142" t="s">
        <v>190</v>
      </c>
      <c r="D9" s="143">
        <f>D11</f>
        <v>3437</v>
      </c>
      <c r="E9" s="143">
        <f>E11</f>
        <v>4000</v>
      </c>
    </row>
    <row r="10" spans="1:6">
      <c r="A10" s="140"/>
      <c r="B10" s="140"/>
      <c r="C10" s="142" t="s">
        <v>191</v>
      </c>
      <c r="D10" s="152"/>
      <c r="E10" s="152"/>
    </row>
    <row r="11" spans="1:6" s="133" customFormat="1" ht="31.2">
      <c r="A11" s="95"/>
      <c r="B11" s="153"/>
      <c r="C11" s="153" t="s">
        <v>192</v>
      </c>
      <c r="D11" s="143">
        <f>+D13</f>
        <v>3437</v>
      </c>
      <c r="E11" s="143">
        <f>+E13</f>
        <v>4000</v>
      </c>
    </row>
    <row r="12" spans="1:6" s="133" customFormat="1">
      <c r="A12" s="95"/>
      <c r="B12" s="95"/>
      <c r="C12" s="95" t="s">
        <v>193</v>
      </c>
      <c r="D12" s="141"/>
      <c r="E12" s="141"/>
    </row>
    <row r="13" spans="1:6" ht="46.8">
      <c r="A13" s="95">
        <v>1106</v>
      </c>
      <c r="B13" s="95">
        <v>31001</v>
      </c>
      <c r="C13" s="154" t="s">
        <v>194</v>
      </c>
      <c r="D13" s="143">
        <f>D15</f>
        <v>3437</v>
      </c>
      <c r="E13" s="143">
        <f>E15</f>
        <v>4000</v>
      </c>
    </row>
    <row r="14" spans="1:6" s="158" customFormat="1" ht="16.2">
      <c r="A14" s="155"/>
      <c r="B14" s="155"/>
      <c r="C14" s="156" t="s">
        <v>195</v>
      </c>
      <c r="D14" s="157"/>
      <c r="E14" s="157"/>
    </row>
    <row r="15" spans="1:6" s="158" customFormat="1" ht="46.8">
      <c r="A15" s="155"/>
      <c r="B15" s="155"/>
      <c r="C15" s="167" t="s">
        <v>119</v>
      </c>
      <c r="D15" s="157">
        <v>3437</v>
      </c>
      <c r="E15" s="157">
        <v>4000</v>
      </c>
    </row>
  </sheetData>
  <mergeCells count="9">
    <mergeCell ref="A7:B7"/>
    <mergeCell ref="C7:C8"/>
    <mergeCell ref="D7:E7"/>
    <mergeCell ref="A1:E1"/>
    <mergeCell ref="A2:E2"/>
    <mergeCell ref="A3:E3"/>
    <mergeCell ref="A4:E4"/>
    <mergeCell ref="A5:E5"/>
    <mergeCell ref="D6:E6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4"/>
  <sheetViews>
    <sheetView workbookViewId="0">
      <selection activeCell="C13" sqref="C13:E13"/>
    </sheetView>
  </sheetViews>
  <sheetFormatPr defaultRowHeight="14.4"/>
  <cols>
    <col min="1" max="1" width="12.44140625" customWidth="1"/>
    <col min="2" max="2" width="15.6640625" customWidth="1"/>
    <col min="3" max="3" width="13" customWidth="1"/>
    <col min="5" max="5" width="36.88671875" customWidth="1"/>
    <col min="6" max="6" width="40.109375" customWidth="1"/>
    <col min="7" max="7" width="39.33203125" customWidth="1"/>
  </cols>
  <sheetData>
    <row r="1" spans="1:11" s="136" customFormat="1" ht="15.6">
      <c r="B1" s="164"/>
      <c r="C1" s="164"/>
      <c r="D1" s="164"/>
      <c r="E1" s="164"/>
      <c r="G1" s="135" t="s">
        <v>213</v>
      </c>
    </row>
    <row r="2" spans="1:11" s="136" customFormat="1" ht="17.25" customHeight="1">
      <c r="B2" s="164"/>
      <c r="C2" s="164"/>
      <c r="D2" s="164"/>
      <c r="E2" s="164"/>
      <c r="F2" s="223" t="s">
        <v>51</v>
      </c>
      <c r="G2" s="223"/>
      <c r="H2" s="134"/>
      <c r="I2" s="134"/>
      <c r="J2" s="134"/>
      <c r="K2" s="134"/>
    </row>
    <row r="3" spans="1:11" s="136" customFormat="1" ht="17.25" customHeight="1">
      <c r="B3" s="164"/>
      <c r="C3" s="164"/>
      <c r="D3" s="164"/>
      <c r="E3" s="164"/>
      <c r="F3" s="223" t="s">
        <v>1</v>
      </c>
      <c r="G3" s="223"/>
      <c r="H3" s="134"/>
      <c r="I3" s="134"/>
      <c r="J3" s="134"/>
      <c r="K3" s="134"/>
    </row>
    <row r="4" spans="1:11" s="136" customFormat="1" ht="15.6">
      <c r="A4" s="223"/>
      <c r="B4" s="223"/>
      <c r="C4" s="223"/>
      <c r="D4" s="223"/>
      <c r="E4" s="223"/>
    </row>
    <row r="5" spans="1:11" s="136" customFormat="1" ht="47.25" customHeight="1">
      <c r="A5" s="224" t="s">
        <v>209</v>
      </c>
      <c r="B5" s="224"/>
      <c r="C5" s="224"/>
      <c r="D5" s="224"/>
      <c r="E5" s="224"/>
      <c r="F5" s="224"/>
      <c r="G5" s="224"/>
    </row>
    <row r="7" spans="1:11" s="162" customFormat="1" ht="69" customHeight="1">
      <c r="A7" s="234" t="s">
        <v>2</v>
      </c>
      <c r="B7" s="234"/>
      <c r="C7" s="235" t="s">
        <v>204</v>
      </c>
      <c r="D7" s="236"/>
      <c r="E7" s="237"/>
      <c r="F7" s="169" t="s">
        <v>205</v>
      </c>
      <c r="G7" s="169" t="s">
        <v>182</v>
      </c>
    </row>
    <row r="8" spans="1:11" s="162" customFormat="1" ht="25.5" customHeight="1">
      <c r="A8" s="166" t="s">
        <v>48</v>
      </c>
      <c r="B8" s="166" t="s">
        <v>5</v>
      </c>
      <c r="C8" s="235"/>
      <c r="D8" s="236"/>
      <c r="E8" s="237"/>
      <c r="F8" s="177"/>
      <c r="G8" s="165" t="s">
        <v>55</v>
      </c>
    </row>
    <row r="9" spans="1:11" s="163" customFormat="1" ht="25.5" customHeight="1">
      <c r="A9" s="226" t="s">
        <v>206</v>
      </c>
      <c r="B9" s="227"/>
      <c r="C9" s="227"/>
      <c r="D9" s="227"/>
      <c r="E9" s="227"/>
      <c r="F9" s="228"/>
      <c r="G9" s="101">
        <f>G11+G37+G597+G610+G614+G630+G709+G729+G745+G753+G778+G830+G834+G838</f>
        <v>2638</v>
      </c>
    </row>
    <row r="10" spans="1:11" s="163" customFormat="1" ht="15.75" customHeight="1">
      <c r="A10" s="226"/>
      <c r="B10" s="227"/>
      <c r="C10" s="227"/>
      <c r="D10" s="227"/>
      <c r="E10" s="227"/>
      <c r="F10" s="227"/>
      <c r="G10" s="228"/>
    </row>
    <row r="11" spans="1:11" s="163" customFormat="1" ht="32.25" customHeight="1">
      <c r="A11" s="226" t="s">
        <v>210</v>
      </c>
      <c r="B11" s="227"/>
      <c r="C11" s="227"/>
      <c r="D11" s="227"/>
      <c r="E11" s="227"/>
      <c r="F11" s="228"/>
      <c r="G11" s="101">
        <f>G12+G17+G22+G31+G34</f>
        <v>2638</v>
      </c>
    </row>
    <row r="12" spans="1:11" s="163" customFormat="1" ht="43.2" customHeight="1">
      <c r="A12" s="170">
        <v>1070</v>
      </c>
      <c r="B12" s="226" t="s">
        <v>56</v>
      </c>
      <c r="C12" s="227"/>
      <c r="D12" s="227"/>
      <c r="E12" s="228"/>
      <c r="F12" s="170"/>
      <c r="G12" s="101">
        <f>G13+G15</f>
        <v>2638</v>
      </c>
    </row>
    <row r="13" spans="1:11" s="163" customFormat="1" ht="47.25" customHeight="1">
      <c r="A13" s="229"/>
      <c r="B13" s="170">
        <v>11002</v>
      </c>
      <c r="C13" s="231" t="s">
        <v>211</v>
      </c>
      <c r="D13" s="232"/>
      <c r="E13" s="233"/>
      <c r="F13" s="169" t="s">
        <v>176</v>
      </c>
      <c r="G13" s="101">
        <f t="shared" ref="G13" si="0">G14</f>
        <v>2638</v>
      </c>
    </row>
    <row r="14" spans="1:11" s="163" customFormat="1" ht="42.75" customHeight="1">
      <c r="A14" s="230"/>
      <c r="B14" s="170"/>
      <c r="C14" s="170"/>
      <c r="D14" s="170"/>
      <c r="E14" s="170"/>
      <c r="F14" s="170" t="s">
        <v>212</v>
      </c>
      <c r="G14" s="101">
        <v>2638</v>
      </c>
    </row>
  </sheetData>
  <mergeCells count="13">
    <mergeCell ref="F2:G2"/>
    <mergeCell ref="F3:G3"/>
    <mergeCell ref="A11:F11"/>
    <mergeCell ref="A13:A14"/>
    <mergeCell ref="C13:E13"/>
    <mergeCell ref="B12:E12"/>
    <mergeCell ref="A5:G5"/>
    <mergeCell ref="A7:B7"/>
    <mergeCell ref="A4:E4"/>
    <mergeCell ref="A9:F9"/>
    <mergeCell ref="A10:G10"/>
    <mergeCell ref="C7:E7"/>
    <mergeCell ref="C8:E8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7"/>
  <sheetViews>
    <sheetView topLeftCell="A13" zoomScale="80" zoomScaleNormal="80" workbookViewId="0">
      <selection activeCell="F8" sqref="F8"/>
    </sheetView>
  </sheetViews>
  <sheetFormatPr defaultColWidth="9.109375" defaultRowHeight="15.6"/>
  <cols>
    <col min="1" max="3" width="11.88671875" style="5" customWidth="1"/>
    <col min="4" max="5" width="15.33203125" style="5" customWidth="1"/>
    <col min="6" max="6" width="84.6640625" style="5" customWidth="1"/>
    <col min="7" max="7" width="21.109375" style="5" customWidth="1"/>
    <col min="8" max="8" width="20.109375" style="5" customWidth="1"/>
    <col min="9" max="16384" width="9.109375" style="5"/>
  </cols>
  <sheetData>
    <row r="1" spans="1:8" ht="21" customHeight="1">
      <c r="H1" s="9" t="s">
        <v>177</v>
      </c>
    </row>
    <row r="2" spans="1:8" ht="13.5" customHeight="1">
      <c r="H2" s="9" t="s">
        <v>51</v>
      </c>
    </row>
    <row r="3" spans="1:8" ht="15.75" customHeight="1">
      <c r="H3" s="9" t="s">
        <v>1</v>
      </c>
    </row>
    <row r="4" spans="1:8" ht="13.5" customHeight="1"/>
    <row r="5" spans="1:8" ht="39" customHeight="1">
      <c r="A5" s="248" t="s">
        <v>52</v>
      </c>
      <c r="B5" s="248"/>
      <c r="C5" s="248"/>
      <c r="D5" s="248"/>
      <c r="E5" s="248"/>
      <c r="F5" s="248"/>
      <c r="G5" s="248"/>
      <c r="H5" s="248"/>
    </row>
    <row r="6" spans="1:8" ht="14.25" customHeight="1"/>
    <row r="7" spans="1:8">
      <c r="H7" s="5" t="s">
        <v>72</v>
      </c>
    </row>
    <row r="8" spans="1:8" s="178" customFormat="1" ht="72.75" customHeight="1">
      <c r="A8" s="244" t="s">
        <v>10</v>
      </c>
      <c r="B8" s="245"/>
      <c r="C8" s="246"/>
      <c r="D8" s="244" t="s">
        <v>2</v>
      </c>
      <c r="E8" s="246"/>
      <c r="F8" s="52" t="s">
        <v>49</v>
      </c>
      <c r="G8" s="245" t="s">
        <v>73</v>
      </c>
      <c r="H8" s="246"/>
    </row>
    <row r="9" spans="1:8" s="75" customFormat="1" ht="35.25" customHeight="1">
      <c r="A9" s="52" t="s">
        <v>11</v>
      </c>
      <c r="B9" s="52" t="s">
        <v>12</v>
      </c>
      <c r="C9" s="52" t="s">
        <v>13</v>
      </c>
      <c r="D9" s="52" t="s">
        <v>4</v>
      </c>
      <c r="E9" s="52" t="s">
        <v>5</v>
      </c>
      <c r="F9" s="52"/>
      <c r="G9" s="52" t="s">
        <v>54</v>
      </c>
      <c r="H9" s="52" t="s">
        <v>55</v>
      </c>
    </row>
    <row r="10" spans="1:8" s="45" customFormat="1" ht="17.25" customHeight="1">
      <c r="A10" s="11"/>
      <c r="B10" s="11"/>
      <c r="C10" s="11"/>
      <c r="D10" s="11"/>
      <c r="E10" s="11"/>
      <c r="F10" s="11" t="s">
        <v>9</v>
      </c>
      <c r="G10" s="53">
        <f t="shared" ref="G10:H10" si="0">G13+G91</f>
        <v>0</v>
      </c>
      <c r="H10" s="53">
        <f t="shared" si="0"/>
        <v>0</v>
      </c>
    </row>
    <row r="11" spans="1:8" s="45" customFormat="1" ht="17.25" customHeight="1">
      <c r="A11" s="11"/>
      <c r="B11" s="11"/>
      <c r="C11" s="11"/>
      <c r="D11" s="11"/>
      <c r="E11" s="11"/>
      <c r="F11" s="11" t="s">
        <v>20</v>
      </c>
      <c r="G11" s="53"/>
      <c r="H11" s="53"/>
    </row>
    <row r="12" spans="1:8" s="45" customFormat="1" ht="17.25" customHeight="1">
      <c r="A12" s="11"/>
      <c r="B12" s="11"/>
      <c r="C12" s="11"/>
      <c r="D12" s="11"/>
      <c r="E12" s="11"/>
      <c r="F12" s="11" t="s">
        <v>27</v>
      </c>
      <c r="G12" s="53">
        <f>G13</f>
        <v>0</v>
      </c>
      <c r="H12" s="53">
        <f>H13</f>
        <v>0</v>
      </c>
    </row>
    <row r="13" spans="1:8" s="6" customFormat="1" ht="17.25" customHeight="1">
      <c r="A13" s="205">
        <v>10</v>
      </c>
      <c r="B13" s="11"/>
      <c r="C13" s="11"/>
      <c r="D13" s="11"/>
      <c r="E13" s="11"/>
      <c r="F13" s="11" t="s">
        <v>60</v>
      </c>
      <c r="G13" s="53">
        <f>G15+G64</f>
        <v>0</v>
      </c>
      <c r="H13" s="53">
        <f>H15+H64</f>
        <v>0</v>
      </c>
    </row>
    <row r="14" spans="1:8" s="6" customFormat="1" ht="17.25" customHeight="1">
      <c r="A14" s="206"/>
      <c r="B14" s="11"/>
      <c r="C14" s="11"/>
      <c r="D14" s="11"/>
      <c r="E14" s="11"/>
      <c r="F14" s="11" t="s">
        <v>6</v>
      </c>
      <c r="G14" s="53"/>
      <c r="H14" s="53"/>
    </row>
    <row r="15" spans="1:8" s="6" customFormat="1" ht="17.25" customHeight="1">
      <c r="A15" s="206"/>
      <c r="B15" s="205" t="s">
        <v>87</v>
      </c>
      <c r="C15" s="11"/>
      <c r="D15" s="11"/>
      <c r="E15" s="11"/>
      <c r="F15" s="11" t="s">
        <v>86</v>
      </c>
      <c r="G15" s="53">
        <f>G17+G32</f>
        <v>-6237</v>
      </c>
      <c r="H15" s="53">
        <f>H17+H32</f>
        <v>-6800</v>
      </c>
    </row>
    <row r="16" spans="1:8" s="6" customFormat="1" ht="17.25" customHeight="1">
      <c r="A16" s="206"/>
      <c r="B16" s="206"/>
      <c r="C16" s="11"/>
      <c r="D16" s="11"/>
      <c r="E16" s="11"/>
      <c r="F16" s="11" t="s">
        <v>6</v>
      </c>
      <c r="G16" s="53"/>
      <c r="H16" s="53"/>
    </row>
    <row r="17" spans="1:8" s="6" customFormat="1" ht="17.25" customHeight="1">
      <c r="A17" s="206"/>
      <c r="B17" s="206"/>
      <c r="C17" s="205" t="s">
        <v>25</v>
      </c>
      <c r="D17" s="11"/>
      <c r="E17" s="11"/>
      <c r="F17" s="11" t="s">
        <v>86</v>
      </c>
      <c r="G17" s="53">
        <f>G21</f>
        <v>2638</v>
      </c>
      <c r="H17" s="53">
        <f>H21</f>
        <v>2638</v>
      </c>
    </row>
    <row r="18" spans="1:8" s="6" customFormat="1" ht="17.25" customHeight="1">
      <c r="A18" s="206"/>
      <c r="B18" s="206"/>
      <c r="C18" s="206"/>
      <c r="D18" s="11"/>
      <c r="E18" s="11"/>
      <c r="F18" s="11" t="s">
        <v>6</v>
      </c>
      <c r="G18" s="53"/>
      <c r="H18" s="53"/>
    </row>
    <row r="19" spans="1:8" s="45" customFormat="1" ht="17.25" customHeight="1">
      <c r="A19" s="206"/>
      <c r="B19" s="206"/>
      <c r="C19" s="206"/>
      <c r="D19" s="11"/>
      <c r="E19" s="11"/>
      <c r="F19" s="11" t="s">
        <v>26</v>
      </c>
      <c r="G19" s="53">
        <f>G21</f>
        <v>2638</v>
      </c>
      <c r="H19" s="53">
        <f>+G19</f>
        <v>2638</v>
      </c>
    </row>
    <row r="20" spans="1:8" s="45" customFormat="1" ht="17.25" customHeight="1">
      <c r="A20" s="206"/>
      <c r="B20" s="206"/>
      <c r="C20" s="206"/>
      <c r="D20" s="11"/>
      <c r="E20" s="11"/>
      <c r="F20" s="11" t="s">
        <v>6</v>
      </c>
      <c r="G20" s="53"/>
      <c r="H20" s="53"/>
    </row>
    <row r="21" spans="1:8" s="6" customFormat="1" ht="17.25" customHeight="1">
      <c r="A21" s="206"/>
      <c r="B21" s="206"/>
      <c r="C21" s="206"/>
      <c r="D21" s="205">
        <v>1070</v>
      </c>
      <c r="E21" s="11"/>
      <c r="F21" s="11" t="s">
        <v>56</v>
      </c>
      <c r="G21" s="53">
        <f>G23</f>
        <v>2638</v>
      </c>
      <c r="H21" s="53">
        <f>+G21</f>
        <v>2638</v>
      </c>
    </row>
    <row r="22" spans="1:8" s="6" customFormat="1" ht="17.25" customHeight="1">
      <c r="A22" s="206"/>
      <c r="B22" s="206"/>
      <c r="C22" s="206"/>
      <c r="D22" s="206"/>
      <c r="E22" s="11"/>
      <c r="F22" s="11" t="s">
        <v>6</v>
      </c>
      <c r="G22" s="53"/>
      <c r="H22" s="53"/>
    </row>
    <row r="23" spans="1:8" s="6" customFormat="1" ht="39" customHeight="1">
      <c r="A23" s="206"/>
      <c r="B23" s="206"/>
      <c r="C23" s="206"/>
      <c r="D23" s="206"/>
      <c r="E23" s="205">
        <v>11002</v>
      </c>
      <c r="F23" s="11" t="s">
        <v>96</v>
      </c>
      <c r="G23" s="53">
        <f>G25</f>
        <v>2638</v>
      </c>
      <c r="H23" s="53">
        <f>+G23</f>
        <v>2638</v>
      </c>
    </row>
    <row r="24" spans="1:8" s="6" customFormat="1" ht="22.5" customHeight="1">
      <c r="A24" s="206"/>
      <c r="B24" s="206"/>
      <c r="C24" s="206"/>
      <c r="D24" s="206"/>
      <c r="E24" s="206"/>
      <c r="F24" s="11" t="s">
        <v>23</v>
      </c>
      <c r="G24" s="53"/>
      <c r="H24" s="53"/>
    </row>
    <row r="25" spans="1:8" s="6" customFormat="1" ht="36.75" customHeight="1">
      <c r="A25" s="206"/>
      <c r="B25" s="206"/>
      <c r="C25" s="206"/>
      <c r="D25" s="206"/>
      <c r="E25" s="206"/>
      <c r="F25" s="11" t="s">
        <v>61</v>
      </c>
      <c r="G25" s="53">
        <f>G27</f>
        <v>2638</v>
      </c>
      <c r="H25" s="53">
        <f>+G25</f>
        <v>2638</v>
      </c>
    </row>
    <row r="26" spans="1:8" s="6" customFormat="1" ht="34.5" customHeight="1">
      <c r="A26" s="206"/>
      <c r="B26" s="206"/>
      <c r="C26" s="206"/>
      <c r="D26" s="206"/>
      <c r="E26" s="206"/>
      <c r="F26" s="11" t="s">
        <v>24</v>
      </c>
      <c r="G26" s="53"/>
      <c r="H26" s="53"/>
    </row>
    <row r="27" spans="1:8" s="6" customFormat="1" ht="21" customHeight="1">
      <c r="A27" s="206"/>
      <c r="B27" s="206"/>
      <c r="C27" s="206"/>
      <c r="D27" s="206"/>
      <c r="E27" s="206"/>
      <c r="F27" s="11" t="s">
        <v>7</v>
      </c>
      <c r="G27" s="53">
        <f t="shared" ref="G27:G30" si="1">G28</f>
        <v>2638</v>
      </c>
      <c r="H27" s="53">
        <f>+H25</f>
        <v>2638</v>
      </c>
    </row>
    <row r="28" spans="1:8" s="6" customFormat="1" ht="21" customHeight="1">
      <c r="A28" s="206"/>
      <c r="B28" s="206"/>
      <c r="C28" s="206"/>
      <c r="D28" s="206"/>
      <c r="E28" s="206"/>
      <c r="F28" s="11" t="s">
        <v>8</v>
      </c>
      <c r="G28" s="53">
        <f t="shared" si="1"/>
        <v>2638</v>
      </c>
      <c r="H28" s="53">
        <f>+G28</f>
        <v>2638</v>
      </c>
    </row>
    <row r="29" spans="1:8" s="6" customFormat="1" ht="21" customHeight="1">
      <c r="A29" s="206"/>
      <c r="B29" s="206"/>
      <c r="C29" s="206"/>
      <c r="D29" s="206"/>
      <c r="E29" s="206"/>
      <c r="F29" s="11" t="s">
        <v>62</v>
      </c>
      <c r="G29" s="53">
        <f t="shared" si="1"/>
        <v>2638</v>
      </c>
      <c r="H29" s="53">
        <f>+G29</f>
        <v>2638</v>
      </c>
    </row>
    <row r="30" spans="1:8" s="6" customFormat="1" ht="24.75" customHeight="1">
      <c r="A30" s="206"/>
      <c r="B30" s="206"/>
      <c r="C30" s="206"/>
      <c r="D30" s="206"/>
      <c r="E30" s="206"/>
      <c r="F30" s="11" t="s">
        <v>88</v>
      </c>
      <c r="G30" s="53">
        <f t="shared" si="1"/>
        <v>2638</v>
      </c>
      <c r="H30" s="53">
        <f>+G30</f>
        <v>2638</v>
      </c>
    </row>
    <row r="31" spans="1:8" s="6" customFormat="1" ht="42" customHeight="1">
      <c r="A31" s="206"/>
      <c r="B31" s="206"/>
      <c r="C31" s="207"/>
      <c r="D31" s="207"/>
      <c r="E31" s="207"/>
      <c r="F31" s="11" t="s">
        <v>89</v>
      </c>
      <c r="G31" s="53">
        <f>Հ1!D38</f>
        <v>2638</v>
      </c>
      <c r="H31" s="53">
        <f>+G31</f>
        <v>2638</v>
      </c>
    </row>
    <row r="32" spans="1:8" s="6" customFormat="1" ht="36" customHeight="1">
      <c r="A32" s="206"/>
      <c r="B32" s="206"/>
      <c r="C32" s="205" t="s">
        <v>85</v>
      </c>
      <c r="D32" s="11"/>
      <c r="E32" s="11"/>
      <c r="F32" s="11" t="s">
        <v>105</v>
      </c>
      <c r="G32" s="53">
        <f t="shared" ref="G32:H32" si="2">G37+G46+G55</f>
        <v>-8875</v>
      </c>
      <c r="H32" s="53">
        <f t="shared" si="2"/>
        <v>-9438</v>
      </c>
    </row>
    <row r="33" spans="1:8" s="6" customFormat="1" ht="20.25" customHeight="1">
      <c r="A33" s="206"/>
      <c r="B33" s="206"/>
      <c r="C33" s="206"/>
      <c r="D33" s="11"/>
      <c r="E33" s="11"/>
      <c r="F33" s="11" t="s">
        <v>6</v>
      </c>
      <c r="G33" s="53">
        <f t="shared" ref="G33:H33" si="3">G34</f>
        <v>0</v>
      </c>
      <c r="H33" s="53">
        <f t="shared" si="3"/>
        <v>0</v>
      </c>
    </row>
    <row r="34" spans="1:8" s="6" customFormat="1" ht="20.25" customHeight="1">
      <c r="A34" s="206"/>
      <c r="B34" s="206"/>
      <c r="C34" s="206"/>
      <c r="D34" s="11"/>
      <c r="E34" s="11"/>
      <c r="F34" s="11" t="s">
        <v>26</v>
      </c>
      <c r="G34" s="53">
        <f>G38</f>
        <v>0</v>
      </c>
      <c r="H34" s="53">
        <f>H38</f>
        <v>0</v>
      </c>
    </row>
    <row r="35" spans="1:8" s="6" customFormat="1" ht="22.5" customHeight="1">
      <c r="A35" s="206"/>
      <c r="B35" s="206"/>
      <c r="C35" s="206"/>
      <c r="D35" s="205">
        <v>1070</v>
      </c>
      <c r="E35" s="11"/>
      <c r="F35" s="11" t="s">
        <v>56</v>
      </c>
      <c r="G35" s="53">
        <f t="shared" ref="G35:H35" si="4">G37+G46+G55</f>
        <v>-8875</v>
      </c>
      <c r="H35" s="53">
        <f t="shared" si="4"/>
        <v>-9438</v>
      </c>
    </row>
    <row r="36" spans="1:8" s="6" customFormat="1" ht="21" customHeight="1">
      <c r="A36" s="206"/>
      <c r="B36" s="206"/>
      <c r="C36" s="206"/>
      <c r="D36" s="206"/>
      <c r="E36" s="11"/>
      <c r="F36" s="11" t="s">
        <v>6</v>
      </c>
      <c r="G36" s="53"/>
      <c r="H36" s="53"/>
    </row>
    <row r="37" spans="1:8" s="6" customFormat="1" ht="33.75" customHeight="1">
      <c r="A37" s="206"/>
      <c r="B37" s="206"/>
      <c r="C37" s="206"/>
      <c r="D37" s="206"/>
      <c r="E37" s="205">
        <v>11003</v>
      </c>
      <c r="F37" s="11" t="s">
        <v>101</v>
      </c>
      <c r="G37" s="53">
        <f>G39</f>
        <v>-1687</v>
      </c>
      <c r="H37" s="53">
        <f>H39</f>
        <v>-2250</v>
      </c>
    </row>
    <row r="38" spans="1:8" s="6" customFormat="1" ht="23.25" customHeight="1">
      <c r="A38" s="206"/>
      <c r="B38" s="206"/>
      <c r="C38" s="206"/>
      <c r="D38" s="206"/>
      <c r="E38" s="206"/>
      <c r="F38" s="11" t="s">
        <v>23</v>
      </c>
      <c r="G38" s="53"/>
      <c r="H38" s="53"/>
    </row>
    <row r="39" spans="1:8" s="6" customFormat="1" ht="32.25" customHeight="1">
      <c r="A39" s="206"/>
      <c r="B39" s="206"/>
      <c r="C39" s="206"/>
      <c r="D39" s="206"/>
      <c r="E39" s="206"/>
      <c r="F39" s="11" t="s">
        <v>61</v>
      </c>
      <c r="G39" s="53">
        <f>G41</f>
        <v>-1687</v>
      </c>
      <c r="H39" s="53">
        <f>H41</f>
        <v>-2250</v>
      </c>
    </row>
    <row r="40" spans="1:8" s="6" customFormat="1" ht="33.75" customHeight="1">
      <c r="A40" s="206"/>
      <c r="B40" s="206"/>
      <c r="C40" s="206"/>
      <c r="D40" s="206"/>
      <c r="E40" s="206"/>
      <c r="F40" s="11" t="s">
        <v>24</v>
      </c>
      <c r="G40" s="53"/>
      <c r="H40" s="53"/>
    </row>
    <row r="41" spans="1:8" s="6" customFormat="1" ht="23.25" customHeight="1">
      <c r="A41" s="206"/>
      <c r="B41" s="206"/>
      <c r="C41" s="206"/>
      <c r="D41" s="206"/>
      <c r="E41" s="206"/>
      <c r="F41" s="11" t="s">
        <v>7</v>
      </c>
      <c r="G41" s="53">
        <f t="shared" ref="G41:H44" si="5">G42</f>
        <v>-1687</v>
      </c>
      <c r="H41" s="53">
        <f t="shared" si="5"/>
        <v>-2250</v>
      </c>
    </row>
    <row r="42" spans="1:8" s="6" customFormat="1" ht="23.25" customHeight="1">
      <c r="A42" s="206"/>
      <c r="B42" s="206"/>
      <c r="C42" s="206"/>
      <c r="D42" s="206"/>
      <c r="E42" s="206"/>
      <c r="F42" s="11" t="s">
        <v>8</v>
      </c>
      <c r="G42" s="53">
        <f t="shared" si="5"/>
        <v>-1687</v>
      </c>
      <c r="H42" s="53">
        <f t="shared" si="5"/>
        <v>-2250</v>
      </c>
    </row>
    <row r="43" spans="1:8" s="6" customFormat="1" ht="22.5" customHeight="1">
      <c r="A43" s="206"/>
      <c r="B43" s="206"/>
      <c r="C43" s="206"/>
      <c r="D43" s="206"/>
      <c r="E43" s="206"/>
      <c r="F43" s="11" t="s">
        <v>102</v>
      </c>
      <c r="G43" s="53">
        <f t="shared" si="5"/>
        <v>-1687</v>
      </c>
      <c r="H43" s="53">
        <f t="shared" si="5"/>
        <v>-2250</v>
      </c>
    </row>
    <row r="44" spans="1:8" s="6" customFormat="1" ht="24.75" customHeight="1">
      <c r="A44" s="206"/>
      <c r="B44" s="206"/>
      <c r="C44" s="206"/>
      <c r="D44" s="206"/>
      <c r="E44" s="206"/>
      <c r="F44" s="11" t="s">
        <v>103</v>
      </c>
      <c r="G44" s="53">
        <f t="shared" si="5"/>
        <v>-1687</v>
      </c>
      <c r="H44" s="53">
        <f t="shared" si="5"/>
        <v>-2250</v>
      </c>
    </row>
    <row r="45" spans="1:8" s="6" customFormat="1" ht="23.25" customHeight="1">
      <c r="A45" s="206"/>
      <c r="B45" s="206"/>
      <c r="C45" s="206"/>
      <c r="D45" s="206"/>
      <c r="E45" s="207"/>
      <c r="F45" s="11" t="s">
        <v>104</v>
      </c>
      <c r="G45" s="53">
        <f>Հ1!D20</f>
        <v>-1687</v>
      </c>
      <c r="H45" s="53">
        <f>Հ1!E20</f>
        <v>-2250</v>
      </c>
    </row>
    <row r="46" spans="1:8" s="6" customFormat="1" ht="51.75" customHeight="1">
      <c r="A46" s="206"/>
      <c r="B46" s="206"/>
      <c r="C46" s="206"/>
      <c r="D46" s="206"/>
      <c r="E46" s="205">
        <v>12002</v>
      </c>
      <c r="F46" s="11" t="s">
        <v>97</v>
      </c>
      <c r="G46" s="53">
        <f t="shared" ref="G46:H46" si="6">G48</f>
        <v>-4000</v>
      </c>
      <c r="H46" s="53">
        <f t="shared" si="6"/>
        <v>-4000</v>
      </c>
    </row>
    <row r="47" spans="1:8" s="6" customFormat="1" ht="21.75" customHeight="1">
      <c r="A47" s="206"/>
      <c r="B47" s="206"/>
      <c r="C47" s="206"/>
      <c r="D47" s="206"/>
      <c r="E47" s="206"/>
      <c r="F47" s="11" t="s">
        <v>23</v>
      </c>
      <c r="G47" s="53"/>
      <c r="H47" s="53"/>
    </row>
    <row r="48" spans="1:8" s="6" customFormat="1" ht="36.75" customHeight="1">
      <c r="A48" s="206"/>
      <c r="B48" s="206"/>
      <c r="C48" s="206"/>
      <c r="D48" s="206"/>
      <c r="E48" s="206"/>
      <c r="F48" s="11" t="s">
        <v>61</v>
      </c>
      <c r="G48" s="53">
        <f>G50</f>
        <v>-4000</v>
      </c>
      <c r="H48" s="53">
        <f>+G48</f>
        <v>-4000</v>
      </c>
    </row>
    <row r="49" spans="1:8" s="6" customFormat="1" ht="34.5" customHeight="1">
      <c r="A49" s="206"/>
      <c r="B49" s="206"/>
      <c r="C49" s="206"/>
      <c r="D49" s="206"/>
      <c r="E49" s="206"/>
      <c r="F49" s="11" t="s">
        <v>24</v>
      </c>
      <c r="G49" s="53"/>
      <c r="H49" s="53"/>
    </row>
    <row r="50" spans="1:8" s="6" customFormat="1" ht="21" customHeight="1">
      <c r="A50" s="206"/>
      <c r="B50" s="206"/>
      <c r="C50" s="206"/>
      <c r="D50" s="206"/>
      <c r="E50" s="206"/>
      <c r="F50" s="11" t="s">
        <v>7</v>
      </c>
      <c r="G50" s="53">
        <f t="shared" ref="G50:G52" si="7">G51</f>
        <v>-4000</v>
      </c>
      <c r="H50" s="53">
        <f>+H48</f>
        <v>-4000</v>
      </c>
    </row>
    <row r="51" spans="1:8" s="6" customFormat="1" ht="21" customHeight="1">
      <c r="A51" s="206"/>
      <c r="B51" s="206"/>
      <c r="C51" s="206"/>
      <c r="D51" s="206"/>
      <c r="E51" s="206"/>
      <c r="F51" s="11" t="s">
        <v>8</v>
      </c>
      <c r="G51" s="53">
        <f t="shared" si="7"/>
        <v>-4000</v>
      </c>
      <c r="H51" s="53">
        <f>+G51</f>
        <v>-4000</v>
      </c>
    </row>
    <row r="52" spans="1:8" s="6" customFormat="1" ht="21" customHeight="1">
      <c r="A52" s="206"/>
      <c r="B52" s="206"/>
      <c r="C52" s="206"/>
      <c r="D52" s="206"/>
      <c r="E52" s="206"/>
      <c r="F52" s="11" t="s">
        <v>98</v>
      </c>
      <c r="G52" s="53">
        <f t="shared" si="7"/>
        <v>-4000</v>
      </c>
      <c r="H52" s="53">
        <f>+G52</f>
        <v>-4000</v>
      </c>
    </row>
    <row r="53" spans="1:8" s="6" customFormat="1" ht="31.2">
      <c r="A53" s="206"/>
      <c r="B53" s="206"/>
      <c r="C53" s="206"/>
      <c r="D53" s="206"/>
      <c r="E53" s="206"/>
      <c r="F53" s="11" t="s">
        <v>99</v>
      </c>
      <c r="G53" s="53">
        <f t="shared" ref="G53:H53" si="8">G54</f>
        <v>-4000</v>
      </c>
      <c r="H53" s="53">
        <f t="shared" si="8"/>
        <v>-4000</v>
      </c>
    </row>
    <row r="54" spans="1:8" s="6" customFormat="1" ht="21" customHeight="1">
      <c r="A54" s="206"/>
      <c r="B54" s="206"/>
      <c r="C54" s="206"/>
      <c r="D54" s="206"/>
      <c r="E54" s="207"/>
      <c r="F54" s="11" t="s">
        <v>100</v>
      </c>
      <c r="G54" s="53">
        <f>Հ1!D26</f>
        <v>-4000</v>
      </c>
      <c r="H54" s="53">
        <f>Հ1!E26</f>
        <v>-4000</v>
      </c>
    </row>
    <row r="55" spans="1:8" s="6" customFormat="1" ht="36.75" customHeight="1">
      <c r="A55" s="206"/>
      <c r="B55" s="206"/>
      <c r="C55" s="206"/>
      <c r="D55" s="206"/>
      <c r="E55" s="205">
        <v>12004</v>
      </c>
      <c r="F55" s="11" t="s">
        <v>136</v>
      </c>
      <c r="G55" s="53">
        <f>G57</f>
        <v>-3188</v>
      </c>
      <c r="H55" s="53">
        <f>+G55</f>
        <v>-3188</v>
      </c>
    </row>
    <row r="56" spans="1:8" s="6" customFormat="1" ht="27" customHeight="1">
      <c r="A56" s="206"/>
      <c r="B56" s="206"/>
      <c r="C56" s="206"/>
      <c r="D56" s="206"/>
      <c r="E56" s="206"/>
      <c r="F56" s="11" t="s">
        <v>23</v>
      </c>
      <c r="G56" s="53"/>
      <c r="H56" s="53"/>
    </row>
    <row r="57" spans="1:8" s="6" customFormat="1" ht="36.75" customHeight="1">
      <c r="A57" s="206"/>
      <c r="B57" s="206"/>
      <c r="C57" s="206"/>
      <c r="D57" s="206"/>
      <c r="E57" s="206"/>
      <c r="F57" s="11" t="s">
        <v>61</v>
      </c>
      <c r="G57" s="53">
        <f>G59</f>
        <v>-3188</v>
      </c>
      <c r="H57" s="53">
        <f>+G57</f>
        <v>-3188</v>
      </c>
    </row>
    <row r="58" spans="1:8" s="6" customFormat="1" ht="34.5" customHeight="1">
      <c r="A58" s="206"/>
      <c r="B58" s="206"/>
      <c r="C58" s="206"/>
      <c r="D58" s="206"/>
      <c r="E58" s="206"/>
      <c r="F58" s="11" t="s">
        <v>24</v>
      </c>
      <c r="G58" s="53"/>
      <c r="H58" s="53"/>
    </row>
    <row r="59" spans="1:8" s="6" customFormat="1" ht="21" customHeight="1">
      <c r="A59" s="206"/>
      <c r="B59" s="206"/>
      <c r="C59" s="206"/>
      <c r="D59" s="206"/>
      <c r="E59" s="206"/>
      <c r="F59" s="11" t="s">
        <v>7</v>
      </c>
      <c r="G59" s="53">
        <f t="shared" ref="G59:G62" si="9">G60</f>
        <v>-3188</v>
      </c>
      <c r="H59" s="53">
        <f>+H57</f>
        <v>-3188</v>
      </c>
    </row>
    <row r="60" spans="1:8" s="6" customFormat="1" ht="21" customHeight="1">
      <c r="A60" s="206"/>
      <c r="B60" s="206"/>
      <c r="C60" s="206"/>
      <c r="D60" s="206"/>
      <c r="E60" s="206"/>
      <c r="F60" s="11" t="s">
        <v>8</v>
      </c>
      <c r="G60" s="53">
        <f t="shared" si="9"/>
        <v>-3188</v>
      </c>
      <c r="H60" s="53">
        <f>+G60</f>
        <v>-3188</v>
      </c>
    </row>
    <row r="61" spans="1:8" s="6" customFormat="1" ht="21" customHeight="1">
      <c r="A61" s="206"/>
      <c r="B61" s="206"/>
      <c r="C61" s="206"/>
      <c r="D61" s="206"/>
      <c r="E61" s="206"/>
      <c r="F61" s="11" t="s">
        <v>98</v>
      </c>
      <c r="G61" s="53">
        <f t="shared" si="9"/>
        <v>-3188</v>
      </c>
      <c r="H61" s="53">
        <f>+G61</f>
        <v>-3188</v>
      </c>
    </row>
    <row r="62" spans="1:8" s="6" customFormat="1" ht="31.2">
      <c r="A62" s="206"/>
      <c r="B62" s="206"/>
      <c r="C62" s="206"/>
      <c r="D62" s="206"/>
      <c r="E62" s="206"/>
      <c r="F62" s="11" t="s">
        <v>99</v>
      </c>
      <c r="G62" s="53">
        <f t="shared" si="9"/>
        <v>-3188</v>
      </c>
      <c r="H62" s="53">
        <f>+G62</f>
        <v>-3188</v>
      </c>
    </row>
    <row r="63" spans="1:8" s="6" customFormat="1" ht="21" customHeight="1">
      <c r="A63" s="206"/>
      <c r="B63" s="207"/>
      <c r="C63" s="207"/>
      <c r="D63" s="207"/>
      <c r="E63" s="207"/>
      <c r="F63" s="11" t="s">
        <v>100</v>
      </c>
      <c r="G63" s="53">
        <f>Հ1!D32</f>
        <v>-3188</v>
      </c>
      <c r="H63" s="53">
        <f>Հ1!E32</f>
        <v>-3188</v>
      </c>
    </row>
    <row r="64" spans="1:8" s="59" customFormat="1" ht="30" customHeight="1">
      <c r="A64" s="206"/>
      <c r="B64" s="249" t="s">
        <v>91</v>
      </c>
      <c r="C64" s="57"/>
      <c r="D64" s="57"/>
      <c r="E64" s="57"/>
      <c r="F64" s="57" t="s">
        <v>90</v>
      </c>
      <c r="G64" s="58">
        <f t="shared" ref="G64:H64" si="10">G66</f>
        <v>6237</v>
      </c>
      <c r="H64" s="58">
        <f t="shared" si="10"/>
        <v>6800</v>
      </c>
    </row>
    <row r="65" spans="1:8" s="6" customFormat="1" ht="21" customHeight="1">
      <c r="A65" s="206"/>
      <c r="B65" s="250"/>
      <c r="C65" s="11"/>
      <c r="D65" s="11"/>
      <c r="E65" s="11"/>
      <c r="F65" s="11" t="s">
        <v>6</v>
      </c>
      <c r="G65" s="53"/>
      <c r="H65" s="53"/>
    </row>
    <row r="66" spans="1:8" s="6" customFormat="1">
      <c r="A66" s="206"/>
      <c r="B66" s="250"/>
      <c r="C66" s="205" t="s">
        <v>92</v>
      </c>
      <c r="D66" s="11"/>
      <c r="E66" s="11"/>
      <c r="F66" s="11" t="s">
        <v>90</v>
      </c>
      <c r="G66" s="53">
        <f>G68</f>
        <v>6237</v>
      </c>
      <c r="H66" s="53">
        <f>H68</f>
        <v>6800</v>
      </c>
    </row>
    <row r="67" spans="1:8" s="6" customFormat="1" ht="21" customHeight="1">
      <c r="A67" s="206"/>
      <c r="B67" s="250"/>
      <c r="C67" s="206"/>
      <c r="D67" s="11"/>
      <c r="E67" s="11"/>
      <c r="F67" s="11" t="s">
        <v>6</v>
      </c>
      <c r="G67" s="53"/>
      <c r="H67" s="53"/>
    </row>
    <row r="68" spans="1:8" s="6" customFormat="1" ht="24" customHeight="1">
      <c r="A68" s="206"/>
      <c r="B68" s="250"/>
      <c r="C68" s="206"/>
      <c r="D68" s="11"/>
      <c r="E68" s="11"/>
      <c r="F68" s="11" t="s">
        <v>26</v>
      </c>
      <c r="G68" s="53">
        <f>G70</f>
        <v>6237</v>
      </c>
      <c r="H68" s="53">
        <f>H70</f>
        <v>6800</v>
      </c>
    </row>
    <row r="69" spans="1:8" s="6" customFormat="1" ht="25.5" customHeight="1">
      <c r="A69" s="206"/>
      <c r="B69" s="250"/>
      <c r="C69" s="206"/>
      <c r="D69" s="11"/>
      <c r="E69" s="11"/>
      <c r="F69" s="11" t="s">
        <v>6</v>
      </c>
      <c r="G69" s="53"/>
      <c r="H69" s="53"/>
    </row>
    <row r="70" spans="1:8" s="6" customFormat="1" ht="36.75" customHeight="1">
      <c r="A70" s="206"/>
      <c r="B70" s="250"/>
      <c r="C70" s="206"/>
      <c r="D70" s="205">
        <v>1106</v>
      </c>
      <c r="E70" s="11"/>
      <c r="F70" s="11" t="s">
        <v>83</v>
      </c>
      <c r="G70" s="53">
        <f t="shared" ref="G70:H70" si="11">G72+G81</f>
        <v>6237</v>
      </c>
      <c r="H70" s="53">
        <f t="shared" si="11"/>
        <v>6800</v>
      </c>
    </row>
    <row r="71" spans="1:8" s="6" customFormat="1" ht="20.25" customHeight="1">
      <c r="A71" s="206"/>
      <c r="B71" s="250"/>
      <c r="C71" s="206"/>
      <c r="D71" s="206"/>
      <c r="E71" s="11"/>
      <c r="F71" s="11" t="s">
        <v>6</v>
      </c>
      <c r="G71" s="53"/>
      <c r="H71" s="53"/>
    </row>
    <row r="72" spans="1:8" s="6" customFormat="1" ht="36" customHeight="1">
      <c r="A72" s="206"/>
      <c r="B72" s="250"/>
      <c r="C72" s="206"/>
      <c r="D72" s="206"/>
      <c r="E72" s="205">
        <v>11001</v>
      </c>
      <c r="F72" s="11" t="s">
        <v>83</v>
      </c>
      <c r="G72" s="53">
        <f>G74</f>
        <v>2800</v>
      </c>
      <c r="H72" s="53">
        <f>H74</f>
        <v>2800</v>
      </c>
    </row>
    <row r="73" spans="1:8" s="6" customFormat="1" ht="20.25" customHeight="1">
      <c r="A73" s="206"/>
      <c r="B73" s="250"/>
      <c r="C73" s="206"/>
      <c r="D73" s="206"/>
      <c r="E73" s="206"/>
      <c r="F73" s="11" t="s">
        <v>23</v>
      </c>
      <c r="G73" s="53"/>
      <c r="H73" s="53"/>
    </row>
    <row r="74" spans="1:8" s="6" customFormat="1" ht="35.25" customHeight="1">
      <c r="A74" s="206"/>
      <c r="B74" s="250"/>
      <c r="C74" s="206"/>
      <c r="D74" s="206"/>
      <c r="E74" s="206"/>
      <c r="F74" s="11" t="s">
        <v>61</v>
      </c>
      <c r="G74" s="53">
        <f>G76</f>
        <v>2800</v>
      </c>
      <c r="H74" s="53">
        <f>H76</f>
        <v>2800</v>
      </c>
    </row>
    <row r="75" spans="1:8" s="6" customFormat="1" ht="35.25" customHeight="1">
      <c r="A75" s="206"/>
      <c r="B75" s="250"/>
      <c r="C75" s="206"/>
      <c r="D75" s="206"/>
      <c r="E75" s="206"/>
      <c r="F75" s="11" t="s">
        <v>24</v>
      </c>
      <c r="G75" s="53"/>
      <c r="H75" s="53"/>
    </row>
    <row r="76" spans="1:8" s="6" customFormat="1" ht="24" customHeight="1">
      <c r="A76" s="206"/>
      <c r="B76" s="250"/>
      <c r="C76" s="206"/>
      <c r="D76" s="206"/>
      <c r="E76" s="206"/>
      <c r="F76" s="11" t="s">
        <v>7</v>
      </c>
      <c r="G76" s="53">
        <f t="shared" ref="G76:H79" si="12">G77</f>
        <v>2800</v>
      </c>
      <c r="H76" s="53">
        <f t="shared" si="12"/>
        <v>2800</v>
      </c>
    </row>
    <row r="77" spans="1:8" s="6" customFormat="1" ht="24" customHeight="1">
      <c r="A77" s="206"/>
      <c r="B77" s="250"/>
      <c r="C77" s="206"/>
      <c r="D77" s="206"/>
      <c r="E77" s="206"/>
      <c r="F77" s="11" t="s">
        <v>8</v>
      </c>
      <c r="G77" s="53">
        <f t="shared" si="12"/>
        <v>2800</v>
      </c>
      <c r="H77" s="53">
        <f t="shared" si="12"/>
        <v>2800</v>
      </c>
    </row>
    <row r="78" spans="1:8" s="6" customFormat="1" ht="24" customHeight="1">
      <c r="A78" s="206"/>
      <c r="B78" s="250"/>
      <c r="C78" s="206"/>
      <c r="D78" s="206"/>
      <c r="E78" s="206"/>
      <c r="F78" s="11" t="s">
        <v>94</v>
      </c>
      <c r="G78" s="53">
        <f t="shared" si="12"/>
        <v>2800</v>
      </c>
      <c r="H78" s="53">
        <f t="shared" si="12"/>
        <v>2800</v>
      </c>
    </row>
    <row r="79" spans="1:8" s="6" customFormat="1" ht="24" customHeight="1">
      <c r="A79" s="206"/>
      <c r="B79" s="250"/>
      <c r="C79" s="206"/>
      <c r="D79" s="206"/>
      <c r="E79" s="206"/>
      <c r="F79" s="11" t="s">
        <v>95</v>
      </c>
      <c r="G79" s="53">
        <f t="shared" si="12"/>
        <v>2800</v>
      </c>
      <c r="H79" s="53">
        <f t="shared" si="12"/>
        <v>2800</v>
      </c>
    </row>
    <row r="80" spans="1:8" s="6" customFormat="1" ht="24" customHeight="1">
      <c r="A80" s="206"/>
      <c r="B80" s="250"/>
      <c r="C80" s="206"/>
      <c r="D80" s="206"/>
      <c r="E80" s="207"/>
      <c r="F80" s="11" t="s">
        <v>93</v>
      </c>
      <c r="G80" s="53">
        <v>2800</v>
      </c>
      <c r="H80" s="53">
        <v>2800</v>
      </c>
    </row>
    <row r="81" spans="1:8" s="6" customFormat="1" ht="34.5" customHeight="1">
      <c r="A81" s="206"/>
      <c r="B81" s="250"/>
      <c r="C81" s="206"/>
      <c r="D81" s="206"/>
      <c r="E81" s="205">
        <v>31001</v>
      </c>
      <c r="F81" s="54" t="s">
        <v>150</v>
      </c>
      <c r="G81" s="53">
        <f>G83</f>
        <v>3437</v>
      </c>
      <c r="H81" s="53">
        <f>H83</f>
        <v>4000</v>
      </c>
    </row>
    <row r="82" spans="1:8" s="6" customFormat="1" ht="24" customHeight="1">
      <c r="A82" s="206"/>
      <c r="B82" s="250"/>
      <c r="C82" s="206"/>
      <c r="D82" s="206"/>
      <c r="E82" s="206"/>
      <c r="F82" s="54" t="s">
        <v>23</v>
      </c>
      <c r="G82" s="53"/>
      <c r="H82" s="53"/>
    </row>
    <row r="83" spans="1:8" s="6" customFormat="1" ht="37.5" customHeight="1">
      <c r="A83" s="206"/>
      <c r="B83" s="250"/>
      <c r="C83" s="206"/>
      <c r="D83" s="206"/>
      <c r="E83" s="206"/>
      <c r="F83" s="11" t="s">
        <v>178</v>
      </c>
      <c r="G83" s="53">
        <f>G85</f>
        <v>3437</v>
      </c>
      <c r="H83" s="53">
        <f>H85</f>
        <v>4000</v>
      </c>
    </row>
    <row r="84" spans="1:8" s="6" customFormat="1" ht="31.5" customHeight="1">
      <c r="A84" s="206"/>
      <c r="B84" s="250"/>
      <c r="C84" s="206"/>
      <c r="D84" s="206"/>
      <c r="E84" s="206"/>
      <c r="F84" s="54" t="s">
        <v>24</v>
      </c>
      <c r="G84" s="53"/>
      <c r="H84" s="53"/>
    </row>
    <row r="85" spans="1:8" s="6" customFormat="1" ht="21" customHeight="1">
      <c r="A85" s="206"/>
      <c r="B85" s="250"/>
      <c r="C85" s="206"/>
      <c r="D85" s="206"/>
      <c r="E85" s="206"/>
      <c r="F85" s="54" t="s">
        <v>7</v>
      </c>
      <c r="G85" s="53">
        <f t="shared" ref="G85:H87" si="13">G86</f>
        <v>3437</v>
      </c>
      <c r="H85" s="53">
        <f t="shared" si="13"/>
        <v>4000</v>
      </c>
    </row>
    <row r="86" spans="1:8" s="6" customFormat="1" ht="21" customHeight="1">
      <c r="A86" s="206"/>
      <c r="B86" s="250"/>
      <c r="C86" s="206"/>
      <c r="D86" s="206"/>
      <c r="E86" s="206"/>
      <c r="F86" s="54" t="s">
        <v>151</v>
      </c>
      <c r="G86" s="53">
        <f t="shared" si="13"/>
        <v>3437</v>
      </c>
      <c r="H86" s="53">
        <f t="shared" si="13"/>
        <v>4000</v>
      </c>
    </row>
    <row r="87" spans="1:8" s="6" customFormat="1" ht="21" customHeight="1">
      <c r="A87" s="206"/>
      <c r="B87" s="250"/>
      <c r="C87" s="206"/>
      <c r="D87" s="206"/>
      <c r="E87" s="206"/>
      <c r="F87" s="54" t="s">
        <v>152</v>
      </c>
      <c r="G87" s="53">
        <f t="shared" si="13"/>
        <v>3437</v>
      </c>
      <c r="H87" s="53">
        <f t="shared" si="13"/>
        <v>4000</v>
      </c>
    </row>
    <row r="88" spans="1:8" s="6" customFormat="1" ht="21" customHeight="1">
      <c r="A88" s="206"/>
      <c r="B88" s="250"/>
      <c r="C88" s="206"/>
      <c r="D88" s="206"/>
      <c r="E88" s="206"/>
      <c r="F88" s="54" t="s">
        <v>153</v>
      </c>
      <c r="G88" s="53">
        <f>G89</f>
        <v>3437</v>
      </c>
      <c r="H88" s="53">
        <f>H89</f>
        <v>4000</v>
      </c>
    </row>
    <row r="89" spans="1:8" s="6" customFormat="1" ht="21" customHeight="1">
      <c r="A89" s="207"/>
      <c r="B89" s="250"/>
      <c r="C89" s="207"/>
      <c r="D89" s="207"/>
      <c r="E89" s="207"/>
      <c r="F89" s="54" t="s">
        <v>154</v>
      </c>
      <c r="G89" s="53">
        <f>G90</f>
        <v>3437</v>
      </c>
      <c r="H89" s="53">
        <v>4000</v>
      </c>
    </row>
    <row r="90" spans="1:8" s="59" customFormat="1" ht="28.5" hidden="1" customHeight="1">
      <c r="A90" s="57"/>
      <c r="B90" s="251"/>
      <c r="C90" s="57"/>
      <c r="D90" s="57"/>
      <c r="E90" s="57"/>
      <c r="F90" s="57" t="s">
        <v>142</v>
      </c>
      <c r="G90" s="58">
        <f>Հ1!D78</f>
        <v>3437</v>
      </c>
      <c r="H90" s="58">
        <v>4000</v>
      </c>
    </row>
    <row r="91" spans="1:8" s="85" customFormat="1" ht="18" customHeight="1">
      <c r="A91" s="113" t="s">
        <v>164</v>
      </c>
      <c r="B91" s="116"/>
      <c r="C91" s="240"/>
      <c r="E91" s="240"/>
      <c r="F91" s="105" t="s">
        <v>165</v>
      </c>
      <c r="G91" s="106">
        <f t="shared" ref="G91:H91" si="14">+G93</f>
        <v>0</v>
      </c>
      <c r="H91" s="106">
        <f t="shared" si="14"/>
        <v>0</v>
      </c>
    </row>
    <row r="92" spans="1:8" s="85" customFormat="1" ht="18" customHeight="1">
      <c r="A92" s="238"/>
      <c r="B92" s="114"/>
      <c r="C92" s="238"/>
      <c r="D92" s="114"/>
      <c r="E92" s="238"/>
      <c r="F92" s="107" t="s">
        <v>6</v>
      </c>
      <c r="G92" s="108"/>
      <c r="H92" s="108"/>
    </row>
    <row r="93" spans="1:8" s="85" customFormat="1" ht="18" customHeight="1">
      <c r="A93" s="238"/>
      <c r="B93" s="113" t="s">
        <v>92</v>
      </c>
      <c r="C93" s="238"/>
      <c r="D93" s="114"/>
      <c r="E93" s="238"/>
      <c r="F93" s="107" t="s">
        <v>159</v>
      </c>
      <c r="G93" s="108">
        <f>+G95</f>
        <v>0</v>
      </c>
      <c r="H93" s="108">
        <f>+H95</f>
        <v>0</v>
      </c>
    </row>
    <row r="94" spans="1:8" s="85" customFormat="1" ht="18" customHeight="1">
      <c r="A94" s="238"/>
      <c r="B94" s="114"/>
      <c r="C94" s="239"/>
      <c r="D94" s="114"/>
      <c r="E94" s="238"/>
      <c r="F94" s="107" t="s">
        <v>6</v>
      </c>
      <c r="G94" s="108"/>
      <c r="H94" s="108"/>
    </row>
    <row r="95" spans="1:8" s="85" customFormat="1" ht="18" customHeight="1">
      <c r="A95" s="238"/>
      <c r="B95" s="114"/>
      <c r="C95" s="240" t="s">
        <v>92</v>
      </c>
      <c r="D95" s="114"/>
      <c r="E95" s="238"/>
      <c r="F95" s="107" t="s">
        <v>159</v>
      </c>
      <c r="G95" s="108">
        <f>+G97</f>
        <v>0</v>
      </c>
      <c r="H95" s="108">
        <f>+H97</f>
        <v>0</v>
      </c>
    </row>
    <row r="96" spans="1:8" s="85" customFormat="1" ht="18" customHeight="1">
      <c r="A96" s="238"/>
      <c r="B96" s="114"/>
      <c r="C96" s="238"/>
      <c r="D96" s="114"/>
      <c r="E96" s="238"/>
      <c r="F96" s="107" t="s">
        <v>6</v>
      </c>
      <c r="G96" s="108"/>
      <c r="H96" s="108"/>
    </row>
    <row r="97" spans="1:8" s="85" customFormat="1" ht="18" customHeight="1">
      <c r="A97" s="238"/>
      <c r="B97" s="114"/>
      <c r="C97" s="238"/>
      <c r="D97" s="113" t="s">
        <v>158</v>
      </c>
      <c r="E97" s="238"/>
      <c r="F97" s="100" t="s">
        <v>159</v>
      </c>
      <c r="G97" s="106">
        <f>+G99</f>
        <v>0</v>
      </c>
      <c r="H97" s="106">
        <f>+H99</f>
        <v>0</v>
      </c>
    </row>
    <row r="98" spans="1:8" s="85" customFormat="1" ht="18" customHeight="1">
      <c r="A98" s="238"/>
      <c r="B98" s="114"/>
      <c r="C98" s="238"/>
      <c r="D98" s="114"/>
      <c r="E98" s="238"/>
      <c r="F98" s="107" t="s">
        <v>6</v>
      </c>
      <c r="G98" s="107"/>
      <c r="H98" s="107"/>
    </row>
    <row r="99" spans="1:8" s="85" customFormat="1" ht="18" customHeight="1">
      <c r="A99" s="238"/>
      <c r="B99" s="114"/>
      <c r="C99" s="238"/>
      <c r="D99" s="114"/>
      <c r="E99" s="238"/>
      <c r="F99" s="107" t="s">
        <v>159</v>
      </c>
      <c r="G99" s="108">
        <f t="shared" ref="G99:H99" si="15">+G101+G109</f>
        <v>0</v>
      </c>
      <c r="H99" s="108">
        <f t="shared" si="15"/>
        <v>0</v>
      </c>
    </row>
    <row r="100" spans="1:8" s="85" customFormat="1" ht="18" customHeight="1">
      <c r="A100" s="238"/>
      <c r="B100" s="114"/>
      <c r="C100" s="238"/>
      <c r="D100" s="114"/>
      <c r="E100" s="239"/>
      <c r="F100" s="107" t="s">
        <v>6</v>
      </c>
      <c r="G100" s="107"/>
      <c r="H100" s="107"/>
    </row>
    <row r="101" spans="1:8" s="85" customFormat="1" ht="18" customHeight="1">
      <c r="A101" s="238"/>
      <c r="B101" s="114"/>
      <c r="C101" s="238"/>
      <c r="D101" s="114"/>
      <c r="E101" s="241" t="s">
        <v>162</v>
      </c>
      <c r="F101" s="107" t="s">
        <v>159</v>
      </c>
      <c r="G101" s="108">
        <f>+G103</f>
        <v>3437</v>
      </c>
      <c r="H101" s="108">
        <f>+H103</f>
        <v>4000</v>
      </c>
    </row>
    <row r="102" spans="1:8" s="85" customFormat="1" ht="18" customHeight="1">
      <c r="A102" s="238"/>
      <c r="B102" s="114"/>
      <c r="C102" s="238"/>
      <c r="D102" s="114"/>
      <c r="E102" s="242"/>
      <c r="F102" s="107" t="s">
        <v>23</v>
      </c>
      <c r="G102" s="107"/>
      <c r="H102" s="107"/>
    </row>
    <row r="103" spans="1:8" s="85" customFormat="1" ht="18" customHeight="1">
      <c r="A103" s="238"/>
      <c r="B103" s="114"/>
      <c r="C103" s="238"/>
      <c r="D103" s="114"/>
      <c r="E103" s="242"/>
      <c r="F103" s="126" t="s">
        <v>166</v>
      </c>
      <c r="G103" s="108">
        <f>+G105</f>
        <v>3437</v>
      </c>
      <c r="H103" s="108">
        <f>+H105</f>
        <v>4000</v>
      </c>
    </row>
    <row r="104" spans="1:8" s="85" customFormat="1" ht="18" customHeight="1">
      <c r="A104" s="238"/>
      <c r="B104" s="114"/>
      <c r="C104" s="238"/>
      <c r="D104" s="114"/>
      <c r="E104" s="242"/>
      <c r="F104" s="107" t="s">
        <v>24</v>
      </c>
      <c r="G104" s="108"/>
      <c r="H104" s="108"/>
    </row>
    <row r="105" spans="1:8" s="85" customFormat="1" ht="18" customHeight="1">
      <c r="A105" s="238"/>
      <c r="B105" s="114"/>
      <c r="C105" s="238"/>
      <c r="D105" s="114"/>
      <c r="E105" s="242"/>
      <c r="F105" s="107" t="s">
        <v>7</v>
      </c>
      <c r="G105" s="108">
        <f t="shared" ref="G105:H106" si="16">+G106</f>
        <v>3437</v>
      </c>
      <c r="H105" s="108">
        <f t="shared" si="16"/>
        <v>4000</v>
      </c>
    </row>
    <row r="106" spans="1:8" s="85" customFormat="1" ht="18" customHeight="1">
      <c r="A106" s="238"/>
      <c r="B106" s="114"/>
      <c r="C106" s="238"/>
      <c r="D106" s="114"/>
      <c r="E106" s="242"/>
      <c r="F106" s="107" t="s">
        <v>8</v>
      </c>
      <c r="G106" s="108">
        <f t="shared" si="16"/>
        <v>3437</v>
      </c>
      <c r="H106" s="108">
        <f t="shared" si="16"/>
        <v>4000</v>
      </c>
    </row>
    <row r="107" spans="1:8" s="85" customFormat="1" ht="18" customHeight="1">
      <c r="A107" s="238"/>
      <c r="B107" s="114"/>
      <c r="C107" s="238"/>
      <c r="D107" s="114"/>
      <c r="E107" s="242"/>
      <c r="F107" s="107" t="s">
        <v>167</v>
      </c>
      <c r="G107" s="108">
        <f>+G108</f>
        <v>3437</v>
      </c>
      <c r="H107" s="108">
        <f>+H108</f>
        <v>4000</v>
      </c>
    </row>
    <row r="108" spans="1:8" s="111" customFormat="1" ht="18" customHeight="1">
      <c r="A108" s="238"/>
      <c r="B108" s="114"/>
      <c r="C108" s="238"/>
      <c r="D108" s="114"/>
      <c r="E108" s="243"/>
      <c r="F108" s="131" t="s">
        <v>168</v>
      </c>
      <c r="G108" s="132">
        <f t="shared" ref="G108:H108" si="17">G89</f>
        <v>3437</v>
      </c>
      <c r="H108" s="132">
        <f t="shared" si="17"/>
        <v>4000</v>
      </c>
    </row>
    <row r="109" spans="1:8" s="85" customFormat="1" ht="18" customHeight="1">
      <c r="A109" s="238"/>
      <c r="B109" s="114"/>
      <c r="C109" s="238"/>
      <c r="D109" s="114"/>
      <c r="E109" s="242" t="s">
        <v>162</v>
      </c>
      <c r="F109" s="129" t="s">
        <v>159</v>
      </c>
      <c r="G109" s="130">
        <f>+G111</f>
        <v>-3437</v>
      </c>
      <c r="H109" s="130">
        <f>+H111</f>
        <v>-4000</v>
      </c>
    </row>
    <row r="110" spans="1:8" s="85" customFormat="1" ht="18" customHeight="1">
      <c r="A110" s="238"/>
      <c r="B110" s="114"/>
      <c r="C110" s="238"/>
      <c r="D110" s="114"/>
      <c r="E110" s="242"/>
      <c r="F110" s="107" t="s">
        <v>23</v>
      </c>
      <c r="G110" s="107"/>
      <c r="H110" s="107"/>
    </row>
    <row r="111" spans="1:8" s="85" customFormat="1" ht="18" customHeight="1">
      <c r="A111" s="238"/>
      <c r="B111" s="114"/>
      <c r="C111" s="238"/>
      <c r="D111" s="114"/>
      <c r="E111" s="242"/>
      <c r="F111" s="81" t="s">
        <v>166</v>
      </c>
      <c r="G111" s="108">
        <f>+G113</f>
        <v>-3437</v>
      </c>
      <c r="H111" s="108">
        <f>+H113</f>
        <v>-4000</v>
      </c>
    </row>
    <row r="112" spans="1:8" s="85" customFormat="1" ht="18" customHeight="1">
      <c r="A112" s="238"/>
      <c r="B112" s="114"/>
      <c r="C112" s="238"/>
      <c r="D112" s="114"/>
      <c r="E112" s="242"/>
      <c r="F112" s="107" t="s">
        <v>24</v>
      </c>
      <c r="G112" s="108"/>
      <c r="H112" s="108"/>
    </row>
    <row r="113" spans="1:8" s="85" customFormat="1" ht="18" customHeight="1">
      <c r="A113" s="238"/>
      <c r="B113" s="114"/>
      <c r="C113" s="238"/>
      <c r="D113" s="114"/>
      <c r="E113" s="242"/>
      <c r="F113" s="107" t="s">
        <v>7</v>
      </c>
      <c r="G113" s="108">
        <f t="shared" ref="G113:H114" si="18">+G114</f>
        <v>-3437</v>
      </c>
      <c r="H113" s="108">
        <f t="shared" si="18"/>
        <v>-4000</v>
      </c>
    </row>
    <row r="114" spans="1:8" s="85" customFormat="1" ht="18" customHeight="1">
      <c r="A114" s="238"/>
      <c r="B114" s="114"/>
      <c r="C114" s="238"/>
      <c r="D114" s="114"/>
      <c r="E114" s="242"/>
      <c r="F114" s="107" t="s">
        <v>8</v>
      </c>
      <c r="G114" s="108">
        <f t="shared" si="18"/>
        <v>-3437</v>
      </c>
      <c r="H114" s="108">
        <f t="shared" si="18"/>
        <v>-4000</v>
      </c>
    </row>
    <row r="115" spans="1:8" s="85" customFormat="1" ht="18" customHeight="1">
      <c r="A115" s="238"/>
      <c r="B115" s="114"/>
      <c r="C115" s="238"/>
      <c r="D115" s="114"/>
      <c r="E115" s="242"/>
      <c r="F115" s="107" t="s">
        <v>167</v>
      </c>
      <c r="G115" s="108">
        <f>+G116</f>
        <v>-3437</v>
      </c>
      <c r="H115" s="108">
        <f>+H116</f>
        <v>-4000</v>
      </c>
    </row>
    <row r="116" spans="1:8" s="111" customFormat="1" ht="18" customHeight="1" thickBot="1">
      <c r="A116" s="239"/>
      <c r="B116" s="115"/>
      <c r="C116" s="239"/>
      <c r="D116" s="115"/>
      <c r="E116" s="247"/>
      <c r="F116" s="109" t="s">
        <v>168</v>
      </c>
      <c r="G116" s="110">
        <f t="shared" ref="G116:H116" si="19">-G107</f>
        <v>-3437</v>
      </c>
      <c r="H116" s="110">
        <f t="shared" si="19"/>
        <v>-4000</v>
      </c>
    </row>
    <row r="117" spans="1:8" ht="18" customHeight="1"/>
  </sheetData>
  <mergeCells count="25">
    <mergeCell ref="G8:H8"/>
    <mergeCell ref="E109:E116"/>
    <mergeCell ref="A5:H5"/>
    <mergeCell ref="C17:C31"/>
    <mergeCell ref="C32:C63"/>
    <mergeCell ref="B15:B63"/>
    <mergeCell ref="A13:A89"/>
    <mergeCell ref="D21:D31"/>
    <mergeCell ref="E23:E31"/>
    <mergeCell ref="D35:D63"/>
    <mergeCell ref="E37:E45"/>
    <mergeCell ref="E46:E54"/>
    <mergeCell ref="E55:E63"/>
    <mergeCell ref="B64:B90"/>
    <mergeCell ref="E72:E80"/>
    <mergeCell ref="E81:E89"/>
    <mergeCell ref="C66:C89"/>
    <mergeCell ref="D70:D89"/>
    <mergeCell ref="A8:C8"/>
    <mergeCell ref="D8:E8"/>
    <mergeCell ref="A92:A116"/>
    <mergeCell ref="C95:C116"/>
    <mergeCell ref="C91:C94"/>
    <mergeCell ref="E91:E100"/>
    <mergeCell ref="E101:E108"/>
  </mergeCells>
  <pageMargins left="0.11811023622047245" right="0.11811023622047245" top="0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0"/>
  <sheetViews>
    <sheetView topLeftCell="A4" workbookViewId="0">
      <selection activeCell="G8" sqref="G8:H8"/>
    </sheetView>
  </sheetViews>
  <sheetFormatPr defaultColWidth="9.109375" defaultRowHeight="15.6"/>
  <cols>
    <col min="1" max="3" width="11.88671875" style="5" customWidth="1"/>
    <col min="4" max="5" width="15.33203125" style="5" customWidth="1"/>
    <col min="6" max="6" width="84.6640625" style="5" customWidth="1"/>
    <col min="7" max="7" width="19.88671875" style="5" customWidth="1"/>
    <col min="8" max="8" width="19" style="5" customWidth="1"/>
    <col min="9" max="9" width="57.44140625" style="5" customWidth="1"/>
    <col min="10" max="16384" width="9.109375" style="5"/>
  </cols>
  <sheetData>
    <row r="1" spans="1:9" ht="21" customHeight="1">
      <c r="H1" s="9" t="s">
        <v>196</v>
      </c>
    </row>
    <row r="2" spans="1:9" ht="13.5" customHeight="1">
      <c r="H2" s="9" t="s">
        <v>51</v>
      </c>
    </row>
    <row r="3" spans="1:9" ht="15.75" customHeight="1">
      <c r="H3" s="9" t="s">
        <v>1</v>
      </c>
    </row>
    <row r="4" spans="1:9" ht="13.5" customHeight="1"/>
    <row r="5" spans="1:9" ht="43.5" customHeight="1">
      <c r="A5" s="248" t="s">
        <v>201</v>
      </c>
      <c r="B5" s="248"/>
      <c r="C5" s="248"/>
      <c r="D5" s="248"/>
      <c r="E5" s="248"/>
      <c r="F5" s="248"/>
      <c r="G5" s="248"/>
      <c r="H5" s="248"/>
      <c r="I5" s="159"/>
    </row>
    <row r="6" spans="1:9" ht="14.25" customHeight="1"/>
    <row r="7" spans="1:9">
      <c r="H7" s="5" t="s">
        <v>72</v>
      </c>
    </row>
    <row r="8" spans="1:9" s="6" customFormat="1" ht="75" customHeight="1">
      <c r="A8" s="258" t="s">
        <v>10</v>
      </c>
      <c r="B8" s="259"/>
      <c r="C8" s="260"/>
      <c r="D8" s="258" t="s">
        <v>2</v>
      </c>
      <c r="E8" s="260"/>
      <c r="F8" s="121" t="s">
        <v>49</v>
      </c>
      <c r="G8" s="259" t="s">
        <v>73</v>
      </c>
      <c r="H8" s="260"/>
    </row>
    <row r="9" spans="1:9" s="117" customFormat="1" ht="29.25" customHeight="1">
      <c r="A9" s="121" t="s">
        <v>11</v>
      </c>
      <c r="B9" s="121" t="s">
        <v>12</v>
      </c>
      <c r="C9" s="121" t="s">
        <v>13</v>
      </c>
      <c r="D9" s="121" t="s">
        <v>4</v>
      </c>
      <c r="E9" s="121" t="s">
        <v>5</v>
      </c>
      <c r="F9" s="121"/>
      <c r="G9" s="121" t="s">
        <v>54</v>
      </c>
      <c r="H9" s="121" t="s">
        <v>55</v>
      </c>
    </row>
    <row r="10" spans="1:9" s="45" customFormat="1">
      <c r="A10" s="205"/>
      <c r="B10" s="205"/>
      <c r="C10" s="205"/>
      <c r="D10" s="205"/>
      <c r="E10" s="205"/>
      <c r="F10" s="98" t="s">
        <v>9</v>
      </c>
      <c r="G10" s="110">
        <f>+G12+G32</f>
        <v>0</v>
      </c>
      <c r="H10" s="110">
        <f>+H12+H32</f>
        <v>0</v>
      </c>
    </row>
    <row r="11" spans="1:9" s="45" customFormat="1">
      <c r="A11" s="206"/>
      <c r="B11" s="206"/>
      <c r="C11" s="206"/>
      <c r="D11" s="206"/>
      <c r="E11" s="206"/>
      <c r="F11" s="98" t="s">
        <v>20</v>
      </c>
      <c r="G11" s="110"/>
      <c r="H11" s="110"/>
    </row>
    <row r="12" spans="1:9" s="45" customFormat="1">
      <c r="A12" s="207"/>
      <c r="B12" s="206"/>
      <c r="C12" s="206"/>
      <c r="D12" s="206"/>
      <c r="E12" s="206"/>
      <c r="F12" s="98" t="s">
        <v>27</v>
      </c>
      <c r="G12" s="110">
        <f t="shared" ref="G12:H12" si="0">+G13</f>
        <v>3437</v>
      </c>
      <c r="H12" s="110">
        <f t="shared" si="0"/>
        <v>4000</v>
      </c>
    </row>
    <row r="13" spans="1:9" s="6" customFormat="1">
      <c r="A13" s="205">
        <v>10</v>
      </c>
      <c r="B13" s="206"/>
      <c r="C13" s="206"/>
      <c r="D13" s="206"/>
      <c r="E13" s="206"/>
      <c r="F13" s="98" t="s">
        <v>60</v>
      </c>
      <c r="G13" s="110">
        <f t="shared" ref="G13:H13" si="1">+G15</f>
        <v>3437</v>
      </c>
      <c r="H13" s="110">
        <f t="shared" si="1"/>
        <v>4000</v>
      </c>
    </row>
    <row r="14" spans="1:9" s="6" customFormat="1">
      <c r="A14" s="206"/>
      <c r="B14" s="207"/>
      <c r="C14" s="206"/>
      <c r="D14" s="206"/>
      <c r="E14" s="206"/>
      <c r="F14" s="98" t="s">
        <v>6</v>
      </c>
      <c r="G14" s="110"/>
      <c r="H14" s="110"/>
    </row>
    <row r="15" spans="1:9" s="59" customFormat="1">
      <c r="A15" s="206"/>
      <c r="B15" s="249" t="s">
        <v>91</v>
      </c>
      <c r="C15" s="206"/>
      <c r="D15" s="206"/>
      <c r="E15" s="206"/>
      <c r="F15" s="120" t="s">
        <v>90</v>
      </c>
      <c r="G15" s="110">
        <f t="shared" ref="G15:H15" si="2">+G17</f>
        <v>3437</v>
      </c>
      <c r="H15" s="110">
        <f t="shared" si="2"/>
        <v>4000</v>
      </c>
    </row>
    <row r="16" spans="1:9" s="6" customFormat="1">
      <c r="A16" s="206"/>
      <c r="B16" s="250"/>
      <c r="C16" s="207"/>
      <c r="D16" s="206"/>
      <c r="E16" s="206"/>
      <c r="F16" s="98" t="s">
        <v>6</v>
      </c>
      <c r="G16" s="110"/>
      <c r="H16" s="110"/>
    </row>
    <row r="17" spans="1:10" s="6" customFormat="1">
      <c r="A17" s="206"/>
      <c r="B17" s="250"/>
      <c r="C17" s="205" t="s">
        <v>92</v>
      </c>
      <c r="D17" s="206"/>
      <c r="E17" s="206"/>
      <c r="F17" s="98" t="s">
        <v>90</v>
      </c>
      <c r="G17" s="110">
        <f>+G19</f>
        <v>3437</v>
      </c>
      <c r="H17" s="110">
        <f>+H19</f>
        <v>4000</v>
      </c>
    </row>
    <row r="18" spans="1:10" s="6" customFormat="1">
      <c r="A18" s="206"/>
      <c r="B18" s="250"/>
      <c r="C18" s="206"/>
      <c r="D18" s="206"/>
      <c r="E18" s="206"/>
      <c r="F18" s="98" t="s">
        <v>6</v>
      </c>
      <c r="G18" s="110"/>
      <c r="H18" s="110"/>
    </row>
    <row r="19" spans="1:10" s="6" customFormat="1" ht="18.75" customHeight="1">
      <c r="A19" s="206"/>
      <c r="B19" s="250"/>
      <c r="C19" s="206"/>
      <c r="D19" s="206"/>
      <c r="E19" s="206"/>
      <c r="F19" s="98" t="s">
        <v>26</v>
      </c>
      <c r="G19" s="110">
        <f>+G21</f>
        <v>3437</v>
      </c>
      <c r="H19" s="110">
        <f>+H21</f>
        <v>4000</v>
      </c>
    </row>
    <row r="20" spans="1:10" s="6" customFormat="1">
      <c r="A20" s="206"/>
      <c r="B20" s="250"/>
      <c r="C20" s="206"/>
      <c r="D20" s="207"/>
      <c r="E20" s="206"/>
      <c r="F20" s="98" t="s">
        <v>6</v>
      </c>
      <c r="G20" s="110"/>
      <c r="H20" s="110"/>
    </row>
    <row r="21" spans="1:10" s="6" customFormat="1" ht="36.75" customHeight="1">
      <c r="A21" s="206"/>
      <c r="B21" s="250"/>
      <c r="C21" s="206"/>
      <c r="D21" s="205">
        <v>1106</v>
      </c>
      <c r="E21" s="206"/>
      <c r="F21" s="98" t="s">
        <v>83</v>
      </c>
      <c r="G21" s="110">
        <f t="shared" ref="G21:H21" si="3">+G23</f>
        <v>3437</v>
      </c>
      <c r="H21" s="110">
        <f t="shared" si="3"/>
        <v>4000</v>
      </c>
    </row>
    <row r="22" spans="1:10" s="6" customFormat="1" ht="20.25" customHeight="1">
      <c r="A22" s="206"/>
      <c r="B22" s="250"/>
      <c r="C22" s="206"/>
      <c r="D22" s="206"/>
      <c r="E22" s="207"/>
      <c r="F22" s="98" t="s">
        <v>6</v>
      </c>
      <c r="G22" s="110"/>
      <c r="H22" s="110"/>
    </row>
    <row r="23" spans="1:10" s="6" customFormat="1" ht="34.5" customHeight="1">
      <c r="A23" s="206"/>
      <c r="B23" s="250"/>
      <c r="C23" s="206"/>
      <c r="D23" s="206"/>
      <c r="E23" s="205">
        <v>31001</v>
      </c>
      <c r="F23" s="122" t="s">
        <v>150</v>
      </c>
      <c r="G23" s="110">
        <v>3437</v>
      </c>
      <c r="H23" s="110">
        <v>4000</v>
      </c>
    </row>
    <row r="24" spans="1:10" s="6" customFormat="1">
      <c r="A24" s="206"/>
      <c r="B24" s="250"/>
      <c r="C24" s="206"/>
      <c r="D24" s="206"/>
      <c r="E24" s="206"/>
      <c r="F24" s="122" t="s">
        <v>23</v>
      </c>
      <c r="G24" s="110"/>
      <c r="H24" s="110"/>
    </row>
    <row r="25" spans="1:10" s="6" customFormat="1" ht="37.5" customHeight="1">
      <c r="A25" s="206"/>
      <c r="B25" s="250"/>
      <c r="C25" s="206"/>
      <c r="D25" s="206"/>
      <c r="E25" s="206"/>
      <c r="F25" s="98" t="s">
        <v>176</v>
      </c>
      <c r="G25" s="110">
        <v>3437</v>
      </c>
      <c r="H25" s="110">
        <v>4000</v>
      </c>
    </row>
    <row r="26" spans="1:10" s="6" customFormat="1" ht="31.2">
      <c r="A26" s="206"/>
      <c r="B26" s="250"/>
      <c r="C26" s="206"/>
      <c r="D26" s="206"/>
      <c r="E26" s="206"/>
      <c r="F26" s="122" t="s">
        <v>24</v>
      </c>
      <c r="G26" s="110"/>
      <c r="H26" s="110"/>
    </row>
    <row r="27" spans="1:10" s="6" customFormat="1">
      <c r="A27" s="206"/>
      <c r="B27" s="250"/>
      <c r="C27" s="206"/>
      <c r="D27" s="206"/>
      <c r="E27" s="206"/>
      <c r="F27" s="122" t="s">
        <v>7</v>
      </c>
      <c r="G27" s="110">
        <v>3437</v>
      </c>
      <c r="H27" s="110">
        <v>4000</v>
      </c>
    </row>
    <row r="28" spans="1:10" s="6" customFormat="1">
      <c r="A28" s="206"/>
      <c r="B28" s="250"/>
      <c r="C28" s="206"/>
      <c r="D28" s="206"/>
      <c r="E28" s="206"/>
      <c r="F28" s="122" t="s">
        <v>151</v>
      </c>
      <c r="G28" s="110">
        <v>3437</v>
      </c>
      <c r="H28" s="110">
        <v>4000</v>
      </c>
    </row>
    <row r="29" spans="1:10" s="6" customFormat="1">
      <c r="A29" s="206"/>
      <c r="B29" s="250"/>
      <c r="C29" s="206"/>
      <c r="D29" s="206"/>
      <c r="E29" s="206"/>
      <c r="F29" s="122" t="s">
        <v>152</v>
      </c>
      <c r="G29" s="110">
        <v>3437</v>
      </c>
      <c r="H29" s="110">
        <v>4000</v>
      </c>
    </row>
    <row r="30" spans="1:10" s="6" customFormat="1">
      <c r="A30" s="206"/>
      <c r="B30" s="250"/>
      <c r="C30" s="206"/>
      <c r="D30" s="206"/>
      <c r="E30" s="206"/>
      <c r="F30" s="122" t="s">
        <v>153</v>
      </c>
      <c r="G30" s="110">
        <v>3437</v>
      </c>
      <c r="H30" s="110">
        <v>4000</v>
      </c>
    </row>
    <row r="31" spans="1:10" s="6" customFormat="1">
      <c r="A31" s="207"/>
      <c r="B31" s="251"/>
      <c r="C31" s="207"/>
      <c r="D31" s="207"/>
      <c r="E31" s="207"/>
      <c r="F31" s="122" t="s">
        <v>154</v>
      </c>
      <c r="G31" s="110">
        <v>3437</v>
      </c>
      <c r="H31" s="110">
        <v>4000</v>
      </c>
      <c r="I31" s="111"/>
      <c r="J31" s="111"/>
    </row>
    <row r="32" spans="1:10" s="85" customFormat="1" ht="18" customHeight="1">
      <c r="A32" s="240" t="s">
        <v>164</v>
      </c>
      <c r="B32" s="252"/>
      <c r="C32" s="240"/>
      <c r="D32" s="252"/>
      <c r="E32" s="240"/>
      <c r="F32" s="118" t="s">
        <v>165</v>
      </c>
      <c r="G32" s="160">
        <f t="shared" ref="G32:H32" si="4">+G34</f>
        <v>-3437</v>
      </c>
      <c r="H32" s="160">
        <f t="shared" si="4"/>
        <v>-4000</v>
      </c>
    </row>
    <row r="33" spans="1:8" s="85" customFormat="1" ht="18" customHeight="1">
      <c r="A33" s="238"/>
      <c r="B33" s="254"/>
      <c r="C33" s="238"/>
      <c r="D33" s="253"/>
      <c r="E33" s="238"/>
      <c r="F33" s="118" t="s">
        <v>6</v>
      </c>
      <c r="G33" s="124"/>
      <c r="H33" s="124"/>
    </row>
    <row r="34" spans="1:8" s="85" customFormat="1" ht="18" customHeight="1">
      <c r="A34" s="238"/>
      <c r="B34" s="240" t="s">
        <v>92</v>
      </c>
      <c r="C34" s="238"/>
      <c r="D34" s="253"/>
      <c r="E34" s="238"/>
      <c r="F34" s="118" t="s">
        <v>159</v>
      </c>
      <c r="G34" s="124">
        <f t="shared" ref="G34:H34" si="5">+G36</f>
        <v>-3437</v>
      </c>
      <c r="H34" s="124">
        <f t="shared" si="5"/>
        <v>-4000</v>
      </c>
    </row>
    <row r="35" spans="1:8" s="85" customFormat="1" ht="18" customHeight="1">
      <c r="A35" s="238"/>
      <c r="B35" s="238"/>
      <c r="C35" s="239"/>
      <c r="D35" s="253"/>
      <c r="E35" s="238"/>
      <c r="F35" s="118" t="s">
        <v>6</v>
      </c>
      <c r="G35" s="124"/>
      <c r="H35" s="124"/>
    </row>
    <row r="36" spans="1:8" s="85" customFormat="1" ht="18" customHeight="1">
      <c r="A36" s="238"/>
      <c r="B36" s="238"/>
      <c r="C36" s="240" t="s">
        <v>92</v>
      </c>
      <c r="D36" s="253"/>
      <c r="E36" s="238"/>
      <c r="F36" s="118" t="s">
        <v>159</v>
      </c>
      <c r="G36" s="124">
        <f t="shared" ref="G36:H36" si="6">+G38</f>
        <v>-3437</v>
      </c>
      <c r="H36" s="124">
        <f t="shared" si="6"/>
        <v>-4000</v>
      </c>
    </row>
    <row r="37" spans="1:8" s="85" customFormat="1" ht="18" customHeight="1">
      <c r="A37" s="238"/>
      <c r="B37" s="238"/>
      <c r="C37" s="238"/>
      <c r="D37" s="254"/>
      <c r="E37" s="238"/>
      <c r="F37" s="118" t="s">
        <v>6</v>
      </c>
      <c r="G37" s="124"/>
      <c r="H37" s="124"/>
    </row>
    <row r="38" spans="1:8" s="85" customFormat="1" ht="18" customHeight="1">
      <c r="A38" s="238"/>
      <c r="B38" s="238"/>
      <c r="C38" s="238"/>
      <c r="D38" s="240" t="s">
        <v>158</v>
      </c>
      <c r="E38" s="238"/>
      <c r="F38" s="100" t="s">
        <v>159</v>
      </c>
      <c r="G38" s="123">
        <f t="shared" ref="G38:H38" si="7">+G40</f>
        <v>-3437</v>
      </c>
      <c r="H38" s="123">
        <f t="shared" si="7"/>
        <v>-4000</v>
      </c>
    </row>
    <row r="39" spans="1:8" s="85" customFormat="1" ht="18" customHeight="1">
      <c r="A39" s="238"/>
      <c r="B39" s="238"/>
      <c r="C39" s="238"/>
      <c r="D39" s="238"/>
      <c r="E39" s="238"/>
      <c r="F39" s="118" t="s">
        <v>6</v>
      </c>
      <c r="G39" s="118"/>
      <c r="H39" s="118"/>
    </row>
    <row r="40" spans="1:8" s="85" customFormat="1" ht="18" customHeight="1">
      <c r="A40" s="238"/>
      <c r="B40" s="238"/>
      <c r="C40" s="238"/>
      <c r="D40" s="238"/>
      <c r="E40" s="238"/>
      <c r="F40" s="118" t="s">
        <v>159</v>
      </c>
      <c r="G40" s="124">
        <f t="shared" ref="G40:H40" si="8">+G42</f>
        <v>-3437</v>
      </c>
      <c r="H40" s="124">
        <f t="shared" si="8"/>
        <v>-4000</v>
      </c>
    </row>
    <row r="41" spans="1:8" s="85" customFormat="1" ht="18" customHeight="1">
      <c r="A41" s="238"/>
      <c r="B41" s="238"/>
      <c r="C41" s="238"/>
      <c r="D41" s="238"/>
      <c r="E41" s="239"/>
      <c r="F41" s="118" t="s">
        <v>6</v>
      </c>
      <c r="G41" s="118"/>
      <c r="H41" s="118"/>
    </row>
    <row r="42" spans="1:8" s="85" customFormat="1" ht="18" customHeight="1">
      <c r="A42" s="238"/>
      <c r="B42" s="238"/>
      <c r="C42" s="238"/>
      <c r="D42" s="238"/>
      <c r="E42" s="255" t="s">
        <v>162</v>
      </c>
      <c r="F42" s="118" t="s">
        <v>159</v>
      </c>
      <c r="G42" s="124">
        <v>-3437</v>
      </c>
      <c r="H42" s="124">
        <v>-4000</v>
      </c>
    </row>
    <row r="43" spans="1:8" s="85" customFormat="1" ht="18" customHeight="1">
      <c r="A43" s="238"/>
      <c r="B43" s="238"/>
      <c r="C43" s="238"/>
      <c r="D43" s="238"/>
      <c r="E43" s="256"/>
      <c r="F43" s="118" t="s">
        <v>23</v>
      </c>
      <c r="G43" s="118"/>
      <c r="H43" s="118"/>
    </row>
    <row r="44" spans="1:8" s="85" customFormat="1" ht="18" customHeight="1">
      <c r="A44" s="238"/>
      <c r="B44" s="238"/>
      <c r="C44" s="238"/>
      <c r="D44" s="238"/>
      <c r="E44" s="256"/>
      <c r="F44" s="119" t="s">
        <v>166</v>
      </c>
      <c r="G44" s="124">
        <v>-3437</v>
      </c>
      <c r="H44" s="124">
        <v>-4000</v>
      </c>
    </row>
    <row r="45" spans="1:8" s="85" customFormat="1" ht="18" customHeight="1">
      <c r="A45" s="238"/>
      <c r="B45" s="238"/>
      <c r="C45" s="238"/>
      <c r="D45" s="238"/>
      <c r="E45" s="256"/>
      <c r="F45" s="118" t="s">
        <v>24</v>
      </c>
      <c r="G45" s="124"/>
      <c r="H45" s="124"/>
    </row>
    <row r="46" spans="1:8" s="85" customFormat="1" ht="18" customHeight="1">
      <c r="A46" s="238"/>
      <c r="B46" s="238"/>
      <c r="C46" s="238"/>
      <c r="D46" s="238"/>
      <c r="E46" s="256"/>
      <c r="F46" s="118" t="s">
        <v>7</v>
      </c>
      <c r="G46" s="124">
        <v>-3437</v>
      </c>
      <c r="H46" s="124">
        <v>-4000</v>
      </c>
    </row>
    <row r="47" spans="1:8" s="85" customFormat="1" ht="18" customHeight="1">
      <c r="A47" s="238"/>
      <c r="B47" s="238"/>
      <c r="C47" s="238"/>
      <c r="D47" s="238"/>
      <c r="E47" s="256"/>
      <c r="F47" s="118" t="s">
        <v>8</v>
      </c>
      <c r="G47" s="124">
        <v>-3437</v>
      </c>
      <c r="H47" s="124">
        <v>-4000</v>
      </c>
    </row>
    <row r="48" spans="1:8" s="85" customFormat="1" ht="18" customHeight="1">
      <c r="A48" s="238"/>
      <c r="B48" s="238"/>
      <c r="C48" s="238"/>
      <c r="D48" s="238"/>
      <c r="E48" s="256"/>
      <c r="F48" s="118" t="s">
        <v>167</v>
      </c>
      <c r="G48" s="124">
        <v>-3437</v>
      </c>
      <c r="H48" s="124">
        <v>-4000</v>
      </c>
    </row>
    <row r="49" spans="1:8" s="111" customFormat="1" ht="18" customHeight="1">
      <c r="A49" s="239"/>
      <c r="B49" s="239"/>
      <c r="C49" s="239"/>
      <c r="D49" s="239"/>
      <c r="E49" s="257"/>
      <c r="F49" s="125" t="s">
        <v>168</v>
      </c>
      <c r="G49" s="110">
        <v>-3437</v>
      </c>
      <c r="H49" s="110">
        <v>-4000</v>
      </c>
    </row>
    <row r="50" spans="1:8" ht="18" customHeight="1"/>
  </sheetData>
  <mergeCells count="23">
    <mergeCell ref="A5:H5"/>
    <mergeCell ref="A8:C8"/>
    <mergeCell ref="D8:E8"/>
    <mergeCell ref="G8:H8"/>
    <mergeCell ref="A10:A12"/>
    <mergeCell ref="B10:B14"/>
    <mergeCell ref="C10:C16"/>
    <mergeCell ref="D10:D20"/>
    <mergeCell ref="E10:E22"/>
    <mergeCell ref="C17:C31"/>
    <mergeCell ref="B15:B31"/>
    <mergeCell ref="D21:D31"/>
    <mergeCell ref="E23:E31"/>
    <mergeCell ref="A13:A31"/>
    <mergeCell ref="D32:D37"/>
    <mergeCell ref="D38:D49"/>
    <mergeCell ref="E32:E41"/>
    <mergeCell ref="E42:E49"/>
    <mergeCell ref="A32:A49"/>
    <mergeCell ref="B32:B33"/>
    <mergeCell ref="B34:B49"/>
    <mergeCell ref="C32:C35"/>
    <mergeCell ref="C36:C4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103"/>
  <sheetViews>
    <sheetView topLeftCell="A25" zoomScale="84" zoomScaleNormal="84" workbookViewId="0">
      <selection activeCell="A7" sqref="A7:XFD7"/>
    </sheetView>
  </sheetViews>
  <sheetFormatPr defaultRowHeight="15.6"/>
  <cols>
    <col min="1" max="1" width="6.33203125" style="1" customWidth="1"/>
    <col min="2" max="2" width="48.6640625" style="1" customWidth="1"/>
    <col min="3" max="3" width="71.6640625" style="1" customWidth="1"/>
    <col min="4" max="4" width="27.109375" style="1" customWidth="1"/>
    <col min="5" max="5" width="22.88671875" style="1" customWidth="1"/>
    <col min="6" max="6" width="21.6640625" style="1" customWidth="1"/>
    <col min="7" max="7" width="12.5546875" style="1" customWidth="1"/>
    <col min="8" max="9" width="9.109375" style="1"/>
    <col min="10" max="10" width="11.44140625" style="1" customWidth="1"/>
    <col min="11" max="11" width="11.5546875" style="1" bestFit="1" customWidth="1"/>
    <col min="12" max="248" width="9.109375" style="1"/>
    <col min="249" max="249" width="4.6640625" style="1" customWidth="1"/>
    <col min="250" max="250" width="19.88671875" style="1" customWidth="1"/>
    <col min="251" max="251" width="72.109375" style="1" customWidth="1"/>
    <col min="252" max="252" width="0" style="1" hidden="1" customWidth="1"/>
    <col min="253" max="253" width="18.33203125" style="1" customWidth="1"/>
    <col min="254" max="254" width="17.5546875" style="1" customWidth="1"/>
    <col min="255" max="260" width="9" style="1" customWidth="1"/>
    <col min="261" max="504" width="9.109375" style="1"/>
    <col min="505" max="505" width="4.6640625" style="1" customWidth="1"/>
    <col min="506" max="506" width="19.88671875" style="1" customWidth="1"/>
    <col min="507" max="507" width="72.109375" style="1" customWidth="1"/>
    <col min="508" max="508" width="0" style="1" hidden="1" customWidth="1"/>
    <col min="509" max="509" width="18.33203125" style="1" customWidth="1"/>
    <col min="510" max="510" width="17.5546875" style="1" customWidth="1"/>
    <col min="511" max="516" width="9" style="1" customWidth="1"/>
    <col min="517" max="760" width="9.109375" style="1"/>
    <col min="761" max="761" width="4.6640625" style="1" customWidth="1"/>
    <col min="762" max="762" width="19.88671875" style="1" customWidth="1"/>
    <col min="763" max="763" width="72.109375" style="1" customWidth="1"/>
    <col min="764" max="764" width="0" style="1" hidden="1" customWidth="1"/>
    <col min="765" max="765" width="18.33203125" style="1" customWidth="1"/>
    <col min="766" max="766" width="17.5546875" style="1" customWidth="1"/>
    <col min="767" max="772" width="9" style="1" customWidth="1"/>
    <col min="773" max="1016" width="9.109375" style="1"/>
    <col min="1017" max="1017" width="4.6640625" style="1" customWidth="1"/>
    <col min="1018" max="1018" width="19.88671875" style="1" customWidth="1"/>
    <col min="1019" max="1019" width="72.109375" style="1" customWidth="1"/>
    <col min="1020" max="1020" width="0" style="1" hidden="1" customWidth="1"/>
    <col min="1021" max="1021" width="18.33203125" style="1" customWidth="1"/>
    <col min="1022" max="1022" width="17.5546875" style="1" customWidth="1"/>
    <col min="1023" max="1028" width="9" style="1" customWidth="1"/>
    <col min="1029" max="1272" width="9.109375" style="1"/>
    <col min="1273" max="1273" width="4.6640625" style="1" customWidth="1"/>
    <col min="1274" max="1274" width="19.88671875" style="1" customWidth="1"/>
    <col min="1275" max="1275" width="72.109375" style="1" customWidth="1"/>
    <col min="1276" max="1276" width="0" style="1" hidden="1" customWidth="1"/>
    <col min="1277" max="1277" width="18.33203125" style="1" customWidth="1"/>
    <col min="1278" max="1278" width="17.5546875" style="1" customWidth="1"/>
    <col min="1279" max="1284" width="9" style="1" customWidth="1"/>
    <col min="1285" max="1528" width="9.109375" style="1"/>
    <col min="1529" max="1529" width="4.6640625" style="1" customWidth="1"/>
    <col min="1530" max="1530" width="19.88671875" style="1" customWidth="1"/>
    <col min="1531" max="1531" width="72.109375" style="1" customWidth="1"/>
    <col min="1532" max="1532" width="0" style="1" hidden="1" customWidth="1"/>
    <col min="1533" max="1533" width="18.33203125" style="1" customWidth="1"/>
    <col min="1534" max="1534" width="17.5546875" style="1" customWidth="1"/>
    <col min="1535" max="1540" width="9" style="1" customWidth="1"/>
    <col min="1541" max="1784" width="9.109375" style="1"/>
    <col min="1785" max="1785" width="4.6640625" style="1" customWidth="1"/>
    <col min="1786" max="1786" width="19.88671875" style="1" customWidth="1"/>
    <col min="1787" max="1787" width="72.109375" style="1" customWidth="1"/>
    <col min="1788" max="1788" width="0" style="1" hidden="1" customWidth="1"/>
    <col min="1789" max="1789" width="18.33203125" style="1" customWidth="1"/>
    <col min="1790" max="1790" width="17.5546875" style="1" customWidth="1"/>
    <col min="1791" max="1796" width="9" style="1" customWidth="1"/>
    <col min="1797" max="2040" width="9.109375" style="1"/>
    <col min="2041" max="2041" width="4.6640625" style="1" customWidth="1"/>
    <col min="2042" max="2042" width="19.88671875" style="1" customWidth="1"/>
    <col min="2043" max="2043" width="72.109375" style="1" customWidth="1"/>
    <col min="2044" max="2044" width="0" style="1" hidden="1" customWidth="1"/>
    <col min="2045" max="2045" width="18.33203125" style="1" customWidth="1"/>
    <col min="2046" max="2046" width="17.5546875" style="1" customWidth="1"/>
    <col min="2047" max="2052" width="9" style="1" customWidth="1"/>
    <col min="2053" max="2296" width="9.109375" style="1"/>
    <col min="2297" max="2297" width="4.6640625" style="1" customWidth="1"/>
    <col min="2298" max="2298" width="19.88671875" style="1" customWidth="1"/>
    <col min="2299" max="2299" width="72.109375" style="1" customWidth="1"/>
    <col min="2300" max="2300" width="0" style="1" hidden="1" customWidth="1"/>
    <col min="2301" max="2301" width="18.33203125" style="1" customWidth="1"/>
    <col min="2302" max="2302" width="17.5546875" style="1" customWidth="1"/>
    <col min="2303" max="2308" width="9" style="1" customWidth="1"/>
    <col min="2309" max="2552" width="9.109375" style="1"/>
    <col min="2553" max="2553" width="4.6640625" style="1" customWidth="1"/>
    <col min="2554" max="2554" width="19.88671875" style="1" customWidth="1"/>
    <col min="2555" max="2555" width="72.109375" style="1" customWidth="1"/>
    <col min="2556" max="2556" width="0" style="1" hidden="1" customWidth="1"/>
    <col min="2557" max="2557" width="18.33203125" style="1" customWidth="1"/>
    <col min="2558" max="2558" width="17.5546875" style="1" customWidth="1"/>
    <col min="2559" max="2564" width="9" style="1" customWidth="1"/>
    <col min="2565" max="2808" width="9.109375" style="1"/>
    <col min="2809" max="2809" width="4.6640625" style="1" customWidth="1"/>
    <col min="2810" max="2810" width="19.88671875" style="1" customWidth="1"/>
    <col min="2811" max="2811" width="72.109375" style="1" customWidth="1"/>
    <col min="2812" max="2812" width="0" style="1" hidden="1" customWidth="1"/>
    <col min="2813" max="2813" width="18.33203125" style="1" customWidth="1"/>
    <col min="2814" max="2814" width="17.5546875" style="1" customWidth="1"/>
    <col min="2815" max="2820" width="9" style="1" customWidth="1"/>
    <col min="2821" max="3064" width="9.109375" style="1"/>
    <col min="3065" max="3065" width="4.6640625" style="1" customWidth="1"/>
    <col min="3066" max="3066" width="19.88671875" style="1" customWidth="1"/>
    <col min="3067" max="3067" width="72.109375" style="1" customWidth="1"/>
    <col min="3068" max="3068" width="0" style="1" hidden="1" customWidth="1"/>
    <col min="3069" max="3069" width="18.33203125" style="1" customWidth="1"/>
    <col min="3070" max="3070" width="17.5546875" style="1" customWidth="1"/>
    <col min="3071" max="3076" width="9" style="1" customWidth="1"/>
    <col min="3077" max="3320" width="9.109375" style="1"/>
    <col min="3321" max="3321" width="4.6640625" style="1" customWidth="1"/>
    <col min="3322" max="3322" width="19.88671875" style="1" customWidth="1"/>
    <col min="3323" max="3323" width="72.109375" style="1" customWidth="1"/>
    <col min="3324" max="3324" width="0" style="1" hidden="1" customWidth="1"/>
    <col min="3325" max="3325" width="18.33203125" style="1" customWidth="1"/>
    <col min="3326" max="3326" width="17.5546875" style="1" customWidth="1"/>
    <col min="3327" max="3332" width="9" style="1" customWidth="1"/>
    <col min="3333" max="3576" width="9.109375" style="1"/>
    <col min="3577" max="3577" width="4.6640625" style="1" customWidth="1"/>
    <col min="3578" max="3578" width="19.88671875" style="1" customWidth="1"/>
    <col min="3579" max="3579" width="72.109375" style="1" customWidth="1"/>
    <col min="3580" max="3580" width="0" style="1" hidden="1" customWidth="1"/>
    <col min="3581" max="3581" width="18.33203125" style="1" customWidth="1"/>
    <col min="3582" max="3582" width="17.5546875" style="1" customWidth="1"/>
    <col min="3583" max="3588" width="9" style="1" customWidth="1"/>
    <col min="3589" max="3832" width="9.109375" style="1"/>
    <col min="3833" max="3833" width="4.6640625" style="1" customWidth="1"/>
    <col min="3834" max="3834" width="19.88671875" style="1" customWidth="1"/>
    <col min="3835" max="3835" width="72.109375" style="1" customWidth="1"/>
    <col min="3836" max="3836" width="0" style="1" hidden="1" customWidth="1"/>
    <col min="3837" max="3837" width="18.33203125" style="1" customWidth="1"/>
    <col min="3838" max="3838" width="17.5546875" style="1" customWidth="1"/>
    <col min="3839" max="3844" width="9" style="1" customWidth="1"/>
    <col min="3845" max="4088" width="9.109375" style="1"/>
    <col min="4089" max="4089" width="4.6640625" style="1" customWidth="1"/>
    <col min="4090" max="4090" width="19.88671875" style="1" customWidth="1"/>
    <col min="4091" max="4091" width="72.109375" style="1" customWidth="1"/>
    <col min="4092" max="4092" width="0" style="1" hidden="1" customWidth="1"/>
    <col min="4093" max="4093" width="18.33203125" style="1" customWidth="1"/>
    <col min="4094" max="4094" width="17.5546875" style="1" customWidth="1"/>
    <col min="4095" max="4100" width="9" style="1" customWidth="1"/>
    <col min="4101" max="4344" width="9.109375" style="1"/>
    <col min="4345" max="4345" width="4.6640625" style="1" customWidth="1"/>
    <col min="4346" max="4346" width="19.88671875" style="1" customWidth="1"/>
    <col min="4347" max="4347" width="72.109375" style="1" customWidth="1"/>
    <col min="4348" max="4348" width="0" style="1" hidden="1" customWidth="1"/>
    <col min="4349" max="4349" width="18.33203125" style="1" customWidth="1"/>
    <col min="4350" max="4350" width="17.5546875" style="1" customWidth="1"/>
    <col min="4351" max="4356" width="9" style="1" customWidth="1"/>
    <col min="4357" max="4600" width="9.109375" style="1"/>
    <col min="4601" max="4601" width="4.6640625" style="1" customWidth="1"/>
    <col min="4602" max="4602" width="19.88671875" style="1" customWidth="1"/>
    <col min="4603" max="4603" width="72.109375" style="1" customWidth="1"/>
    <col min="4604" max="4604" width="0" style="1" hidden="1" customWidth="1"/>
    <col min="4605" max="4605" width="18.33203125" style="1" customWidth="1"/>
    <col min="4606" max="4606" width="17.5546875" style="1" customWidth="1"/>
    <col min="4607" max="4612" width="9" style="1" customWidth="1"/>
    <col min="4613" max="4856" width="9.109375" style="1"/>
    <col min="4857" max="4857" width="4.6640625" style="1" customWidth="1"/>
    <col min="4858" max="4858" width="19.88671875" style="1" customWidth="1"/>
    <col min="4859" max="4859" width="72.109375" style="1" customWidth="1"/>
    <col min="4860" max="4860" width="0" style="1" hidden="1" customWidth="1"/>
    <col min="4861" max="4861" width="18.33203125" style="1" customWidth="1"/>
    <col min="4862" max="4862" width="17.5546875" style="1" customWidth="1"/>
    <col min="4863" max="4868" width="9" style="1" customWidth="1"/>
    <col min="4869" max="5112" width="9.109375" style="1"/>
    <col min="5113" max="5113" width="4.6640625" style="1" customWidth="1"/>
    <col min="5114" max="5114" width="19.88671875" style="1" customWidth="1"/>
    <col min="5115" max="5115" width="72.109375" style="1" customWidth="1"/>
    <col min="5116" max="5116" width="0" style="1" hidden="1" customWidth="1"/>
    <col min="5117" max="5117" width="18.33203125" style="1" customWidth="1"/>
    <col min="5118" max="5118" width="17.5546875" style="1" customWidth="1"/>
    <col min="5119" max="5124" width="9" style="1" customWidth="1"/>
    <col min="5125" max="5368" width="9.109375" style="1"/>
    <col min="5369" max="5369" width="4.6640625" style="1" customWidth="1"/>
    <col min="5370" max="5370" width="19.88671875" style="1" customWidth="1"/>
    <col min="5371" max="5371" width="72.109375" style="1" customWidth="1"/>
    <col min="5372" max="5372" width="0" style="1" hidden="1" customWidth="1"/>
    <col min="5373" max="5373" width="18.33203125" style="1" customWidth="1"/>
    <col min="5374" max="5374" width="17.5546875" style="1" customWidth="1"/>
    <col min="5375" max="5380" width="9" style="1" customWidth="1"/>
    <col min="5381" max="5624" width="9.109375" style="1"/>
    <col min="5625" max="5625" width="4.6640625" style="1" customWidth="1"/>
    <col min="5626" max="5626" width="19.88671875" style="1" customWidth="1"/>
    <col min="5627" max="5627" width="72.109375" style="1" customWidth="1"/>
    <col min="5628" max="5628" width="0" style="1" hidden="1" customWidth="1"/>
    <col min="5629" max="5629" width="18.33203125" style="1" customWidth="1"/>
    <col min="5630" max="5630" width="17.5546875" style="1" customWidth="1"/>
    <col min="5631" max="5636" width="9" style="1" customWidth="1"/>
    <col min="5637" max="5880" width="9.109375" style="1"/>
    <col min="5881" max="5881" width="4.6640625" style="1" customWidth="1"/>
    <col min="5882" max="5882" width="19.88671875" style="1" customWidth="1"/>
    <col min="5883" max="5883" width="72.109375" style="1" customWidth="1"/>
    <col min="5884" max="5884" width="0" style="1" hidden="1" customWidth="1"/>
    <col min="5885" max="5885" width="18.33203125" style="1" customWidth="1"/>
    <col min="5886" max="5886" width="17.5546875" style="1" customWidth="1"/>
    <col min="5887" max="5892" width="9" style="1" customWidth="1"/>
    <col min="5893" max="6136" width="9.109375" style="1"/>
    <col min="6137" max="6137" width="4.6640625" style="1" customWidth="1"/>
    <col min="6138" max="6138" width="19.88671875" style="1" customWidth="1"/>
    <col min="6139" max="6139" width="72.109375" style="1" customWidth="1"/>
    <col min="6140" max="6140" width="0" style="1" hidden="1" customWidth="1"/>
    <col min="6141" max="6141" width="18.33203125" style="1" customWidth="1"/>
    <col min="6142" max="6142" width="17.5546875" style="1" customWidth="1"/>
    <col min="6143" max="6148" width="9" style="1" customWidth="1"/>
    <col min="6149" max="6392" width="9.109375" style="1"/>
    <col min="6393" max="6393" width="4.6640625" style="1" customWidth="1"/>
    <col min="6394" max="6394" width="19.88671875" style="1" customWidth="1"/>
    <col min="6395" max="6395" width="72.109375" style="1" customWidth="1"/>
    <col min="6396" max="6396" width="0" style="1" hidden="1" customWidth="1"/>
    <col min="6397" max="6397" width="18.33203125" style="1" customWidth="1"/>
    <col min="6398" max="6398" width="17.5546875" style="1" customWidth="1"/>
    <col min="6399" max="6404" width="9" style="1" customWidth="1"/>
    <col min="6405" max="6648" width="9.109375" style="1"/>
    <col min="6649" max="6649" width="4.6640625" style="1" customWidth="1"/>
    <col min="6650" max="6650" width="19.88671875" style="1" customWidth="1"/>
    <col min="6651" max="6651" width="72.109375" style="1" customWidth="1"/>
    <col min="6652" max="6652" width="0" style="1" hidden="1" customWidth="1"/>
    <col min="6653" max="6653" width="18.33203125" style="1" customWidth="1"/>
    <col min="6654" max="6654" width="17.5546875" style="1" customWidth="1"/>
    <col min="6655" max="6660" width="9" style="1" customWidth="1"/>
    <col min="6661" max="6904" width="9.109375" style="1"/>
    <col min="6905" max="6905" width="4.6640625" style="1" customWidth="1"/>
    <col min="6906" max="6906" width="19.88671875" style="1" customWidth="1"/>
    <col min="6907" max="6907" width="72.109375" style="1" customWidth="1"/>
    <col min="6908" max="6908" width="0" style="1" hidden="1" customWidth="1"/>
    <col min="6909" max="6909" width="18.33203125" style="1" customWidth="1"/>
    <col min="6910" max="6910" width="17.5546875" style="1" customWidth="1"/>
    <col min="6911" max="6916" width="9" style="1" customWidth="1"/>
    <col min="6917" max="7160" width="9.109375" style="1"/>
    <col min="7161" max="7161" width="4.6640625" style="1" customWidth="1"/>
    <col min="7162" max="7162" width="19.88671875" style="1" customWidth="1"/>
    <col min="7163" max="7163" width="72.109375" style="1" customWidth="1"/>
    <col min="7164" max="7164" width="0" style="1" hidden="1" customWidth="1"/>
    <col min="7165" max="7165" width="18.33203125" style="1" customWidth="1"/>
    <col min="7166" max="7166" width="17.5546875" style="1" customWidth="1"/>
    <col min="7167" max="7172" width="9" style="1" customWidth="1"/>
    <col min="7173" max="7416" width="9.109375" style="1"/>
    <col min="7417" max="7417" width="4.6640625" style="1" customWidth="1"/>
    <col min="7418" max="7418" width="19.88671875" style="1" customWidth="1"/>
    <col min="7419" max="7419" width="72.109375" style="1" customWidth="1"/>
    <col min="7420" max="7420" width="0" style="1" hidden="1" customWidth="1"/>
    <col min="7421" max="7421" width="18.33203125" style="1" customWidth="1"/>
    <col min="7422" max="7422" width="17.5546875" style="1" customWidth="1"/>
    <col min="7423" max="7428" width="9" style="1" customWidth="1"/>
    <col min="7429" max="7672" width="9.109375" style="1"/>
    <col min="7673" max="7673" width="4.6640625" style="1" customWidth="1"/>
    <col min="7674" max="7674" width="19.88671875" style="1" customWidth="1"/>
    <col min="7675" max="7675" width="72.109375" style="1" customWidth="1"/>
    <col min="7676" max="7676" width="0" style="1" hidden="1" customWidth="1"/>
    <col min="7677" max="7677" width="18.33203125" style="1" customWidth="1"/>
    <col min="7678" max="7678" width="17.5546875" style="1" customWidth="1"/>
    <col min="7679" max="7684" width="9" style="1" customWidth="1"/>
    <col min="7685" max="7928" width="9.109375" style="1"/>
    <col min="7929" max="7929" width="4.6640625" style="1" customWidth="1"/>
    <col min="7930" max="7930" width="19.88671875" style="1" customWidth="1"/>
    <col min="7931" max="7931" width="72.109375" style="1" customWidth="1"/>
    <col min="7932" max="7932" width="0" style="1" hidden="1" customWidth="1"/>
    <col min="7933" max="7933" width="18.33203125" style="1" customWidth="1"/>
    <col min="7934" max="7934" width="17.5546875" style="1" customWidth="1"/>
    <col min="7935" max="7940" width="9" style="1" customWidth="1"/>
    <col min="7941" max="8184" width="9.109375" style="1"/>
    <col min="8185" max="8185" width="4.6640625" style="1" customWidth="1"/>
    <col min="8186" max="8186" width="19.88671875" style="1" customWidth="1"/>
    <col min="8187" max="8187" width="72.109375" style="1" customWidth="1"/>
    <col min="8188" max="8188" width="0" style="1" hidden="1" customWidth="1"/>
    <col min="8189" max="8189" width="18.33203125" style="1" customWidth="1"/>
    <col min="8190" max="8190" width="17.5546875" style="1" customWidth="1"/>
    <col min="8191" max="8196" width="9" style="1" customWidth="1"/>
    <col min="8197" max="8440" width="9.109375" style="1"/>
    <col min="8441" max="8441" width="4.6640625" style="1" customWidth="1"/>
    <col min="8442" max="8442" width="19.88671875" style="1" customWidth="1"/>
    <col min="8443" max="8443" width="72.109375" style="1" customWidth="1"/>
    <col min="8444" max="8444" width="0" style="1" hidden="1" customWidth="1"/>
    <col min="8445" max="8445" width="18.33203125" style="1" customWidth="1"/>
    <col min="8446" max="8446" width="17.5546875" style="1" customWidth="1"/>
    <col min="8447" max="8452" width="9" style="1" customWidth="1"/>
    <col min="8453" max="8696" width="9.109375" style="1"/>
    <col min="8697" max="8697" width="4.6640625" style="1" customWidth="1"/>
    <col min="8698" max="8698" width="19.88671875" style="1" customWidth="1"/>
    <col min="8699" max="8699" width="72.109375" style="1" customWidth="1"/>
    <col min="8700" max="8700" width="0" style="1" hidden="1" customWidth="1"/>
    <col min="8701" max="8701" width="18.33203125" style="1" customWidth="1"/>
    <col min="8702" max="8702" width="17.5546875" style="1" customWidth="1"/>
    <col min="8703" max="8708" width="9" style="1" customWidth="1"/>
    <col min="8709" max="8952" width="9.109375" style="1"/>
    <col min="8953" max="8953" width="4.6640625" style="1" customWidth="1"/>
    <col min="8954" max="8954" width="19.88671875" style="1" customWidth="1"/>
    <col min="8955" max="8955" width="72.109375" style="1" customWidth="1"/>
    <col min="8956" max="8956" width="0" style="1" hidden="1" customWidth="1"/>
    <col min="8957" max="8957" width="18.33203125" style="1" customWidth="1"/>
    <col min="8958" max="8958" width="17.5546875" style="1" customWidth="1"/>
    <col min="8959" max="8964" width="9" style="1" customWidth="1"/>
    <col min="8965" max="9208" width="9.109375" style="1"/>
    <col min="9209" max="9209" width="4.6640625" style="1" customWidth="1"/>
    <col min="9210" max="9210" width="19.88671875" style="1" customWidth="1"/>
    <col min="9211" max="9211" width="72.109375" style="1" customWidth="1"/>
    <col min="9212" max="9212" width="0" style="1" hidden="1" customWidth="1"/>
    <col min="9213" max="9213" width="18.33203125" style="1" customWidth="1"/>
    <col min="9214" max="9214" width="17.5546875" style="1" customWidth="1"/>
    <col min="9215" max="9220" width="9" style="1" customWidth="1"/>
    <col min="9221" max="9464" width="9.109375" style="1"/>
    <col min="9465" max="9465" width="4.6640625" style="1" customWidth="1"/>
    <col min="9466" max="9466" width="19.88671875" style="1" customWidth="1"/>
    <col min="9467" max="9467" width="72.109375" style="1" customWidth="1"/>
    <col min="9468" max="9468" width="0" style="1" hidden="1" customWidth="1"/>
    <col min="9469" max="9469" width="18.33203125" style="1" customWidth="1"/>
    <col min="9470" max="9470" width="17.5546875" style="1" customWidth="1"/>
    <col min="9471" max="9476" width="9" style="1" customWidth="1"/>
    <col min="9477" max="9720" width="9.109375" style="1"/>
    <col min="9721" max="9721" width="4.6640625" style="1" customWidth="1"/>
    <col min="9722" max="9722" width="19.88671875" style="1" customWidth="1"/>
    <col min="9723" max="9723" width="72.109375" style="1" customWidth="1"/>
    <col min="9724" max="9724" width="0" style="1" hidden="1" customWidth="1"/>
    <col min="9725" max="9725" width="18.33203125" style="1" customWidth="1"/>
    <col min="9726" max="9726" width="17.5546875" style="1" customWidth="1"/>
    <col min="9727" max="9732" width="9" style="1" customWidth="1"/>
    <col min="9733" max="9976" width="9.109375" style="1"/>
    <col min="9977" max="9977" width="4.6640625" style="1" customWidth="1"/>
    <col min="9978" max="9978" width="19.88671875" style="1" customWidth="1"/>
    <col min="9979" max="9979" width="72.109375" style="1" customWidth="1"/>
    <col min="9980" max="9980" width="0" style="1" hidden="1" customWidth="1"/>
    <col min="9981" max="9981" width="18.33203125" style="1" customWidth="1"/>
    <col min="9982" max="9982" width="17.5546875" style="1" customWidth="1"/>
    <col min="9983" max="9988" width="9" style="1" customWidth="1"/>
    <col min="9989" max="10232" width="9.109375" style="1"/>
    <col min="10233" max="10233" width="4.6640625" style="1" customWidth="1"/>
    <col min="10234" max="10234" width="19.88671875" style="1" customWidth="1"/>
    <col min="10235" max="10235" width="72.109375" style="1" customWidth="1"/>
    <col min="10236" max="10236" width="0" style="1" hidden="1" customWidth="1"/>
    <col min="10237" max="10237" width="18.33203125" style="1" customWidth="1"/>
    <col min="10238" max="10238" width="17.5546875" style="1" customWidth="1"/>
    <col min="10239" max="10244" width="9" style="1" customWidth="1"/>
    <col min="10245" max="10488" width="9.109375" style="1"/>
    <col min="10489" max="10489" width="4.6640625" style="1" customWidth="1"/>
    <col min="10490" max="10490" width="19.88671875" style="1" customWidth="1"/>
    <col min="10491" max="10491" width="72.109375" style="1" customWidth="1"/>
    <col min="10492" max="10492" width="0" style="1" hidden="1" customWidth="1"/>
    <col min="10493" max="10493" width="18.33203125" style="1" customWidth="1"/>
    <col min="10494" max="10494" width="17.5546875" style="1" customWidth="1"/>
    <col min="10495" max="10500" width="9" style="1" customWidth="1"/>
    <col min="10501" max="10744" width="9.109375" style="1"/>
    <col min="10745" max="10745" width="4.6640625" style="1" customWidth="1"/>
    <col min="10746" max="10746" width="19.88671875" style="1" customWidth="1"/>
    <col min="10747" max="10747" width="72.109375" style="1" customWidth="1"/>
    <col min="10748" max="10748" width="0" style="1" hidden="1" customWidth="1"/>
    <col min="10749" max="10749" width="18.33203125" style="1" customWidth="1"/>
    <col min="10750" max="10750" width="17.5546875" style="1" customWidth="1"/>
    <col min="10751" max="10756" width="9" style="1" customWidth="1"/>
    <col min="10757" max="11000" width="9.109375" style="1"/>
    <col min="11001" max="11001" width="4.6640625" style="1" customWidth="1"/>
    <col min="11002" max="11002" width="19.88671875" style="1" customWidth="1"/>
    <col min="11003" max="11003" width="72.109375" style="1" customWidth="1"/>
    <col min="11004" max="11004" width="0" style="1" hidden="1" customWidth="1"/>
    <col min="11005" max="11005" width="18.33203125" style="1" customWidth="1"/>
    <col min="11006" max="11006" width="17.5546875" style="1" customWidth="1"/>
    <col min="11007" max="11012" width="9" style="1" customWidth="1"/>
    <col min="11013" max="11256" width="9.109375" style="1"/>
    <col min="11257" max="11257" width="4.6640625" style="1" customWidth="1"/>
    <col min="11258" max="11258" width="19.88671875" style="1" customWidth="1"/>
    <col min="11259" max="11259" width="72.109375" style="1" customWidth="1"/>
    <col min="11260" max="11260" width="0" style="1" hidden="1" customWidth="1"/>
    <col min="11261" max="11261" width="18.33203125" style="1" customWidth="1"/>
    <col min="11262" max="11262" width="17.5546875" style="1" customWidth="1"/>
    <col min="11263" max="11268" width="9" style="1" customWidth="1"/>
    <col min="11269" max="11512" width="9.109375" style="1"/>
    <col min="11513" max="11513" width="4.6640625" style="1" customWidth="1"/>
    <col min="11514" max="11514" width="19.88671875" style="1" customWidth="1"/>
    <col min="11515" max="11515" width="72.109375" style="1" customWidth="1"/>
    <col min="11516" max="11516" width="0" style="1" hidden="1" customWidth="1"/>
    <col min="11517" max="11517" width="18.33203125" style="1" customWidth="1"/>
    <col min="11518" max="11518" width="17.5546875" style="1" customWidth="1"/>
    <col min="11519" max="11524" width="9" style="1" customWidth="1"/>
    <col min="11525" max="11768" width="9.109375" style="1"/>
    <col min="11769" max="11769" width="4.6640625" style="1" customWidth="1"/>
    <col min="11770" max="11770" width="19.88671875" style="1" customWidth="1"/>
    <col min="11771" max="11771" width="72.109375" style="1" customWidth="1"/>
    <col min="11772" max="11772" width="0" style="1" hidden="1" customWidth="1"/>
    <col min="11773" max="11773" width="18.33203125" style="1" customWidth="1"/>
    <col min="11774" max="11774" width="17.5546875" style="1" customWidth="1"/>
    <col min="11775" max="11780" width="9" style="1" customWidth="1"/>
    <col min="11781" max="12024" width="9.109375" style="1"/>
    <col min="12025" max="12025" width="4.6640625" style="1" customWidth="1"/>
    <col min="12026" max="12026" width="19.88671875" style="1" customWidth="1"/>
    <col min="12027" max="12027" width="72.109375" style="1" customWidth="1"/>
    <col min="12028" max="12028" width="0" style="1" hidden="1" customWidth="1"/>
    <col min="12029" max="12029" width="18.33203125" style="1" customWidth="1"/>
    <col min="12030" max="12030" width="17.5546875" style="1" customWidth="1"/>
    <col min="12031" max="12036" width="9" style="1" customWidth="1"/>
    <col min="12037" max="12280" width="9.109375" style="1"/>
    <col min="12281" max="12281" width="4.6640625" style="1" customWidth="1"/>
    <col min="12282" max="12282" width="19.88671875" style="1" customWidth="1"/>
    <col min="12283" max="12283" width="72.109375" style="1" customWidth="1"/>
    <col min="12284" max="12284" width="0" style="1" hidden="1" customWidth="1"/>
    <col min="12285" max="12285" width="18.33203125" style="1" customWidth="1"/>
    <col min="12286" max="12286" width="17.5546875" style="1" customWidth="1"/>
    <col min="12287" max="12292" width="9" style="1" customWidth="1"/>
    <col min="12293" max="12536" width="9.109375" style="1"/>
    <col min="12537" max="12537" width="4.6640625" style="1" customWidth="1"/>
    <col min="12538" max="12538" width="19.88671875" style="1" customWidth="1"/>
    <col min="12539" max="12539" width="72.109375" style="1" customWidth="1"/>
    <col min="12540" max="12540" width="0" style="1" hidden="1" customWidth="1"/>
    <col min="12541" max="12541" width="18.33203125" style="1" customWidth="1"/>
    <col min="12542" max="12542" width="17.5546875" style="1" customWidth="1"/>
    <col min="12543" max="12548" width="9" style="1" customWidth="1"/>
    <col min="12549" max="12792" width="9.109375" style="1"/>
    <col min="12793" max="12793" width="4.6640625" style="1" customWidth="1"/>
    <col min="12794" max="12794" width="19.88671875" style="1" customWidth="1"/>
    <col min="12795" max="12795" width="72.109375" style="1" customWidth="1"/>
    <col min="12796" max="12796" width="0" style="1" hidden="1" customWidth="1"/>
    <col min="12797" max="12797" width="18.33203125" style="1" customWidth="1"/>
    <col min="12798" max="12798" width="17.5546875" style="1" customWidth="1"/>
    <col min="12799" max="12804" width="9" style="1" customWidth="1"/>
    <col min="12805" max="13048" width="9.109375" style="1"/>
    <col min="13049" max="13049" width="4.6640625" style="1" customWidth="1"/>
    <col min="13050" max="13050" width="19.88671875" style="1" customWidth="1"/>
    <col min="13051" max="13051" width="72.109375" style="1" customWidth="1"/>
    <col min="13052" max="13052" width="0" style="1" hidden="1" customWidth="1"/>
    <col min="13053" max="13053" width="18.33203125" style="1" customWidth="1"/>
    <col min="13054" max="13054" width="17.5546875" style="1" customWidth="1"/>
    <col min="13055" max="13060" width="9" style="1" customWidth="1"/>
    <col min="13061" max="13304" width="9.109375" style="1"/>
    <col min="13305" max="13305" width="4.6640625" style="1" customWidth="1"/>
    <col min="13306" max="13306" width="19.88671875" style="1" customWidth="1"/>
    <col min="13307" max="13307" width="72.109375" style="1" customWidth="1"/>
    <col min="13308" max="13308" width="0" style="1" hidden="1" customWidth="1"/>
    <col min="13309" max="13309" width="18.33203125" style="1" customWidth="1"/>
    <col min="13310" max="13310" width="17.5546875" style="1" customWidth="1"/>
    <col min="13311" max="13316" width="9" style="1" customWidth="1"/>
    <col min="13317" max="13560" width="9.109375" style="1"/>
    <col min="13561" max="13561" width="4.6640625" style="1" customWidth="1"/>
    <col min="13562" max="13562" width="19.88671875" style="1" customWidth="1"/>
    <col min="13563" max="13563" width="72.109375" style="1" customWidth="1"/>
    <col min="13564" max="13564" width="0" style="1" hidden="1" customWidth="1"/>
    <col min="13565" max="13565" width="18.33203125" style="1" customWidth="1"/>
    <col min="13566" max="13566" width="17.5546875" style="1" customWidth="1"/>
    <col min="13567" max="13572" width="9" style="1" customWidth="1"/>
    <col min="13573" max="13816" width="9.109375" style="1"/>
    <col min="13817" max="13817" width="4.6640625" style="1" customWidth="1"/>
    <col min="13818" max="13818" width="19.88671875" style="1" customWidth="1"/>
    <col min="13819" max="13819" width="72.109375" style="1" customWidth="1"/>
    <col min="13820" max="13820" width="0" style="1" hidden="1" customWidth="1"/>
    <col min="13821" max="13821" width="18.33203125" style="1" customWidth="1"/>
    <col min="13822" max="13822" width="17.5546875" style="1" customWidth="1"/>
    <col min="13823" max="13828" width="9" style="1" customWidth="1"/>
    <col min="13829" max="14072" width="9.109375" style="1"/>
    <col min="14073" max="14073" width="4.6640625" style="1" customWidth="1"/>
    <col min="14074" max="14074" width="19.88671875" style="1" customWidth="1"/>
    <col min="14075" max="14075" width="72.109375" style="1" customWidth="1"/>
    <col min="14076" max="14076" width="0" style="1" hidden="1" customWidth="1"/>
    <col min="14077" max="14077" width="18.33203125" style="1" customWidth="1"/>
    <col min="14078" max="14078" width="17.5546875" style="1" customWidth="1"/>
    <col min="14079" max="14084" width="9" style="1" customWidth="1"/>
    <col min="14085" max="14328" width="9.109375" style="1"/>
    <col min="14329" max="14329" width="4.6640625" style="1" customWidth="1"/>
    <col min="14330" max="14330" width="19.88671875" style="1" customWidth="1"/>
    <col min="14331" max="14331" width="72.109375" style="1" customWidth="1"/>
    <col min="14332" max="14332" width="0" style="1" hidden="1" customWidth="1"/>
    <col min="14333" max="14333" width="18.33203125" style="1" customWidth="1"/>
    <col min="14334" max="14334" width="17.5546875" style="1" customWidth="1"/>
    <col min="14335" max="14340" width="9" style="1" customWidth="1"/>
    <col min="14341" max="14584" width="9.109375" style="1"/>
    <col min="14585" max="14585" width="4.6640625" style="1" customWidth="1"/>
    <col min="14586" max="14586" width="19.88671875" style="1" customWidth="1"/>
    <col min="14587" max="14587" width="72.109375" style="1" customWidth="1"/>
    <col min="14588" max="14588" width="0" style="1" hidden="1" customWidth="1"/>
    <col min="14589" max="14589" width="18.33203125" style="1" customWidth="1"/>
    <col min="14590" max="14590" width="17.5546875" style="1" customWidth="1"/>
    <col min="14591" max="14596" width="9" style="1" customWidth="1"/>
    <col min="14597" max="14840" width="9.109375" style="1"/>
    <col min="14841" max="14841" width="4.6640625" style="1" customWidth="1"/>
    <col min="14842" max="14842" width="19.88671875" style="1" customWidth="1"/>
    <col min="14843" max="14843" width="72.109375" style="1" customWidth="1"/>
    <col min="14844" max="14844" width="0" style="1" hidden="1" customWidth="1"/>
    <col min="14845" max="14845" width="18.33203125" style="1" customWidth="1"/>
    <col min="14846" max="14846" width="17.5546875" style="1" customWidth="1"/>
    <col min="14847" max="14852" width="9" style="1" customWidth="1"/>
    <col min="14853" max="15096" width="9.109375" style="1"/>
    <col min="15097" max="15097" width="4.6640625" style="1" customWidth="1"/>
    <col min="15098" max="15098" width="19.88671875" style="1" customWidth="1"/>
    <col min="15099" max="15099" width="72.109375" style="1" customWidth="1"/>
    <col min="15100" max="15100" width="0" style="1" hidden="1" customWidth="1"/>
    <col min="15101" max="15101" width="18.33203125" style="1" customWidth="1"/>
    <col min="15102" max="15102" width="17.5546875" style="1" customWidth="1"/>
    <col min="15103" max="15108" width="9" style="1" customWidth="1"/>
    <col min="15109" max="15352" width="9.109375" style="1"/>
    <col min="15353" max="15353" width="4.6640625" style="1" customWidth="1"/>
    <col min="15354" max="15354" width="19.88671875" style="1" customWidth="1"/>
    <col min="15355" max="15355" width="72.109375" style="1" customWidth="1"/>
    <col min="15356" max="15356" width="0" style="1" hidden="1" customWidth="1"/>
    <col min="15357" max="15357" width="18.33203125" style="1" customWidth="1"/>
    <col min="15358" max="15358" width="17.5546875" style="1" customWidth="1"/>
    <col min="15359" max="15364" width="9" style="1" customWidth="1"/>
    <col min="15365" max="15608" width="9.109375" style="1"/>
    <col min="15609" max="15609" width="4.6640625" style="1" customWidth="1"/>
    <col min="15610" max="15610" width="19.88671875" style="1" customWidth="1"/>
    <col min="15611" max="15611" width="72.109375" style="1" customWidth="1"/>
    <col min="15612" max="15612" width="0" style="1" hidden="1" customWidth="1"/>
    <col min="15613" max="15613" width="18.33203125" style="1" customWidth="1"/>
    <col min="15614" max="15614" width="17.5546875" style="1" customWidth="1"/>
    <col min="15615" max="15620" width="9" style="1" customWidth="1"/>
    <col min="15621" max="15864" width="9.109375" style="1"/>
    <col min="15865" max="15865" width="4.6640625" style="1" customWidth="1"/>
    <col min="15866" max="15866" width="19.88671875" style="1" customWidth="1"/>
    <col min="15867" max="15867" width="72.109375" style="1" customWidth="1"/>
    <col min="15868" max="15868" width="0" style="1" hidden="1" customWidth="1"/>
    <col min="15869" max="15869" width="18.33203125" style="1" customWidth="1"/>
    <col min="15870" max="15870" width="17.5546875" style="1" customWidth="1"/>
    <col min="15871" max="15876" width="9" style="1" customWidth="1"/>
    <col min="15877" max="16120" width="9.109375" style="1"/>
    <col min="16121" max="16121" width="4.6640625" style="1" customWidth="1"/>
    <col min="16122" max="16122" width="19.88671875" style="1" customWidth="1"/>
    <col min="16123" max="16123" width="72.109375" style="1" customWidth="1"/>
    <col min="16124" max="16124" width="0" style="1" hidden="1" customWidth="1"/>
    <col min="16125" max="16125" width="18.33203125" style="1" customWidth="1"/>
    <col min="16126" max="16126" width="17.5546875" style="1" customWidth="1"/>
    <col min="16127" max="16132" width="9" style="1" customWidth="1"/>
    <col min="16133" max="16384" width="9.109375" style="1"/>
  </cols>
  <sheetData>
    <row r="1" spans="2:5" ht="15.75" customHeight="1">
      <c r="E1" s="2" t="s">
        <v>197</v>
      </c>
    </row>
    <row r="2" spans="2:5" ht="24" customHeight="1">
      <c r="E2" s="12" t="s">
        <v>53</v>
      </c>
    </row>
    <row r="3" spans="2:5" ht="17.25" customHeight="1">
      <c r="E3" s="10" t="s">
        <v>47</v>
      </c>
    </row>
    <row r="5" spans="2:5" ht="23.25" customHeight="1"/>
    <row r="6" spans="2:5" ht="46.5" customHeight="1">
      <c r="B6" s="261" t="s">
        <v>198</v>
      </c>
      <c r="C6" s="261"/>
      <c r="D6" s="261"/>
      <c r="E6" s="261"/>
    </row>
    <row r="7" spans="2:5">
      <c r="D7" s="1" t="s">
        <v>68</v>
      </c>
    </row>
    <row r="8" spans="2:5" ht="25.5" customHeight="1">
      <c r="B8" s="262" t="s">
        <v>27</v>
      </c>
      <c r="C8" s="262"/>
    </row>
    <row r="9" spans="2:5">
      <c r="B9" s="1" t="s">
        <v>64</v>
      </c>
    </row>
    <row r="11" spans="2:5" ht="22.5" customHeight="1">
      <c r="B11" s="20" t="s">
        <v>28</v>
      </c>
      <c r="C11" s="20" t="s">
        <v>29</v>
      </c>
    </row>
    <row r="12" spans="2:5" ht="23.25" customHeight="1">
      <c r="B12" s="13">
        <v>1070</v>
      </c>
      <c r="C12" s="55" t="s">
        <v>56</v>
      </c>
    </row>
    <row r="13" spans="2:5">
      <c r="B13" s="20"/>
      <c r="C13" s="20"/>
      <c r="D13" s="48"/>
      <c r="E13" s="48"/>
    </row>
    <row r="14" spans="2:5" s="17" customFormat="1">
      <c r="B14" s="267" t="s">
        <v>30</v>
      </c>
      <c r="C14" s="266"/>
      <c r="D14" s="48"/>
      <c r="E14" s="48"/>
    </row>
    <row r="15" spans="2:5" s="17" customFormat="1">
      <c r="B15" s="20"/>
      <c r="C15" s="20"/>
      <c r="D15" s="48"/>
      <c r="E15" s="48"/>
    </row>
    <row r="16" spans="2:5" s="17" customFormat="1" ht="48" customHeight="1">
      <c r="B16" s="20" t="s">
        <v>31</v>
      </c>
      <c r="C16" s="35">
        <v>1070</v>
      </c>
      <c r="D16" s="267" t="s">
        <v>73</v>
      </c>
      <c r="E16" s="266"/>
    </row>
    <row r="17" spans="2:5" s="17" customFormat="1" ht="26.25" customHeight="1">
      <c r="B17" s="20" t="s">
        <v>32</v>
      </c>
      <c r="C17" s="35">
        <v>11002</v>
      </c>
      <c r="D17" s="78" t="s">
        <v>65</v>
      </c>
      <c r="E17" s="78" t="s">
        <v>66</v>
      </c>
    </row>
    <row r="18" spans="2:5" s="17" customFormat="1" ht="44.25" customHeight="1">
      <c r="B18" s="20" t="s">
        <v>33</v>
      </c>
      <c r="C18" s="20" t="s">
        <v>107</v>
      </c>
      <c r="D18" s="20"/>
      <c r="E18" s="20"/>
    </row>
    <row r="19" spans="2:5" s="17" customFormat="1" ht="75" customHeight="1">
      <c r="B19" s="20" t="s">
        <v>34</v>
      </c>
      <c r="C19" s="20" t="s">
        <v>108</v>
      </c>
      <c r="D19" s="20"/>
      <c r="E19" s="20"/>
    </row>
    <row r="20" spans="2:5" s="17" customFormat="1" ht="21.75" customHeight="1">
      <c r="B20" s="20" t="s">
        <v>35</v>
      </c>
      <c r="C20" s="20" t="s">
        <v>106</v>
      </c>
      <c r="D20" s="20"/>
      <c r="E20" s="20"/>
    </row>
    <row r="21" spans="2:5" s="17" customFormat="1" ht="30.75" customHeight="1">
      <c r="B21" s="20" t="s">
        <v>118</v>
      </c>
      <c r="C21" s="20" t="s">
        <v>115</v>
      </c>
      <c r="D21" s="20"/>
      <c r="E21" s="20"/>
    </row>
    <row r="22" spans="2:5" s="17" customFormat="1" ht="21.75" customHeight="1">
      <c r="B22" s="267" t="s">
        <v>67</v>
      </c>
      <c r="C22" s="266"/>
      <c r="D22" s="20"/>
      <c r="E22" s="20"/>
    </row>
    <row r="23" spans="2:5" s="17" customFormat="1" ht="23.25" customHeight="1">
      <c r="B23" s="263" t="s">
        <v>37</v>
      </c>
      <c r="C23" s="264"/>
      <c r="D23" s="53">
        <v>2638</v>
      </c>
      <c r="E23" s="53">
        <f>+D23</f>
        <v>2638</v>
      </c>
    </row>
    <row r="24" spans="2:5" s="17" customFormat="1" ht="18.75" customHeight="1">
      <c r="B24" s="20"/>
      <c r="C24" s="20"/>
      <c r="D24" s="20"/>
      <c r="E24" s="20"/>
    </row>
    <row r="25" spans="2:5" s="17" customFormat="1" ht="53.25" customHeight="1">
      <c r="B25" s="20" t="s">
        <v>31</v>
      </c>
      <c r="C25" s="35">
        <v>1070</v>
      </c>
      <c r="D25" s="265" t="s">
        <v>73</v>
      </c>
      <c r="E25" s="266"/>
    </row>
    <row r="26" spans="2:5" s="17" customFormat="1" ht="25.5" customHeight="1">
      <c r="B26" s="20" t="s">
        <v>32</v>
      </c>
      <c r="C26" s="35">
        <v>11003</v>
      </c>
      <c r="D26" s="78" t="s">
        <v>65</v>
      </c>
      <c r="E26" s="78" t="s">
        <v>66</v>
      </c>
    </row>
    <row r="27" spans="2:5" s="17" customFormat="1" ht="59.25" customHeight="1">
      <c r="B27" s="20" t="s">
        <v>33</v>
      </c>
      <c r="C27" s="20" t="s">
        <v>78</v>
      </c>
      <c r="D27" s="20"/>
      <c r="E27" s="20"/>
    </row>
    <row r="28" spans="2:5" s="17" customFormat="1" ht="46.8">
      <c r="B28" s="20" t="s">
        <v>34</v>
      </c>
      <c r="C28" s="20" t="s">
        <v>79</v>
      </c>
      <c r="D28" s="20"/>
      <c r="E28" s="20"/>
    </row>
    <row r="29" spans="2:5" s="17" customFormat="1" ht="23.25" customHeight="1">
      <c r="B29" s="20" t="s">
        <v>35</v>
      </c>
      <c r="C29" s="20" t="s">
        <v>106</v>
      </c>
      <c r="D29" s="20"/>
      <c r="E29" s="20"/>
    </row>
    <row r="30" spans="2:5" s="17" customFormat="1" ht="32.25" customHeight="1">
      <c r="B30" s="20" t="s">
        <v>214</v>
      </c>
      <c r="C30" s="20" t="s">
        <v>109</v>
      </c>
      <c r="D30" s="20"/>
      <c r="E30" s="20"/>
    </row>
    <row r="31" spans="2:5" s="17" customFormat="1" ht="23.25" customHeight="1">
      <c r="B31" s="267" t="s">
        <v>67</v>
      </c>
      <c r="C31" s="266"/>
      <c r="D31" s="53"/>
      <c r="E31" s="53"/>
    </row>
    <row r="32" spans="2:5" s="17" customFormat="1" ht="24" customHeight="1">
      <c r="B32" s="263" t="s">
        <v>110</v>
      </c>
      <c r="C32" s="264"/>
      <c r="D32" s="53">
        <v>-150</v>
      </c>
      <c r="E32" s="53">
        <v>-150</v>
      </c>
    </row>
    <row r="33" spans="2:5" s="17" customFormat="1" ht="24" customHeight="1">
      <c r="B33" s="263" t="s">
        <v>111</v>
      </c>
      <c r="C33" s="264"/>
      <c r="D33" s="53">
        <v>-15</v>
      </c>
      <c r="E33" s="53">
        <v>-15</v>
      </c>
    </row>
    <row r="34" spans="2:5" s="17" customFormat="1" ht="24" customHeight="1">
      <c r="B34" s="263" t="s">
        <v>112</v>
      </c>
      <c r="C34" s="264"/>
      <c r="D34" s="53">
        <v>-5</v>
      </c>
      <c r="E34" s="53">
        <v>-5</v>
      </c>
    </row>
    <row r="35" spans="2:5" s="17" customFormat="1" ht="24" customHeight="1">
      <c r="B35" s="263" t="s">
        <v>113</v>
      </c>
      <c r="C35" s="264"/>
      <c r="D35" s="53">
        <v>-20</v>
      </c>
      <c r="E35" s="53">
        <v>-20</v>
      </c>
    </row>
    <row r="36" spans="2:5" s="17" customFormat="1" ht="24" customHeight="1">
      <c r="B36" s="263" t="s">
        <v>37</v>
      </c>
      <c r="C36" s="264"/>
      <c r="D36" s="53">
        <f>Հ1!D20</f>
        <v>-1687</v>
      </c>
      <c r="E36" s="53">
        <f>Հ1!E20</f>
        <v>-2250</v>
      </c>
    </row>
    <row r="37" spans="2:5" s="17" customFormat="1">
      <c r="B37" s="20"/>
      <c r="C37" s="20"/>
      <c r="D37" s="20"/>
      <c r="E37" s="20"/>
    </row>
    <row r="38" spans="2:5" s="17" customFormat="1" ht="65.25" customHeight="1">
      <c r="B38" s="20" t="s">
        <v>31</v>
      </c>
      <c r="C38" s="35">
        <v>1070</v>
      </c>
      <c r="D38" s="265" t="s">
        <v>73</v>
      </c>
      <c r="E38" s="266"/>
    </row>
    <row r="39" spans="2:5" s="17" customFormat="1">
      <c r="B39" s="20" t="s">
        <v>32</v>
      </c>
      <c r="C39" s="35">
        <v>12002</v>
      </c>
      <c r="D39" s="20" t="s">
        <v>65</v>
      </c>
      <c r="E39" s="20" t="s">
        <v>66</v>
      </c>
    </row>
    <row r="40" spans="2:5" s="17" customFormat="1" ht="58.5" customHeight="1">
      <c r="B40" s="20" t="s">
        <v>33</v>
      </c>
      <c r="C40" s="20" t="s">
        <v>76</v>
      </c>
      <c r="D40" s="20"/>
      <c r="E40" s="20"/>
    </row>
    <row r="41" spans="2:5" s="17" customFormat="1" ht="57.75" customHeight="1">
      <c r="B41" s="20" t="s">
        <v>34</v>
      </c>
      <c r="C41" s="20" t="s">
        <v>77</v>
      </c>
      <c r="D41" s="20"/>
      <c r="E41" s="20"/>
    </row>
    <row r="42" spans="2:5" s="17" customFormat="1" ht="23.25" customHeight="1">
      <c r="B42" s="20" t="s">
        <v>35</v>
      </c>
      <c r="C42" s="20" t="s">
        <v>36</v>
      </c>
      <c r="D42" s="20"/>
      <c r="E42" s="20"/>
    </row>
    <row r="43" spans="2:5" s="17" customFormat="1" ht="39.75" customHeight="1">
      <c r="B43" s="20" t="s">
        <v>135</v>
      </c>
      <c r="C43" s="20" t="s">
        <v>114</v>
      </c>
      <c r="D43" s="20"/>
      <c r="E43" s="20"/>
    </row>
    <row r="44" spans="2:5" s="17" customFormat="1" ht="27" customHeight="1">
      <c r="B44" s="267" t="s">
        <v>67</v>
      </c>
      <c r="C44" s="266"/>
      <c r="D44" s="20"/>
      <c r="E44" s="20"/>
    </row>
    <row r="45" spans="2:5" s="17" customFormat="1" ht="21.75" customHeight="1">
      <c r="B45" s="263" t="s">
        <v>128</v>
      </c>
      <c r="C45" s="264"/>
      <c r="D45" s="53">
        <v>-10</v>
      </c>
      <c r="E45" s="53">
        <v>-10</v>
      </c>
    </row>
    <row r="46" spans="2:5" s="17" customFormat="1" ht="22.5" customHeight="1">
      <c r="B46" s="263" t="s">
        <v>37</v>
      </c>
      <c r="C46" s="264"/>
      <c r="D46" s="53">
        <f>Հ1!D26</f>
        <v>-4000</v>
      </c>
      <c r="E46" s="53">
        <f>D46</f>
        <v>-4000</v>
      </c>
    </row>
    <row r="47" spans="2:5" s="17" customFormat="1">
      <c r="B47" s="20"/>
      <c r="C47" s="20"/>
      <c r="D47" s="20"/>
      <c r="E47" s="20"/>
    </row>
    <row r="48" spans="2:5" s="65" customFormat="1" ht="49.5" customHeight="1">
      <c r="B48" s="35" t="s">
        <v>31</v>
      </c>
      <c r="C48" s="51">
        <v>1070</v>
      </c>
      <c r="D48" s="265" t="s">
        <v>73</v>
      </c>
      <c r="E48" s="266"/>
    </row>
    <row r="49" spans="2:7" s="65" customFormat="1" ht="28.5" customHeight="1">
      <c r="B49" s="35" t="s">
        <v>32</v>
      </c>
      <c r="C49" s="51" t="s">
        <v>139</v>
      </c>
      <c r="D49" s="20" t="s">
        <v>65</v>
      </c>
      <c r="E49" s="20" t="s">
        <v>66</v>
      </c>
    </row>
    <row r="50" spans="2:7" s="16" customFormat="1" ht="54" customHeight="1">
      <c r="B50" s="20" t="s">
        <v>33</v>
      </c>
      <c r="C50" s="18" t="s">
        <v>136</v>
      </c>
      <c r="D50" s="20"/>
      <c r="E50" s="20"/>
    </row>
    <row r="51" spans="2:7" s="16" customFormat="1" ht="78.75" customHeight="1">
      <c r="B51" s="20" t="s">
        <v>34</v>
      </c>
      <c r="C51" s="18" t="s">
        <v>137</v>
      </c>
      <c r="D51" s="20"/>
      <c r="E51" s="20"/>
    </row>
    <row r="52" spans="2:7" s="16" customFormat="1" ht="33.75" customHeight="1">
      <c r="B52" s="20" t="s">
        <v>35</v>
      </c>
      <c r="C52" s="18" t="s">
        <v>36</v>
      </c>
      <c r="D52" s="20"/>
      <c r="E52" s="20"/>
    </row>
    <row r="53" spans="2:7" s="16" customFormat="1" ht="30" customHeight="1">
      <c r="B53" s="20" t="s">
        <v>135</v>
      </c>
      <c r="C53" s="18" t="s">
        <v>138</v>
      </c>
      <c r="D53" s="20"/>
      <c r="E53" s="20"/>
    </row>
    <row r="54" spans="2:7" s="16" customFormat="1" ht="20.25" customHeight="1">
      <c r="B54" s="267" t="s">
        <v>67</v>
      </c>
      <c r="C54" s="266"/>
      <c r="D54" s="20"/>
      <c r="E54" s="20"/>
    </row>
    <row r="55" spans="2:7" s="16" customFormat="1" ht="27" customHeight="1">
      <c r="B55" s="263" t="s">
        <v>138</v>
      </c>
      <c r="C55" s="264"/>
      <c r="D55" s="53">
        <v>-11</v>
      </c>
      <c r="E55" s="53">
        <v>-11</v>
      </c>
    </row>
    <row r="56" spans="2:7" s="16" customFormat="1" ht="25.5" customHeight="1">
      <c r="B56" s="263" t="s">
        <v>37</v>
      </c>
      <c r="C56" s="264"/>
      <c r="D56" s="53">
        <f>Հ1!D32</f>
        <v>-3188</v>
      </c>
      <c r="E56" s="53">
        <f>Հ1!E32</f>
        <v>-3188</v>
      </c>
    </row>
    <row r="57" spans="2:7" s="16" customFormat="1" ht="25.5" customHeight="1">
      <c r="B57" s="76"/>
      <c r="C57" s="77"/>
      <c r="D57" s="53"/>
      <c r="E57" s="53"/>
    </row>
    <row r="58" spans="2:7" s="16" customFormat="1" ht="21.75" customHeight="1">
      <c r="B58" s="20" t="s">
        <v>28</v>
      </c>
      <c r="C58" s="20" t="s">
        <v>29</v>
      </c>
      <c r="D58" s="20"/>
      <c r="E58" s="20"/>
    </row>
    <row r="59" spans="2:7" s="16" customFormat="1" ht="42" customHeight="1">
      <c r="B59" s="13">
        <v>1106</v>
      </c>
      <c r="C59" s="98" t="s">
        <v>80</v>
      </c>
      <c r="D59" s="20"/>
      <c r="E59" s="20"/>
    </row>
    <row r="60" spans="2:7" ht="51.75" customHeight="1">
      <c r="B60" s="20" t="s">
        <v>31</v>
      </c>
      <c r="C60" s="35">
        <v>1106</v>
      </c>
      <c r="D60" s="265" t="s">
        <v>73</v>
      </c>
      <c r="E60" s="266"/>
      <c r="F60" s="26"/>
      <c r="G60" s="26"/>
    </row>
    <row r="61" spans="2:7" ht="27.75" customHeight="1">
      <c r="B61" s="20" t="s">
        <v>30</v>
      </c>
      <c r="C61" s="35">
        <v>11001</v>
      </c>
      <c r="D61" s="78" t="s">
        <v>54</v>
      </c>
      <c r="E61" s="78" t="s">
        <v>55</v>
      </c>
    </row>
    <row r="62" spans="2:7" ht="43.5" customHeight="1">
      <c r="B62" s="20" t="s">
        <v>33</v>
      </c>
      <c r="C62" s="20" t="s">
        <v>80</v>
      </c>
      <c r="D62" s="20"/>
      <c r="E62" s="20"/>
    </row>
    <row r="63" spans="2:7" ht="111" customHeight="1">
      <c r="B63" s="20" t="s">
        <v>34</v>
      </c>
      <c r="C63" s="20" t="s">
        <v>117</v>
      </c>
      <c r="D63" s="20"/>
      <c r="E63" s="20"/>
    </row>
    <row r="64" spans="2:7" ht="20.25" customHeight="1">
      <c r="B64" s="20" t="s">
        <v>35</v>
      </c>
      <c r="C64" s="20" t="s">
        <v>106</v>
      </c>
      <c r="D64" s="20"/>
      <c r="E64" s="20"/>
    </row>
    <row r="65" spans="2:5" ht="40.5" customHeight="1">
      <c r="B65" s="20" t="s">
        <v>118</v>
      </c>
      <c r="C65" s="20" t="s">
        <v>119</v>
      </c>
      <c r="D65" s="20"/>
      <c r="E65" s="20"/>
    </row>
    <row r="66" spans="2:5" ht="22.5" customHeight="1">
      <c r="B66" s="267" t="s">
        <v>0</v>
      </c>
      <c r="C66" s="266"/>
      <c r="D66" s="20"/>
      <c r="E66" s="20"/>
    </row>
    <row r="67" spans="2:5" ht="23.25" customHeight="1">
      <c r="B67" s="263" t="s">
        <v>37</v>
      </c>
      <c r="C67" s="264"/>
      <c r="D67" s="53">
        <f>Հ1!D72</f>
        <v>2800</v>
      </c>
      <c r="E67" s="53">
        <f>Հ1!E72</f>
        <v>2800</v>
      </c>
    </row>
    <row r="68" spans="2:5" ht="23.25" customHeight="1">
      <c r="B68" s="76"/>
      <c r="C68" s="77"/>
      <c r="D68" s="48"/>
      <c r="E68" s="48"/>
    </row>
    <row r="69" spans="2:5" ht="52.5" customHeight="1">
      <c r="B69" s="20" t="s">
        <v>31</v>
      </c>
      <c r="C69" s="35">
        <v>1106</v>
      </c>
      <c r="D69" s="265" t="s">
        <v>73</v>
      </c>
      <c r="E69" s="266"/>
    </row>
    <row r="70" spans="2:5" ht="33.75" customHeight="1">
      <c r="B70" s="20" t="s">
        <v>32</v>
      </c>
      <c r="C70" s="20" t="s">
        <v>143</v>
      </c>
      <c r="D70" s="78" t="s">
        <v>54</v>
      </c>
      <c r="E70" s="78" t="s">
        <v>55</v>
      </c>
    </row>
    <row r="71" spans="2:5" ht="39" customHeight="1">
      <c r="B71" s="20" t="s">
        <v>33</v>
      </c>
      <c r="C71" s="20" t="s">
        <v>144</v>
      </c>
      <c r="D71" s="27"/>
      <c r="E71" s="27"/>
    </row>
    <row r="72" spans="2:5" ht="51.75" customHeight="1">
      <c r="B72" s="20" t="s">
        <v>34</v>
      </c>
      <c r="C72" s="20" t="s">
        <v>145</v>
      </c>
      <c r="D72" s="20"/>
      <c r="E72" s="20"/>
    </row>
    <row r="73" spans="2:5" ht="38.25" customHeight="1">
      <c r="B73" s="20" t="s">
        <v>35</v>
      </c>
      <c r="C73" s="20" t="s">
        <v>146</v>
      </c>
      <c r="D73" s="20"/>
      <c r="E73" s="20"/>
    </row>
    <row r="74" spans="2:5" ht="36.75" customHeight="1">
      <c r="B74" s="20" t="s">
        <v>147</v>
      </c>
      <c r="C74" s="20" t="s">
        <v>119</v>
      </c>
      <c r="D74" s="20"/>
      <c r="E74" s="20"/>
    </row>
    <row r="75" spans="2:5" ht="24" customHeight="1">
      <c r="B75" s="267" t="s">
        <v>67</v>
      </c>
      <c r="C75" s="266"/>
      <c r="D75" s="20"/>
      <c r="E75" s="20"/>
    </row>
    <row r="76" spans="2:5" ht="24" customHeight="1">
      <c r="B76" s="263" t="s">
        <v>157</v>
      </c>
      <c r="C76" s="264"/>
      <c r="D76" s="20">
        <v>1</v>
      </c>
      <c r="E76" s="20">
        <v>1</v>
      </c>
    </row>
    <row r="77" spans="2:5" ht="27" customHeight="1">
      <c r="B77" s="263" t="s">
        <v>37</v>
      </c>
      <c r="C77" s="264"/>
      <c r="D77" s="53">
        <f>Հ1!D78</f>
        <v>3437</v>
      </c>
      <c r="E77" s="53">
        <v>4000</v>
      </c>
    </row>
    <row r="78" spans="2:5" ht="29.25" customHeight="1"/>
    <row r="79" spans="2:5" ht="16.2">
      <c r="B79" s="273" t="s">
        <v>203</v>
      </c>
      <c r="C79" s="273"/>
      <c r="D79" s="273"/>
      <c r="E79" s="273"/>
    </row>
    <row r="80" spans="2:5" ht="32.25" customHeight="1">
      <c r="B80" s="274" t="s">
        <v>170</v>
      </c>
      <c r="C80" s="274"/>
      <c r="D80" s="274"/>
      <c r="E80" s="274"/>
    </row>
    <row r="81" spans="2:5" ht="16.2">
      <c r="B81" s="275" t="s">
        <v>64</v>
      </c>
      <c r="C81" s="275"/>
      <c r="D81" s="275"/>
      <c r="E81" s="275"/>
    </row>
    <row r="82" spans="2:5" ht="16.2">
      <c r="B82" s="112"/>
      <c r="C82" s="112"/>
      <c r="D82" s="276"/>
      <c r="E82" s="276"/>
    </row>
    <row r="83" spans="2:5" ht="16.2">
      <c r="B83" s="83" t="s">
        <v>28</v>
      </c>
      <c r="C83" s="277" t="s">
        <v>29</v>
      </c>
      <c r="D83" s="277"/>
      <c r="E83" s="277"/>
    </row>
    <row r="84" spans="2:5" ht="21.75" customHeight="1">
      <c r="B84" s="84">
        <v>1139</v>
      </c>
      <c r="C84" s="270" t="s">
        <v>174</v>
      </c>
      <c r="D84" s="270"/>
      <c r="E84" s="270"/>
    </row>
    <row r="85" spans="2:5" ht="21.75" customHeight="1">
      <c r="B85" s="85"/>
      <c r="C85" s="85"/>
      <c r="D85" s="85"/>
      <c r="E85" s="85"/>
    </row>
    <row r="86" spans="2:5" ht="52.5" customHeight="1">
      <c r="B86" s="88" t="s">
        <v>31</v>
      </c>
      <c r="C86" s="84">
        <v>1139</v>
      </c>
      <c r="D86" s="271" t="s">
        <v>73</v>
      </c>
      <c r="E86" s="272"/>
    </row>
    <row r="87" spans="2:5" ht="21.75" customHeight="1">
      <c r="B87" s="88" t="s">
        <v>32</v>
      </c>
      <c r="C87" s="84">
        <v>11001</v>
      </c>
      <c r="D87" s="87" t="s">
        <v>65</v>
      </c>
      <c r="E87" s="87" t="s">
        <v>66</v>
      </c>
    </row>
    <row r="88" spans="2:5" ht="21.75" customHeight="1">
      <c r="B88" s="88" t="s">
        <v>33</v>
      </c>
      <c r="C88" s="84" t="s">
        <v>174</v>
      </c>
      <c r="D88" s="88"/>
      <c r="E88" s="88"/>
    </row>
    <row r="89" spans="2:5" ht="78" customHeight="1">
      <c r="B89" s="88" t="s">
        <v>34</v>
      </c>
      <c r="C89" s="161" t="s">
        <v>202</v>
      </c>
      <c r="D89" s="88"/>
      <c r="E89" s="88"/>
    </row>
    <row r="90" spans="2:5" ht="21.75" customHeight="1">
      <c r="B90" s="88" t="s">
        <v>35</v>
      </c>
      <c r="C90" s="84" t="s">
        <v>106</v>
      </c>
      <c r="D90" s="88"/>
      <c r="E90" s="88"/>
    </row>
    <row r="91" spans="2:5" ht="21.75" customHeight="1">
      <c r="B91" s="88" t="s">
        <v>171</v>
      </c>
      <c r="C91" s="86" t="s">
        <v>172</v>
      </c>
      <c r="D91" s="88"/>
      <c r="E91" s="88"/>
    </row>
    <row r="92" spans="2:5" ht="21.75" customHeight="1">
      <c r="B92" s="268" t="s">
        <v>67</v>
      </c>
      <c r="C92" s="268"/>
      <c r="D92" s="88"/>
      <c r="E92" s="88"/>
    </row>
    <row r="93" spans="2:5" ht="21.75" customHeight="1">
      <c r="B93" s="269" t="s">
        <v>173</v>
      </c>
      <c r="C93" s="269"/>
      <c r="D93" s="89">
        <f>D77</f>
        <v>3437</v>
      </c>
      <c r="E93" s="89">
        <f>E77</f>
        <v>4000</v>
      </c>
    </row>
    <row r="94" spans="2:5" ht="54.75" customHeight="1">
      <c r="B94" s="88" t="s">
        <v>31</v>
      </c>
      <c r="C94" s="84">
        <v>1139</v>
      </c>
      <c r="D94" s="271" t="s">
        <v>73</v>
      </c>
      <c r="E94" s="272"/>
    </row>
    <row r="95" spans="2:5" ht="21.75" customHeight="1">
      <c r="B95" s="88" t="s">
        <v>32</v>
      </c>
      <c r="C95" s="84">
        <v>11001</v>
      </c>
      <c r="D95" s="87" t="s">
        <v>65</v>
      </c>
      <c r="E95" s="87" t="s">
        <v>66</v>
      </c>
    </row>
    <row r="96" spans="2:5" ht="21.75" customHeight="1">
      <c r="B96" s="88" t="s">
        <v>33</v>
      </c>
      <c r="C96" s="84" t="s">
        <v>174</v>
      </c>
      <c r="D96" s="88"/>
      <c r="E96" s="88"/>
    </row>
    <row r="97" spans="2:5" ht="62.4">
      <c r="B97" s="88" t="s">
        <v>34</v>
      </c>
      <c r="C97" s="161" t="s">
        <v>202</v>
      </c>
      <c r="D97" s="88"/>
      <c r="E97" s="88"/>
    </row>
    <row r="98" spans="2:5" ht="21.75" customHeight="1">
      <c r="B98" s="88" t="s">
        <v>35</v>
      </c>
      <c r="C98" s="84" t="s">
        <v>106</v>
      </c>
      <c r="D98" s="88"/>
      <c r="E98" s="88"/>
    </row>
    <row r="99" spans="2:5" ht="21.75" customHeight="1">
      <c r="B99" s="88" t="s">
        <v>171</v>
      </c>
      <c r="C99" s="84" t="s">
        <v>172</v>
      </c>
      <c r="D99" s="88"/>
      <c r="E99" s="88"/>
    </row>
    <row r="100" spans="2:5" ht="21.75" customHeight="1">
      <c r="B100" s="268" t="s">
        <v>67</v>
      </c>
      <c r="C100" s="268"/>
      <c r="D100" s="88"/>
      <c r="E100" s="88"/>
    </row>
    <row r="101" spans="2:5" ht="21.75" customHeight="1">
      <c r="B101" s="269" t="s">
        <v>173</v>
      </c>
      <c r="C101" s="269"/>
      <c r="D101" s="89">
        <f>-D77</f>
        <v>-3437</v>
      </c>
      <c r="E101" s="89">
        <f>-E77</f>
        <v>-4000</v>
      </c>
    </row>
    <row r="102" spans="2:5" ht="21.75" customHeight="1"/>
    <row r="103" spans="2:5" ht="21.75" customHeight="1"/>
  </sheetData>
  <mergeCells count="40">
    <mergeCell ref="B100:C100"/>
    <mergeCell ref="B101:C101"/>
    <mergeCell ref="B77:C77"/>
    <mergeCell ref="B76:C76"/>
    <mergeCell ref="B56:C56"/>
    <mergeCell ref="C84:E84"/>
    <mergeCell ref="D86:E86"/>
    <mergeCell ref="B92:C92"/>
    <mergeCell ref="B93:C93"/>
    <mergeCell ref="D94:E94"/>
    <mergeCell ref="B79:E79"/>
    <mergeCell ref="B80:E80"/>
    <mergeCell ref="B81:E81"/>
    <mergeCell ref="D82:E82"/>
    <mergeCell ref="C83:E83"/>
    <mergeCell ref="B46:C46"/>
    <mergeCell ref="B75:C75"/>
    <mergeCell ref="D69:E69"/>
    <mergeCell ref="B14:C14"/>
    <mergeCell ref="D48:E48"/>
    <mergeCell ref="B54:C54"/>
    <mergeCell ref="B44:C44"/>
    <mergeCell ref="B55:C55"/>
    <mergeCell ref="D16:E16"/>
    <mergeCell ref="B6:E6"/>
    <mergeCell ref="B8:C8"/>
    <mergeCell ref="B67:C67"/>
    <mergeCell ref="B23:C23"/>
    <mergeCell ref="D60:E60"/>
    <mergeCell ref="B66:C66"/>
    <mergeCell ref="B31:C31"/>
    <mergeCell ref="B22:C22"/>
    <mergeCell ref="B32:C32"/>
    <mergeCell ref="B33:C33"/>
    <mergeCell ref="B34:C34"/>
    <mergeCell ref="B35:C35"/>
    <mergeCell ref="B36:C36"/>
    <mergeCell ref="D25:E25"/>
    <mergeCell ref="D38:E38"/>
    <mergeCell ref="B45:C4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7"/>
  <sheetViews>
    <sheetView topLeftCell="A91" zoomScaleNormal="100" workbookViewId="0">
      <selection activeCell="D100" sqref="D100:E100"/>
    </sheetView>
  </sheetViews>
  <sheetFormatPr defaultRowHeight="15.6"/>
  <cols>
    <col min="1" max="1" width="1" style="1" customWidth="1"/>
    <col min="2" max="2" width="31.6640625" style="1" customWidth="1"/>
    <col min="3" max="3" width="67.88671875" style="1" customWidth="1"/>
    <col min="4" max="4" width="24.5546875" style="1" customWidth="1"/>
    <col min="5" max="5" width="23.5546875" style="1" customWidth="1"/>
    <col min="6" max="8" width="9" style="1" customWidth="1"/>
    <col min="9" max="252" width="9.109375" style="1"/>
    <col min="253" max="253" width="4.6640625" style="1" customWidth="1"/>
    <col min="254" max="254" width="19.88671875" style="1" customWidth="1"/>
    <col min="255" max="255" width="72.109375" style="1" customWidth="1"/>
    <col min="256" max="256" width="0" style="1" hidden="1" customWidth="1"/>
    <col min="257" max="257" width="18.33203125" style="1" customWidth="1"/>
    <col min="258" max="258" width="17.5546875" style="1" customWidth="1"/>
    <col min="259" max="264" width="9" style="1" customWidth="1"/>
    <col min="265" max="508" width="9.109375" style="1"/>
    <col min="509" max="509" width="4.6640625" style="1" customWidth="1"/>
    <col min="510" max="510" width="19.88671875" style="1" customWidth="1"/>
    <col min="511" max="511" width="72.109375" style="1" customWidth="1"/>
    <col min="512" max="512" width="0" style="1" hidden="1" customWidth="1"/>
    <col min="513" max="513" width="18.33203125" style="1" customWidth="1"/>
    <col min="514" max="514" width="17.5546875" style="1" customWidth="1"/>
    <col min="515" max="520" width="9" style="1" customWidth="1"/>
    <col min="521" max="764" width="9.109375" style="1"/>
    <col min="765" max="765" width="4.6640625" style="1" customWidth="1"/>
    <col min="766" max="766" width="19.88671875" style="1" customWidth="1"/>
    <col min="767" max="767" width="72.109375" style="1" customWidth="1"/>
    <col min="768" max="768" width="0" style="1" hidden="1" customWidth="1"/>
    <col min="769" max="769" width="18.33203125" style="1" customWidth="1"/>
    <col min="770" max="770" width="17.5546875" style="1" customWidth="1"/>
    <col min="771" max="776" width="9" style="1" customWidth="1"/>
    <col min="777" max="1020" width="9.109375" style="1"/>
    <col min="1021" max="1021" width="4.6640625" style="1" customWidth="1"/>
    <col min="1022" max="1022" width="19.88671875" style="1" customWidth="1"/>
    <col min="1023" max="1023" width="72.109375" style="1" customWidth="1"/>
    <col min="1024" max="1024" width="0" style="1" hidden="1" customWidth="1"/>
    <col min="1025" max="1025" width="18.33203125" style="1" customWidth="1"/>
    <col min="1026" max="1026" width="17.5546875" style="1" customWidth="1"/>
    <col min="1027" max="1032" width="9" style="1" customWidth="1"/>
    <col min="1033" max="1276" width="9.109375" style="1"/>
    <col min="1277" max="1277" width="4.6640625" style="1" customWidth="1"/>
    <col min="1278" max="1278" width="19.88671875" style="1" customWidth="1"/>
    <col min="1279" max="1279" width="72.109375" style="1" customWidth="1"/>
    <col min="1280" max="1280" width="0" style="1" hidden="1" customWidth="1"/>
    <col min="1281" max="1281" width="18.33203125" style="1" customWidth="1"/>
    <col min="1282" max="1282" width="17.5546875" style="1" customWidth="1"/>
    <col min="1283" max="1288" width="9" style="1" customWidth="1"/>
    <col min="1289" max="1532" width="9.109375" style="1"/>
    <col min="1533" max="1533" width="4.6640625" style="1" customWidth="1"/>
    <col min="1534" max="1534" width="19.88671875" style="1" customWidth="1"/>
    <col min="1535" max="1535" width="72.109375" style="1" customWidth="1"/>
    <col min="1536" max="1536" width="0" style="1" hidden="1" customWidth="1"/>
    <col min="1537" max="1537" width="18.33203125" style="1" customWidth="1"/>
    <col min="1538" max="1538" width="17.5546875" style="1" customWidth="1"/>
    <col min="1539" max="1544" width="9" style="1" customWidth="1"/>
    <col min="1545" max="1788" width="9.109375" style="1"/>
    <col min="1789" max="1789" width="4.6640625" style="1" customWidth="1"/>
    <col min="1790" max="1790" width="19.88671875" style="1" customWidth="1"/>
    <col min="1791" max="1791" width="72.109375" style="1" customWidth="1"/>
    <col min="1792" max="1792" width="0" style="1" hidden="1" customWidth="1"/>
    <col min="1793" max="1793" width="18.33203125" style="1" customWidth="1"/>
    <col min="1794" max="1794" width="17.5546875" style="1" customWidth="1"/>
    <col min="1795" max="1800" width="9" style="1" customWidth="1"/>
    <col min="1801" max="2044" width="9.109375" style="1"/>
    <col min="2045" max="2045" width="4.6640625" style="1" customWidth="1"/>
    <col min="2046" max="2046" width="19.88671875" style="1" customWidth="1"/>
    <col min="2047" max="2047" width="72.109375" style="1" customWidth="1"/>
    <col min="2048" max="2048" width="0" style="1" hidden="1" customWidth="1"/>
    <col min="2049" max="2049" width="18.33203125" style="1" customWidth="1"/>
    <col min="2050" max="2050" width="17.5546875" style="1" customWidth="1"/>
    <col min="2051" max="2056" width="9" style="1" customWidth="1"/>
    <col min="2057" max="2300" width="9.109375" style="1"/>
    <col min="2301" max="2301" width="4.6640625" style="1" customWidth="1"/>
    <col min="2302" max="2302" width="19.88671875" style="1" customWidth="1"/>
    <col min="2303" max="2303" width="72.109375" style="1" customWidth="1"/>
    <col min="2304" max="2304" width="0" style="1" hidden="1" customWidth="1"/>
    <col min="2305" max="2305" width="18.33203125" style="1" customWidth="1"/>
    <col min="2306" max="2306" width="17.5546875" style="1" customWidth="1"/>
    <col min="2307" max="2312" width="9" style="1" customWidth="1"/>
    <col min="2313" max="2556" width="9.109375" style="1"/>
    <col min="2557" max="2557" width="4.6640625" style="1" customWidth="1"/>
    <col min="2558" max="2558" width="19.88671875" style="1" customWidth="1"/>
    <col min="2559" max="2559" width="72.109375" style="1" customWidth="1"/>
    <col min="2560" max="2560" width="0" style="1" hidden="1" customWidth="1"/>
    <col min="2561" max="2561" width="18.33203125" style="1" customWidth="1"/>
    <col min="2562" max="2562" width="17.5546875" style="1" customWidth="1"/>
    <col min="2563" max="2568" width="9" style="1" customWidth="1"/>
    <col min="2569" max="2812" width="9.109375" style="1"/>
    <col min="2813" max="2813" width="4.6640625" style="1" customWidth="1"/>
    <col min="2814" max="2814" width="19.88671875" style="1" customWidth="1"/>
    <col min="2815" max="2815" width="72.109375" style="1" customWidth="1"/>
    <col min="2816" max="2816" width="0" style="1" hidden="1" customWidth="1"/>
    <col min="2817" max="2817" width="18.33203125" style="1" customWidth="1"/>
    <col min="2818" max="2818" width="17.5546875" style="1" customWidth="1"/>
    <col min="2819" max="2824" width="9" style="1" customWidth="1"/>
    <col min="2825" max="3068" width="9.109375" style="1"/>
    <col min="3069" max="3069" width="4.6640625" style="1" customWidth="1"/>
    <col min="3070" max="3070" width="19.88671875" style="1" customWidth="1"/>
    <col min="3071" max="3071" width="72.109375" style="1" customWidth="1"/>
    <col min="3072" max="3072" width="0" style="1" hidden="1" customWidth="1"/>
    <col min="3073" max="3073" width="18.33203125" style="1" customWidth="1"/>
    <col min="3074" max="3074" width="17.5546875" style="1" customWidth="1"/>
    <col min="3075" max="3080" width="9" style="1" customWidth="1"/>
    <col min="3081" max="3324" width="9.109375" style="1"/>
    <col min="3325" max="3325" width="4.6640625" style="1" customWidth="1"/>
    <col min="3326" max="3326" width="19.88671875" style="1" customWidth="1"/>
    <col min="3327" max="3327" width="72.109375" style="1" customWidth="1"/>
    <col min="3328" max="3328" width="0" style="1" hidden="1" customWidth="1"/>
    <col min="3329" max="3329" width="18.33203125" style="1" customWidth="1"/>
    <col min="3330" max="3330" width="17.5546875" style="1" customWidth="1"/>
    <col min="3331" max="3336" width="9" style="1" customWidth="1"/>
    <col min="3337" max="3580" width="9.109375" style="1"/>
    <col min="3581" max="3581" width="4.6640625" style="1" customWidth="1"/>
    <col min="3582" max="3582" width="19.88671875" style="1" customWidth="1"/>
    <col min="3583" max="3583" width="72.109375" style="1" customWidth="1"/>
    <col min="3584" max="3584" width="0" style="1" hidden="1" customWidth="1"/>
    <col min="3585" max="3585" width="18.33203125" style="1" customWidth="1"/>
    <col min="3586" max="3586" width="17.5546875" style="1" customWidth="1"/>
    <col min="3587" max="3592" width="9" style="1" customWidth="1"/>
    <col min="3593" max="3836" width="9.109375" style="1"/>
    <col min="3837" max="3837" width="4.6640625" style="1" customWidth="1"/>
    <col min="3838" max="3838" width="19.88671875" style="1" customWidth="1"/>
    <col min="3839" max="3839" width="72.109375" style="1" customWidth="1"/>
    <col min="3840" max="3840" width="0" style="1" hidden="1" customWidth="1"/>
    <col min="3841" max="3841" width="18.33203125" style="1" customWidth="1"/>
    <col min="3842" max="3842" width="17.5546875" style="1" customWidth="1"/>
    <col min="3843" max="3848" width="9" style="1" customWidth="1"/>
    <col min="3849" max="4092" width="9.109375" style="1"/>
    <col min="4093" max="4093" width="4.6640625" style="1" customWidth="1"/>
    <col min="4094" max="4094" width="19.88671875" style="1" customWidth="1"/>
    <col min="4095" max="4095" width="72.109375" style="1" customWidth="1"/>
    <col min="4096" max="4096" width="0" style="1" hidden="1" customWidth="1"/>
    <col min="4097" max="4097" width="18.33203125" style="1" customWidth="1"/>
    <col min="4098" max="4098" width="17.5546875" style="1" customWidth="1"/>
    <col min="4099" max="4104" width="9" style="1" customWidth="1"/>
    <col min="4105" max="4348" width="9.109375" style="1"/>
    <col min="4349" max="4349" width="4.6640625" style="1" customWidth="1"/>
    <col min="4350" max="4350" width="19.88671875" style="1" customWidth="1"/>
    <col min="4351" max="4351" width="72.109375" style="1" customWidth="1"/>
    <col min="4352" max="4352" width="0" style="1" hidden="1" customWidth="1"/>
    <col min="4353" max="4353" width="18.33203125" style="1" customWidth="1"/>
    <col min="4354" max="4354" width="17.5546875" style="1" customWidth="1"/>
    <col min="4355" max="4360" width="9" style="1" customWidth="1"/>
    <col min="4361" max="4604" width="9.109375" style="1"/>
    <col min="4605" max="4605" width="4.6640625" style="1" customWidth="1"/>
    <col min="4606" max="4606" width="19.88671875" style="1" customWidth="1"/>
    <col min="4607" max="4607" width="72.109375" style="1" customWidth="1"/>
    <col min="4608" max="4608" width="0" style="1" hidden="1" customWidth="1"/>
    <col min="4609" max="4609" width="18.33203125" style="1" customWidth="1"/>
    <col min="4610" max="4610" width="17.5546875" style="1" customWidth="1"/>
    <col min="4611" max="4616" width="9" style="1" customWidth="1"/>
    <col min="4617" max="4860" width="9.109375" style="1"/>
    <col min="4861" max="4861" width="4.6640625" style="1" customWidth="1"/>
    <col min="4862" max="4862" width="19.88671875" style="1" customWidth="1"/>
    <col min="4863" max="4863" width="72.109375" style="1" customWidth="1"/>
    <col min="4864" max="4864" width="0" style="1" hidden="1" customWidth="1"/>
    <col min="4865" max="4865" width="18.33203125" style="1" customWidth="1"/>
    <col min="4866" max="4866" width="17.5546875" style="1" customWidth="1"/>
    <col min="4867" max="4872" width="9" style="1" customWidth="1"/>
    <col min="4873" max="5116" width="9.109375" style="1"/>
    <col min="5117" max="5117" width="4.6640625" style="1" customWidth="1"/>
    <col min="5118" max="5118" width="19.88671875" style="1" customWidth="1"/>
    <col min="5119" max="5119" width="72.109375" style="1" customWidth="1"/>
    <col min="5120" max="5120" width="0" style="1" hidden="1" customWidth="1"/>
    <col min="5121" max="5121" width="18.33203125" style="1" customWidth="1"/>
    <col min="5122" max="5122" width="17.5546875" style="1" customWidth="1"/>
    <col min="5123" max="5128" width="9" style="1" customWidth="1"/>
    <col min="5129" max="5372" width="9.109375" style="1"/>
    <col min="5373" max="5373" width="4.6640625" style="1" customWidth="1"/>
    <col min="5374" max="5374" width="19.88671875" style="1" customWidth="1"/>
    <col min="5375" max="5375" width="72.109375" style="1" customWidth="1"/>
    <col min="5376" max="5376" width="0" style="1" hidden="1" customWidth="1"/>
    <col min="5377" max="5377" width="18.33203125" style="1" customWidth="1"/>
    <col min="5378" max="5378" width="17.5546875" style="1" customWidth="1"/>
    <col min="5379" max="5384" width="9" style="1" customWidth="1"/>
    <col min="5385" max="5628" width="9.109375" style="1"/>
    <col min="5629" max="5629" width="4.6640625" style="1" customWidth="1"/>
    <col min="5630" max="5630" width="19.88671875" style="1" customWidth="1"/>
    <col min="5631" max="5631" width="72.109375" style="1" customWidth="1"/>
    <col min="5632" max="5632" width="0" style="1" hidden="1" customWidth="1"/>
    <col min="5633" max="5633" width="18.33203125" style="1" customWidth="1"/>
    <col min="5634" max="5634" width="17.5546875" style="1" customWidth="1"/>
    <col min="5635" max="5640" width="9" style="1" customWidth="1"/>
    <col min="5641" max="5884" width="9.109375" style="1"/>
    <col min="5885" max="5885" width="4.6640625" style="1" customWidth="1"/>
    <col min="5886" max="5886" width="19.88671875" style="1" customWidth="1"/>
    <col min="5887" max="5887" width="72.109375" style="1" customWidth="1"/>
    <col min="5888" max="5888" width="0" style="1" hidden="1" customWidth="1"/>
    <col min="5889" max="5889" width="18.33203125" style="1" customWidth="1"/>
    <col min="5890" max="5890" width="17.5546875" style="1" customWidth="1"/>
    <col min="5891" max="5896" width="9" style="1" customWidth="1"/>
    <col min="5897" max="6140" width="9.109375" style="1"/>
    <col min="6141" max="6141" width="4.6640625" style="1" customWidth="1"/>
    <col min="6142" max="6142" width="19.88671875" style="1" customWidth="1"/>
    <col min="6143" max="6143" width="72.109375" style="1" customWidth="1"/>
    <col min="6144" max="6144" width="0" style="1" hidden="1" customWidth="1"/>
    <col min="6145" max="6145" width="18.33203125" style="1" customWidth="1"/>
    <col min="6146" max="6146" width="17.5546875" style="1" customWidth="1"/>
    <col min="6147" max="6152" width="9" style="1" customWidth="1"/>
    <col min="6153" max="6396" width="9.109375" style="1"/>
    <col min="6397" max="6397" width="4.6640625" style="1" customWidth="1"/>
    <col min="6398" max="6398" width="19.88671875" style="1" customWidth="1"/>
    <col min="6399" max="6399" width="72.109375" style="1" customWidth="1"/>
    <col min="6400" max="6400" width="0" style="1" hidden="1" customWidth="1"/>
    <col min="6401" max="6401" width="18.33203125" style="1" customWidth="1"/>
    <col min="6402" max="6402" width="17.5546875" style="1" customWidth="1"/>
    <col min="6403" max="6408" width="9" style="1" customWidth="1"/>
    <col min="6409" max="6652" width="9.109375" style="1"/>
    <col min="6653" max="6653" width="4.6640625" style="1" customWidth="1"/>
    <col min="6654" max="6654" width="19.88671875" style="1" customWidth="1"/>
    <col min="6655" max="6655" width="72.109375" style="1" customWidth="1"/>
    <col min="6656" max="6656" width="0" style="1" hidden="1" customWidth="1"/>
    <col min="6657" max="6657" width="18.33203125" style="1" customWidth="1"/>
    <col min="6658" max="6658" width="17.5546875" style="1" customWidth="1"/>
    <col min="6659" max="6664" width="9" style="1" customWidth="1"/>
    <col min="6665" max="6908" width="9.109375" style="1"/>
    <col min="6909" max="6909" width="4.6640625" style="1" customWidth="1"/>
    <col min="6910" max="6910" width="19.88671875" style="1" customWidth="1"/>
    <col min="6911" max="6911" width="72.109375" style="1" customWidth="1"/>
    <col min="6912" max="6912" width="0" style="1" hidden="1" customWidth="1"/>
    <col min="6913" max="6913" width="18.33203125" style="1" customWidth="1"/>
    <col min="6914" max="6914" width="17.5546875" style="1" customWidth="1"/>
    <col min="6915" max="6920" width="9" style="1" customWidth="1"/>
    <col min="6921" max="7164" width="9.109375" style="1"/>
    <col min="7165" max="7165" width="4.6640625" style="1" customWidth="1"/>
    <col min="7166" max="7166" width="19.88671875" style="1" customWidth="1"/>
    <col min="7167" max="7167" width="72.109375" style="1" customWidth="1"/>
    <col min="7168" max="7168" width="0" style="1" hidden="1" customWidth="1"/>
    <col min="7169" max="7169" width="18.33203125" style="1" customWidth="1"/>
    <col min="7170" max="7170" width="17.5546875" style="1" customWidth="1"/>
    <col min="7171" max="7176" width="9" style="1" customWidth="1"/>
    <col min="7177" max="7420" width="9.109375" style="1"/>
    <col min="7421" max="7421" width="4.6640625" style="1" customWidth="1"/>
    <col min="7422" max="7422" width="19.88671875" style="1" customWidth="1"/>
    <col min="7423" max="7423" width="72.109375" style="1" customWidth="1"/>
    <col min="7424" max="7424" width="0" style="1" hidden="1" customWidth="1"/>
    <col min="7425" max="7425" width="18.33203125" style="1" customWidth="1"/>
    <col min="7426" max="7426" width="17.5546875" style="1" customWidth="1"/>
    <col min="7427" max="7432" width="9" style="1" customWidth="1"/>
    <col min="7433" max="7676" width="9.109375" style="1"/>
    <col min="7677" max="7677" width="4.6640625" style="1" customWidth="1"/>
    <col min="7678" max="7678" width="19.88671875" style="1" customWidth="1"/>
    <col min="7679" max="7679" width="72.109375" style="1" customWidth="1"/>
    <col min="7680" max="7680" width="0" style="1" hidden="1" customWidth="1"/>
    <col min="7681" max="7681" width="18.33203125" style="1" customWidth="1"/>
    <col min="7682" max="7682" width="17.5546875" style="1" customWidth="1"/>
    <col min="7683" max="7688" width="9" style="1" customWidth="1"/>
    <col min="7689" max="7932" width="9.109375" style="1"/>
    <col min="7933" max="7933" width="4.6640625" style="1" customWidth="1"/>
    <col min="7934" max="7934" width="19.88671875" style="1" customWidth="1"/>
    <col min="7935" max="7935" width="72.109375" style="1" customWidth="1"/>
    <col min="7936" max="7936" width="0" style="1" hidden="1" customWidth="1"/>
    <col min="7937" max="7937" width="18.33203125" style="1" customWidth="1"/>
    <col min="7938" max="7938" width="17.5546875" style="1" customWidth="1"/>
    <col min="7939" max="7944" width="9" style="1" customWidth="1"/>
    <col min="7945" max="8188" width="9.109375" style="1"/>
    <col min="8189" max="8189" width="4.6640625" style="1" customWidth="1"/>
    <col min="8190" max="8190" width="19.88671875" style="1" customWidth="1"/>
    <col min="8191" max="8191" width="72.109375" style="1" customWidth="1"/>
    <col min="8192" max="8192" width="0" style="1" hidden="1" customWidth="1"/>
    <col min="8193" max="8193" width="18.33203125" style="1" customWidth="1"/>
    <col min="8194" max="8194" width="17.5546875" style="1" customWidth="1"/>
    <col min="8195" max="8200" width="9" style="1" customWidth="1"/>
    <col min="8201" max="8444" width="9.109375" style="1"/>
    <col min="8445" max="8445" width="4.6640625" style="1" customWidth="1"/>
    <col min="8446" max="8446" width="19.88671875" style="1" customWidth="1"/>
    <col min="8447" max="8447" width="72.109375" style="1" customWidth="1"/>
    <col min="8448" max="8448" width="0" style="1" hidden="1" customWidth="1"/>
    <col min="8449" max="8449" width="18.33203125" style="1" customWidth="1"/>
    <col min="8450" max="8450" width="17.5546875" style="1" customWidth="1"/>
    <col min="8451" max="8456" width="9" style="1" customWidth="1"/>
    <col min="8457" max="8700" width="9.109375" style="1"/>
    <col min="8701" max="8701" width="4.6640625" style="1" customWidth="1"/>
    <col min="8702" max="8702" width="19.88671875" style="1" customWidth="1"/>
    <col min="8703" max="8703" width="72.109375" style="1" customWidth="1"/>
    <col min="8704" max="8704" width="0" style="1" hidden="1" customWidth="1"/>
    <col min="8705" max="8705" width="18.33203125" style="1" customWidth="1"/>
    <col min="8706" max="8706" width="17.5546875" style="1" customWidth="1"/>
    <col min="8707" max="8712" width="9" style="1" customWidth="1"/>
    <col min="8713" max="8956" width="9.109375" style="1"/>
    <col min="8957" max="8957" width="4.6640625" style="1" customWidth="1"/>
    <col min="8958" max="8958" width="19.88671875" style="1" customWidth="1"/>
    <col min="8959" max="8959" width="72.109375" style="1" customWidth="1"/>
    <col min="8960" max="8960" width="0" style="1" hidden="1" customWidth="1"/>
    <col min="8961" max="8961" width="18.33203125" style="1" customWidth="1"/>
    <col min="8962" max="8962" width="17.5546875" style="1" customWidth="1"/>
    <col min="8963" max="8968" width="9" style="1" customWidth="1"/>
    <col min="8969" max="9212" width="9.109375" style="1"/>
    <col min="9213" max="9213" width="4.6640625" style="1" customWidth="1"/>
    <col min="9214" max="9214" width="19.88671875" style="1" customWidth="1"/>
    <col min="9215" max="9215" width="72.109375" style="1" customWidth="1"/>
    <col min="9216" max="9216" width="0" style="1" hidden="1" customWidth="1"/>
    <col min="9217" max="9217" width="18.33203125" style="1" customWidth="1"/>
    <col min="9218" max="9218" width="17.5546875" style="1" customWidth="1"/>
    <col min="9219" max="9224" width="9" style="1" customWidth="1"/>
    <col min="9225" max="9468" width="9.109375" style="1"/>
    <col min="9469" max="9469" width="4.6640625" style="1" customWidth="1"/>
    <col min="9470" max="9470" width="19.88671875" style="1" customWidth="1"/>
    <col min="9471" max="9471" width="72.109375" style="1" customWidth="1"/>
    <col min="9472" max="9472" width="0" style="1" hidden="1" customWidth="1"/>
    <col min="9473" max="9473" width="18.33203125" style="1" customWidth="1"/>
    <col min="9474" max="9474" width="17.5546875" style="1" customWidth="1"/>
    <col min="9475" max="9480" width="9" style="1" customWidth="1"/>
    <col min="9481" max="9724" width="9.109375" style="1"/>
    <col min="9725" max="9725" width="4.6640625" style="1" customWidth="1"/>
    <col min="9726" max="9726" width="19.88671875" style="1" customWidth="1"/>
    <col min="9727" max="9727" width="72.109375" style="1" customWidth="1"/>
    <col min="9728" max="9728" width="0" style="1" hidden="1" customWidth="1"/>
    <col min="9729" max="9729" width="18.33203125" style="1" customWidth="1"/>
    <col min="9730" max="9730" width="17.5546875" style="1" customWidth="1"/>
    <col min="9731" max="9736" width="9" style="1" customWidth="1"/>
    <col min="9737" max="9980" width="9.109375" style="1"/>
    <col min="9981" max="9981" width="4.6640625" style="1" customWidth="1"/>
    <col min="9982" max="9982" width="19.88671875" style="1" customWidth="1"/>
    <col min="9983" max="9983" width="72.109375" style="1" customWidth="1"/>
    <col min="9984" max="9984" width="0" style="1" hidden="1" customWidth="1"/>
    <col min="9985" max="9985" width="18.33203125" style="1" customWidth="1"/>
    <col min="9986" max="9986" width="17.5546875" style="1" customWidth="1"/>
    <col min="9987" max="9992" width="9" style="1" customWidth="1"/>
    <col min="9993" max="10236" width="9.109375" style="1"/>
    <col min="10237" max="10237" width="4.6640625" style="1" customWidth="1"/>
    <col min="10238" max="10238" width="19.88671875" style="1" customWidth="1"/>
    <col min="10239" max="10239" width="72.109375" style="1" customWidth="1"/>
    <col min="10240" max="10240" width="0" style="1" hidden="1" customWidth="1"/>
    <col min="10241" max="10241" width="18.33203125" style="1" customWidth="1"/>
    <col min="10242" max="10242" width="17.5546875" style="1" customWidth="1"/>
    <col min="10243" max="10248" width="9" style="1" customWidth="1"/>
    <col min="10249" max="10492" width="9.109375" style="1"/>
    <col min="10493" max="10493" width="4.6640625" style="1" customWidth="1"/>
    <col min="10494" max="10494" width="19.88671875" style="1" customWidth="1"/>
    <col min="10495" max="10495" width="72.109375" style="1" customWidth="1"/>
    <col min="10496" max="10496" width="0" style="1" hidden="1" customWidth="1"/>
    <col min="10497" max="10497" width="18.33203125" style="1" customWidth="1"/>
    <col min="10498" max="10498" width="17.5546875" style="1" customWidth="1"/>
    <col min="10499" max="10504" width="9" style="1" customWidth="1"/>
    <col min="10505" max="10748" width="9.109375" style="1"/>
    <col min="10749" max="10749" width="4.6640625" style="1" customWidth="1"/>
    <col min="10750" max="10750" width="19.88671875" style="1" customWidth="1"/>
    <col min="10751" max="10751" width="72.109375" style="1" customWidth="1"/>
    <col min="10752" max="10752" width="0" style="1" hidden="1" customWidth="1"/>
    <col min="10753" max="10753" width="18.33203125" style="1" customWidth="1"/>
    <col min="10754" max="10754" width="17.5546875" style="1" customWidth="1"/>
    <col min="10755" max="10760" width="9" style="1" customWidth="1"/>
    <col min="10761" max="11004" width="9.109375" style="1"/>
    <col min="11005" max="11005" width="4.6640625" style="1" customWidth="1"/>
    <col min="11006" max="11006" width="19.88671875" style="1" customWidth="1"/>
    <col min="11007" max="11007" width="72.109375" style="1" customWidth="1"/>
    <col min="11008" max="11008" width="0" style="1" hidden="1" customWidth="1"/>
    <col min="11009" max="11009" width="18.33203125" style="1" customWidth="1"/>
    <col min="11010" max="11010" width="17.5546875" style="1" customWidth="1"/>
    <col min="11011" max="11016" width="9" style="1" customWidth="1"/>
    <col min="11017" max="11260" width="9.109375" style="1"/>
    <col min="11261" max="11261" width="4.6640625" style="1" customWidth="1"/>
    <col min="11262" max="11262" width="19.88671875" style="1" customWidth="1"/>
    <col min="11263" max="11263" width="72.109375" style="1" customWidth="1"/>
    <col min="11264" max="11264" width="0" style="1" hidden="1" customWidth="1"/>
    <col min="11265" max="11265" width="18.33203125" style="1" customWidth="1"/>
    <col min="11266" max="11266" width="17.5546875" style="1" customWidth="1"/>
    <col min="11267" max="11272" width="9" style="1" customWidth="1"/>
    <col min="11273" max="11516" width="9.109375" style="1"/>
    <col min="11517" max="11517" width="4.6640625" style="1" customWidth="1"/>
    <col min="11518" max="11518" width="19.88671875" style="1" customWidth="1"/>
    <col min="11519" max="11519" width="72.109375" style="1" customWidth="1"/>
    <col min="11520" max="11520" width="0" style="1" hidden="1" customWidth="1"/>
    <col min="11521" max="11521" width="18.33203125" style="1" customWidth="1"/>
    <col min="11522" max="11522" width="17.5546875" style="1" customWidth="1"/>
    <col min="11523" max="11528" width="9" style="1" customWidth="1"/>
    <col min="11529" max="11772" width="9.109375" style="1"/>
    <col min="11773" max="11773" width="4.6640625" style="1" customWidth="1"/>
    <col min="11774" max="11774" width="19.88671875" style="1" customWidth="1"/>
    <col min="11775" max="11775" width="72.109375" style="1" customWidth="1"/>
    <col min="11776" max="11776" width="0" style="1" hidden="1" customWidth="1"/>
    <col min="11777" max="11777" width="18.33203125" style="1" customWidth="1"/>
    <col min="11778" max="11778" width="17.5546875" style="1" customWidth="1"/>
    <col min="11779" max="11784" width="9" style="1" customWidth="1"/>
    <col min="11785" max="12028" width="9.109375" style="1"/>
    <col min="12029" max="12029" width="4.6640625" style="1" customWidth="1"/>
    <col min="12030" max="12030" width="19.88671875" style="1" customWidth="1"/>
    <col min="12031" max="12031" width="72.109375" style="1" customWidth="1"/>
    <col min="12032" max="12032" width="0" style="1" hidden="1" customWidth="1"/>
    <col min="12033" max="12033" width="18.33203125" style="1" customWidth="1"/>
    <col min="12034" max="12034" width="17.5546875" style="1" customWidth="1"/>
    <col min="12035" max="12040" width="9" style="1" customWidth="1"/>
    <col min="12041" max="12284" width="9.109375" style="1"/>
    <col min="12285" max="12285" width="4.6640625" style="1" customWidth="1"/>
    <col min="12286" max="12286" width="19.88671875" style="1" customWidth="1"/>
    <col min="12287" max="12287" width="72.109375" style="1" customWidth="1"/>
    <col min="12288" max="12288" width="0" style="1" hidden="1" customWidth="1"/>
    <col min="12289" max="12289" width="18.33203125" style="1" customWidth="1"/>
    <col min="12290" max="12290" width="17.5546875" style="1" customWidth="1"/>
    <col min="12291" max="12296" width="9" style="1" customWidth="1"/>
    <col min="12297" max="12540" width="9.109375" style="1"/>
    <col min="12541" max="12541" width="4.6640625" style="1" customWidth="1"/>
    <col min="12542" max="12542" width="19.88671875" style="1" customWidth="1"/>
    <col min="12543" max="12543" width="72.109375" style="1" customWidth="1"/>
    <col min="12544" max="12544" width="0" style="1" hidden="1" customWidth="1"/>
    <col min="12545" max="12545" width="18.33203125" style="1" customWidth="1"/>
    <col min="12546" max="12546" width="17.5546875" style="1" customWidth="1"/>
    <col min="12547" max="12552" width="9" style="1" customWidth="1"/>
    <col min="12553" max="12796" width="9.109375" style="1"/>
    <col min="12797" max="12797" width="4.6640625" style="1" customWidth="1"/>
    <col min="12798" max="12798" width="19.88671875" style="1" customWidth="1"/>
    <col min="12799" max="12799" width="72.109375" style="1" customWidth="1"/>
    <col min="12800" max="12800" width="0" style="1" hidden="1" customWidth="1"/>
    <col min="12801" max="12801" width="18.33203125" style="1" customWidth="1"/>
    <col min="12802" max="12802" width="17.5546875" style="1" customWidth="1"/>
    <col min="12803" max="12808" width="9" style="1" customWidth="1"/>
    <col min="12809" max="13052" width="9.109375" style="1"/>
    <col min="13053" max="13053" width="4.6640625" style="1" customWidth="1"/>
    <col min="13054" max="13054" width="19.88671875" style="1" customWidth="1"/>
    <col min="13055" max="13055" width="72.109375" style="1" customWidth="1"/>
    <col min="13056" max="13056" width="0" style="1" hidden="1" customWidth="1"/>
    <col min="13057" max="13057" width="18.33203125" style="1" customWidth="1"/>
    <col min="13058" max="13058" width="17.5546875" style="1" customWidth="1"/>
    <col min="13059" max="13064" width="9" style="1" customWidth="1"/>
    <col min="13065" max="13308" width="9.109375" style="1"/>
    <col min="13309" max="13309" width="4.6640625" style="1" customWidth="1"/>
    <col min="13310" max="13310" width="19.88671875" style="1" customWidth="1"/>
    <col min="13311" max="13311" width="72.109375" style="1" customWidth="1"/>
    <col min="13312" max="13312" width="0" style="1" hidden="1" customWidth="1"/>
    <col min="13313" max="13313" width="18.33203125" style="1" customWidth="1"/>
    <col min="13314" max="13314" width="17.5546875" style="1" customWidth="1"/>
    <col min="13315" max="13320" width="9" style="1" customWidth="1"/>
    <col min="13321" max="13564" width="9.109375" style="1"/>
    <col min="13565" max="13565" width="4.6640625" style="1" customWidth="1"/>
    <col min="13566" max="13566" width="19.88671875" style="1" customWidth="1"/>
    <col min="13567" max="13567" width="72.109375" style="1" customWidth="1"/>
    <col min="13568" max="13568" width="0" style="1" hidden="1" customWidth="1"/>
    <col min="13569" max="13569" width="18.33203125" style="1" customWidth="1"/>
    <col min="13570" max="13570" width="17.5546875" style="1" customWidth="1"/>
    <col min="13571" max="13576" width="9" style="1" customWidth="1"/>
    <col min="13577" max="13820" width="9.109375" style="1"/>
    <col min="13821" max="13821" width="4.6640625" style="1" customWidth="1"/>
    <col min="13822" max="13822" width="19.88671875" style="1" customWidth="1"/>
    <col min="13823" max="13823" width="72.109375" style="1" customWidth="1"/>
    <col min="13824" max="13824" width="0" style="1" hidden="1" customWidth="1"/>
    <col min="13825" max="13825" width="18.33203125" style="1" customWidth="1"/>
    <col min="13826" max="13826" width="17.5546875" style="1" customWidth="1"/>
    <col min="13827" max="13832" width="9" style="1" customWidth="1"/>
    <col min="13833" max="14076" width="9.109375" style="1"/>
    <col min="14077" max="14077" width="4.6640625" style="1" customWidth="1"/>
    <col min="14078" max="14078" width="19.88671875" style="1" customWidth="1"/>
    <col min="14079" max="14079" width="72.109375" style="1" customWidth="1"/>
    <col min="14080" max="14080" width="0" style="1" hidden="1" customWidth="1"/>
    <col min="14081" max="14081" width="18.33203125" style="1" customWidth="1"/>
    <col min="14082" max="14082" width="17.5546875" style="1" customWidth="1"/>
    <col min="14083" max="14088" width="9" style="1" customWidth="1"/>
    <col min="14089" max="14332" width="9.109375" style="1"/>
    <col min="14333" max="14333" width="4.6640625" style="1" customWidth="1"/>
    <col min="14334" max="14334" width="19.88671875" style="1" customWidth="1"/>
    <col min="14335" max="14335" width="72.109375" style="1" customWidth="1"/>
    <col min="14336" max="14336" width="0" style="1" hidden="1" customWidth="1"/>
    <col min="14337" max="14337" width="18.33203125" style="1" customWidth="1"/>
    <col min="14338" max="14338" width="17.5546875" style="1" customWidth="1"/>
    <col min="14339" max="14344" width="9" style="1" customWidth="1"/>
    <col min="14345" max="14588" width="9.109375" style="1"/>
    <col min="14589" max="14589" width="4.6640625" style="1" customWidth="1"/>
    <col min="14590" max="14590" width="19.88671875" style="1" customWidth="1"/>
    <col min="14591" max="14591" width="72.109375" style="1" customWidth="1"/>
    <col min="14592" max="14592" width="0" style="1" hidden="1" customWidth="1"/>
    <col min="14593" max="14593" width="18.33203125" style="1" customWidth="1"/>
    <col min="14594" max="14594" width="17.5546875" style="1" customWidth="1"/>
    <col min="14595" max="14600" width="9" style="1" customWidth="1"/>
    <col min="14601" max="14844" width="9.109375" style="1"/>
    <col min="14845" max="14845" width="4.6640625" style="1" customWidth="1"/>
    <col min="14846" max="14846" width="19.88671875" style="1" customWidth="1"/>
    <col min="14847" max="14847" width="72.109375" style="1" customWidth="1"/>
    <col min="14848" max="14848" width="0" style="1" hidden="1" customWidth="1"/>
    <col min="14849" max="14849" width="18.33203125" style="1" customWidth="1"/>
    <col min="14850" max="14850" width="17.5546875" style="1" customWidth="1"/>
    <col min="14851" max="14856" width="9" style="1" customWidth="1"/>
    <col min="14857" max="15100" width="9.109375" style="1"/>
    <col min="15101" max="15101" width="4.6640625" style="1" customWidth="1"/>
    <col min="15102" max="15102" width="19.88671875" style="1" customWidth="1"/>
    <col min="15103" max="15103" width="72.109375" style="1" customWidth="1"/>
    <col min="15104" max="15104" width="0" style="1" hidden="1" customWidth="1"/>
    <col min="15105" max="15105" width="18.33203125" style="1" customWidth="1"/>
    <col min="15106" max="15106" width="17.5546875" style="1" customWidth="1"/>
    <col min="15107" max="15112" width="9" style="1" customWidth="1"/>
    <col min="15113" max="15356" width="9.109375" style="1"/>
    <col min="15357" max="15357" width="4.6640625" style="1" customWidth="1"/>
    <col min="15358" max="15358" width="19.88671875" style="1" customWidth="1"/>
    <col min="15359" max="15359" width="72.109375" style="1" customWidth="1"/>
    <col min="15360" max="15360" width="0" style="1" hidden="1" customWidth="1"/>
    <col min="15361" max="15361" width="18.33203125" style="1" customWidth="1"/>
    <col min="15362" max="15362" width="17.5546875" style="1" customWidth="1"/>
    <col min="15363" max="15368" width="9" style="1" customWidth="1"/>
    <col min="15369" max="15612" width="9.109375" style="1"/>
    <col min="15613" max="15613" width="4.6640625" style="1" customWidth="1"/>
    <col min="15614" max="15614" width="19.88671875" style="1" customWidth="1"/>
    <col min="15615" max="15615" width="72.109375" style="1" customWidth="1"/>
    <col min="15616" max="15616" width="0" style="1" hidden="1" customWidth="1"/>
    <col min="15617" max="15617" width="18.33203125" style="1" customWidth="1"/>
    <col min="15618" max="15618" width="17.5546875" style="1" customWidth="1"/>
    <col min="15619" max="15624" width="9" style="1" customWidth="1"/>
    <col min="15625" max="15868" width="9.109375" style="1"/>
    <col min="15869" max="15869" width="4.6640625" style="1" customWidth="1"/>
    <col min="15870" max="15870" width="19.88671875" style="1" customWidth="1"/>
    <col min="15871" max="15871" width="72.109375" style="1" customWidth="1"/>
    <col min="15872" max="15872" width="0" style="1" hidden="1" customWidth="1"/>
    <col min="15873" max="15873" width="18.33203125" style="1" customWidth="1"/>
    <col min="15874" max="15874" width="17.5546875" style="1" customWidth="1"/>
    <col min="15875" max="15880" width="9" style="1" customWidth="1"/>
    <col min="15881" max="16124" width="9.109375" style="1"/>
    <col min="16125" max="16125" width="4.6640625" style="1" customWidth="1"/>
    <col min="16126" max="16126" width="19.88671875" style="1" customWidth="1"/>
    <col min="16127" max="16127" width="72.109375" style="1" customWidth="1"/>
    <col min="16128" max="16128" width="0" style="1" hidden="1" customWidth="1"/>
    <col min="16129" max="16129" width="18.33203125" style="1" customWidth="1"/>
    <col min="16130" max="16130" width="17.5546875" style="1" customWidth="1"/>
    <col min="16131" max="16136" width="9" style="1" customWidth="1"/>
    <col min="16137" max="16384" width="9.109375" style="1"/>
  </cols>
  <sheetData>
    <row r="1" spans="1:5">
      <c r="E1" s="2" t="s">
        <v>208</v>
      </c>
    </row>
    <row r="2" spans="1:5" ht="13.5" customHeight="1">
      <c r="E2" s="2" t="s">
        <v>53</v>
      </c>
    </row>
    <row r="3" spans="1:5" ht="23.25" customHeight="1">
      <c r="E3" s="2" t="s">
        <v>1</v>
      </c>
    </row>
    <row r="6" spans="1:5" ht="45" customHeight="1">
      <c r="B6" s="261" t="s">
        <v>199</v>
      </c>
      <c r="C6" s="261"/>
      <c r="D6" s="261"/>
      <c r="E6" s="261"/>
    </row>
    <row r="7" spans="1:5" ht="20.25" customHeight="1">
      <c r="B7" s="171"/>
      <c r="C7" s="171"/>
    </row>
    <row r="8" spans="1:5" ht="20.25" customHeight="1">
      <c r="A8" s="30"/>
      <c r="B8" s="17"/>
      <c r="C8" s="17"/>
      <c r="D8" s="31" t="s">
        <v>70</v>
      </c>
    </row>
    <row r="9" spans="1:5" ht="20.25" customHeight="1">
      <c r="A9" s="16"/>
      <c r="B9" s="282" t="s">
        <v>69</v>
      </c>
      <c r="C9" s="282"/>
      <c r="D9" s="282"/>
      <c r="E9" s="282"/>
    </row>
    <row r="10" spans="1:5" ht="20.25" customHeight="1">
      <c r="A10" s="16"/>
      <c r="B10" s="16" t="s">
        <v>38</v>
      </c>
      <c r="C10" s="16"/>
      <c r="D10" s="16"/>
      <c r="E10" s="16"/>
    </row>
    <row r="11" spans="1:5" ht="20.25" customHeight="1">
      <c r="A11" s="16"/>
      <c r="B11" s="16"/>
      <c r="C11" s="16"/>
      <c r="D11" s="16"/>
      <c r="E11" s="16"/>
    </row>
    <row r="12" spans="1:5" ht="20.25" customHeight="1">
      <c r="A12" s="16"/>
      <c r="B12" s="18" t="s">
        <v>28</v>
      </c>
      <c r="C12" s="18" t="s">
        <v>29</v>
      </c>
      <c r="D12" s="15"/>
      <c r="E12" s="16"/>
    </row>
    <row r="13" spans="1:5" ht="20.25" customHeight="1">
      <c r="A13" s="16"/>
      <c r="B13" s="25">
        <f>+'Հ 7'!B12</f>
        <v>1070</v>
      </c>
      <c r="C13" s="25" t="str">
        <f>+'Հ 7'!C12</f>
        <v xml:space="preserve"> Աջակցություն փախստականների ինտեգրմանը</v>
      </c>
      <c r="D13" s="32"/>
      <c r="E13" s="16"/>
    </row>
    <row r="14" spans="1:5" ht="20.25" customHeight="1">
      <c r="A14" s="16"/>
      <c r="B14" s="32"/>
      <c r="C14" s="32"/>
      <c r="D14" s="32"/>
      <c r="E14" s="16"/>
    </row>
    <row r="15" spans="1:5" ht="20.25" customHeight="1">
      <c r="A15" s="16"/>
      <c r="B15" s="14" t="s">
        <v>30</v>
      </c>
      <c r="C15" s="15"/>
      <c r="D15" s="15"/>
      <c r="E15" s="16"/>
    </row>
    <row r="16" spans="1:5" ht="55.5" customHeight="1">
      <c r="B16" s="34" t="s">
        <v>31</v>
      </c>
      <c r="C16" s="72">
        <f>+'Հ 7'!C16</f>
        <v>1070</v>
      </c>
      <c r="D16" s="280" t="s">
        <v>73</v>
      </c>
      <c r="E16" s="281"/>
    </row>
    <row r="17" spans="1:5" ht="39.75" customHeight="1">
      <c r="B17" s="34" t="s">
        <v>32</v>
      </c>
      <c r="C17" s="72">
        <v>11002</v>
      </c>
      <c r="D17" s="7" t="s">
        <v>54</v>
      </c>
      <c r="E17" s="7" t="s">
        <v>55</v>
      </c>
    </row>
    <row r="18" spans="1:5" ht="54.75" customHeight="1">
      <c r="A18" s="16"/>
      <c r="B18" s="54" t="s">
        <v>33</v>
      </c>
      <c r="C18" s="11" t="str">
        <f>'Հ 7'!C18</f>
        <v xml:space="preserve"> Ժամանակավոր կացարաններում բնակվող փախստականների կենցաղային խնդիրների լուծման միջոցառումների իրականացում </v>
      </c>
      <c r="D18" s="11"/>
      <c r="E18" s="19"/>
    </row>
    <row r="19" spans="1:5" ht="90" customHeight="1">
      <c r="A19" s="16"/>
      <c r="B19" s="54" t="s">
        <v>34</v>
      </c>
      <c r="C19" s="11" t="str">
        <f>'Հ 7'!C19</f>
        <v xml:space="preserve"> Կացարաններում սանիտարահիգիենիկ պայմանների, ընդհանուր օգտագործման էլեկտրաէներգիայի, ջրմուղ-կոյուղու ծախսերի փոխհատուցում, ինչպես նաև այդ կացարանների պահպանման աշխատանքների կազմակերպում </v>
      </c>
      <c r="D19" s="283"/>
      <c r="E19" s="283"/>
    </row>
    <row r="20" spans="1:5" ht="25.5" customHeight="1">
      <c r="A20" s="16"/>
      <c r="B20" s="56" t="s">
        <v>35</v>
      </c>
      <c r="C20" s="11" t="str">
        <f>+'Հ 7'!C29</f>
        <v xml:space="preserve"> Ծառայությունների մատուցում </v>
      </c>
      <c r="D20" s="284"/>
      <c r="E20" s="284"/>
    </row>
    <row r="21" spans="1:5" ht="39" customHeight="1">
      <c r="A21" s="16"/>
      <c r="B21" s="20" t="str">
        <f>'Հ 7'!B21</f>
        <v xml:space="preserve"> Միջոցառումն իրականացնողի անվանումը </v>
      </c>
      <c r="C21" s="173" t="str">
        <f>'Հ 7'!C21</f>
        <v xml:space="preserve"> Մասնագիտացված կազմակերպություն </v>
      </c>
      <c r="D21" s="284"/>
      <c r="E21" s="284"/>
    </row>
    <row r="22" spans="1:5" ht="20.25" customHeight="1">
      <c r="A22" s="16"/>
      <c r="B22" s="278" t="s">
        <v>0</v>
      </c>
      <c r="C22" s="279"/>
      <c r="D22" s="33"/>
      <c r="E22" s="21"/>
    </row>
    <row r="23" spans="1:5">
      <c r="A23" s="16"/>
      <c r="B23" s="22" t="s">
        <v>37</v>
      </c>
      <c r="C23" s="23"/>
      <c r="D23" s="24">
        <v>2638</v>
      </c>
      <c r="E23" s="24">
        <f>+D23</f>
        <v>2638</v>
      </c>
    </row>
    <row r="24" spans="1:5" ht="20.25" customHeight="1">
      <c r="A24" s="16"/>
      <c r="B24" s="14" t="s">
        <v>30</v>
      </c>
      <c r="C24" s="15"/>
      <c r="D24" s="15"/>
      <c r="E24" s="16"/>
    </row>
    <row r="25" spans="1:5" ht="47.25" customHeight="1">
      <c r="B25" s="34" t="s">
        <v>31</v>
      </c>
      <c r="C25" s="72">
        <f>+'Հ 7'!C25</f>
        <v>1070</v>
      </c>
      <c r="D25" s="280" t="s">
        <v>73</v>
      </c>
      <c r="E25" s="281"/>
    </row>
    <row r="26" spans="1:5" ht="33" customHeight="1">
      <c r="B26" s="34" t="s">
        <v>32</v>
      </c>
      <c r="C26" s="72">
        <v>11003</v>
      </c>
      <c r="D26" s="7" t="s">
        <v>54</v>
      </c>
      <c r="E26" s="7" t="s">
        <v>55</v>
      </c>
    </row>
    <row r="27" spans="1:5" ht="54.75" customHeight="1">
      <c r="A27" s="16"/>
      <c r="B27" s="11" t="str">
        <f>'Հ 7'!B27</f>
        <v xml:space="preserve"> Միջոցառման անվանումը` </v>
      </c>
      <c r="C27" s="11" t="str">
        <f>'Հ 7'!C27</f>
        <v xml:space="preserve"> ՀՀ-ում փախստական ճանաչված և ապաստան ստացած անձանց համար քաղաքացիական կողմնորոշման դասընթացների կազմակերպում </v>
      </c>
      <c r="D27" s="11"/>
      <c r="E27" s="19"/>
    </row>
    <row r="28" spans="1:5" ht="76.5" customHeight="1">
      <c r="A28" s="16"/>
      <c r="B28" s="11" t="str">
        <f>'Հ 7'!B28</f>
        <v xml:space="preserve"> Նկարագրությունը` </v>
      </c>
      <c r="C28" s="11" t="str">
        <f>'Հ 7'!C28</f>
        <v xml:space="preserve"> ՀՀ-ում փախստական ճանաչված և ապաստան ստացած անձանց հասարակության մեջ ինտեգրման նպատակով քաղաքացիական կողմնորոշման դասընթացների կազմակերպում </v>
      </c>
      <c r="D28" s="283"/>
      <c r="E28" s="283"/>
    </row>
    <row r="29" spans="1:5" ht="21" customHeight="1">
      <c r="A29" s="16"/>
      <c r="B29" s="11" t="str">
        <f>'Հ 7'!B29</f>
        <v xml:space="preserve"> Միջոցառման տեսակը` </v>
      </c>
      <c r="C29" s="11" t="str">
        <f>'Հ 7'!C29</f>
        <v xml:space="preserve"> Ծառայությունների մատուցում </v>
      </c>
      <c r="D29" s="284"/>
      <c r="E29" s="284"/>
    </row>
    <row r="30" spans="1:5" ht="45" customHeight="1">
      <c r="A30" s="16"/>
      <c r="B30" s="20" t="str">
        <f>'Հ 7'!B30</f>
        <v xml:space="preserve"> Միջոցառումն իրականացնողի անվանումը` </v>
      </c>
      <c r="C30" s="173" t="str">
        <f>'Հ 7'!C30</f>
        <v xml:space="preserve"> «Գնումների մասին» ՀՀ օրենքի համաձայն ընտրված կազմակերպություն </v>
      </c>
      <c r="D30" s="284"/>
      <c r="E30" s="284"/>
    </row>
    <row r="31" spans="1:5" ht="20.25" customHeight="1">
      <c r="A31" s="16"/>
      <c r="B31" s="278" t="s">
        <v>0</v>
      </c>
      <c r="C31" s="279"/>
      <c r="D31" s="33"/>
      <c r="E31" s="21"/>
    </row>
    <row r="32" spans="1:5" s="17" customFormat="1" ht="17.25" customHeight="1">
      <c r="B32" s="285" t="s">
        <v>110</v>
      </c>
      <c r="C32" s="285"/>
      <c r="D32" s="24">
        <v>-150</v>
      </c>
      <c r="E32" s="24">
        <v>-150</v>
      </c>
    </row>
    <row r="33" spans="1:5" s="17" customFormat="1" ht="17.25" customHeight="1">
      <c r="B33" s="285" t="s">
        <v>111</v>
      </c>
      <c r="C33" s="285"/>
      <c r="D33" s="24">
        <v>-15</v>
      </c>
      <c r="E33" s="24">
        <v>-15</v>
      </c>
    </row>
    <row r="34" spans="1:5" s="17" customFormat="1" ht="17.25" customHeight="1">
      <c r="B34" s="285" t="s">
        <v>112</v>
      </c>
      <c r="C34" s="285"/>
      <c r="D34" s="24">
        <v>-5</v>
      </c>
      <c r="E34" s="24">
        <v>-5</v>
      </c>
    </row>
    <row r="35" spans="1:5" s="17" customFormat="1" ht="17.25" customHeight="1">
      <c r="B35" s="285" t="s">
        <v>113</v>
      </c>
      <c r="C35" s="285"/>
      <c r="D35" s="24">
        <v>-20</v>
      </c>
      <c r="E35" s="24">
        <v>-20</v>
      </c>
    </row>
    <row r="36" spans="1:5">
      <c r="A36" s="16"/>
      <c r="B36" s="22" t="s">
        <v>37</v>
      </c>
      <c r="C36" s="23"/>
      <c r="D36" s="24">
        <f>'Հ 7'!D36</f>
        <v>-1687</v>
      </c>
      <c r="E36" s="24">
        <f>'Հ 7'!E36</f>
        <v>-2250</v>
      </c>
    </row>
    <row r="37" spans="1:5" ht="20.25" customHeight="1">
      <c r="A37" s="16"/>
      <c r="B37" s="14" t="s">
        <v>30</v>
      </c>
      <c r="C37" s="15"/>
      <c r="D37" s="15"/>
      <c r="E37" s="16"/>
    </row>
    <row r="38" spans="1:5" ht="50.25" customHeight="1">
      <c r="B38" s="34" t="s">
        <v>31</v>
      </c>
      <c r="C38" s="72">
        <f>+'Հ 7'!C38</f>
        <v>1070</v>
      </c>
      <c r="D38" s="280" t="s">
        <v>73</v>
      </c>
      <c r="E38" s="281"/>
    </row>
    <row r="39" spans="1:5" ht="42" customHeight="1">
      <c r="B39" s="34" t="s">
        <v>32</v>
      </c>
      <c r="C39" s="72">
        <v>12002</v>
      </c>
      <c r="D39" s="7" t="s">
        <v>54</v>
      </c>
      <c r="E39" s="7" t="s">
        <v>55</v>
      </c>
    </row>
    <row r="40" spans="1:5" ht="54.75" customHeight="1">
      <c r="A40" s="16"/>
      <c r="B40" s="11" t="str">
        <f>'Հ 7'!B40</f>
        <v xml:space="preserve"> Միջոցառման անվանումը` </v>
      </c>
      <c r="C40" s="11" t="str">
        <f>'Հ 7'!C40</f>
        <v xml:space="preserve"> ՀՀ-ում փախստական ճանաչված և ապաստան ստացած անձանց վարձակալությամբ բնակարանների ձեռքբերման ծախսերի փոխհատուցման տրամադրում </v>
      </c>
      <c r="D40" s="11"/>
      <c r="E40" s="19"/>
    </row>
    <row r="41" spans="1:5" ht="59.25" customHeight="1">
      <c r="A41" s="16"/>
      <c r="B41" s="11" t="str">
        <f>'Հ 7'!B41</f>
        <v xml:space="preserve"> Նկարագրությունը` </v>
      </c>
      <c r="C41" s="11" t="str">
        <f>'Հ 7'!C41</f>
        <v xml:space="preserve"> ՀՀ-ում փախստական ճանաչված և ապաստան ստացած անձանց մինչև 9 ամիս տևողությամբ բնակարաններ վարձակալելու նպատակով փոխհատուցման տրամադրում </v>
      </c>
      <c r="D41" s="283"/>
      <c r="E41" s="283"/>
    </row>
    <row r="42" spans="1:5" ht="20.25" customHeight="1">
      <c r="A42" s="16"/>
      <c r="B42" s="11" t="str">
        <f>'Հ 7'!B42</f>
        <v xml:space="preserve"> Միջոցառման տեսակը` </v>
      </c>
      <c r="C42" s="11" t="str">
        <f>'Հ 7'!C42</f>
        <v xml:space="preserve"> Տրանսֆերտների տրամադրում </v>
      </c>
      <c r="D42" s="284"/>
      <c r="E42" s="284"/>
    </row>
    <row r="43" spans="1:5" ht="47.25" customHeight="1">
      <c r="A43" s="16"/>
      <c r="B43" s="20" t="s">
        <v>63</v>
      </c>
      <c r="C43" s="173" t="str">
        <f>'Հ 7'!C43</f>
        <v xml:space="preserve"> Ժամանակավոր կացարանով ապահովման խնդիր ունեցող ՀՀ-ում փախստական ճանաչված անձինք </v>
      </c>
      <c r="D43" s="284"/>
      <c r="E43" s="284"/>
    </row>
    <row r="44" spans="1:5" ht="20.25" customHeight="1">
      <c r="A44" s="16"/>
      <c r="B44" s="278" t="s">
        <v>0</v>
      </c>
      <c r="C44" s="279"/>
      <c r="D44" s="33"/>
      <c r="E44" s="21"/>
    </row>
    <row r="45" spans="1:5" s="56" customFormat="1" ht="34.5" customHeight="1">
      <c r="A45" s="173" t="s">
        <v>128</v>
      </c>
      <c r="B45" s="286" t="s">
        <v>140</v>
      </c>
      <c r="C45" s="287"/>
      <c r="D45" s="24">
        <f>'Հ 7'!D45</f>
        <v>-10</v>
      </c>
      <c r="E45" s="24">
        <f>'Հ 7'!E45</f>
        <v>-10</v>
      </c>
    </row>
    <row r="46" spans="1:5">
      <c r="A46" s="16"/>
      <c r="B46" s="22" t="s">
        <v>37</v>
      </c>
      <c r="C46" s="23"/>
      <c r="D46" s="24">
        <f>'Հ 7'!D46</f>
        <v>-4000</v>
      </c>
      <c r="E46" s="24">
        <f>'Հ 7'!E46</f>
        <v>-4000</v>
      </c>
    </row>
    <row r="47" spans="1:5">
      <c r="A47" s="16"/>
      <c r="B47" s="3"/>
      <c r="C47" s="3"/>
      <c r="D47" s="4"/>
      <c r="E47" s="4"/>
    </row>
    <row r="48" spans="1:5" ht="20.25" customHeight="1">
      <c r="A48" s="16"/>
      <c r="B48" s="14" t="s">
        <v>30</v>
      </c>
      <c r="C48" s="15"/>
      <c r="D48" s="15"/>
      <c r="E48" s="16"/>
    </row>
    <row r="49" spans="1:5" ht="68.25" customHeight="1">
      <c r="B49" s="34" t="s">
        <v>31</v>
      </c>
      <c r="C49" s="72">
        <v>1070</v>
      </c>
      <c r="D49" s="280" t="s">
        <v>73</v>
      </c>
      <c r="E49" s="281"/>
    </row>
    <row r="50" spans="1:5" ht="33.75" customHeight="1">
      <c r="B50" s="34" t="s">
        <v>32</v>
      </c>
      <c r="C50" s="72">
        <v>12004</v>
      </c>
      <c r="D50" s="7" t="s">
        <v>54</v>
      </c>
      <c r="E50" s="7" t="s">
        <v>55</v>
      </c>
    </row>
    <row r="51" spans="1:5" ht="60" customHeight="1">
      <c r="B51" s="56" t="s">
        <v>33</v>
      </c>
      <c r="C51" s="11" t="s">
        <v>136</v>
      </c>
      <c r="D51" s="7"/>
      <c r="E51" s="7"/>
    </row>
    <row r="52" spans="1:5" ht="76.5" customHeight="1">
      <c r="A52" s="16"/>
      <c r="B52" s="47" t="str">
        <f>'Հ 7'!B51</f>
        <v xml:space="preserve"> Նկարագրությունը` </v>
      </c>
      <c r="C52" s="11" t="s">
        <v>137</v>
      </c>
      <c r="D52" s="11"/>
      <c r="E52" s="19"/>
    </row>
    <row r="53" spans="1:5" ht="28.5" customHeight="1">
      <c r="A53" s="16"/>
      <c r="B53" s="11" t="str">
        <f>'Հ 7'!B52</f>
        <v xml:space="preserve"> Միջոցառման տեսակը` </v>
      </c>
      <c r="C53" s="11" t="str">
        <f>'Հ 7'!C52</f>
        <v xml:space="preserve"> Տրանսֆերտների տրամադրում </v>
      </c>
      <c r="D53" s="283"/>
      <c r="E53" s="283"/>
    </row>
    <row r="54" spans="1:5" ht="33" customHeight="1">
      <c r="A54" s="16"/>
      <c r="B54" s="11" t="str">
        <f>'Հ 7'!B53</f>
        <v xml:space="preserve"> Շահառուների ընտրության չափանիշները</v>
      </c>
      <c r="C54" s="11" t="str">
        <f>'Հ 7'!C53</f>
        <v xml:space="preserve"> Հարկադիր վերադարձող ՀՀ  քաղաքացիներ </v>
      </c>
      <c r="D54" s="284"/>
      <c r="E54" s="284"/>
    </row>
    <row r="55" spans="1:5" ht="20.25" customHeight="1">
      <c r="A55" s="16"/>
      <c r="B55" s="278" t="s">
        <v>0</v>
      </c>
      <c r="C55" s="279"/>
      <c r="D55" s="24"/>
      <c r="E55" s="24"/>
    </row>
    <row r="56" spans="1:5" s="56" customFormat="1" ht="33.75" customHeight="1">
      <c r="A56" s="173" t="s">
        <v>128</v>
      </c>
      <c r="B56" s="288" t="s">
        <v>141</v>
      </c>
      <c r="C56" s="288"/>
      <c r="D56" s="24">
        <f>'Հ 7'!D55</f>
        <v>-11</v>
      </c>
      <c r="E56" s="24">
        <f>'Հ 7'!E55</f>
        <v>-11</v>
      </c>
    </row>
    <row r="57" spans="1:5">
      <c r="A57" s="16"/>
      <c r="B57" s="51" t="s">
        <v>37</v>
      </c>
      <c r="C57" s="51"/>
      <c r="D57" s="24">
        <f>Հ1!D32</f>
        <v>-3188</v>
      </c>
      <c r="E57" s="24">
        <f>Հ1!E32</f>
        <v>-3188</v>
      </c>
    </row>
    <row r="58" spans="1:5" s="50" customFormat="1">
      <c r="A58" s="49"/>
      <c r="B58" s="3"/>
      <c r="C58" s="3"/>
      <c r="D58" s="4"/>
      <c r="E58" s="4"/>
    </row>
    <row r="59" spans="1:5" s="50" customFormat="1">
      <c r="A59" s="49"/>
      <c r="B59" s="3"/>
      <c r="C59" s="3"/>
      <c r="D59" s="4"/>
      <c r="E59" s="4"/>
    </row>
    <row r="60" spans="1:5">
      <c r="B60" s="20" t="s">
        <v>28</v>
      </c>
      <c r="C60" s="20" t="s">
        <v>29</v>
      </c>
    </row>
    <row r="61" spans="1:5" ht="31.2">
      <c r="B61" s="35">
        <v>1106</v>
      </c>
      <c r="C61" s="25" t="s">
        <v>116</v>
      </c>
    </row>
    <row r="62" spans="1:5">
      <c r="B62" s="36"/>
      <c r="C62" s="36"/>
    </row>
    <row r="63" spans="1:5">
      <c r="B63" s="1" t="s">
        <v>30</v>
      </c>
      <c r="C63" s="26"/>
    </row>
    <row r="64" spans="1:5" ht="73.5" customHeight="1">
      <c r="B64" s="34" t="s">
        <v>31</v>
      </c>
      <c r="C64" s="72">
        <v>1106</v>
      </c>
      <c r="D64" s="280" t="s">
        <v>73</v>
      </c>
      <c r="E64" s="281"/>
    </row>
    <row r="65" spans="2:5" ht="51.75" customHeight="1">
      <c r="B65" s="34" t="s">
        <v>32</v>
      </c>
      <c r="C65" s="72">
        <v>11001</v>
      </c>
      <c r="D65" s="7" t="s">
        <v>54</v>
      </c>
      <c r="E65" s="7" t="s">
        <v>55</v>
      </c>
    </row>
    <row r="66" spans="2:5" ht="37.5" customHeight="1">
      <c r="B66" s="34" t="s">
        <v>33</v>
      </c>
      <c r="C66" s="11" t="str">
        <f>'Հ 7'!C62</f>
        <v xml:space="preserve"> Միգրացիոն բնագավառում պետական քաղաքականության մշակում և իրականացում </v>
      </c>
      <c r="D66" s="27"/>
      <c r="E66" s="27"/>
    </row>
    <row r="67" spans="2:5" ht="110.25" customHeight="1">
      <c r="B67" s="34" t="s">
        <v>34</v>
      </c>
      <c r="C67" s="11" t="str">
        <f>'Հ 7'!C63</f>
        <v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 </v>
      </c>
      <c r="D67" s="27"/>
      <c r="E67" s="27"/>
    </row>
    <row r="68" spans="2:5" ht="25.5" customHeight="1">
      <c r="B68" s="34" t="s">
        <v>35</v>
      </c>
      <c r="C68" s="8" t="str">
        <f>'Հ 7'!C64</f>
        <v xml:space="preserve"> Ծառայությունների մատուցում </v>
      </c>
      <c r="D68" s="27"/>
      <c r="E68" s="27"/>
    </row>
    <row r="69" spans="2:5" ht="31.2">
      <c r="B69" s="54" t="s">
        <v>118</v>
      </c>
      <c r="C69" s="8" t="s">
        <v>119</v>
      </c>
      <c r="D69" s="27"/>
      <c r="E69" s="27"/>
    </row>
    <row r="70" spans="2:5">
      <c r="B70" s="267" t="s">
        <v>0</v>
      </c>
      <c r="C70" s="266"/>
      <c r="D70" s="27"/>
      <c r="E70" s="27"/>
    </row>
    <row r="71" spans="2:5" ht="21.75" customHeight="1">
      <c r="B71" s="28" t="s">
        <v>37</v>
      </c>
      <c r="C71" s="29"/>
      <c r="D71" s="37">
        <f>'Հ 7'!D67</f>
        <v>2800</v>
      </c>
      <c r="E71" s="37">
        <f>'Հ 7'!E67</f>
        <v>2800</v>
      </c>
    </row>
    <row r="73" spans="2:5" ht="30.75" customHeight="1">
      <c r="B73" s="34" t="s">
        <v>31</v>
      </c>
      <c r="C73" s="72">
        <v>1106</v>
      </c>
      <c r="D73" s="280" t="s">
        <v>73</v>
      </c>
      <c r="E73" s="281"/>
    </row>
    <row r="74" spans="2:5">
      <c r="B74" s="34" t="s">
        <v>32</v>
      </c>
      <c r="C74" s="72">
        <v>31001</v>
      </c>
      <c r="D74" s="7" t="s">
        <v>54</v>
      </c>
      <c r="E74" s="7" t="s">
        <v>55</v>
      </c>
    </row>
    <row r="75" spans="2:5" ht="31.2">
      <c r="B75" s="34" t="s">
        <v>33</v>
      </c>
      <c r="C75" s="11" t="str">
        <f>'Հ 7'!C71</f>
        <v xml:space="preserve"> Միգրացիոն ծառայության կարողությունների զարգացում և տեխնիկական հագեցվածության ապահովում </v>
      </c>
      <c r="D75" s="27"/>
      <c r="E75" s="27"/>
    </row>
    <row r="76" spans="2:5" ht="67.5" customHeight="1">
      <c r="B76" s="34" t="s">
        <v>34</v>
      </c>
      <c r="C76" s="11" t="str">
        <f>'Հ 7'!C72</f>
        <v xml:space="preserve"> Միգրացիոն ծառայության ծառայության աշխատանքային պայմանների բարելավման համար վարչական սարքավորումների ձեռք բերում </v>
      </c>
      <c r="D76" s="27"/>
      <c r="E76" s="27"/>
    </row>
    <row r="77" spans="2:5" ht="36" customHeight="1">
      <c r="B77" s="34" t="s">
        <v>35</v>
      </c>
      <c r="C77" s="8" t="str">
        <f>'Հ 7'!C73</f>
        <v xml:space="preserve"> Պետական մարմինների կողմից օգտագործվող ոչ ֆինանսական ակտիվների հետ գործառնություններ </v>
      </c>
      <c r="D77" s="27"/>
      <c r="E77" s="27"/>
    </row>
    <row r="78" spans="2:5" ht="31.2">
      <c r="B78" s="34" t="s">
        <v>118</v>
      </c>
      <c r="C78" s="8" t="s">
        <v>119</v>
      </c>
      <c r="D78" s="27"/>
      <c r="E78" s="27"/>
    </row>
    <row r="79" spans="2:5" ht="24" customHeight="1">
      <c r="B79" s="267" t="s">
        <v>0</v>
      </c>
      <c r="C79" s="266"/>
      <c r="D79" s="27"/>
      <c r="E79" s="27"/>
    </row>
    <row r="80" spans="2:5" ht="24" customHeight="1">
      <c r="B80" s="263" t="s">
        <v>157</v>
      </c>
      <c r="C80" s="264"/>
      <c r="D80" s="27">
        <v>1</v>
      </c>
      <c r="E80" s="27">
        <v>1</v>
      </c>
    </row>
    <row r="81" spans="2:5" ht="24" customHeight="1">
      <c r="B81" s="28" t="s">
        <v>37</v>
      </c>
      <c r="C81" s="29"/>
      <c r="D81" s="37">
        <f>'Հ 7'!D77</f>
        <v>3437</v>
      </c>
      <c r="E81" s="37">
        <f>'Հ 7'!E77</f>
        <v>4000</v>
      </c>
    </row>
    <row r="83" spans="2:5" ht="35.25" customHeight="1">
      <c r="B83" s="273" t="s">
        <v>175</v>
      </c>
      <c r="C83" s="273"/>
      <c r="D83" s="273"/>
      <c r="E83" s="273"/>
    </row>
    <row r="84" spans="2:5">
      <c r="B84" s="90"/>
      <c r="C84" s="90"/>
      <c r="D84" s="90"/>
      <c r="E84" s="90"/>
    </row>
    <row r="85" spans="2:5" ht="16.2">
      <c r="B85" s="289" t="s">
        <v>169</v>
      </c>
      <c r="C85" s="289"/>
      <c r="D85" s="289"/>
      <c r="E85" s="289"/>
    </row>
    <row r="86" spans="2:5" ht="16.2">
      <c r="B86" s="290" t="s">
        <v>38</v>
      </c>
      <c r="C86" s="290"/>
      <c r="D86" s="290"/>
      <c r="E86" s="290"/>
    </row>
    <row r="87" spans="2:5">
      <c r="B87" s="91"/>
      <c r="C87" s="91"/>
      <c r="D87" s="91"/>
      <c r="E87" s="91"/>
    </row>
    <row r="88" spans="2:5" ht="16.2">
      <c r="B88" s="90"/>
      <c r="C88" s="90"/>
      <c r="D88" s="276"/>
      <c r="E88" s="276"/>
    </row>
    <row r="89" spans="2:5" ht="16.2">
      <c r="B89" s="174" t="s">
        <v>28</v>
      </c>
      <c r="C89" s="291" t="s">
        <v>29</v>
      </c>
      <c r="D89" s="291"/>
      <c r="E89" s="291"/>
    </row>
    <row r="90" spans="2:5" ht="16.2">
      <c r="B90" s="86">
        <v>1139</v>
      </c>
      <c r="C90" s="270" t="s">
        <v>174</v>
      </c>
      <c r="D90" s="270"/>
      <c r="E90" s="270"/>
    </row>
    <row r="91" spans="2:5">
      <c r="B91" s="92"/>
      <c r="C91" s="92"/>
      <c r="D91" s="92"/>
      <c r="E91" s="92"/>
    </row>
    <row r="92" spans="2:5" ht="52.5" customHeight="1">
      <c r="B92" s="176" t="s">
        <v>31</v>
      </c>
      <c r="C92" s="86">
        <v>1139</v>
      </c>
      <c r="D92" s="294" t="s">
        <v>73</v>
      </c>
      <c r="E92" s="295"/>
    </row>
    <row r="93" spans="2:5" ht="16.2">
      <c r="B93" s="176" t="s">
        <v>32</v>
      </c>
      <c r="C93" s="86">
        <v>11001</v>
      </c>
      <c r="D93" s="175" t="s">
        <v>65</v>
      </c>
      <c r="E93" s="175" t="s">
        <v>66</v>
      </c>
    </row>
    <row r="94" spans="2:5" ht="16.2">
      <c r="B94" s="176" t="s">
        <v>33</v>
      </c>
      <c r="C94" s="270" t="s">
        <v>174</v>
      </c>
      <c r="D94" s="270"/>
      <c r="E94" s="270"/>
    </row>
    <row r="95" spans="2:5" ht="62.4">
      <c r="B95" s="176" t="s">
        <v>34</v>
      </c>
      <c r="C95" s="172" t="s">
        <v>202</v>
      </c>
      <c r="D95" s="176"/>
      <c r="E95" s="176"/>
    </row>
    <row r="96" spans="2:5" ht="16.2">
      <c r="B96" s="176" t="s">
        <v>35</v>
      </c>
      <c r="C96" s="86" t="s">
        <v>106</v>
      </c>
      <c r="D96" s="176"/>
      <c r="E96" s="176"/>
    </row>
    <row r="97" spans="2:5" ht="45" customHeight="1">
      <c r="B97" s="176" t="s">
        <v>171</v>
      </c>
      <c r="C97" s="86" t="s">
        <v>172</v>
      </c>
      <c r="D97" s="176"/>
      <c r="E97" s="176"/>
    </row>
    <row r="98" spans="2:5">
      <c r="B98" s="292" t="s">
        <v>67</v>
      </c>
      <c r="C98" s="292"/>
      <c r="D98" s="176"/>
      <c r="E98" s="176"/>
    </row>
    <row r="99" spans="2:5" ht="16.2">
      <c r="B99" s="293" t="s">
        <v>173</v>
      </c>
      <c r="C99" s="293"/>
      <c r="D99" s="93">
        <f t="shared" ref="D99:E99" si="0">D81</f>
        <v>3437</v>
      </c>
      <c r="E99" s="93">
        <f t="shared" si="0"/>
        <v>4000</v>
      </c>
    </row>
    <row r="100" spans="2:5" ht="51" customHeight="1">
      <c r="B100" s="176" t="s">
        <v>31</v>
      </c>
      <c r="C100" s="86">
        <v>1139</v>
      </c>
      <c r="D100" s="294" t="s">
        <v>73</v>
      </c>
      <c r="E100" s="295"/>
    </row>
    <row r="101" spans="2:5" ht="16.2">
      <c r="B101" s="176" t="s">
        <v>32</v>
      </c>
      <c r="C101" s="86">
        <v>11001</v>
      </c>
      <c r="D101" s="175" t="s">
        <v>65</v>
      </c>
      <c r="E101" s="175" t="s">
        <v>66</v>
      </c>
    </row>
    <row r="102" spans="2:5" ht="16.2">
      <c r="B102" s="176" t="s">
        <v>33</v>
      </c>
      <c r="C102" s="270" t="s">
        <v>174</v>
      </c>
      <c r="D102" s="270"/>
      <c r="E102" s="270"/>
    </row>
    <row r="103" spans="2:5" ht="62.4">
      <c r="B103" s="176" t="s">
        <v>34</v>
      </c>
      <c r="C103" s="172" t="s">
        <v>202</v>
      </c>
      <c r="D103" s="176"/>
      <c r="E103" s="176"/>
    </row>
    <row r="104" spans="2:5" ht="16.2">
      <c r="B104" s="176" t="s">
        <v>35</v>
      </c>
      <c r="C104" s="86" t="s">
        <v>106</v>
      </c>
      <c r="D104" s="176"/>
      <c r="E104" s="176"/>
    </row>
    <row r="105" spans="2:5" ht="31.2">
      <c r="B105" s="176" t="s">
        <v>171</v>
      </c>
      <c r="C105" s="86" t="s">
        <v>172</v>
      </c>
      <c r="D105" s="176"/>
      <c r="E105" s="176"/>
    </row>
    <row r="106" spans="2:5">
      <c r="B106" s="292" t="s">
        <v>67</v>
      </c>
      <c r="C106" s="292"/>
      <c r="D106" s="176"/>
      <c r="E106" s="176"/>
    </row>
    <row r="107" spans="2:5" ht="16.2">
      <c r="B107" s="293" t="s">
        <v>173</v>
      </c>
      <c r="C107" s="293"/>
      <c r="D107" s="93">
        <f t="shared" ref="D107:E107" si="1">-D99</f>
        <v>-3437</v>
      </c>
      <c r="E107" s="93">
        <f t="shared" si="1"/>
        <v>-4000</v>
      </c>
    </row>
  </sheetData>
  <mergeCells count="43">
    <mergeCell ref="B106:C106"/>
    <mergeCell ref="B107:C107"/>
    <mergeCell ref="C94:E94"/>
    <mergeCell ref="C102:E102"/>
    <mergeCell ref="C90:E90"/>
    <mergeCell ref="D92:E92"/>
    <mergeCell ref="B98:C98"/>
    <mergeCell ref="B99:C99"/>
    <mergeCell ref="D100:E100"/>
    <mergeCell ref="B83:E83"/>
    <mergeCell ref="B85:E85"/>
    <mergeCell ref="B86:E86"/>
    <mergeCell ref="D88:E88"/>
    <mergeCell ref="C89:E89"/>
    <mergeCell ref="B80:C80"/>
    <mergeCell ref="D73:E73"/>
    <mergeCell ref="B79:C79"/>
    <mergeCell ref="B45:C45"/>
    <mergeCell ref="B56:C56"/>
    <mergeCell ref="D49:E49"/>
    <mergeCell ref="D53:D54"/>
    <mergeCell ref="E53:E54"/>
    <mergeCell ref="B55:C55"/>
    <mergeCell ref="B6:E6"/>
    <mergeCell ref="D16:E16"/>
    <mergeCell ref="D41:D43"/>
    <mergeCell ref="E41:E43"/>
    <mergeCell ref="B34:C34"/>
    <mergeCell ref="B44:C44"/>
    <mergeCell ref="B70:C70"/>
    <mergeCell ref="D64:E64"/>
    <mergeCell ref="B9:E9"/>
    <mergeCell ref="D19:D21"/>
    <mergeCell ref="E19:E21"/>
    <mergeCell ref="B22:C22"/>
    <mergeCell ref="D25:E25"/>
    <mergeCell ref="D28:D30"/>
    <mergeCell ref="E28:E30"/>
    <mergeCell ref="B31:C31"/>
    <mergeCell ref="D38:E38"/>
    <mergeCell ref="B32:C32"/>
    <mergeCell ref="B33:C33"/>
    <mergeCell ref="B35:C35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0"/>
  <sheetViews>
    <sheetView tabSelected="1" topLeftCell="A4" zoomScaleNormal="100" workbookViewId="0">
      <selection activeCell="A8" sqref="A8:F8"/>
    </sheetView>
  </sheetViews>
  <sheetFormatPr defaultColWidth="9.109375" defaultRowHeight="15.6"/>
  <cols>
    <col min="1" max="1" width="20.44140625" style="5" customWidth="1"/>
    <col min="2" max="2" width="49.44140625" style="5" customWidth="1"/>
    <col min="3" max="3" width="11.6640625" style="5" customWidth="1"/>
    <col min="4" max="4" width="14.33203125" style="5" customWidth="1"/>
    <col min="5" max="5" width="15.21875" style="5" customWidth="1"/>
    <col min="6" max="6" width="24.109375" style="5" customWidth="1"/>
    <col min="7" max="7" width="51.33203125" style="5" customWidth="1"/>
    <col min="8" max="8" width="0.109375" style="5" customWidth="1"/>
    <col min="9" max="16384" width="9.109375" style="5"/>
  </cols>
  <sheetData>
    <row r="1" spans="1:8" ht="68.25" customHeight="1">
      <c r="G1" s="38" t="s">
        <v>207</v>
      </c>
    </row>
    <row r="2" spans="1:8" ht="45" customHeight="1">
      <c r="A2" s="304" t="s">
        <v>200</v>
      </c>
      <c r="B2" s="305"/>
      <c r="C2" s="305"/>
      <c r="D2" s="305"/>
      <c r="E2" s="305"/>
      <c r="F2" s="305"/>
      <c r="G2" s="306"/>
    </row>
    <row r="3" spans="1:8" ht="63.75" customHeight="1">
      <c r="A3" s="307" t="s">
        <v>39</v>
      </c>
      <c r="B3" s="307" t="s">
        <v>40</v>
      </c>
      <c r="C3" s="307" t="s">
        <v>41</v>
      </c>
      <c r="D3" s="307" t="s">
        <v>42</v>
      </c>
      <c r="E3" s="308" t="s">
        <v>43</v>
      </c>
      <c r="F3" s="307" t="s">
        <v>44</v>
      </c>
      <c r="G3" s="39" t="s">
        <v>182</v>
      </c>
      <c r="H3" s="40"/>
    </row>
    <row r="4" spans="1:8" ht="23.25" customHeight="1">
      <c r="A4" s="307"/>
      <c r="B4" s="307"/>
      <c r="C4" s="307"/>
      <c r="D4" s="307"/>
      <c r="E4" s="201"/>
      <c r="F4" s="307"/>
      <c r="G4" s="41" t="s">
        <v>45</v>
      </c>
      <c r="H4" s="44"/>
    </row>
    <row r="5" spans="1:8">
      <c r="A5" s="44"/>
      <c r="B5" s="44"/>
      <c r="C5" s="44"/>
      <c r="D5" s="44"/>
      <c r="E5" s="44"/>
      <c r="F5" s="44"/>
      <c r="G5" s="44"/>
      <c r="H5" s="44"/>
    </row>
    <row r="6" spans="1:8">
      <c r="A6" s="41">
        <v>1</v>
      </c>
      <c r="B6" s="82">
        <v>2</v>
      </c>
      <c r="C6" s="82">
        <v>3</v>
      </c>
      <c r="D6" s="82">
        <v>4</v>
      </c>
      <c r="E6" s="80"/>
      <c r="F6" s="82">
        <v>6</v>
      </c>
      <c r="G6" s="41">
        <v>7</v>
      </c>
      <c r="H6" s="44"/>
    </row>
    <row r="7" spans="1:8" ht="30" customHeight="1">
      <c r="A7" s="296" t="s">
        <v>61</v>
      </c>
      <c r="B7" s="296"/>
      <c r="C7" s="296"/>
      <c r="D7" s="296"/>
      <c r="E7" s="296"/>
      <c r="F7" s="296"/>
      <c r="G7" s="42">
        <f>G8+G13</f>
        <v>4550</v>
      </c>
      <c r="H7" s="44"/>
    </row>
    <row r="8" spans="1:8" ht="40.5" customHeight="1">
      <c r="A8" s="297" t="s">
        <v>216</v>
      </c>
      <c r="B8" s="298"/>
      <c r="C8" s="298"/>
      <c r="D8" s="298"/>
      <c r="E8" s="298"/>
      <c r="F8" s="299"/>
      <c r="G8" s="127">
        <f>+G9</f>
        <v>-2250</v>
      </c>
      <c r="H8" s="44"/>
    </row>
    <row r="9" spans="1:8" ht="30" customHeight="1">
      <c r="A9" s="300" t="s">
        <v>122</v>
      </c>
      <c r="B9" s="301"/>
      <c r="C9" s="301"/>
      <c r="D9" s="301"/>
      <c r="E9" s="301"/>
      <c r="F9" s="302"/>
      <c r="G9" s="127">
        <f>G10</f>
        <v>-2250</v>
      </c>
      <c r="H9" s="44"/>
    </row>
    <row r="10" spans="1:8" ht="44.25" customHeight="1">
      <c r="A10" s="300" t="s">
        <v>121</v>
      </c>
      <c r="B10" s="301"/>
      <c r="C10" s="301"/>
      <c r="D10" s="301"/>
      <c r="E10" s="301"/>
      <c r="F10" s="302"/>
      <c r="G10" s="127">
        <f>G11</f>
        <v>-2250</v>
      </c>
      <c r="H10" s="44"/>
    </row>
    <row r="11" spans="1:8" ht="31.5" customHeight="1">
      <c r="A11" s="303" t="s">
        <v>120</v>
      </c>
      <c r="B11" s="303"/>
      <c r="C11" s="303"/>
      <c r="D11" s="303"/>
      <c r="E11" s="303"/>
      <c r="F11" s="303"/>
      <c r="G11" s="127">
        <f>G12</f>
        <v>-2250</v>
      </c>
      <c r="H11" s="44"/>
    </row>
    <row r="12" spans="1:8" ht="44.25" customHeight="1">
      <c r="A12" s="82" t="s">
        <v>123</v>
      </c>
      <c r="B12" s="82" t="s">
        <v>124</v>
      </c>
      <c r="C12" s="80" t="s">
        <v>125</v>
      </c>
      <c r="D12" s="79" t="s">
        <v>46</v>
      </c>
      <c r="E12" s="128">
        <v>2250000</v>
      </c>
      <c r="F12" s="128">
        <v>-1</v>
      </c>
      <c r="G12" s="127">
        <f>E12*F12/1000</f>
        <v>-2250</v>
      </c>
    </row>
    <row r="13" spans="1:8" s="67" customFormat="1" ht="34.5" customHeight="1">
      <c r="A13" s="300" t="s">
        <v>129</v>
      </c>
      <c r="B13" s="301"/>
      <c r="C13" s="301"/>
      <c r="D13" s="301"/>
      <c r="E13" s="301"/>
      <c r="F13" s="302"/>
      <c r="G13" s="42">
        <f>+G14</f>
        <v>6800</v>
      </c>
      <c r="H13" s="66"/>
    </row>
    <row r="14" spans="1:8" ht="25.5" customHeight="1">
      <c r="A14" s="300" t="s">
        <v>130</v>
      </c>
      <c r="B14" s="301"/>
      <c r="C14" s="301"/>
      <c r="D14" s="301"/>
      <c r="E14" s="301"/>
      <c r="F14" s="302"/>
      <c r="G14" s="42">
        <f>G15+G18</f>
        <v>6800</v>
      </c>
      <c r="H14" s="44"/>
    </row>
    <row r="15" spans="1:8" ht="27.75" customHeight="1">
      <c r="A15" s="300" t="s">
        <v>131</v>
      </c>
      <c r="B15" s="301"/>
      <c r="C15" s="301"/>
      <c r="D15" s="301"/>
      <c r="E15" s="301"/>
      <c r="F15" s="302"/>
      <c r="G15" s="42">
        <f>G17</f>
        <v>2800</v>
      </c>
      <c r="H15" s="46"/>
    </row>
    <row r="16" spans="1:8" ht="27.75" customHeight="1">
      <c r="A16" s="300" t="s">
        <v>132</v>
      </c>
      <c r="B16" s="301"/>
      <c r="C16" s="301"/>
      <c r="D16" s="301"/>
      <c r="E16" s="301"/>
      <c r="F16" s="302"/>
      <c r="G16" s="42">
        <f>G17</f>
        <v>2800</v>
      </c>
      <c r="H16" s="46"/>
    </row>
    <row r="17" spans="1:8" ht="33.75" customHeight="1">
      <c r="A17" s="82">
        <v>30237310</v>
      </c>
      <c r="B17" s="82" t="s">
        <v>133</v>
      </c>
      <c r="C17" s="80" t="s">
        <v>125</v>
      </c>
      <c r="D17" s="82" t="s">
        <v>134</v>
      </c>
      <c r="E17" s="43">
        <v>70000</v>
      </c>
      <c r="F17" s="82">
        <v>40</v>
      </c>
      <c r="G17" s="42">
        <f>+E17*F17/1000</f>
        <v>2800</v>
      </c>
    </row>
    <row r="18" spans="1:8" ht="42" customHeight="1">
      <c r="A18" s="300" t="s">
        <v>155</v>
      </c>
      <c r="B18" s="301"/>
      <c r="C18" s="301"/>
      <c r="D18" s="301"/>
      <c r="E18" s="301"/>
      <c r="F18" s="302"/>
      <c r="G18" s="42">
        <f>G20</f>
        <v>4000</v>
      </c>
      <c r="H18" s="46"/>
    </row>
    <row r="19" spans="1:8" ht="21.75" customHeight="1">
      <c r="A19" s="300" t="s">
        <v>132</v>
      </c>
      <c r="B19" s="301"/>
      <c r="C19" s="301"/>
      <c r="D19" s="301"/>
      <c r="E19" s="301"/>
      <c r="F19" s="302"/>
      <c r="G19" s="42">
        <f>G20</f>
        <v>4000</v>
      </c>
      <c r="H19" s="46"/>
    </row>
    <row r="20" spans="1:8" ht="26.25" customHeight="1">
      <c r="A20" s="82">
        <v>42981200</v>
      </c>
      <c r="B20" s="82" t="s">
        <v>156</v>
      </c>
      <c r="C20" s="80" t="s">
        <v>125</v>
      </c>
      <c r="D20" s="82" t="s">
        <v>134</v>
      </c>
      <c r="E20" s="43">
        <v>4000000</v>
      </c>
      <c r="F20" s="82">
        <v>1</v>
      </c>
      <c r="G20" s="42">
        <f>+E20*F20/1000</f>
        <v>4000</v>
      </c>
    </row>
  </sheetData>
  <mergeCells count="18">
    <mergeCell ref="A2:G2"/>
    <mergeCell ref="A3:A4"/>
    <mergeCell ref="B3:B4"/>
    <mergeCell ref="C3:C4"/>
    <mergeCell ref="D3:D4"/>
    <mergeCell ref="F3:F4"/>
    <mergeCell ref="E3:E4"/>
    <mergeCell ref="A15:F15"/>
    <mergeCell ref="A16:F16"/>
    <mergeCell ref="A18:F18"/>
    <mergeCell ref="A19:F19"/>
    <mergeCell ref="A13:F13"/>
    <mergeCell ref="A14:F14"/>
    <mergeCell ref="A7:F7"/>
    <mergeCell ref="A8:F8"/>
    <mergeCell ref="A9:F9"/>
    <mergeCell ref="A11:F11"/>
    <mergeCell ref="A10:F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Հ1</vt:lpstr>
      <vt:lpstr>Հ 2</vt:lpstr>
      <vt:lpstr>Հ 3</vt:lpstr>
      <vt:lpstr>Հ4</vt:lpstr>
      <vt:lpstr>Հ5</vt:lpstr>
      <vt:lpstr>Հ 6</vt:lpstr>
      <vt:lpstr>Հ 7</vt:lpstr>
      <vt:lpstr>Հ8</vt:lpstr>
      <vt:lpstr>Հ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https:/mul2-lori.gov.am/tasks/500006/oneclick/Havelvac.xlsx?token=16763b195371d78db34afddec959b4de</cp:keywords>
  <cp:lastModifiedBy>Naira</cp:lastModifiedBy>
  <cp:lastPrinted>2022-07-06T11:31:15Z</cp:lastPrinted>
  <dcterms:created xsi:type="dcterms:W3CDTF">2020-05-26T05:50:11Z</dcterms:created>
  <dcterms:modified xsi:type="dcterms:W3CDTF">2022-07-13T05:31:54Z</dcterms:modified>
</cp:coreProperties>
</file>