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Սոց - կենսաթոշակի cashback - 40107\"/>
    </mc:Choice>
  </mc:AlternateContent>
  <bookViews>
    <workbookView xWindow="0" yWindow="0" windowWidth="28770" windowHeight="11400" tabRatio="563" activeTab="3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'1'!$A$10:$E$36</definedName>
    <definedName name="_xlnm._FilterDatabase" localSheetId="1" hidden="1">'2'!$D$1:$E$44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'1'!$A$1:$E$56</definedName>
    <definedName name="_xlnm.Print_Area" localSheetId="1">'2'!$A$1:$H$44</definedName>
    <definedName name="_xlnm.Print_Area" localSheetId="2">'3'!$A$1:$D$39</definedName>
    <definedName name="_xlnm.Print_Area" localSheetId="3">'4'!$A$1:$F$8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35" i="80" l="1"/>
  <c r="D36" i="84"/>
  <c r="B43" i="84" l="1"/>
  <c r="B42" i="80"/>
  <c r="D58" i="84" l="1"/>
  <c r="C58" i="84"/>
  <c r="B57" i="84"/>
  <c r="B56" i="84"/>
  <c r="B55" i="84"/>
  <c r="B54" i="84"/>
  <c r="B53" i="84"/>
  <c r="D51" i="84"/>
  <c r="C51" i="84"/>
  <c r="B50" i="84"/>
  <c r="B49" i="84"/>
  <c r="B48" i="84"/>
  <c r="B47" i="84"/>
  <c r="B46" i="84"/>
  <c r="D37" i="84"/>
  <c r="C37" i="84"/>
  <c r="B32" i="84"/>
  <c r="B31" i="84"/>
  <c r="D30" i="84"/>
  <c r="C30" i="84"/>
  <c r="D22" i="84"/>
  <c r="D21" i="84" s="1"/>
  <c r="C22" i="84"/>
  <c r="C21" i="84" s="1"/>
  <c r="D15" i="84"/>
  <c r="C15" i="84"/>
  <c r="G7" i="76"/>
  <c r="G53" i="76"/>
  <c r="H61" i="76"/>
  <c r="H59" i="76"/>
  <c r="G59" i="76"/>
  <c r="H58" i="76"/>
  <c r="G58" i="76"/>
  <c r="G57" i="76" s="1"/>
  <c r="G55" i="76" s="1"/>
  <c r="H57" i="76"/>
  <c r="H55" i="76" s="1"/>
  <c r="H53" i="76" s="1"/>
  <c r="H51" i="76" s="1"/>
  <c r="H67" i="76"/>
  <c r="H66" i="76" s="1"/>
  <c r="H65" i="76" s="1"/>
  <c r="H63" i="76" s="1"/>
  <c r="G66" i="76"/>
  <c r="G65" i="76" s="1"/>
  <c r="G63" i="76" s="1"/>
  <c r="G61" i="76" s="1"/>
  <c r="G67" i="76"/>
  <c r="H49" i="76" l="1"/>
  <c r="H50" i="76"/>
  <c r="H47" i="76"/>
  <c r="H45" i="76" s="1"/>
  <c r="G51" i="76"/>
  <c r="D18" i="76"/>
  <c r="G50" i="76" l="1"/>
  <c r="G49" i="76"/>
  <c r="G47" i="76"/>
  <c r="G45" i="76" s="1"/>
  <c r="D57" i="80"/>
  <c r="C57" i="80"/>
  <c r="B56" i="80"/>
  <c r="B55" i="80"/>
  <c r="B48" i="80"/>
  <c r="B54" i="80"/>
  <c r="B53" i="80"/>
  <c r="B52" i="80"/>
  <c r="D50" i="80"/>
  <c r="C50" i="80"/>
  <c r="B47" i="80"/>
  <c r="B46" i="80"/>
  <c r="B45" i="80"/>
  <c r="B31" i="80"/>
  <c r="B49" i="80"/>
  <c r="E38" i="77"/>
  <c r="E37" i="77" s="1"/>
  <c r="D38" i="77"/>
  <c r="D37" i="77" s="1"/>
  <c r="B30" i="80" l="1"/>
  <c r="F20" i="76"/>
  <c r="D24" i="77"/>
  <c r="E24" i="77"/>
  <c r="D11" i="77"/>
  <c r="D10" i="77" s="1"/>
  <c r="E11" i="77" l="1"/>
  <c r="E10" i="77" l="1"/>
  <c r="E9" i="77" s="1"/>
  <c r="D29" i="80"/>
  <c r="C29" i="80"/>
  <c r="D14" i="80"/>
  <c r="C14" i="80"/>
  <c r="G8" i="76" l="1"/>
  <c r="H8" i="76"/>
  <c r="C21" i="80" l="1"/>
  <c r="C20" i="80" s="1"/>
  <c r="G44" i="76"/>
  <c r="G28" i="76"/>
  <c r="G27" i="76" s="1"/>
  <c r="G26" i="76" s="1"/>
  <c r="G25" i="76" s="1"/>
  <c r="G24" i="76" s="1"/>
  <c r="G22" i="76" s="1"/>
  <c r="G20" i="76" s="1"/>
  <c r="G18" i="76" s="1"/>
  <c r="G17" i="76" s="1"/>
  <c r="C36" i="80"/>
  <c r="G43" i="76" l="1"/>
  <c r="G42" i="76" s="1"/>
  <c r="G41" i="76" s="1"/>
  <c r="G40" i="76" s="1"/>
  <c r="G38" i="76" s="1"/>
  <c r="G36" i="76" s="1"/>
  <c r="G34" i="76" s="1"/>
  <c r="G31" i="76" l="1"/>
  <c r="G29" i="76" s="1"/>
  <c r="G33" i="76"/>
  <c r="D36" i="80"/>
  <c r="H28" i="76"/>
  <c r="H27" i="76" s="1"/>
  <c r="H26" i="76" s="1"/>
  <c r="H25" i="76" s="1"/>
  <c r="H24" i="76" s="1"/>
  <c r="H22" i="76" s="1"/>
  <c r="H20" i="76" s="1"/>
  <c r="H18" i="76" s="1"/>
  <c r="H17" i="76" s="1"/>
  <c r="H15" i="76" s="1"/>
  <c r="H13" i="76" s="1"/>
  <c r="D21" i="80" l="1"/>
  <c r="D20" i="80" s="1"/>
  <c r="H44" i="76"/>
  <c r="H43" i="76" l="1"/>
  <c r="H42" i="76" s="1"/>
  <c r="H41" i="76" s="1"/>
  <c r="H40" i="76" s="1"/>
  <c r="H38" i="76" s="1"/>
  <c r="H36" i="76" s="1"/>
  <c r="H34" i="76" s="1"/>
  <c r="H31" i="76" l="1"/>
  <c r="H29" i="76" s="1"/>
  <c r="H33" i="76"/>
  <c r="H11" i="76"/>
  <c r="H9" i="76" s="1"/>
  <c r="D9" i="77" l="1"/>
  <c r="G15" i="76" l="1"/>
  <c r="G13" i="76" s="1"/>
  <c r="G11" i="76" s="1"/>
  <c r="G9" i="76" s="1"/>
</calcChain>
</file>

<file path=xl/sharedStrings.xml><?xml version="1.0" encoding="utf-8"?>
<sst xmlns="http://schemas.openxmlformats.org/spreadsheetml/2006/main" count="272" uniqueCount="120">
  <si>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</si>
  <si>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</si>
  <si>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</si>
  <si>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</si>
  <si>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</si>
  <si>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</si>
  <si>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</si>
  <si>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</si>
  <si>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</si>
  <si>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</si>
  <si>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</si>
  <si>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</si>
  <si>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</si>
  <si>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</si>
  <si>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</si>
  <si>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</si>
  <si>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</si>
  <si>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</si>
  <si>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</si>
  <si>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</si>
  <si>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</si>
  <si>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Ծերություն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</si>
  <si>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</si>
  <si>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</si>
  <si>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</si>
  <si>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</si>
  <si>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</si>
  <si>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</si>
  <si>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</si>
  <si>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</si>
  <si>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</si>
  <si>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</si>
  <si>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</si>
  <si>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</si>
  <si>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</si>
  <si>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- Երեխաների կամ ընտանեկան նպաստներ բյուջեից</t>
  </si>
  <si>
    <t xml:space="preserve"> Ընտանիքի կենսամակարդակի բարձրացմանն ուղղված նպաստներ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</si>
  <si>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</si>
  <si>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</si>
  <si>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</si>
  <si>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</si>
  <si>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</si>
  <si>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</si>
  <si>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</si>
  <si>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</si>
  <si>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</si>
  <si>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</si>
  <si>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</si>
  <si>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</si>
  <si>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1011</t>
  </si>
  <si>
    <t xml:space="preserve"> 12001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</si>
  <si>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</si>
  <si>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</si>
  <si>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</si>
  <si>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</si>
  <si>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</si>
  <si>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</si>
  <si>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</si>
  <si>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</si>
  <si>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</si>
  <si>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</si>
  <si>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</si>
  <si>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</si>
  <si>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</si>
  <si>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</si>
  <si>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</si>
  <si>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</si>
  <si>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</si>
  <si>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</si>
  <si>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</si>
  <si>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</si>
  <si>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 xml:space="preserve"> ՀՀ կառավարության 2022 թվականի</t>
  </si>
  <si>
    <t>Ինն ամիս</t>
  </si>
  <si>
    <t>Ծրագրի միջոցառումներ</t>
  </si>
  <si>
    <t>(հազար դրամ)</t>
  </si>
  <si>
    <t xml:space="preserve"> Ընտանիքի կենսամակարդակի բարձրացմանն ուղղված նպաստներ ստացող ընտանիքների թիվ, հատ</t>
  </si>
  <si>
    <t>Հավելված N 3</t>
  </si>
  <si>
    <t xml:space="preserve">
 ՀԱՅԱՍՏԱՆԻ ՀԱՆՐԱՊԵՏՈՒԹՅԱՆ ԿԱՌԱՎԱՐՈՒԹՅԱՆ 2021 ԹՎԱԿԱՆԻ ԴԵԿՏԵՄԲԵՐԻ 23-Ի N 2121-Ն ՈՐՈՇՄԱՆ N 9 ՀԱՎԵԼՎԱԾԻ N 9.15 ԱՂՅՈՒՍԱԿՆԵՐՈՒՄ ԿԱՏԱՐՎՈՂ ՓՈՓՈԽՈՒԹՅՈՒՆՆԵՐԸ </t>
  </si>
  <si>
    <t>Հավելված N 4</t>
  </si>
  <si>
    <t xml:space="preserve">Անկանխիկ եղանակով վճարումներից կենսաթոշակառուներին հետվճարի տրամադրում՝ պետություն-մասնավոր սոցիալական փոխգործակցության միջոցառման շրջանակում </t>
  </si>
  <si>
    <t>Անկանխիկ եղանակով վճարումներից կենսաթոշակառուներին հետվճարի տրամադրում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</si>
  <si>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</si>
  <si>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</si>
  <si>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</si>
  <si>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</si>
  <si>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</si>
  <si>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</si>
  <si>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Սոցիալական ապահովություն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</si>
  <si>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</si>
  <si>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</si>
  <si>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</si>
  <si>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Սոցիալական ապահովություն </t>
  </si>
  <si>
    <t xml:space="preserve"> - Այլ նպաստներ բյուջեից</t>
  </si>
  <si>
    <t>02</t>
  </si>
  <si>
    <t>04</t>
  </si>
  <si>
    <t>ՀԻՄՆԱԿԱՆ ԲԱԺԻՆՆԵՐԻՆ ՉԴԱՍՎՈՂ ՊԱՀՈՒՍՏԱՅԻՆ ՖՈՆԴԵՐ</t>
  </si>
  <si>
    <t>01</t>
  </si>
  <si>
    <t>այդ թվում՝</t>
  </si>
  <si>
    <t>ՀՀ կառավարության և համայնքների պահուստային ֆոնդ</t>
  </si>
  <si>
    <t>ՀՀ կառավարության պահուստային ֆոնդ</t>
  </si>
  <si>
    <r>
      <t xml:space="preserve">այդ թվում՝ </t>
    </r>
    <r>
      <rPr>
        <i/>
        <sz val="12"/>
        <rFont val="GHEA Grapalat"/>
        <family val="3"/>
      </rPr>
      <t>ՀՀ կառավարություն</t>
    </r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</si>
  <si>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</si>
  <si>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</si>
  <si>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</si>
  <si>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</si>
  <si>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</si>
  <si>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</si>
  <si>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ՀՀ կառավարության 2022թ. հունիսի 23-ի N 932-Լ որոշման պահանջներին համապատասխան </t>
  </si>
  <si>
    <t xml:space="preserve">  Ծրագրի անվանումը`</t>
  </si>
  <si>
    <t xml:space="preserve"> ՀՀ կառավարություն</t>
  </si>
  <si>
    <t xml:space="preserve"> Կենսաթոշակառուների, նպասատառուների միջին թիվ, մարդ, </t>
  </si>
  <si>
    <r>
      <rPr>
        <b/>
        <sz val="12"/>
        <rFont val="Calibri"/>
        <family val="2"/>
      </rPr>
      <t>«</t>
    </r>
    <r>
      <rPr>
        <b/>
        <sz val="12"/>
        <rFont val="GHEA Grapalat"/>
        <family val="3"/>
      </rPr>
  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  </r>
  </si>
  <si>
    <t xml:space="preserve"> ՀԱՅԱՍՏԱՆԻ ՀԱՆՐԱՊԵՏՈՒԹՅԱՆ ԿԱՌԱՎԱՐՈՒԹՅԱՆ 2021 ԹՎԱԿԱՆԻ ԴԵԿՏԵՄԲԵՐԻ 23-Ի N 2121-Ն ՈՐՈՇՄԱՆ  N N 3 ԵՎ  4  ՀԱՎԵԼՎԱԾՆԵՐՈՒՄ ԿԱՏԱՐՎՈՂ ՓՈՓՈԽՈՒԹՅՈՒՆՆԵՐԸ ԵՎ ԼՐԱՑՈՒՄՆԵՐԸ</t>
  </si>
  <si>
    <t>Ցուցանիշների փոփոխությունը
(նվազեցումները նշված են փակագծերում)</t>
  </si>
  <si>
    <t xml:space="preserve">
 ՀԱՅԱՍՏԱՆԻ ՀԱՆՐԱՊԵՏՈՒԹՅԱՆ ԿԱՌԱՎԱՐՈՒԹՅԱՆ 2021 ԹՎԱԿԱՆԻ ԴԵԿՏԵՄԲԵՐԻ 23-Ի N 2121-Ն ՈՐՈՇՄԱՆ N 9 ՀԱՎԵԼՎԱԾԻ N N 9.15 ԵՎ 9.47 ԱՂՅՈՒՍԱԿՆԵՐՈՒՄ ԿԱՏԱՐՎՈՂ ՓՈՓՈԽՈՒԹՅՈՒՆՆԵՐԸ ԵՎ ԼՐԱՑՈՒՄՆԵՐԸ</t>
  </si>
  <si>
    <t xml:space="preserve">Ցուցանիշների փոփոխությունը
(ավելացումները նշված են դրական նշանով) 
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</si>
  <si>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</si>
  <si>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</si>
  <si>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</si>
  <si>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  N 9.1.20 ԵՎ 9.1.59 ԱՂՅՈՒՍԱԿՆԵՐՈՒՄ ԿԱՏԱՐՎՈՂ ՓՈՓՈԽՈՒԹՅՈՒՆՆԵՐԸ ԵՎ ԼՐԱՑՈՒՄՆԵՐԸ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</si>
</sst>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3" formatCode="_-* #,##0.00\ _֏_-;\-* #,##0.00\ _֏_-;_-* &quot;-&quot;??\ _֏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* #,##0.0_);_(* \(#,##0.0\);_(* &quot;-&quot;??_);_(@_)"/>
    <numFmt numFmtId="171" formatCode="_(* #,##0_);_(* \(#,##0\);_(* &quot;-&quot;??_);_(@_)"/>
    <numFmt numFmtId="172" formatCode="_(* #,##0.0_);_(* \(#,##0.0\);_(* &quot;-&quot;?_);_(@_)"/>
    <numFmt numFmtId="173" formatCode="#,##0.0_);\(#,##0.0\)"/>
    <numFmt numFmtId="174" formatCode="##,##0.0;\(##,##0.0\);\-"/>
    <numFmt numFmtId="175" formatCode="_-* #,##0\ _₽_-;\-* #,##0\ _₽_-;_-* &quot;-&quot;\ _₽_-;_-@_-"/>
    <numFmt numFmtId="176" formatCode="_-* #,##0.00\ _₽_-;\-* #,##0.00\ _₽_-;_-* &quot;-&quot;??\ _₽_-;_-@_-"/>
    <numFmt numFmtId="177" formatCode="_-* #,##0.00_-;\-* #,##0.00_-;_-* &quot;-&quot;??_-;_-@_-"/>
    <numFmt numFmtId="178" formatCode="_-* #,##0.00_?_._-;\-* #,##0.00_?_._-;_-* &quot;-&quot;??_?_._-;_-@_-"/>
    <numFmt numFmtId="179" formatCode="_-* #,##0.00\ _դ_ր_._-;\-* #,##0.00\ _դ_ր_._-;_-* &quot;-&quot;??\ _դ_ր_._-;_-@_-"/>
    <numFmt numFmtId="180" formatCode="_-* #,##0.00_р_._-;\-* #,##0.00_р_._-;_-* &quot;-&quot;??_р_._-;_-@_-"/>
    <numFmt numFmtId="181" formatCode="[$€-2]\ #,##0.00_);[Red]\([$€-2]\ #,##0.00\)"/>
    <numFmt numFmtId="182" formatCode="General_)"/>
    <numFmt numFmtId="183" formatCode="_-* #,##0.00\ _ _-;\-* #,##0.00\ _ _-;_-* &quot;-&quot;??\ _ _-;_-@_-"/>
    <numFmt numFmtId="184" formatCode="_ * #,##0_)\ &quot;$&quot;_ ;_ * \(#,##0\)\ &quot;$&quot;_ ;_ * &quot;-&quot;_)\ &quot;$&quot;_ ;_ @_ "/>
    <numFmt numFmtId="185" formatCode="_([$€-2]* #,##0.00_);_([$€-2]* \(#,##0.00\);_([$€-2]* &quot;-&quot;??_)"/>
    <numFmt numFmtId="186" formatCode="0_);\(0\)"/>
  </numFmts>
  <fonts count="1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name val="Calibri"/>
      <family val="2"/>
    </font>
    <font>
      <b/>
      <sz val="14"/>
      <name val="GHEA Grapalat"/>
      <family val="2"/>
    </font>
  </fonts>
  <fills count="8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20">
    <xf numFmtId="0" fontId="0" fillId="0" borderId="0"/>
    <xf numFmtId="169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74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4" applyNumberFormat="0" applyAlignment="0" applyProtection="0"/>
    <xf numFmtId="0" fontId="32" fillId="7" borderId="15" applyNumberFormat="0" applyAlignment="0" applyProtection="0"/>
    <xf numFmtId="0" fontId="33" fillId="7" borderId="14" applyNumberFormat="0" applyAlignment="0" applyProtection="0"/>
    <xf numFmtId="0" fontId="34" fillId="0" borderId="16" applyNumberFormat="0" applyFill="0" applyAlignment="0" applyProtection="0"/>
    <xf numFmtId="0" fontId="35" fillId="8" borderId="17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169" fontId="40" fillId="0" borderId="0" applyFont="0" applyFill="0" applyBorder="0" applyAlignment="0" applyProtection="0"/>
    <xf numFmtId="0" fontId="10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4" applyNumberFormat="0" applyAlignment="0" applyProtection="0"/>
    <xf numFmtId="0" fontId="48" fillId="8" borderId="17" applyNumberFormat="0" applyAlignment="0" applyProtection="0"/>
    <xf numFmtId="169" fontId="41" fillId="0" borderId="0" applyFont="0" applyFill="0" applyBorder="0" applyAlignment="0" applyProtection="0"/>
    <xf numFmtId="169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1" applyNumberFormat="0" applyFill="0" applyAlignment="0" applyProtection="0"/>
    <xf numFmtId="0" fontId="52" fillId="0" borderId="12" applyNumberFormat="0" applyFill="0" applyAlignment="0" applyProtection="0"/>
    <xf numFmtId="0" fontId="53" fillId="0" borderId="13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4" applyNumberFormat="0" applyAlignment="0" applyProtection="0"/>
    <xf numFmtId="0" fontId="55" fillId="0" borderId="16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8" applyNumberFormat="0" applyFont="0" applyAlignment="0" applyProtection="0"/>
    <xf numFmtId="0" fontId="8" fillId="9" borderId="18" applyNumberFormat="0" applyFont="0" applyAlignment="0" applyProtection="0"/>
    <xf numFmtId="0" fontId="59" fillId="7" borderId="15" applyNumberFormat="0" applyAlignment="0" applyProtection="0"/>
    <xf numFmtId="0" fontId="60" fillId="0" borderId="0" applyNumberFormat="0" applyFill="0" applyBorder="0" applyAlignment="0" applyProtection="0"/>
    <xf numFmtId="0" fontId="61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8" applyNumberFormat="0" applyFont="0" applyAlignment="0" applyProtection="0"/>
    <xf numFmtId="174" fontId="63" fillId="0" borderId="0" applyFill="0" applyBorder="0" applyProtection="0">
      <alignment horizontal="right" vertical="top"/>
    </xf>
    <xf numFmtId="0" fontId="6" fillId="0" borderId="0"/>
    <xf numFmtId="169" fontId="6" fillId="0" borderId="0" applyFont="0" applyFill="0" applyBorder="0" applyAlignment="0" applyProtection="0"/>
    <xf numFmtId="164" fontId="64" fillId="0" borderId="0" applyFont="0" applyFill="0" applyBorder="0" applyAlignment="0" applyProtection="0"/>
    <xf numFmtId="164" fontId="64" fillId="0" borderId="0" applyFont="0" applyFill="0" applyBorder="0" applyAlignment="0" applyProtection="0"/>
    <xf numFmtId="0" fontId="11" fillId="0" borderId="0"/>
    <xf numFmtId="0" fontId="11" fillId="0" borderId="0"/>
    <xf numFmtId="0" fontId="65" fillId="0" borderId="0"/>
    <xf numFmtId="0" fontId="11" fillId="0" borderId="0"/>
    <xf numFmtId="0" fontId="11" fillId="0" borderId="0"/>
    <xf numFmtId="0" fontId="13" fillId="0" borderId="0"/>
    <xf numFmtId="0" fontId="66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6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6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6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6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6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6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6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6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6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6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6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164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47" fillId="7" borderId="14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2" fillId="7" borderId="14" applyNumberFormat="0" applyAlignment="0" applyProtection="0"/>
    <xf numFmtId="0" fontId="80" fillId="44" borderId="20" applyNumberFormat="0" applyAlignment="0" applyProtection="0"/>
    <xf numFmtId="0" fontId="83" fillId="72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33" fillId="7" borderId="14" applyNumberFormat="0" applyAlignment="0" applyProtection="0"/>
    <xf numFmtId="0" fontId="84" fillId="73" borderId="21" applyNumberFormat="0" applyAlignment="0" applyProtection="0"/>
    <xf numFmtId="0" fontId="35" fillId="8" borderId="17" applyNumberFormat="0" applyAlignment="0" applyProtection="0"/>
    <xf numFmtId="0" fontId="48" fillId="8" borderId="17" applyNumberFormat="0" applyAlignment="0" applyProtection="0"/>
    <xf numFmtId="0" fontId="85" fillId="59" borderId="21" applyNumberFormat="0" applyAlignment="0" applyProtection="0"/>
    <xf numFmtId="0" fontId="86" fillId="8" borderId="17" applyNumberFormat="0" applyAlignment="0" applyProtection="0"/>
    <xf numFmtId="0" fontId="87" fillId="73" borderId="21" applyNumberFormat="0" applyAlignment="0" applyProtection="0"/>
    <xf numFmtId="0" fontId="35" fillId="8" borderId="17" applyNumberFormat="0" applyAlignment="0" applyProtection="0"/>
    <xf numFmtId="175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88" fillId="0" borderId="0" applyFont="0" applyFill="0" applyBorder="0" applyAlignment="0" applyProtection="0"/>
    <xf numFmtId="176" fontId="88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6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8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78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9" fontId="90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6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40" fillId="0" borderId="0" applyFont="0" applyFill="0" applyBorder="0" applyAlignment="0" applyProtection="0"/>
    <xf numFmtId="181" fontId="11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80" fontId="11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5" fontId="11" fillId="0" borderId="0" applyFont="0" applyFill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1" fillId="0" borderId="0" applyFont="0" applyFill="0" applyBorder="0" applyAlignment="0" applyProtection="0"/>
    <xf numFmtId="182" fontId="65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6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7" fontId="11" fillId="0" borderId="0" applyFont="0" applyFill="0" applyBorder="0" applyAlignment="0" applyProtection="0"/>
    <xf numFmtId="183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88" fillId="0" borderId="0" applyFont="0" applyFill="0" applyBorder="0" applyAlignment="0" applyProtection="0"/>
    <xf numFmtId="176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76" fontId="88" fillId="0" borderId="0" applyFont="0" applyFill="0" applyBorder="0" applyAlignment="0" applyProtection="0"/>
    <xf numFmtId="169" fontId="6" fillId="0" borderId="0" applyFont="0" applyFill="0" applyBorder="0" applyAlignment="0" applyProtection="0"/>
    <xf numFmtId="18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22" fillId="0" borderId="0" applyFont="0" applyFill="0" applyBorder="0" applyAlignment="0" applyProtection="0">
      <alignment horizontal="left" vertical="top" wrapText="1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176" fontId="6" fillId="0" borderId="0" applyFont="0" applyFill="0" applyBorder="0" applyAlignment="0" applyProtection="0"/>
    <xf numFmtId="169" fontId="40" fillId="0" borderId="0" applyFont="0" applyFill="0" applyBorder="0" applyAlignment="0" applyProtection="0"/>
    <xf numFmtId="184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22" fillId="0" borderId="0" applyFont="0" applyFill="0" applyBorder="0" applyAlignment="0" applyProtection="0">
      <alignment horizontal="left" vertical="top" wrapText="1"/>
    </xf>
    <xf numFmtId="169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85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2" applyNumberFormat="0" applyFill="0" applyAlignment="0" applyProtection="0"/>
    <xf numFmtId="0" fontId="25" fillId="0" borderId="11" applyNumberFormat="0" applyFill="0" applyAlignment="0" applyProtection="0"/>
    <xf numFmtId="0" fontId="51" fillId="0" borderId="11" applyNumberFormat="0" applyFill="0" applyAlignment="0" applyProtection="0"/>
    <xf numFmtId="0" fontId="102" fillId="0" borderId="23" applyNumberFormat="0" applyFill="0" applyAlignment="0" applyProtection="0"/>
    <xf numFmtId="0" fontId="103" fillId="0" borderId="11" applyNumberFormat="0" applyFill="0" applyAlignment="0" applyProtection="0"/>
    <xf numFmtId="0" fontId="104" fillId="0" borderId="24" applyNumberFormat="0" applyFill="0" applyAlignment="0" applyProtection="0"/>
    <xf numFmtId="0" fontId="25" fillId="0" borderId="11" applyNumberFormat="0" applyFill="0" applyAlignment="0" applyProtection="0"/>
    <xf numFmtId="0" fontId="105" fillId="0" borderId="25" applyNumberFormat="0" applyFill="0" applyAlignment="0" applyProtection="0"/>
    <xf numFmtId="0" fontId="26" fillId="0" borderId="12" applyNumberFormat="0" applyFill="0" applyAlignment="0" applyProtection="0"/>
    <xf numFmtId="0" fontId="52" fillId="0" borderId="12" applyNumberFormat="0" applyFill="0" applyAlignment="0" applyProtection="0"/>
    <xf numFmtId="0" fontId="106" fillId="0" borderId="26" applyNumberFormat="0" applyFill="0" applyAlignment="0" applyProtection="0"/>
    <xf numFmtId="0" fontId="107" fillId="0" borderId="12" applyNumberFormat="0" applyFill="0" applyAlignment="0" applyProtection="0"/>
    <xf numFmtId="0" fontId="108" fillId="0" borderId="25" applyNumberFormat="0" applyFill="0" applyAlignment="0" applyProtection="0"/>
    <xf numFmtId="0" fontId="26" fillId="0" borderId="12" applyNumberFormat="0" applyFill="0" applyAlignment="0" applyProtection="0"/>
    <xf numFmtId="0" fontId="109" fillId="0" borderId="27" applyNumberFormat="0" applyFill="0" applyAlignment="0" applyProtection="0"/>
    <xf numFmtId="0" fontId="27" fillId="0" borderId="13" applyNumberFormat="0" applyFill="0" applyAlignment="0" applyProtection="0"/>
    <xf numFmtId="0" fontId="53" fillId="0" borderId="13" applyNumberFormat="0" applyFill="0" applyAlignment="0" applyProtection="0"/>
    <xf numFmtId="0" fontId="110" fillId="0" borderId="28" applyNumberFormat="0" applyFill="0" applyAlignment="0" applyProtection="0"/>
    <xf numFmtId="0" fontId="111" fillId="0" borderId="13" applyNumberFormat="0" applyFill="0" applyAlignment="0" applyProtection="0"/>
    <xf numFmtId="0" fontId="112" fillId="0" borderId="29" applyNumberFormat="0" applyFill="0" applyAlignment="0" applyProtection="0"/>
    <xf numFmtId="0" fontId="27" fillId="0" borderId="13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54" fillId="6" borderId="14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8" fillId="6" borderId="14" applyNumberFormat="0" applyAlignment="0" applyProtection="0"/>
    <xf numFmtId="0" fontId="116" fillId="37" borderId="20" applyNumberFormat="0" applyAlignment="0" applyProtection="0"/>
    <xf numFmtId="0" fontId="119" fillId="46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31" fillId="6" borderId="14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30" applyNumberFormat="0" applyFill="0" applyAlignment="0" applyProtection="0"/>
    <xf numFmtId="0" fontId="34" fillId="0" borderId="16" applyNumberFormat="0" applyFill="0" applyAlignment="0" applyProtection="0"/>
    <xf numFmtId="0" fontId="55" fillId="0" borderId="16" applyNumberFormat="0" applyFill="0" applyAlignment="0" applyProtection="0"/>
    <xf numFmtId="0" fontId="127" fillId="0" borderId="31" applyNumberFormat="0" applyFill="0" applyAlignment="0" applyProtection="0"/>
    <xf numFmtId="0" fontId="128" fillId="0" borderId="16" applyNumberFormat="0" applyFill="0" applyAlignment="0" applyProtection="0"/>
    <xf numFmtId="0" fontId="129" fillId="0" borderId="30" applyNumberFormat="0" applyFill="0" applyAlignment="0" applyProtection="0"/>
    <xf numFmtId="0" fontId="34" fillId="0" borderId="16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6" fillId="0" borderId="0"/>
    <xf numFmtId="0" fontId="68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6" fillId="0" borderId="0"/>
    <xf numFmtId="0" fontId="137" fillId="0" borderId="0"/>
    <xf numFmtId="0" fontId="40" fillId="0" borderId="0"/>
    <xf numFmtId="0" fontId="6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6" fillId="0" borderId="0"/>
    <xf numFmtId="0" fontId="41" fillId="0" borderId="0"/>
    <xf numFmtId="0" fontId="11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1" fillId="0" borderId="0"/>
    <xf numFmtId="0" fontId="139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0" fillId="0" borderId="0"/>
    <xf numFmtId="0" fontId="11" fillId="0" borderId="0"/>
    <xf numFmtId="0" fontId="41" fillId="0" borderId="0"/>
    <xf numFmtId="0" fontId="65" fillId="0" borderId="0"/>
    <xf numFmtId="0" fontId="89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8" fillId="0" borderId="0"/>
    <xf numFmtId="0" fontId="11" fillId="0" borderId="0"/>
    <xf numFmtId="0" fontId="88" fillId="0" borderId="0"/>
    <xf numFmtId="0" fontId="8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0" fontId="66" fillId="0" borderId="0"/>
    <xf numFmtId="0" fontId="11" fillId="0" borderId="0"/>
    <xf numFmtId="0" fontId="11" fillId="0" borderId="0"/>
    <xf numFmtId="0" fontId="40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39" fillId="0" borderId="0"/>
    <xf numFmtId="0" fontId="11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11" fillId="0" borderId="0"/>
    <xf numFmtId="0" fontId="138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6" fillId="0" borderId="0"/>
    <xf numFmtId="0" fontId="65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4" fillId="9" borderId="18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23" fillId="9" borderId="18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6" fillId="9" borderId="18" applyNumberFormat="0" applyFont="0" applyAlignment="0" applyProtection="0"/>
    <xf numFmtId="0" fontId="40" fillId="41" borderId="32" applyNumberFormat="0" applyFont="0" applyAlignment="0" applyProtection="0"/>
    <xf numFmtId="0" fontId="11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66" fillId="9" borderId="18" applyNumberFormat="0" applyFont="0" applyAlignment="0" applyProtection="0"/>
    <xf numFmtId="0" fontId="6" fillId="9" borderId="18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6" fillId="9" borderId="18" applyNumberFormat="0" applyFont="0" applyAlignment="0" applyProtection="0"/>
    <xf numFmtId="0" fontId="23" fillId="9" borderId="18" applyNumberFormat="0" applyFon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59" fillId="7" borderId="15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4" fillId="7" borderId="15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5" fillId="72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32" fillId="7" borderId="15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5" fillId="0" borderId="0"/>
    <xf numFmtId="0" fontId="13" fillId="0" borderId="0"/>
    <xf numFmtId="164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61" fillId="0" borderId="19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4" fillId="0" borderId="19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5" fillId="0" borderId="36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38" fillId="0" borderId="19" applyNumberFormat="0" applyFill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2" fontId="160" fillId="0" borderId="37">
      <protection locked="0"/>
    </xf>
    <xf numFmtId="182" fontId="161" fillId="78" borderId="37"/>
    <xf numFmtId="0" fontId="65" fillId="0" borderId="0"/>
    <xf numFmtId="1" fontId="136" fillId="0" borderId="0"/>
    <xf numFmtId="0" fontId="65" fillId="0" borderId="0"/>
    <xf numFmtId="0" fontId="6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6" fillId="0" borderId="0"/>
    <xf numFmtId="0" fontId="65" fillId="0" borderId="0"/>
    <xf numFmtId="0" fontId="6" fillId="9" borderId="18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80" fontId="40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6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80" fontId="65" fillId="0" borderId="0" applyFont="0" applyFill="0" applyBorder="0" applyAlignment="0" applyProtection="0"/>
    <xf numFmtId="169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176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8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0" borderId="0"/>
    <xf numFmtId="0" fontId="2" fillId="0" borderId="0"/>
    <xf numFmtId="0" fontId="2" fillId="9" borderId="18" applyNumberFormat="0" applyFont="0" applyAlignment="0" applyProtection="0"/>
    <xf numFmtId="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163" fillId="0" borderId="0"/>
    <xf numFmtId="183" fontId="163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0" borderId="0"/>
    <xf numFmtId="0" fontId="1" fillId="0" borderId="0"/>
    <xf numFmtId="0" fontId="1" fillId="9" borderId="18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9" borderId="18" applyNumberFormat="0" applyFont="0" applyAlignment="0" applyProtection="0"/>
    <xf numFmtId="0" fontId="1" fillId="0" borderId="0"/>
    <xf numFmtId="0" fontId="1" fillId="0" borderId="0"/>
    <xf numFmtId="0" fontId="1" fillId="9" borderId="18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40" fillId="0" borderId="0"/>
    <xf numFmtId="183" fontId="40" fillId="0" borderId="0" applyFont="0" applyFill="0" applyBorder="0" applyAlignment="0" applyProtection="0"/>
  </cellStyleXfs>
  <cellXfs count="222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4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72" fontId="17" fillId="2" borderId="0" xfId="0" applyNumberFormat="1" applyFont="1" applyFill="1"/>
    <xf numFmtId="171" fontId="17" fillId="2" borderId="0" xfId="1" applyNumberFormat="1" applyFont="1" applyFill="1"/>
    <xf numFmtId="170" fontId="17" fillId="2" borderId="0" xfId="0" applyNumberFormat="1" applyFont="1" applyFill="1" applyAlignment="1">
      <alignment wrapText="1"/>
    </xf>
    <xf numFmtId="174" fontId="17" fillId="2" borderId="1" xfId="17" applyNumberFormat="1" applyFont="1" applyFill="1" applyBorder="1" applyAlignment="1">
      <alignment horizontal="left" vertical="top"/>
    </xf>
    <xf numFmtId="170" fontId="16" fillId="2" borderId="43" xfId="1" applyNumberFormat="1" applyFont="1" applyFill="1" applyBorder="1" applyAlignment="1">
      <alignment horizontal="left" vertical="top" wrapText="1"/>
    </xf>
    <xf numFmtId="170" fontId="16" fillId="2" borderId="41" xfId="1" applyNumberFormat="1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right" wrapText="1"/>
    </xf>
    <xf numFmtId="173" fontId="17" fillId="2" borderId="0" xfId="0" applyNumberFormat="1" applyFont="1" applyFill="1" applyAlignment="1">
      <alignment wrapText="1"/>
    </xf>
    <xf numFmtId="170" fontId="17" fillId="2" borderId="1" xfId="1" applyNumberFormat="1" applyFont="1" applyFill="1" applyBorder="1" applyAlignment="1">
      <alignment horizontal="center" wrapText="1"/>
    </xf>
    <xf numFmtId="170" fontId="16" fillId="2" borderId="42" xfId="1" applyNumberFormat="1" applyFont="1" applyFill="1" applyBorder="1" applyAlignment="1">
      <alignment horizontal="left" vertical="top" wrapText="1"/>
    </xf>
    <xf numFmtId="169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0" fontId="162" fillId="2" borderId="1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right" wrapText="1"/>
    </xf>
    <xf numFmtId="174" fontId="16" fillId="2" borderId="1" xfId="152" applyNumberFormat="1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174" fontId="17" fillId="2" borderId="1" xfId="17" applyNumberFormat="1" applyFont="1" applyFill="1" applyBorder="1" applyAlignment="1">
      <alignment horizontal="center"/>
    </xf>
    <xf numFmtId="174" fontId="16" fillId="2" borderId="1" xfId="17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right" wrapText="1"/>
    </xf>
    <xf numFmtId="0" fontId="17" fillId="2" borderId="0" xfId="0" applyFont="1" applyFill="1" applyAlignment="1">
      <alignment horizontal="right"/>
    </xf>
    <xf numFmtId="170" fontId="17" fillId="2" borderId="1" xfId="1" applyNumberFormat="1" applyFont="1" applyFill="1" applyBorder="1" applyAlignment="1">
      <alignment horizontal="left" wrapText="1"/>
    </xf>
    <xf numFmtId="173" fontId="16" fillId="2" borderId="1" xfId="152" applyNumberFormat="1" applyFont="1" applyFill="1" applyBorder="1" applyAlignment="1">
      <alignment horizontal="center"/>
    </xf>
    <xf numFmtId="0" fontId="19" fillId="2" borderId="5" xfId="15" applyFont="1" applyFill="1" applyBorder="1" applyAlignment="1">
      <alignment horizontal="right" vertical="center" wrapText="1"/>
    </xf>
    <xf numFmtId="0" fontId="16" fillId="2" borderId="9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39" xfId="0" applyFont="1" applyFill="1" applyBorder="1" applyAlignment="1">
      <alignment horizontal="right" vertical="top" wrapText="1"/>
    </xf>
    <xf numFmtId="0" fontId="16" fillId="2" borderId="46" xfId="0" applyFont="1" applyFill="1" applyBorder="1" applyAlignment="1">
      <alignment horizontal="right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64" fillId="2" borderId="1" xfId="0" applyFont="1" applyFill="1" applyBorder="1" applyAlignment="1">
      <alignment horizontal="left" vertical="center" wrapText="1"/>
    </xf>
    <xf numFmtId="39" fontId="17" fillId="2" borderId="0" xfId="0" applyNumberFormat="1" applyFont="1" applyFill="1"/>
    <xf numFmtId="169" fontId="17" fillId="2" borderId="0" xfId="0" applyNumberFormat="1" applyFont="1" applyFill="1"/>
    <xf numFmtId="171" fontId="17" fillId="2" borderId="0" xfId="0" applyNumberFormat="1" applyFont="1" applyFill="1"/>
    <xf numFmtId="169" fontId="17" fillId="2" borderId="0" xfId="1" applyFont="1" applyFill="1"/>
    <xf numFmtId="0" fontId="17" fillId="2" borderId="0" xfId="0" applyFont="1" applyFill="1" applyBorder="1" applyAlignment="1">
      <alignment horizontal="left" vertical="top" wrapText="1"/>
    </xf>
    <xf numFmtId="0" fontId="164" fillId="2" borderId="1" xfId="0" applyFont="1" applyFill="1" applyBorder="1" applyAlignment="1">
      <alignment horizontal="left" vertical="top"/>
    </xf>
    <xf numFmtId="0" fontId="17" fillId="2" borderId="38" xfId="0" applyFont="1" applyFill="1" applyBorder="1" applyAlignment="1">
      <alignment horizontal="left"/>
    </xf>
    <xf numFmtId="0" fontId="164" fillId="2" borderId="1" xfId="0" applyFont="1" applyFill="1" applyBorder="1" applyAlignment="1">
      <alignment horizontal="left" wrapText="1"/>
    </xf>
    <xf numFmtId="0" fontId="17" fillId="2" borderId="0" xfId="14" applyFont="1" applyFill="1" applyAlignment="1">
      <alignment horizontal="center"/>
    </xf>
    <xf numFmtId="173" fontId="17" fillId="2" borderId="1" xfId="1" applyNumberFormat="1" applyFont="1" applyFill="1" applyBorder="1" applyAlignment="1">
      <alignment horizontal="right" wrapText="1"/>
    </xf>
    <xf numFmtId="173" fontId="16" fillId="2" borderId="1" xfId="17" applyNumberFormat="1" applyFont="1" applyFill="1" applyBorder="1" applyAlignment="1">
      <alignment horizontal="right" wrapText="1"/>
    </xf>
    <xf numFmtId="0" fontId="17" fillId="2" borderId="0" xfId="0" applyFont="1" applyFill="1" applyAlignment="1">
      <alignment horizontal="right" wrapText="1"/>
    </xf>
    <xf numFmtId="0" fontId="17" fillId="2" borderId="0" xfId="0" applyFont="1" applyFill="1" applyAlignment="1">
      <alignment horizontal="right"/>
    </xf>
    <xf numFmtId="0" fontId="16" fillId="2" borderId="1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73" fontId="17" fillId="2" borderId="0" xfId="1" applyNumberFormat="1" applyFont="1" applyFill="1" applyBorder="1" applyAlignment="1">
      <alignment horizontal="right" wrapText="1"/>
    </xf>
    <xf numFmtId="173" fontId="17" fillId="2" borderId="0" xfId="0" applyNumberFormat="1" applyFont="1" applyFill="1" applyAlignment="1">
      <alignment horizontal="right"/>
    </xf>
    <xf numFmtId="173" fontId="17" fillId="2" borderId="0" xfId="0" applyNumberFormat="1" applyFont="1" applyFill="1" applyBorder="1" applyAlignment="1">
      <alignment wrapText="1"/>
    </xf>
    <xf numFmtId="173" fontId="17" fillId="2" borderId="0" xfId="14" applyNumberFormat="1" applyFont="1" applyFill="1" applyAlignment="1">
      <alignment horizontal="center" vertical="center"/>
    </xf>
    <xf numFmtId="173" fontId="17" fillId="2" borderId="0" xfId="0" applyNumberFormat="1" applyFont="1" applyFill="1"/>
    <xf numFmtId="173" fontId="17" fillId="2" borderId="1" xfId="0" applyNumberFormat="1" applyFont="1" applyFill="1" applyBorder="1" applyAlignment="1">
      <alignment horizontal="right" vertical="top" wrapText="1"/>
    </xf>
    <xf numFmtId="173" fontId="17" fillId="2" borderId="1" xfId="0" applyNumberFormat="1" applyFont="1" applyFill="1" applyBorder="1" applyAlignment="1">
      <alignment horizontal="right" wrapText="1"/>
    </xf>
    <xf numFmtId="186" fontId="17" fillId="2" borderId="1" xfId="0" applyNumberFormat="1" applyFont="1" applyFill="1" applyBorder="1" applyAlignment="1">
      <alignment horizontal="right" vertical="center" wrapText="1"/>
    </xf>
    <xf numFmtId="37" fontId="17" fillId="2" borderId="1" xfId="1" applyNumberFormat="1" applyFont="1" applyFill="1" applyBorder="1" applyAlignment="1">
      <alignment horizontal="right" vertical="center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right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wrapText="1"/>
    </xf>
    <xf numFmtId="0" fontId="17" fillId="2" borderId="9" xfId="0" applyFont="1" applyFill="1" applyBorder="1" applyAlignment="1">
      <alignment horizontal="left" vertical="top" wrapText="1"/>
    </xf>
    <xf numFmtId="0" fontId="18" fillId="2" borderId="42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center" vertical="center" wrapText="1"/>
    </xf>
    <xf numFmtId="0" fontId="19" fillId="2" borderId="42" xfId="15" applyFont="1" applyFill="1" applyBorder="1" applyAlignment="1">
      <alignment horizontal="right" vertical="center" wrapText="1"/>
    </xf>
    <xf numFmtId="0" fontId="18" fillId="2" borderId="43" xfId="0" applyFont="1" applyFill="1" applyBorder="1" applyAlignment="1">
      <alignment horizontal="left" vertical="top" wrapText="1"/>
    </xf>
    <xf numFmtId="0" fontId="164" fillId="2" borderId="0" xfId="0" applyFont="1" applyFill="1" applyBorder="1" applyAlignment="1">
      <alignment horizontal="left" vertical="center" wrapText="1"/>
    </xf>
    <xf numFmtId="0" fontId="18" fillId="2" borderId="41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 wrapText="1"/>
    </xf>
    <xf numFmtId="0" fontId="166" fillId="0" borderId="42" xfId="0" applyFont="1" applyBorder="1" applyAlignment="1">
      <alignment horizontal="left" vertical="top" wrapText="1"/>
    </xf>
    <xf numFmtId="0" fontId="166" fillId="0" borderId="43" xfId="0" applyFont="1" applyBorder="1" applyAlignment="1">
      <alignment horizontal="left" vertical="top" wrapText="1"/>
    </xf>
    <xf numFmtId="0" fontId="166" fillId="0" borderId="41" xfId="0" applyFont="1" applyBorder="1" applyAlignment="1">
      <alignment horizontal="left" vertical="top" wrapText="1"/>
    </xf>
    <xf numFmtId="0" fontId="17" fillId="2" borderId="0" xfId="0" applyFont="1" applyFill="1" applyAlignment="1"/>
    <xf numFmtId="0" fontId="17" fillId="2" borderId="4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wrapText="1"/>
    </xf>
    <xf numFmtId="0" fontId="17" fillId="2" borderId="9" xfId="0" applyFont="1" applyFill="1" applyBorder="1" applyAlignment="1">
      <alignment horizontal="center" vertical="center" wrapText="1"/>
    </xf>
    <xf numFmtId="0" fontId="166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173" fontId="17" fillId="2" borderId="42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1" fontId="15" fillId="79" borderId="0" xfId="0" applyNumberFormat="1" applyFont="1" applyFill="1"/>
    <xf numFmtId="0" fontId="166" fillId="0" borderId="1" xfId="0" applyFont="1" applyBorder="1" applyAlignment="1">
      <alignment horizontal="left" vertical="top" wrapText="1"/>
    </xf>
    <xf numFmtId="0" fontId="165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 wrapText="1"/>
    </xf>
    <xf numFmtId="0" fontId="16" fillId="2" borderId="0" xfId="0" applyFont="1" applyFill="1" applyAlignment="1">
      <alignment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center" vertical="center" wrapText="1"/>
    </xf>
    <xf numFmtId="170" fontId="16" fillId="2" borderId="1" xfId="1" applyNumberFormat="1" applyFont="1" applyFill="1" applyBorder="1" applyAlignment="1">
      <alignment horizontal="left" wrapText="1"/>
    </xf>
    <xf numFmtId="170" fontId="16" fillId="2" borderId="1" xfId="1" applyNumberFormat="1" applyFont="1" applyFill="1" applyBorder="1" applyAlignment="1">
      <alignment wrapText="1"/>
    </xf>
    <xf numFmtId="170" fontId="17" fillId="2" borderId="1" xfId="1" applyNumberFormat="1" applyFont="1" applyFill="1" applyBorder="1" applyAlignment="1">
      <alignment wrapText="1"/>
    </xf>
    <xf numFmtId="173" fontId="17" fillId="2" borderId="1" xfId="0" applyNumberFormat="1" applyFont="1" applyFill="1" applyBorder="1" applyAlignment="1">
      <alignment horizontal="center"/>
    </xf>
    <xf numFmtId="0" fontId="17" fillId="2" borderId="1" xfId="0" applyFont="1" applyFill="1" applyBorder="1"/>
    <xf numFmtId="49" fontId="16" fillId="2" borderId="1" xfId="0" applyNumberFormat="1" applyFont="1" applyFill="1" applyBorder="1" applyAlignment="1">
      <alignment horizontal="left" vertical="top" wrapText="1"/>
    </xf>
    <xf numFmtId="173" fontId="17" fillId="2" borderId="41" xfId="0" applyNumberFormat="1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wrapText="1"/>
    </xf>
    <xf numFmtId="173" fontId="17" fillId="2" borderId="42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wrapText="1" shrinkToFi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wrapText="1"/>
    </xf>
    <xf numFmtId="0" fontId="18" fillId="2" borderId="1" xfId="0" applyFont="1" applyFill="1" applyBorder="1" applyAlignment="1">
      <alignment wrapText="1"/>
    </xf>
    <xf numFmtId="0" fontId="16" fillId="2" borderId="48" xfId="0" applyFont="1" applyFill="1" applyBorder="1" applyAlignment="1">
      <alignment horizontal="center"/>
    </xf>
    <xf numFmtId="0" fontId="16" fillId="2" borderId="49" xfId="0" applyFont="1" applyFill="1" applyBorder="1" applyAlignment="1">
      <alignment horizontal="center" vertical="top" wrapText="1"/>
    </xf>
    <xf numFmtId="0" fontId="17" fillId="2" borderId="49" xfId="0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horizontal="left" wrapText="1"/>
    </xf>
    <xf numFmtId="170" fontId="17" fillId="2" borderId="1" xfId="0" applyNumberFormat="1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right" wrapText="1"/>
    </xf>
    <xf numFmtId="0" fontId="16" fillId="2" borderId="5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top" wrapText="1"/>
    </xf>
    <xf numFmtId="173" fontId="16" fillId="2" borderId="51" xfId="152" applyNumberFormat="1" applyFont="1" applyFill="1" applyBorder="1" applyAlignment="1">
      <alignment horizontal="center"/>
    </xf>
    <xf numFmtId="0" fontId="17" fillId="34" borderId="51" xfId="0" applyFont="1" applyFill="1" applyBorder="1" applyAlignment="1">
      <alignment horizontal="center" wrapText="1"/>
    </xf>
    <xf numFmtId="0" fontId="16" fillId="2" borderId="4" xfId="0" applyFont="1" applyFill="1" applyBorder="1" applyAlignment="1">
      <alignment horizontal="left" vertical="top" wrapText="1"/>
    </xf>
    <xf numFmtId="0" fontId="17" fillId="2" borderId="51" xfId="0" applyFont="1" applyFill="1" applyBorder="1" applyAlignment="1">
      <alignment horizontal="center" wrapText="1"/>
    </xf>
    <xf numFmtId="174" fontId="16" fillId="2" borderId="51" xfId="152" applyNumberFormat="1" applyFont="1" applyFill="1" applyBorder="1" applyAlignment="1">
      <alignment horizontal="center"/>
    </xf>
    <xf numFmtId="174" fontId="17" fillId="2" borderId="51" xfId="17" applyNumberFormat="1" applyFont="1" applyFill="1" applyBorder="1" applyAlignment="1">
      <alignment horizontal="center"/>
    </xf>
    <xf numFmtId="174" fontId="16" fillId="2" borderId="51" xfId="17" applyNumberFormat="1" applyFont="1" applyFill="1" applyBorder="1" applyAlignment="1">
      <alignment horizontal="center"/>
    </xf>
    <xf numFmtId="173" fontId="17" fillId="2" borderId="51" xfId="0" applyNumberFormat="1" applyFont="1" applyFill="1" applyBorder="1" applyAlignment="1">
      <alignment horizontal="center"/>
    </xf>
    <xf numFmtId="0" fontId="17" fillId="2" borderId="51" xfId="0" applyFont="1" applyFill="1" applyBorder="1"/>
    <xf numFmtId="170" fontId="17" fillId="2" borderId="51" xfId="1" applyNumberFormat="1" applyFont="1" applyFill="1" applyBorder="1" applyAlignment="1">
      <alignment wrapText="1"/>
    </xf>
    <xf numFmtId="170" fontId="17" fillId="2" borderId="51" xfId="0" applyNumberFormat="1" applyFont="1" applyFill="1" applyBorder="1" applyAlignment="1">
      <alignment horizontal="left" wrapText="1"/>
    </xf>
    <xf numFmtId="49" fontId="16" fillId="2" borderId="49" xfId="0" applyNumberFormat="1" applyFont="1" applyFill="1" applyBorder="1" applyAlignment="1">
      <alignment horizontal="center" vertical="top" wrapText="1"/>
    </xf>
    <xf numFmtId="170" fontId="17" fillId="2" borderId="49" xfId="1" applyNumberFormat="1" applyFont="1" applyFill="1" applyBorder="1" applyAlignment="1">
      <alignment wrapText="1"/>
    </xf>
    <xf numFmtId="170" fontId="17" fillId="2" borderId="52" xfId="1" applyNumberFormat="1" applyFont="1" applyFill="1" applyBorder="1" applyAlignment="1">
      <alignment wrapText="1"/>
    </xf>
    <xf numFmtId="174" fontId="16" fillId="2" borderId="1" xfId="0" applyNumberFormat="1" applyFont="1" applyFill="1" applyBorder="1" applyAlignment="1">
      <alignment horizontal="center" wrapText="1"/>
    </xf>
    <xf numFmtId="174" fontId="16" fillId="2" borderId="51" xfId="0" applyNumberFormat="1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left" vertical="top" wrapText="1"/>
    </xf>
    <xf numFmtId="173" fontId="17" fillId="2" borderId="0" xfId="0" applyNumberFormat="1" applyFont="1" applyFill="1" applyBorder="1"/>
    <xf numFmtId="173" fontId="17" fillId="2" borderId="40" xfId="0" applyNumberFormat="1" applyFont="1" applyFill="1" applyBorder="1"/>
    <xf numFmtId="0" fontId="17" fillId="2" borderId="4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174" fontId="17" fillId="2" borderId="1" xfId="17" applyNumberFormat="1" applyFont="1" applyFill="1" applyBorder="1" applyAlignment="1">
      <alignment horizontal="right" wrapText="1"/>
    </xf>
    <xf numFmtId="170" fontId="17" fillId="2" borderId="1" xfId="1" applyNumberFormat="1" applyFont="1" applyFill="1" applyBorder="1" applyAlignment="1">
      <alignment horizontal="right" wrapText="1"/>
    </xf>
    <xf numFmtId="170" fontId="17" fillId="2" borderId="1" xfId="0" applyNumberFormat="1" applyFont="1" applyFill="1" applyBorder="1"/>
    <xf numFmtId="170" fontId="17" fillId="2" borderId="51" xfId="0" applyNumberFormat="1" applyFont="1" applyFill="1" applyBorder="1"/>
    <xf numFmtId="49" fontId="17" fillId="2" borderId="1" xfId="0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9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right" wrapText="1"/>
    </xf>
    <xf numFmtId="0" fontId="16" fillId="2" borderId="0" xfId="0" applyFont="1" applyFill="1" applyAlignment="1">
      <alignment horizontal="center" vertical="center" wrapText="1"/>
    </xf>
    <xf numFmtId="0" fontId="19" fillId="2" borderId="2" xfId="15" applyFont="1" applyFill="1" applyBorder="1" applyAlignment="1">
      <alignment horizontal="right" vertical="top" wrapText="1"/>
    </xf>
    <xf numFmtId="0" fontId="19" fillId="2" borderId="8" xfId="15" applyFont="1" applyFill="1" applyBorder="1" applyAlignment="1">
      <alignment horizontal="right" vertical="top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73" fontId="17" fillId="2" borderId="3" xfId="0" applyNumberFormat="1" applyFont="1" applyFill="1" applyBorder="1" applyAlignment="1">
      <alignment horizontal="center" vertical="center" wrapText="1"/>
    </xf>
    <xf numFmtId="173" fontId="17" fillId="2" borderId="9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top" wrapText="1"/>
    </xf>
    <xf numFmtId="173" fontId="17" fillId="2" borderId="38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top" wrapText="1"/>
    </xf>
    <xf numFmtId="0" fontId="165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0" fontId="18" fillId="2" borderId="3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vertical="top"/>
    </xf>
    <xf numFmtId="0" fontId="17" fillId="2" borderId="9" xfId="0" applyFont="1" applyFill="1" applyBorder="1" applyAlignment="1">
      <alignment horizontal="left" vertical="top"/>
    </xf>
    <xf numFmtId="173" fontId="17" fillId="2" borderId="42" xfId="0" applyNumberFormat="1" applyFont="1" applyFill="1" applyBorder="1" applyAlignment="1">
      <alignment horizontal="center" vertical="center" wrapText="1"/>
    </xf>
    <xf numFmtId="173" fontId="17" fillId="2" borderId="43" xfId="0" applyNumberFormat="1" applyFont="1" applyFill="1" applyBorder="1" applyAlignment="1">
      <alignment horizontal="center" vertical="center" wrapText="1"/>
    </xf>
    <xf numFmtId="173" fontId="17" fillId="2" borderId="41" xfId="0" applyNumberFormat="1" applyFont="1" applyFill="1" applyBorder="1" applyAlignment="1">
      <alignment horizontal="center" vertical="center" wrapText="1"/>
    </xf>
    <xf numFmtId="173" fontId="17" fillId="2" borderId="42" xfId="0" applyNumberFormat="1" applyFont="1" applyFill="1" applyBorder="1" applyAlignment="1">
      <alignment horizontal="center" wrapText="1"/>
    </xf>
    <xf numFmtId="173" fontId="17" fillId="2" borderId="43" xfId="0" applyNumberFormat="1" applyFont="1" applyFill="1" applyBorder="1" applyAlignment="1">
      <alignment horizontal="center" wrapText="1"/>
    </xf>
    <xf numFmtId="173" fontId="17" fillId="2" borderId="41" xfId="0" applyNumberFormat="1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65" fillId="2" borderId="47" xfId="0" applyFont="1" applyFill="1" applyBorder="1" applyAlignment="1">
      <alignment horizontal="center" vertical="top" wrapText="1"/>
    </xf>
    <xf numFmtId="0" fontId="165" fillId="2" borderId="10" xfId="0" applyFont="1" applyFill="1" applyBorder="1" applyAlignment="1">
      <alignment horizontal="center" vertical="top" wrapText="1"/>
    </xf>
    <xf numFmtId="0" fontId="169" fillId="0" borderId="0" xfId="0" applyFont="1" applyAlignment="1">
      <alignment horizontal="center" vertical="top"/>
    </xf>
    <xf numFmtId="0" fontId="17" fillId="2" borderId="0" xfId="0" applyFont="1" applyFill="1" applyBorder="1" applyAlignment="1">
      <alignment horizontal="left" wrapText="1"/>
    </xf>
  </cellXfs>
  <cellStyles count="272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workbookViewId="0">
      <selection activeCell="D7" sqref="D7:E7"/>
    </sheetView>
  </sheetViews>
  <sheetFormatPr defaultRowHeight="17.25"/>
  <cols>
    <col min="1" max="1" width="11.28515625" style="30" customWidth="1"/>
    <col min="2" max="2" width="15.28515625" style="55" customWidth="1"/>
    <col min="3" max="3" width="78.85546875" style="7" customWidth="1"/>
    <col min="4" max="4" width="21.140625" style="7" customWidth="1"/>
    <col min="5" max="5" width="20" style="7" customWidth="1"/>
    <col min="6" max="6" width="17" style="7" bestFit="1" customWidth="1"/>
    <col min="7" max="7" width="16" style="7" bestFit="1" customWidth="1"/>
    <col min="8" max="16384" width="9.140625" style="7"/>
  </cols>
  <sheetData>
    <row r="1" spans="1:7">
      <c r="E1" s="30" t="s">
        <v>18</v>
      </c>
    </row>
    <row r="2" spans="1:7">
      <c r="A2" s="30" t="s">
        <v>0</v>
      </c>
      <c r="E2" s="31" t="s">
        <v>71</v>
      </c>
    </row>
    <row r="3" spans="1:7">
      <c r="C3" s="181" t="s">
        <v>1</v>
      </c>
      <c r="D3" s="181"/>
      <c r="E3" s="181"/>
    </row>
    <row r="4" spans="1:7">
      <c r="E4" s="30"/>
    </row>
    <row r="5" spans="1:7" ht="72" customHeight="1">
      <c r="A5" s="182" t="s">
        <v>111</v>
      </c>
      <c r="B5" s="182"/>
      <c r="C5" s="182"/>
      <c r="D5" s="182"/>
      <c r="E5" s="182"/>
    </row>
    <row r="6" spans="1:7" ht="18" thickBot="1">
      <c r="A6" s="15"/>
      <c r="B6" s="15"/>
      <c r="C6" s="5"/>
      <c r="D6" s="5"/>
      <c r="E6" s="24" t="s">
        <v>74</v>
      </c>
    </row>
    <row r="7" spans="1:7" ht="69.75" customHeight="1">
      <c r="A7" s="183" t="s">
        <v>3</v>
      </c>
      <c r="B7" s="184"/>
      <c r="C7" s="185" t="s">
        <v>16</v>
      </c>
      <c r="D7" s="218" t="s">
        <v>68</v>
      </c>
      <c r="E7" s="219"/>
    </row>
    <row r="8" spans="1:7" ht="34.5">
      <c r="A8" s="34" t="s">
        <v>4</v>
      </c>
      <c r="B8" s="82" t="s">
        <v>5</v>
      </c>
      <c r="C8" s="186"/>
      <c r="D8" s="81" t="s">
        <v>72</v>
      </c>
      <c r="E8" s="6" t="s">
        <v>14</v>
      </c>
    </row>
    <row r="9" spans="1:7">
      <c r="A9" s="72"/>
      <c r="B9" s="72"/>
      <c r="C9" s="35" t="s">
        <v>51</v>
      </c>
      <c r="D9" s="54">
        <f t="shared" ref="D9:E9" si="0">SUM(D10)</f>
        <v>0</v>
      </c>
      <c r="E9" s="54">
        <f t="shared" si="0"/>
        <v>0</v>
      </c>
    </row>
    <row r="10" spans="1:7">
      <c r="A10" s="72"/>
      <c r="B10" s="72"/>
      <c r="C10" s="35" t="s">
        <v>45</v>
      </c>
      <c r="D10" s="54">
        <f>D11+D24+D38</f>
        <v>0</v>
      </c>
      <c r="E10" s="54">
        <f>E11+E24+E38</f>
        <v>0</v>
      </c>
      <c r="F10" s="16"/>
      <c r="G10" s="16"/>
    </row>
    <row r="11" spans="1:7">
      <c r="A11" s="38" t="s">
        <v>49</v>
      </c>
      <c r="B11" s="69"/>
      <c r="C11" s="75" t="s">
        <v>52</v>
      </c>
      <c r="D11" s="18">
        <f t="shared" ref="D11:E11" si="1">+D18</f>
        <v>-251000</v>
      </c>
      <c r="E11" s="18">
        <f t="shared" si="1"/>
        <v>-251000</v>
      </c>
    </row>
    <row r="12" spans="1:7">
      <c r="A12" s="36"/>
      <c r="B12" s="70"/>
      <c r="C12" s="79" t="s">
        <v>37</v>
      </c>
      <c r="D12" s="13"/>
      <c r="E12" s="13"/>
    </row>
    <row r="13" spans="1:7">
      <c r="A13" s="36"/>
      <c r="B13" s="70"/>
      <c r="C13" s="75" t="s">
        <v>53</v>
      </c>
      <c r="D13" s="13"/>
      <c r="E13" s="13"/>
    </row>
    <row r="14" spans="1:7" ht="42" customHeight="1">
      <c r="A14" s="36"/>
      <c r="B14" s="70"/>
      <c r="C14" s="79" t="s">
        <v>38</v>
      </c>
      <c r="D14" s="13"/>
      <c r="E14" s="13"/>
    </row>
    <row r="15" spans="1:7">
      <c r="A15" s="36"/>
      <c r="B15" s="70"/>
      <c r="C15" s="75" t="s">
        <v>54</v>
      </c>
      <c r="D15" s="13"/>
      <c r="E15" s="13"/>
    </row>
    <row r="16" spans="1:7">
      <c r="A16" s="37"/>
      <c r="B16" s="71"/>
      <c r="C16" s="79" t="s">
        <v>39</v>
      </c>
      <c r="D16" s="14"/>
      <c r="E16" s="14"/>
    </row>
    <row r="17" spans="1:6">
      <c r="A17" s="180" t="s">
        <v>55</v>
      </c>
      <c r="B17" s="187"/>
      <c r="C17" s="177"/>
      <c r="D17" s="78"/>
      <c r="E17" s="94"/>
    </row>
    <row r="18" spans="1:6">
      <c r="A18" s="69"/>
      <c r="B18" s="188">
        <v>12001</v>
      </c>
      <c r="C18" s="74" t="s">
        <v>6</v>
      </c>
      <c r="D18" s="169">
        <v>-251000</v>
      </c>
      <c r="E18" s="169">
        <v>-251000</v>
      </c>
      <c r="F18" s="11"/>
    </row>
    <row r="19" spans="1:6">
      <c r="A19" s="70"/>
      <c r="B19" s="189"/>
      <c r="C19" s="128" t="s">
        <v>36</v>
      </c>
      <c r="D19" s="17"/>
      <c r="E19" s="17"/>
    </row>
    <row r="20" spans="1:6">
      <c r="A20" s="70"/>
      <c r="B20" s="189"/>
      <c r="C20" s="74" t="s">
        <v>7</v>
      </c>
      <c r="D20" s="77"/>
      <c r="E20" s="93"/>
    </row>
    <row r="21" spans="1:6" ht="51.75">
      <c r="A21" s="70"/>
      <c r="B21" s="189"/>
      <c r="C21" s="73" t="s">
        <v>40</v>
      </c>
      <c r="D21" s="77"/>
      <c r="E21" s="93"/>
    </row>
    <row r="22" spans="1:6">
      <c r="A22" s="70"/>
      <c r="B22" s="189"/>
      <c r="C22" s="74" t="s">
        <v>26</v>
      </c>
      <c r="D22" s="77"/>
      <c r="E22" s="93"/>
    </row>
    <row r="23" spans="1:6">
      <c r="A23" s="70"/>
      <c r="B23" s="190"/>
      <c r="C23" s="73" t="s">
        <v>20</v>
      </c>
      <c r="D23" s="77"/>
      <c r="E23" s="93"/>
    </row>
    <row r="24" spans="1:6">
      <c r="A24" s="38">
        <v>1205</v>
      </c>
      <c r="B24" s="69"/>
      <c r="C24" s="75" t="s">
        <v>52</v>
      </c>
      <c r="D24" s="18">
        <f t="shared" ref="D24:E24" si="2">+D31</f>
        <v>251000</v>
      </c>
      <c r="E24" s="18">
        <f t="shared" si="2"/>
        <v>251000</v>
      </c>
    </row>
    <row r="25" spans="1:6">
      <c r="A25" s="39"/>
      <c r="B25" s="70"/>
      <c r="C25" s="79" t="s">
        <v>88</v>
      </c>
      <c r="D25" s="13"/>
      <c r="E25" s="13"/>
    </row>
    <row r="26" spans="1:6">
      <c r="A26" s="36"/>
      <c r="B26" s="70"/>
      <c r="C26" s="75" t="s">
        <v>53</v>
      </c>
      <c r="D26" s="13"/>
      <c r="E26" s="13"/>
    </row>
    <row r="27" spans="1:6">
      <c r="A27" s="36"/>
      <c r="B27" s="70"/>
      <c r="C27" s="79" t="s">
        <v>89</v>
      </c>
      <c r="D27" s="13"/>
      <c r="E27" s="13"/>
    </row>
    <row r="28" spans="1:6">
      <c r="A28" s="36"/>
      <c r="B28" s="70"/>
      <c r="C28" s="75" t="s">
        <v>54</v>
      </c>
      <c r="D28" s="13"/>
      <c r="E28" s="13"/>
    </row>
    <row r="29" spans="1:6">
      <c r="A29" s="37"/>
      <c r="B29" s="71"/>
      <c r="C29" s="79" t="s">
        <v>90</v>
      </c>
      <c r="D29" s="14"/>
      <c r="E29" s="14"/>
    </row>
    <row r="30" spans="1:6">
      <c r="A30" s="175" t="s">
        <v>55</v>
      </c>
      <c r="B30" s="176"/>
      <c r="C30" s="177"/>
      <c r="D30" s="78"/>
      <c r="E30" s="94"/>
    </row>
    <row r="31" spans="1:6">
      <c r="A31" s="69"/>
      <c r="B31" s="174">
        <v>12029</v>
      </c>
      <c r="C31" s="74" t="s">
        <v>6</v>
      </c>
      <c r="D31" s="170">
        <v>251000</v>
      </c>
      <c r="E31" s="170">
        <v>251000</v>
      </c>
      <c r="F31" s="11"/>
    </row>
    <row r="32" spans="1:6" ht="34.5">
      <c r="A32" s="70"/>
      <c r="B32" s="174"/>
      <c r="C32" s="110" t="s">
        <v>80</v>
      </c>
      <c r="D32" s="113"/>
      <c r="E32" s="32"/>
    </row>
    <row r="33" spans="1:7">
      <c r="A33" s="70"/>
      <c r="B33" s="174"/>
      <c r="C33" s="109" t="s">
        <v>7</v>
      </c>
      <c r="D33" s="77"/>
      <c r="E33" s="93"/>
    </row>
    <row r="34" spans="1:7" ht="57.75" customHeight="1">
      <c r="A34" s="70"/>
      <c r="B34" s="174"/>
      <c r="C34" s="110" t="s">
        <v>79</v>
      </c>
      <c r="D34" s="77"/>
      <c r="E34" s="93"/>
    </row>
    <row r="35" spans="1:7">
      <c r="A35" s="70"/>
      <c r="B35" s="174"/>
      <c r="C35" s="74" t="s">
        <v>26</v>
      </c>
      <c r="D35" s="77"/>
      <c r="E35" s="93"/>
    </row>
    <row r="36" spans="1:7">
      <c r="A36" s="71"/>
      <c r="B36" s="174"/>
      <c r="C36" s="73" t="s">
        <v>20</v>
      </c>
      <c r="D36" s="77"/>
      <c r="E36" s="93"/>
    </row>
    <row r="37" spans="1:7">
      <c r="A37" s="126"/>
      <c r="B37" s="126"/>
      <c r="C37" s="35" t="s">
        <v>109</v>
      </c>
      <c r="D37" s="54">
        <f>D38+D51+D65</f>
        <v>0</v>
      </c>
      <c r="E37" s="54">
        <f>E38+E51+E65</f>
        <v>0</v>
      </c>
      <c r="F37" s="16"/>
      <c r="G37" s="16"/>
    </row>
    <row r="38" spans="1:7">
      <c r="A38" s="39" t="s">
        <v>81</v>
      </c>
      <c r="B38" s="107"/>
      <c r="C38" s="164" t="s">
        <v>108</v>
      </c>
      <c r="D38" s="54">
        <f>SUM(D46,D52)</f>
        <v>0</v>
      </c>
      <c r="E38" s="54">
        <f>SUM(E46,E52)</f>
        <v>0</v>
      </c>
    </row>
    <row r="39" spans="1:7">
      <c r="A39" s="36"/>
      <c r="B39" s="107"/>
      <c r="C39" s="109" t="s">
        <v>82</v>
      </c>
      <c r="D39" s="114"/>
      <c r="E39" s="114"/>
    </row>
    <row r="40" spans="1:7">
      <c r="A40" s="36"/>
      <c r="B40" s="127"/>
      <c r="C40" s="164" t="s">
        <v>53</v>
      </c>
      <c r="D40" s="114"/>
      <c r="E40" s="114"/>
    </row>
    <row r="41" spans="1:7" ht="34.5">
      <c r="A41" s="36"/>
      <c r="B41" s="107"/>
      <c r="C41" s="110" t="s">
        <v>83</v>
      </c>
      <c r="D41" s="114"/>
      <c r="E41" s="114"/>
    </row>
    <row r="42" spans="1:7">
      <c r="A42" s="36"/>
      <c r="B42" s="107"/>
      <c r="C42" s="109" t="s">
        <v>54</v>
      </c>
      <c r="D42" s="114"/>
      <c r="E42" s="114"/>
    </row>
    <row r="43" spans="1:7" ht="34.5">
      <c r="A43" s="37"/>
      <c r="B43" s="108"/>
      <c r="C43" s="110" t="s">
        <v>84</v>
      </c>
      <c r="D43" s="115"/>
      <c r="E43" s="115"/>
    </row>
    <row r="44" spans="1:7">
      <c r="A44" s="175" t="s">
        <v>55</v>
      </c>
      <c r="B44" s="176"/>
      <c r="C44" s="177"/>
      <c r="D44" s="115"/>
      <c r="E44" s="115"/>
    </row>
    <row r="45" spans="1:7">
      <c r="A45" s="178"/>
      <c r="B45" s="174" t="s">
        <v>85</v>
      </c>
      <c r="C45" s="109" t="s">
        <v>6</v>
      </c>
      <c r="D45" s="115"/>
      <c r="E45" s="115"/>
    </row>
    <row r="46" spans="1:7">
      <c r="A46" s="179"/>
      <c r="B46" s="174"/>
      <c r="C46" s="128" t="s">
        <v>82</v>
      </c>
      <c r="D46" s="115">
        <v>251000</v>
      </c>
      <c r="E46" s="115">
        <v>251000</v>
      </c>
    </row>
    <row r="47" spans="1:7">
      <c r="A47" s="179"/>
      <c r="B47" s="174"/>
      <c r="C47" s="109" t="s">
        <v>7</v>
      </c>
      <c r="D47" s="123"/>
      <c r="E47" s="123"/>
    </row>
    <row r="48" spans="1:7" ht="69">
      <c r="A48" s="179"/>
      <c r="B48" s="174"/>
      <c r="C48" s="110" t="s">
        <v>86</v>
      </c>
      <c r="D48" s="123"/>
      <c r="E48" s="123"/>
    </row>
    <row r="49" spans="1:5">
      <c r="A49" s="179"/>
      <c r="B49" s="174"/>
      <c r="C49" s="109" t="s">
        <v>26</v>
      </c>
      <c r="D49" s="123"/>
      <c r="E49" s="123"/>
    </row>
    <row r="50" spans="1:5">
      <c r="A50" s="180"/>
      <c r="B50" s="174"/>
      <c r="C50" s="110" t="s">
        <v>56</v>
      </c>
      <c r="D50" s="115"/>
      <c r="E50" s="115"/>
    </row>
    <row r="51" spans="1:5">
      <c r="A51" s="178"/>
      <c r="B51" s="174">
        <v>11001</v>
      </c>
      <c r="C51" s="109" t="s">
        <v>6</v>
      </c>
      <c r="D51" s="115"/>
      <c r="E51" s="115"/>
    </row>
    <row r="52" spans="1:5">
      <c r="A52" s="179"/>
      <c r="B52" s="174"/>
      <c r="C52" s="128" t="s">
        <v>82</v>
      </c>
      <c r="D52" s="115">
        <v>-251000</v>
      </c>
      <c r="E52" s="115">
        <v>-251000</v>
      </c>
    </row>
    <row r="53" spans="1:5">
      <c r="A53" s="179"/>
      <c r="B53" s="174"/>
      <c r="C53" s="109" t="s">
        <v>7</v>
      </c>
      <c r="D53" s="111"/>
      <c r="E53" s="111"/>
    </row>
    <row r="54" spans="1:5" ht="69">
      <c r="A54" s="179"/>
      <c r="B54" s="174"/>
      <c r="C54" s="110" t="s">
        <v>86</v>
      </c>
      <c r="D54" s="111"/>
      <c r="E54" s="111"/>
    </row>
    <row r="55" spans="1:5">
      <c r="A55" s="179"/>
      <c r="B55" s="174"/>
      <c r="C55" s="109" t="s">
        <v>26</v>
      </c>
      <c r="D55" s="111"/>
      <c r="E55" s="111"/>
    </row>
    <row r="56" spans="1:5">
      <c r="A56" s="180"/>
      <c r="B56" s="174"/>
      <c r="C56" s="110" t="s">
        <v>56</v>
      </c>
      <c r="D56" s="115"/>
      <c r="E56" s="115"/>
    </row>
  </sheetData>
  <mergeCells count="14">
    <mergeCell ref="C3:E3"/>
    <mergeCell ref="A5:E5"/>
    <mergeCell ref="A7:B7"/>
    <mergeCell ref="C7:C8"/>
    <mergeCell ref="A30:C30"/>
    <mergeCell ref="A17:C17"/>
    <mergeCell ref="B18:B23"/>
    <mergeCell ref="D7:E7"/>
    <mergeCell ref="B31:B36"/>
    <mergeCell ref="B45:B50"/>
    <mergeCell ref="A44:C44"/>
    <mergeCell ref="A45:A50"/>
    <mergeCell ref="A51:A56"/>
    <mergeCell ref="B51:B56"/>
  </mergeCells>
  <conditionalFormatting sqref="A30">
    <cfRule type="expression" dxfId="1" priority="42" stopIfTrue="1">
      <formula>#REF!=1</formula>
    </cfRule>
  </conditionalFormatting>
  <conditionalFormatting sqref="C27 C25 C29">
    <cfRule type="expression" dxfId="0" priority="1" stopIfTrue="1">
      <formula>#REF!=1</formula>
    </cfRule>
  </conditionalFormatting>
  <pageMargins left="0.25" right="0" top="0" bottom="0" header="0.05" footer="0"/>
  <pageSetup paperSize="9" scale="7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zoomScaleNormal="100" workbookViewId="0">
      <selection activeCell="G7" sqref="G7:H7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7" width="17.5703125" style="1" customWidth="1"/>
    <col min="8" max="8" width="18" style="1" customWidth="1"/>
    <col min="9" max="9" width="18.42578125" style="20" customWidth="1"/>
    <col min="10" max="10" width="18.85546875" style="1" bestFit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H1" s="76" t="s">
        <v>2</v>
      </c>
    </row>
    <row r="2" spans="1:11">
      <c r="A2" s="2" t="s">
        <v>0</v>
      </c>
      <c r="D2" s="2" t="s">
        <v>0</v>
      </c>
      <c r="G2" s="91"/>
      <c r="H2" s="76" t="s">
        <v>71</v>
      </c>
    </row>
    <row r="3" spans="1:11">
      <c r="G3" s="91"/>
      <c r="H3" s="76" t="s">
        <v>1</v>
      </c>
    </row>
    <row r="4" spans="1:11">
      <c r="F4" s="76"/>
      <c r="G4" s="76"/>
      <c r="H4" s="76"/>
    </row>
    <row r="5" spans="1:11" ht="39" customHeight="1">
      <c r="A5" s="182" t="s">
        <v>112</v>
      </c>
      <c r="B5" s="182"/>
      <c r="C5" s="182"/>
      <c r="D5" s="182"/>
      <c r="E5" s="182"/>
      <c r="F5" s="182"/>
      <c r="G5" s="182"/>
      <c r="H5" s="182"/>
    </row>
    <row r="6" spans="1:11" ht="18" thickBot="1">
      <c r="H6" s="145" t="s">
        <v>74</v>
      </c>
    </row>
    <row r="7" spans="1:11" ht="99.75" customHeight="1">
      <c r="A7" s="191" t="s">
        <v>17</v>
      </c>
      <c r="B7" s="185"/>
      <c r="C7" s="185"/>
      <c r="D7" s="185" t="s">
        <v>3</v>
      </c>
      <c r="E7" s="185"/>
      <c r="F7" s="185" t="s">
        <v>13</v>
      </c>
      <c r="G7" s="216" t="str">
        <f>'1'!D7</f>
        <v>Ցուցանիշների փոփոխությունները ավելացումները նշված են դրական նշանով, իսկ նվազեցումները՝ փակագծերում</v>
      </c>
      <c r="H7" s="217"/>
      <c r="I7" s="21"/>
      <c r="J7" s="7"/>
    </row>
    <row r="8" spans="1:11" ht="78" customHeight="1">
      <c r="A8" s="3" t="s">
        <v>8</v>
      </c>
      <c r="B8" s="4" t="s">
        <v>9</v>
      </c>
      <c r="C8" s="4" t="s">
        <v>10</v>
      </c>
      <c r="D8" s="4" t="s">
        <v>11</v>
      </c>
      <c r="E8" s="4" t="s">
        <v>12</v>
      </c>
      <c r="F8" s="192"/>
      <c r="G8" s="120" t="str">
        <f>'1'!D8</f>
        <v>Ինն ամիս</v>
      </c>
      <c r="H8" s="146" t="str">
        <f>'1'!E8</f>
        <v>Տարի</v>
      </c>
    </row>
    <row r="9" spans="1:11">
      <c r="A9" s="147"/>
      <c r="B9" s="121"/>
      <c r="C9" s="121"/>
      <c r="D9" s="121"/>
      <c r="E9" s="121"/>
      <c r="F9" s="8" t="s">
        <v>41</v>
      </c>
      <c r="G9" s="33">
        <f>G11+G45</f>
        <v>0</v>
      </c>
      <c r="H9" s="148">
        <f>H11+H45</f>
        <v>0</v>
      </c>
      <c r="I9" s="22"/>
    </row>
    <row r="10" spans="1:11">
      <c r="A10" s="147"/>
      <c r="B10" s="121"/>
      <c r="C10" s="121"/>
      <c r="D10" s="121"/>
      <c r="E10" s="121"/>
      <c r="F10" s="121" t="s">
        <v>34</v>
      </c>
      <c r="G10" s="26"/>
      <c r="H10" s="149"/>
      <c r="I10" s="22"/>
    </row>
    <row r="11" spans="1:11" ht="20.25" customHeight="1">
      <c r="A11" s="150" t="s">
        <v>42</v>
      </c>
      <c r="B11" s="121"/>
      <c r="C11" s="121"/>
      <c r="D11" s="121"/>
      <c r="E11" s="121"/>
      <c r="F11" s="8" t="s">
        <v>43</v>
      </c>
      <c r="G11" s="33">
        <f>G13+G29</f>
        <v>0</v>
      </c>
      <c r="H11" s="148">
        <f>H13+H29</f>
        <v>0</v>
      </c>
      <c r="I11" s="19"/>
    </row>
    <row r="12" spans="1:11">
      <c r="A12" s="147"/>
      <c r="B12" s="121"/>
      <c r="C12" s="121"/>
      <c r="D12" s="121"/>
      <c r="E12" s="121"/>
      <c r="F12" s="121" t="s">
        <v>34</v>
      </c>
      <c r="G12" s="27"/>
      <c r="H12" s="151"/>
      <c r="I12" s="19"/>
      <c r="J12" s="9"/>
      <c r="K12" s="9"/>
    </row>
    <row r="13" spans="1:11">
      <c r="A13" s="147"/>
      <c r="B13" s="118" t="s">
        <v>93</v>
      </c>
      <c r="C13" s="121"/>
      <c r="D13" s="121"/>
      <c r="E13" s="121"/>
      <c r="F13" s="8" t="s">
        <v>21</v>
      </c>
      <c r="G13" s="25">
        <f>G15</f>
        <v>251000</v>
      </c>
      <c r="H13" s="152">
        <f>H15</f>
        <v>251000</v>
      </c>
      <c r="I13" s="19"/>
    </row>
    <row r="14" spans="1:11">
      <c r="A14" s="147"/>
      <c r="B14" s="121"/>
      <c r="C14" s="121"/>
      <c r="D14" s="121"/>
      <c r="E14" s="121"/>
      <c r="F14" s="12" t="s">
        <v>34</v>
      </c>
      <c r="G14" s="27"/>
      <c r="H14" s="151"/>
      <c r="I14" s="19"/>
    </row>
    <row r="15" spans="1:11">
      <c r="A15" s="147"/>
      <c r="B15" s="121"/>
      <c r="C15" s="8" t="s">
        <v>44</v>
      </c>
      <c r="D15" s="121"/>
      <c r="E15" s="121"/>
      <c r="F15" s="8" t="s">
        <v>21</v>
      </c>
      <c r="G15" s="25">
        <f>G17</f>
        <v>251000</v>
      </c>
      <c r="H15" s="152">
        <f>H17</f>
        <v>251000</v>
      </c>
      <c r="I15" s="19"/>
    </row>
    <row r="16" spans="1:11">
      <c r="A16" s="147"/>
      <c r="B16" s="121"/>
      <c r="C16" s="121"/>
      <c r="D16" s="121"/>
      <c r="E16" s="121"/>
      <c r="F16" s="121" t="s">
        <v>34</v>
      </c>
      <c r="G16" s="27"/>
      <c r="H16" s="151"/>
      <c r="I16" s="19"/>
    </row>
    <row r="17" spans="1:9">
      <c r="A17" s="147"/>
      <c r="B17" s="121"/>
      <c r="C17" s="121"/>
      <c r="D17" s="121"/>
      <c r="E17" s="121"/>
      <c r="F17" s="121" t="s">
        <v>69</v>
      </c>
      <c r="G17" s="162">
        <f>G18</f>
        <v>251000</v>
      </c>
      <c r="H17" s="163">
        <f>H18</f>
        <v>251000</v>
      </c>
      <c r="I17" s="19"/>
    </row>
    <row r="18" spans="1:9">
      <c r="A18" s="147"/>
      <c r="B18" s="121"/>
      <c r="C18" s="121"/>
      <c r="D18" s="8">
        <f>'1'!A24</f>
        <v>1205</v>
      </c>
      <c r="E18" s="8"/>
      <c r="F18" s="8" t="s">
        <v>87</v>
      </c>
      <c r="G18" s="162">
        <f>G20</f>
        <v>251000</v>
      </c>
      <c r="H18" s="163">
        <f>H20</f>
        <v>251000</v>
      </c>
      <c r="I18" s="19"/>
    </row>
    <row r="19" spans="1:9">
      <c r="A19" s="147"/>
      <c r="B19" s="121"/>
      <c r="C19" s="121"/>
      <c r="D19" s="121"/>
      <c r="E19" s="121"/>
      <c r="F19" s="121" t="s">
        <v>34</v>
      </c>
      <c r="G19" s="28"/>
      <c r="H19" s="153"/>
      <c r="I19" s="19"/>
    </row>
    <row r="20" spans="1:9" ht="42.75" customHeight="1">
      <c r="A20" s="147"/>
      <c r="B20" s="121"/>
      <c r="C20" s="121"/>
      <c r="D20" s="121"/>
      <c r="E20" s="8">
        <v>12029</v>
      </c>
      <c r="F20" s="8" t="str">
        <f>('1'!C32)</f>
        <v>Անկանխիկ եղանակով վճարումներից կենսաթոշակառուներին հետվճարի տրամադրում</v>
      </c>
      <c r="G20" s="29">
        <f>+G22</f>
        <v>251000</v>
      </c>
      <c r="H20" s="154">
        <f>+H22</f>
        <v>251000</v>
      </c>
      <c r="I20" s="19"/>
    </row>
    <row r="21" spans="1:9">
      <c r="A21" s="147"/>
      <c r="B21" s="121"/>
      <c r="C21" s="121"/>
      <c r="D21" s="121"/>
      <c r="E21" s="121"/>
      <c r="F21" s="121" t="s">
        <v>24</v>
      </c>
      <c r="G21" s="28"/>
      <c r="H21" s="153"/>
      <c r="I21" s="19"/>
    </row>
    <row r="22" spans="1:9" ht="34.5">
      <c r="A22" s="147"/>
      <c r="B22" s="121"/>
      <c r="C22" s="121"/>
      <c r="D22" s="121"/>
      <c r="E22" s="121"/>
      <c r="F22" s="109" t="s">
        <v>67</v>
      </c>
      <c r="G22" s="28">
        <f>+G24</f>
        <v>251000</v>
      </c>
      <c r="H22" s="153">
        <f>+H24</f>
        <v>251000</v>
      </c>
      <c r="I22" s="19"/>
    </row>
    <row r="23" spans="1:9" ht="34.5">
      <c r="A23" s="147"/>
      <c r="B23" s="121"/>
      <c r="C23" s="121"/>
      <c r="D23" s="121"/>
      <c r="E23" s="121"/>
      <c r="F23" s="121" t="s">
        <v>25</v>
      </c>
      <c r="G23" s="28"/>
      <c r="H23" s="153"/>
      <c r="I23" s="19"/>
    </row>
    <row r="24" spans="1:9">
      <c r="A24" s="147"/>
      <c r="B24" s="121"/>
      <c r="C24" s="121"/>
      <c r="D24" s="121"/>
      <c r="E24" s="121"/>
      <c r="F24" s="121" t="s">
        <v>41</v>
      </c>
      <c r="G24" s="28">
        <f t="shared" ref="G24:H27" si="0">+G25</f>
        <v>251000</v>
      </c>
      <c r="H24" s="153">
        <f t="shared" si="0"/>
        <v>251000</v>
      </c>
      <c r="I24" s="19"/>
    </row>
    <row r="25" spans="1:9">
      <c r="A25" s="147"/>
      <c r="B25" s="121"/>
      <c r="C25" s="121"/>
      <c r="D25" s="121"/>
      <c r="E25" s="121"/>
      <c r="F25" s="121" t="s">
        <v>46</v>
      </c>
      <c r="G25" s="28">
        <f t="shared" si="0"/>
        <v>251000</v>
      </c>
      <c r="H25" s="153">
        <f t="shared" si="0"/>
        <v>251000</v>
      </c>
      <c r="I25" s="19"/>
    </row>
    <row r="26" spans="1:9">
      <c r="A26" s="147"/>
      <c r="B26" s="121"/>
      <c r="C26" s="121"/>
      <c r="D26" s="121"/>
      <c r="E26" s="121"/>
      <c r="F26" s="121" t="s">
        <v>47</v>
      </c>
      <c r="G26" s="28">
        <f t="shared" si="0"/>
        <v>251000</v>
      </c>
      <c r="H26" s="153">
        <f t="shared" si="0"/>
        <v>251000</v>
      </c>
      <c r="I26" s="19"/>
    </row>
    <row r="27" spans="1:9" ht="34.5">
      <c r="A27" s="147"/>
      <c r="B27" s="121"/>
      <c r="C27" s="121"/>
      <c r="D27" s="121"/>
      <c r="E27" s="121"/>
      <c r="F27" s="121" t="s">
        <v>48</v>
      </c>
      <c r="G27" s="28">
        <f t="shared" si="0"/>
        <v>251000</v>
      </c>
      <c r="H27" s="153">
        <f t="shared" si="0"/>
        <v>251000</v>
      </c>
      <c r="I27" s="19"/>
    </row>
    <row r="28" spans="1:9" ht="16.5" customHeight="1">
      <c r="A28" s="147"/>
      <c r="B28" s="121"/>
      <c r="C28" s="121"/>
      <c r="D28" s="121"/>
      <c r="E28" s="121"/>
      <c r="F28" s="121" t="s">
        <v>92</v>
      </c>
      <c r="G28" s="28">
        <f>'1'!D31</f>
        <v>251000</v>
      </c>
      <c r="H28" s="153">
        <f>'1'!E31</f>
        <v>251000</v>
      </c>
      <c r="I28" s="19"/>
    </row>
    <row r="29" spans="1:9">
      <c r="A29" s="147"/>
      <c r="B29" s="118" t="s">
        <v>94</v>
      </c>
      <c r="C29" s="118"/>
      <c r="D29" s="121"/>
      <c r="E29" s="121"/>
      <c r="F29" s="8" t="s">
        <v>33</v>
      </c>
      <c r="G29" s="29">
        <f>G31</f>
        <v>-251000</v>
      </c>
      <c r="H29" s="154">
        <f>H31</f>
        <v>-251000</v>
      </c>
      <c r="I29" s="19"/>
    </row>
    <row r="30" spans="1:9">
      <c r="A30" s="147"/>
      <c r="B30" s="121"/>
      <c r="C30" s="121"/>
      <c r="D30" s="121"/>
      <c r="E30" s="121"/>
      <c r="F30" s="121" t="s">
        <v>34</v>
      </c>
      <c r="G30" s="27"/>
      <c r="H30" s="151"/>
      <c r="I30" s="19"/>
    </row>
    <row r="31" spans="1:9">
      <c r="A31" s="147"/>
      <c r="B31" s="121"/>
      <c r="C31" s="8" t="s">
        <v>44</v>
      </c>
      <c r="D31" s="121"/>
      <c r="E31" s="121"/>
      <c r="F31" s="8" t="s">
        <v>33</v>
      </c>
      <c r="G31" s="25">
        <f>G34</f>
        <v>-251000</v>
      </c>
      <c r="H31" s="152">
        <f>H34</f>
        <v>-251000</v>
      </c>
      <c r="I31" s="19"/>
    </row>
    <row r="32" spans="1:9">
      <c r="A32" s="147"/>
      <c r="B32" s="121"/>
      <c r="C32" s="121"/>
      <c r="D32" s="121"/>
      <c r="E32" s="121"/>
      <c r="F32" s="121" t="s">
        <v>34</v>
      </c>
      <c r="G32" s="27"/>
      <c r="H32" s="151"/>
      <c r="I32" s="19"/>
    </row>
    <row r="33" spans="1:11" ht="23.25" customHeight="1">
      <c r="A33" s="147"/>
      <c r="B33" s="121"/>
      <c r="C33" s="121"/>
      <c r="D33" s="121"/>
      <c r="E33" s="121"/>
      <c r="F33" s="121" t="s">
        <v>69</v>
      </c>
      <c r="G33" s="162">
        <f>G34</f>
        <v>-251000</v>
      </c>
      <c r="H33" s="163">
        <f>H34</f>
        <v>-251000</v>
      </c>
      <c r="I33" s="19"/>
    </row>
    <row r="34" spans="1:11" ht="20.25" customHeight="1">
      <c r="A34" s="147"/>
      <c r="B34" s="121"/>
      <c r="C34" s="121"/>
      <c r="D34" s="8" t="s">
        <v>49</v>
      </c>
      <c r="E34" s="121"/>
      <c r="F34" s="8" t="s">
        <v>37</v>
      </c>
      <c r="G34" s="29">
        <f>+G36</f>
        <v>-251000</v>
      </c>
      <c r="H34" s="154">
        <f>+H36</f>
        <v>-251000</v>
      </c>
      <c r="I34" s="19"/>
    </row>
    <row r="35" spans="1:11">
      <c r="A35" s="147"/>
      <c r="B35" s="121"/>
      <c r="C35" s="121"/>
      <c r="D35" s="121"/>
      <c r="E35" s="121"/>
      <c r="F35" s="121" t="s">
        <v>34</v>
      </c>
      <c r="G35" s="27"/>
      <c r="H35" s="151"/>
      <c r="I35" s="19"/>
    </row>
    <row r="36" spans="1:11" ht="34.5">
      <c r="A36" s="147"/>
      <c r="B36" s="121"/>
      <c r="C36" s="121"/>
      <c r="D36" s="121"/>
      <c r="E36" s="128" t="s">
        <v>50</v>
      </c>
      <c r="F36" s="128" t="s">
        <v>36</v>
      </c>
      <c r="G36" s="28">
        <f>+G38</f>
        <v>-251000</v>
      </c>
      <c r="H36" s="153">
        <f>+H38</f>
        <v>-251000</v>
      </c>
      <c r="I36" s="19"/>
      <c r="J36" s="10"/>
      <c r="K36" s="10"/>
    </row>
    <row r="37" spans="1:11">
      <c r="A37" s="147"/>
      <c r="B37" s="121"/>
      <c r="C37" s="121"/>
      <c r="D37" s="121"/>
      <c r="E37" s="121"/>
      <c r="F37" s="121" t="s">
        <v>24</v>
      </c>
      <c r="G37" s="28"/>
      <c r="H37" s="153"/>
      <c r="I37" s="19"/>
      <c r="J37" s="10"/>
      <c r="K37" s="10"/>
    </row>
    <row r="38" spans="1:11" ht="34.5">
      <c r="A38" s="147"/>
      <c r="B38" s="121"/>
      <c r="C38" s="121"/>
      <c r="D38" s="121"/>
      <c r="E38" s="121"/>
      <c r="F38" s="109" t="s">
        <v>67</v>
      </c>
      <c r="G38" s="28">
        <f>+G40</f>
        <v>-251000</v>
      </c>
      <c r="H38" s="153">
        <f>+H40</f>
        <v>-251000</v>
      </c>
      <c r="I38" s="19"/>
    </row>
    <row r="39" spans="1:11" ht="34.5">
      <c r="A39" s="147"/>
      <c r="B39" s="121"/>
      <c r="C39" s="121"/>
      <c r="D39" s="121"/>
      <c r="E39" s="121"/>
      <c r="F39" s="121" t="s">
        <v>25</v>
      </c>
      <c r="G39" s="28"/>
      <c r="H39" s="153"/>
      <c r="I39" s="19"/>
    </row>
    <row r="40" spans="1:11">
      <c r="A40" s="147"/>
      <c r="B40" s="121"/>
      <c r="C40" s="121"/>
      <c r="D40" s="121"/>
      <c r="E40" s="121"/>
      <c r="F40" s="121" t="s">
        <v>41</v>
      </c>
      <c r="G40" s="28">
        <f t="shared" ref="G40:H42" si="1">+G41</f>
        <v>-251000</v>
      </c>
      <c r="H40" s="153">
        <f t="shared" si="1"/>
        <v>-251000</v>
      </c>
      <c r="I40" s="19"/>
    </row>
    <row r="41" spans="1:11">
      <c r="A41" s="147"/>
      <c r="B41" s="121"/>
      <c r="C41" s="121"/>
      <c r="D41" s="121"/>
      <c r="E41" s="121"/>
      <c r="F41" s="121" t="s">
        <v>46</v>
      </c>
      <c r="G41" s="28">
        <f t="shared" si="1"/>
        <v>-251000</v>
      </c>
      <c r="H41" s="153">
        <f t="shared" si="1"/>
        <v>-251000</v>
      </c>
      <c r="I41" s="19"/>
    </row>
    <row r="42" spans="1:11">
      <c r="A42" s="147"/>
      <c r="B42" s="121"/>
      <c r="C42" s="121"/>
      <c r="D42" s="121"/>
      <c r="E42" s="121"/>
      <c r="F42" s="121" t="s">
        <v>47</v>
      </c>
      <c r="G42" s="28">
        <f t="shared" si="1"/>
        <v>-251000</v>
      </c>
      <c r="H42" s="153">
        <f t="shared" si="1"/>
        <v>-251000</v>
      </c>
      <c r="I42" s="19"/>
    </row>
    <row r="43" spans="1:11" ht="18" customHeight="1">
      <c r="A43" s="147"/>
      <c r="B43" s="121"/>
      <c r="C43" s="121"/>
      <c r="D43" s="121"/>
      <c r="E43" s="121"/>
      <c r="F43" s="121" t="s">
        <v>48</v>
      </c>
      <c r="G43" s="28">
        <f>+G44</f>
        <v>-251000</v>
      </c>
      <c r="H43" s="153">
        <f>+H44</f>
        <v>-251000</v>
      </c>
      <c r="I43" s="19"/>
    </row>
    <row r="44" spans="1:11">
      <c r="A44" s="147"/>
      <c r="B44" s="121"/>
      <c r="C44" s="121"/>
      <c r="D44" s="121"/>
      <c r="E44" s="121"/>
      <c r="F44" s="23" t="s">
        <v>35</v>
      </c>
      <c r="G44" s="28">
        <f>'1'!D18</f>
        <v>-251000</v>
      </c>
      <c r="H44" s="153">
        <f>'1'!E18</f>
        <v>-251000</v>
      </c>
      <c r="I44" s="19"/>
    </row>
    <row r="45" spans="1:11" ht="33.75" customHeight="1">
      <c r="A45" s="129">
        <v>11</v>
      </c>
      <c r="B45" s="130"/>
      <c r="C45" s="130"/>
      <c r="D45" s="131"/>
      <c r="E45" s="117"/>
      <c r="F45" s="132" t="s">
        <v>95</v>
      </c>
      <c r="G45" s="33">
        <f>G47</f>
        <v>0</v>
      </c>
      <c r="H45" s="148">
        <f>H47</f>
        <v>0</v>
      </c>
      <c r="I45" s="19"/>
    </row>
    <row r="46" spans="1:11">
      <c r="A46" s="129"/>
      <c r="B46" s="130"/>
      <c r="C46" s="133"/>
      <c r="D46" s="133"/>
      <c r="E46" s="133"/>
      <c r="F46" s="123" t="s">
        <v>97</v>
      </c>
      <c r="G46" s="33"/>
      <c r="H46" s="148"/>
      <c r="I46" s="19"/>
      <c r="J46" s="9"/>
      <c r="K46" s="9"/>
    </row>
    <row r="47" spans="1:11">
      <c r="A47" s="129"/>
      <c r="B47" s="134" t="s">
        <v>96</v>
      </c>
      <c r="C47" s="130"/>
      <c r="D47" s="135"/>
      <c r="E47" s="136"/>
      <c r="F47" s="137" t="s">
        <v>98</v>
      </c>
      <c r="G47" s="33">
        <f>G51</f>
        <v>0</v>
      </c>
      <c r="H47" s="148">
        <f>H51</f>
        <v>0</v>
      </c>
      <c r="I47" s="19"/>
    </row>
    <row r="48" spans="1:11">
      <c r="A48" s="129"/>
      <c r="B48" s="130"/>
      <c r="C48" s="133"/>
      <c r="D48" s="131"/>
      <c r="E48" s="117"/>
      <c r="F48" s="123" t="s">
        <v>97</v>
      </c>
      <c r="G48" s="33"/>
      <c r="H48" s="148"/>
      <c r="I48" s="19"/>
    </row>
    <row r="49" spans="1:9">
      <c r="A49" s="129"/>
      <c r="B49" s="134"/>
      <c r="C49" s="134" t="s">
        <v>96</v>
      </c>
      <c r="D49" s="131"/>
      <c r="E49" s="136"/>
      <c r="F49" s="137" t="s">
        <v>99</v>
      </c>
      <c r="G49" s="33">
        <f>G51</f>
        <v>0</v>
      </c>
      <c r="H49" s="148">
        <f>H51</f>
        <v>0</v>
      </c>
      <c r="I49" s="19"/>
    </row>
    <row r="50" spans="1:9">
      <c r="A50" s="129"/>
      <c r="B50" s="130"/>
      <c r="C50" s="133"/>
      <c r="D50" s="131"/>
      <c r="E50" s="136"/>
      <c r="F50" s="123" t="s">
        <v>100</v>
      </c>
      <c r="G50" s="33">
        <f>+G51</f>
        <v>0</v>
      </c>
      <c r="H50" s="33">
        <f>+H51</f>
        <v>0</v>
      </c>
      <c r="I50" s="19"/>
    </row>
    <row r="51" spans="1:9">
      <c r="A51" s="129"/>
      <c r="B51" s="130"/>
      <c r="C51" s="133"/>
      <c r="D51" s="135">
        <v>1139</v>
      </c>
      <c r="E51" s="117"/>
      <c r="F51" s="132" t="s">
        <v>99</v>
      </c>
      <c r="G51" s="33">
        <f>G53+G61</f>
        <v>0</v>
      </c>
      <c r="H51" s="148">
        <f>H53+H61</f>
        <v>0</v>
      </c>
      <c r="I51" s="19"/>
    </row>
    <row r="52" spans="1:9">
      <c r="A52" s="129"/>
      <c r="B52" s="130"/>
      <c r="C52" s="133"/>
      <c r="D52" s="133"/>
      <c r="E52" s="133"/>
      <c r="F52" s="123" t="s">
        <v>97</v>
      </c>
      <c r="G52" s="116"/>
      <c r="H52" s="155"/>
    </row>
    <row r="53" spans="1:9">
      <c r="A53" s="129"/>
      <c r="B53" s="130"/>
      <c r="C53" s="133"/>
      <c r="D53" s="135"/>
      <c r="E53" s="131">
        <v>11001</v>
      </c>
      <c r="F53" s="117" t="s">
        <v>99</v>
      </c>
      <c r="G53" s="171">
        <f>G55</f>
        <v>251000</v>
      </c>
      <c r="H53" s="172">
        <f>H55</f>
        <v>251000</v>
      </c>
    </row>
    <row r="54" spans="1:9">
      <c r="A54" s="129"/>
      <c r="B54" s="130"/>
      <c r="C54" s="133"/>
      <c r="D54" s="131"/>
      <c r="E54" s="136"/>
      <c r="F54" s="123" t="s">
        <v>101</v>
      </c>
      <c r="G54" s="117"/>
      <c r="H54" s="156"/>
    </row>
    <row r="55" spans="1:9">
      <c r="A55" s="129"/>
      <c r="B55" s="130"/>
      <c r="C55" s="133"/>
      <c r="D55" s="135"/>
      <c r="E55" s="136"/>
      <c r="F55" s="138" t="s">
        <v>102</v>
      </c>
      <c r="G55" s="115">
        <f>G57</f>
        <v>251000</v>
      </c>
      <c r="H55" s="157">
        <f>H57</f>
        <v>251000</v>
      </c>
    </row>
    <row r="56" spans="1:9" ht="34.5">
      <c r="A56" s="129"/>
      <c r="B56" s="130"/>
      <c r="C56" s="133"/>
      <c r="D56" s="133"/>
      <c r="E56" s="173"/>
      <c r="F56" s="123" t="s">
        <v>103</v>
      </c>
      <c r="G56" s="115"/>
      <c r="H56" s="157"/>
    </row>
    <row r="57" spans="1:9">
      <c r="A57" s="129"/>
      <c r="B57" s="130"/>
      <c r="C57" s="133"/>
      <c r="D57" s="133"/>
      <c r="E57" s="173"/>
      <c r="F57" s="123" t="s">
        <v>41</v>
      </c>
      <c r="G57" s="144">
        <f t="shared" ref="G57:H59" si="2">G58</f>
        <v>251000</v>
      </c>
      <c r="H57" s="158">
        <f t="shared" si="2"/>
        <v>251000</v>
      </c>
    </row>
    <row r="58" spans="1:9">
      <c r="A58" s="129"/>
      <c r="B58" s="130"/>
      <c r="C58" s="133"/>
      <c r="D58" s="133"/>
      <c r="E58" s="173"/>
      <c r="F58" s="123" t="s">
        <v>104</v>
      </c>
      <c r="G58" s="144">
        <f t="shared" si="2"/>
        <v>251000</v>
      </c>
      <c r="H58" s="158">
        <f t="shared" si="2"/>
        <v>251000</v>
      </c>
    </row>
    <row r="59" spans="1:9">
      <c r="A59" s="129"/>
      <c r="B59" s="130"/>
      <c r="C59" s="133"/>
      <c r="D59" s="133"/>
      <c r="E59" s="173"/>
      <c r="F59" s="123" t="s">
        <v>105</v>
      </c>
      <c r="G59" s="144">
        <f t="shared" si="2"/>
        <v>251000</v>
      </c>
      <c r="H59" s="158">
        <f t="shared" si="2"/>
        <v>251000</v>
      </c>
    </row>
    <row r="60" spans="1:9">
      <c r="A60" s="129"/>
      <c r="B60" s="130"/>
      <c r="C60" s="133"/>
      <c r="D60" s="131"/>
      <c r="E60" s="136"/>
      <c r="F60" s="123" t="s">
        <v>106</v>
      </c>
      <c r="G60" s="115">
        <v>251000</v>
      </c>
      <c r="H60" s="157">
        <v>251000</v>
      </c>
    </row>
    <row r="61" spans="1:9">
      <c r="A61" s="129"/>
      <c r="B61" s="130"/>
      <c r="C61" s="133"/>
      <c r="D61" s="135"/>
      <c r="E61" s="131">
        <v>11001</v>
      </c>
      <c r="F61" s="117" t="s">
        <v>99</v>
      </c>
      <c r="G61" s="144">
        <f>G63</f>
        <v>-251000</v>
      </c>
      <c r="H61" s="158">
        <f>H63</f>
        <v>-251000</v>
      </c>
    </row>
    <row r="62" spans="1:9">
      <c r="A62" s="129"/>
      <c r="B62" s="130"/>
      <c r="C62" s="133"/>
      <c r="D62" s="131"/>
      <c r="E62" s="136"/>
      <c r="F62" s="123" t="s">
        <v>101</v>
      </c>
      <c r="G62" s="115"/>
      <c r="H62" s="157"/>
    </row>
    <row r="63" spans="1:9">
      <c r="A63" s="129"/>
      <c r="B63" s="130"/>
      <c r="C63" s="133"/>
      <c r="D63" s="135"/>
      <c r="E63" s="136"/>
      <c r="F63" s="138" t="s">
        <v>102</v>
      </c>
      <c r="G63" s="115">
        <f>G65</f>
        <v>-251000</v>
      </c>
      <c r="H63" s="157">
        <f>H65</f>
        <v>-251000</v>
      </c>
    </row>
    <row r="64" spans="1:9" ht="34.5">
      <c r="A64" s="129"/>
      <c r="B64" s="130"/>
      <c r="C64" s="133"/>
      <c r="D64" s="133"/>
      <c r="E64" s="133"/>
      <c r="F64" s="123" t="s">
        <v>103</v>
      </c>
      <c r="G64" s="115"/>
      <c r="H64" s="157"/>
    </row>
    <row r="65" spans="1:8">
      <c r="A65" s="129"/>
      <c r="B65" s="130"/>
      <c r="C65" s="133"/>
      <c r="D65" s="133"/>
      <c r="E65" s="133"/>
      <c r="F65" s="123" t="s">
        <v>41</v>
      </c>
      <c r="G65" s="144">
        <f t="shared" ref="G65:H67" si="3">G66</f>
        <v>-251000</v>
      </c>
      <c r="H65" s="158">
        <f t="shared" si="3"/>
        <v>-251000</v>
      </c>
    </row>
    <row r="66" spans="1:8">
      <c r="A66" s="129"/>
      <c r="B66" s="130"/>
      <c r="C66" s="133"/>
      <c r="D66" s="133"/>
      <c r="E66" s="133"/>
      <c r="F66" s="123" t="s">
        <v>104</v>
      </c>
      <c r="G66" s="144">
        <f t="shared" si="3"/>
        <v>-251000</v>
      </c>
      <c r="H66" s="158">
        <f t="shared" si="3"/>
        <v>-251000</v>
      </c>
    </row>
    <row r="67" spans="1:8">
      <c r="A67" s="129"/>
      <c r="B67" s="130"/>
      <c r="C67" s="133"/>
      <c r="D67" s="133"/>
      <c r="E67" s="133"/>
      <c r="F67" s="123" t="s">
        <v>105</v>
      </c>
      <c r="G67" s="144">
        <f t="shared" si="3"/>
        <v>-251000</v>
      </c>
      <c r="H67" s="158">
        <f t="shared" si="3"/>
        <v>-251000</v>
      </c>
    </row>
    <row r="68" spans="1:8" ht="18" thickBot="1">
      <c r="A68" s="139"/>
      <c r="B68" s="140"/>
      <c r="C68" s="159"/>
      <c r="D68" s="141"/>
      <c r="E68" s="142"/>
      <c r="F68" s="143" t="s">
        <v>106</v>
      </c>
      <c r="G68" s="160">
        <v>-251000</v>
      </c>
      <c r="H68" s="161">
        <v>-251000</v>
      </c>
    </row>
  </sheetData>
  <mergeCells count="5"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70" orientation="portrait" r:id="rId1"/>
  <ignoredErrors>
    <ignoredError sqref="B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zoomScaleNormal="100" workbookViewId="0">
      <selection activeCell="J11" sqref="J11"/>
    </sheetView>
  </sheetViews>
  <sheetFormatPr defaultRowHeight="17.25"/>
  <cols>
    <col min="1" max="1" width="50.42578125" style="1" customWidth="1"/>
    <col min="2" max="2" width="74.140625" style="1" customWidth="1"/>
    <col min="3" max="3" width="18.140625" style="1" customWidth="1"/>
    <col min="4" max="4" width="20.5703125" style="61" customWidth="1"/>
    <col min="5" max="5" width="12.85546875" style="1" hidden="1" customWidth="1"/>
    <col min="6" max="6" width="19.85546875" style="1" customWidth="1"/>
    <col min="7" max="7" width="8.85546875" style="1" customWidth="1"/>
    <col min="8" max="8" width="6.7109375" style="1" customWidth="1"/>
    <col min="9" max="9" width="11" style="1" customWidth="1"/>
    <col min="10" max="10" width="9.5703125" style="1" customWidth="1"/>
    <col min="11" max="11" width="16.5703125" style="1" customWidth="1"/>
    <col min="12" max="12" width="10" style="1" customWidth="1"/>
    <col min="13" max="16384" width="9.140625" style="1"/>
  </cols>
  <sheetData>
    <row r="1" spans="1:4">
      <c r="A1" s="31"/>
      <c r="B1" s="31"/>
      <c r="C1" s="76"/>
      <c r="D1" s="61" t="s">
        <v>76</v>
      </c>
    </row>
    <row r="2" spans="1:4">
      <c r="A2" s="31"/>
      <c r="B2" s="31"/>
      <c r="C2" s="76"/>
      <c r="D2" s="61" t="s">
        <v>71</v>
      </c>
    </row>
    <row r="3" spans="1:4">
      <c r="A3" s="31"/>
      <c r="B3" s="31"/>
      <c r="C3" s="76"/>
      <c r="D3" s="61" t="s">
        <v>1</v>
      </c>
    </row>
    <row r="4" spans="1:4" ht="14.25" customHeight="1">
      <c r="A4" s="198" t="s">
        <v>65</v>
      </c>
      <c r="B4" s="198"/>
      <c r="C4" s="198"/>
      <c r="D4" s="198"/>
    </row>
    <row r="5" spans="1:4" ht="61.5" customHeight="1">
      <c r="A5" s="199" t="s">
        <v>114</v>
      </c>
      <c r="B5" s="199"/>
      <c r="C5" s="199"/>
      <c r="D5" s="199"/>
    </row>
    <row r="6" spans="1:4" ht="30.75" customHeight="1">
      <c r="A6" s="201" t="s">
        <v>66</v>
      </c>
      <c r="B6" s="201"/>
      <c r="C6" s="201"/>
      <c r="D6" s="201"/>
    </row>
    <row r="7" spans="1:4">
      <c r="A7" s="200" t="s">
        <v>70</v>
      </c>
      <c r="B7" s="200"/>
      <c r="C7" s="200"/>
      <c r="D7" s="200"/>
    </row>
    <row r="8" spans="1:4">
      <c r="A8" s="52"/>
      <c r="B8" s="52"/>
      <c r="C8" s="52"/>
      <c r="D8" s="62"/>
    </row>
    <row r="9" spans="1:4" ht="22.5" customHeight="1">
      <c r="A9" s="57" t="s">
        <v>57</v>
      </c>
      <c r="B9" s="57" t="s">
        <v>58</v>
      </c>
      <c r="C9" s="86"/>
      <c r="D9" s="64"/>
    </row>
    <row r="10" spans="1:4" ht="31.5" customHeight="1">
      <c r="A10" s="40" t="s">
        <v>60</v>
      </c>
      <c r="B10" s="43" t="s">
        <v>61</v>
      </c>
      <c r="C10" s="84"/>
      <c r="D10" s="63"/>
    </row>
    <row r="11" spans="1:4" ht="23.25" customHeight="1">
      <c r="A11" s="206" t="s">
        <v>73</v>
      </c>
      <c r="B11" s="206"/>
      <c r="C11" s="87"/>
      <c r="D11" s="64"/>
    </row>
    <row r="12" spans="1:4" ht="23.25" customHeight="1">
      <c r="D12" s="64"/>
    </row>
    <row r="13" spans="1:4" ht="54.75" customHeight="1">
      <c r="A13" s="58" t="s">
        <v>31</v>
      </c>
      <c r="B13" s="59" t="s">
        <v>60</v>
      </c>
      <c r="C13" s="196" t="s">
        <v>113</v>
      </c>
      <c r="D13" s="194"/>
    </row>
    <row r="14" spans="1:4">
      <c r="A14" s="58" t="s">
        <v>27</v>
      </c>
      <c r="B14" s="59">
        <v>12001</v>
      </c>
      <c r="C14" s="92" t="str">
        <f>'1'!D8</f>
        <v>Ինն ամիս</v>
      </c>
      <c r="D14" s="92" t="str">
        <f>'1'!E8</f>
        <v>Տարի</v>
      </c>
    </row>
    <row r="15" spans="1:4" ht="34.5">
      <c r="A15" s="41" t="s">
        <v>28</v>
      </c>
      <c r="B15" s="59" t="s">
        <v>62</v>
      </c>
      <c r="C15" s="88"/>
      <c r="D15" s="100"/>
    </row>
    <row r="16" spans="1:4" ht="62.25" customHeight="1">
      <c r="A16" s="41" t="s">
        <v>29</v>
      </c>
      <c r="B16" s="96" t="s">
        <v>63</v>
      </c>
      <c r="C16" s="88"/>
      <c r="D16" s="209"/>
    </row>
    <row r="17" spans="1:9" ht="21.75" customHeight="1">
      <c r="A17" s="41" t="s">
        <v>23</v>
      </c>
      <c r="B17" s="96" t="s">
        <v>22</v>
      </c>
      <c r="C17" s="89"/>
      <c r="D17" s="210"/>
    </row>
    <row r="18" spans="1:9" ht="51.75">
      <c r="A18" s="41" t="s">
        <v>15</v>
      </c>
      <c r="B18" s="96" t="s">
        <v>64</v>
      </c>
      <c r="C18" s="90"/>
      <c r="D18" s="211"/>
    </row>
    <row r="19" spans="1:9">
      <c r="A19" s="204" t="s">
        <v>32</v>
      </c>
      <c r="B19" s="205"/>
      <c r="C19" s="95"/>
      <c r="D19" s="65"/>
    </row>
    <row r="20" spans="1:9" ht="23.25" customHeight="1">
      <c r="A20" s="202" t="s">
        <v>75</v>
      </c>
      <c r="B20" s="203"/>
      <c r="C20" s="67">
        <f>C21/E20/12*1000</f>
        <v>-738.2283460861546</v>
      </c>
      <c r="D20" s="67">
        <f>D21/E20/12*1000</f>
        <v>-738.2283460861546</v>
      </c>
      <c r="E20" s="102">
        <v>28333.599999999999</v>
      </c>
    </row>
    <row r="21" spans="1:9" ht="27.75" customHeight="1">
      <c r="A21" s="207" t="s">
        <v>30</v>
      </c>
      <c r="B21" s="208"/>
      <c r="C21" s="53">
        <f>'1'!D18</f>
        <v>-251000</v>
      </c>
      <c r="D21" s="53">
        <f>'1'!E18</f>
        <v>-251000</v>
      </c>
      <c r="G21" s="44"/>
    </row>
    <row r="22" spans="1:9" ht="27.75" customHeight="1">
      <c r="A22" s="42"/>
      <c r="B22" s="42"/>
      <c r="C22" s="42"/>
      <c r="F22" s="10"/>
      <c r="G22" s="10"/>
      <c r="H22" s="45"/>
      <c r="I22" s="46"/>
    </row>
    <row r="23" spans="1:9">
      <c r="D23" s="64"/>
    </row>
    <row r="24" spans="1:9" ht="17.25" customHeight="1">
      <c r="A24" s="49" t="s">
        <v>57</v>
      </c>
      <c r="B24" s="49" t="s">
        <v>58</v>
      </c>
      <c r="C24" s="42"/>
      <c r="G24" s="45"/>
    </row>
    <row r="25" spans="1:9" ht="23.25" customHeight="1">
      <c r="A25" s="51">
        <v>1205</v>
      </c>
      <c r="B25" s="51" t="s">
        <v>91</v>
      </c>
      <c r="C25" s="86"/>
      <c r="D25" s="64"/>
    </row>
    <row r="26" spans="1:9" ht="16.5" customHeight="1">
      <c r="A26" s="206" t="s">
        <v>59</v>
      </c>
      <c r="B26" s="206"/>
      <c r="C26" s="84"/>
      <c r="D26" s="63"/>
    </row>
    <row r="27" spans="1:9" ht="17.25" customHeight="1">
      <c r="A27" s="50"/>
      <c r="B27" s="50"/>
      <c r="C27" s="87"/>
      <c r="D27" s="64"/>
    </row>
    <row r="28" spans="1:9" ht="46.5" customHeight="1">
      <c r="A28" s="97" t="s">
        <v>31</v>
      </c>
      <c r="B28" s="99">
        <v>1205</v>
      </c>
      <c r="C28" s="193" t="s">
        <v>115</v>
      </c>
      <c r="D28" s="194"/>
    </row>
    <row r="29" spans="1:9">
      <c r="A29" s="97" t="s">
        <v>27</v>
      </c>
      <c r="B29" s="99">
        <v>12029</v>
      </c>
      <c r="C29" s="101" t="str">
        <f>'1'!D8</f>
        <v>Ինն ամիս</v>
      </c>
      <c r="D29" s="101" t="str">
        <f>'1'!E8</f>
        <v>Տարի</v>
      </c>
    </row>
    <row r="30" spans="1:9" ht="34.5">
      <c r="A30" s="97" t="s">
        <v>28</v>
      </c>
      <c r="B30" s="109" t="str">
        <f>('1'!C32)</f>
        <v>Անկանխիկ եղանակով վճարումներից կենսաթոշակառուներին հետվճարի տրամադրում</v>
      </c>
      <c r="C30" s="80"/>
      <c r="D30" s="212"/>
    </row>
    <row r="31" spans="1:9" ht="51" customHeight="1">
      <c r="A31" s="97" t="s">
        <v>29</v>
      </c>
      <c r="B31" s="99" t="str">
        <f>('1'!C34)</f>
        <v xml:space="preserve">Անկանխիկ եղանակով վճարումներից կենսաթոշակառուներին հետվճարի տրամադրում՝ պետություն-մասնավոր սոցիալական փոխգործակցության միջոցառման շրջանակում </v>
      </c>
      <c r="C31" s="83"/>
      <c r="D31" s="213"/>
    </row>
    <row r="32" spans="1:9">
      <c r="A32" s="97" t="s">
        <v>23</v>
      </c>
      <c r="B32" s="99" t="s">
        <v>22</v>
      </c>
      <c r="C32" s="83"/>
      <c r="D32" s="213"/>
    </row>
    <row r="33" spans="1:9" ht="42.75" customHeight="1">
      <c r="A33" s="97" t="s">
        <v>15</v>
      </c>
      <c r="B33" s="99" t="s">
        <v>107</v>
      </c>
      <c r="C33" s="85"/>
      <c r="D33" s="214"/>
    </row>
    <row r="34" spans="1:9" ht="18.75" customHeight="1">
      <c r="A34" s="215" t="s">
        <v>32</v>
      </c>
      <c r="B34" s="215"/>
      <c r="C34" s="98"/>
      <c r="D34" s="66"/>
    </row>
    <row r="35" spans="1:9" ht="17.25" customHeight="1">
      <c r="A35" s="197" t="s">
        <v>110</v>
      </c>
      <c r="B35" s="197"/>
      <c r="C35" s="68">
        <v>173153</v>
      </c>
      <c r="D35" s="68">
        <f>SUM(C35)</f>
        <v>173153</v>
      </c>
    </row>
    <row r="36" spans="1:9" ht="27" customHeight="1">
      <c r="A36" s="195" t="s">
        <v>30</v>
      </c>
      <c r="B36" s="195"/>
      <c r="C36" s="53">
        <f>'1'!D31</f>
        <v>251000</v>
      </c>
      <c r="D36" s="53">
        <f>'1'!E31</f>
        <v>251000</v>
      </c>
    </row>
    <row r="37" spans="1:9" ht="27" customHeight="1">
      <c r="A37" s="48"/>
      <c r="B37" s="48"/>
      <c r="C37" s="60"/>
      <c r="D37" s="60"/>
    </row>
    <row r="38" spans="1:9" ht="27" customHeight="1">
      <c r="A38" s="220" t="s">
        <v>116</v>
      </c>
      <c r="B38" s="220"/>
      <c r="C38" s="220"/>
      <c r="D38" s="220"/>
      <c r="E38" s="220"/>
      <c r="F38" s="220"/>
    </row>
    <row r="39" spans="1:9" ht="27" customHeight="1">
      <c r="A39" s="221" t="s">
        <v>117</v>
      </c>
      <c r="B39" s="221"/>
      <c r="C39" s="221"/>
      <c r="D39" s="221"/>
      <c r="E39" s="221"/>
      <c r="F39" s="221"/>
      <c r="I39" s="47"/>
    </row>
    <row r="40" spans="1:9" ht="27" customHeight="1">
      <c r="A40" s="87"/>
      <c r="B40" s="87"/>
      <c r="C40" s="87"/>
      <c r="D40" s="87"/>
      <c r="E40" s="87"/>
      <c r="F40" s="87"/>
      <c r="I40" s="47"/>
    </row>
    <row r="41" spans="1:9">
      <c r="A41" s="49" t="s">
        <v>57</v>
      </c>
      <c r="B41" s="49" t="s">
        <v>58</v>
      </c>
      <c r="C41" s="168"/>
      <c r="D41" s="165"/>
    </row>
    <row r="42" spans="1:9">
      <c r="A42" s="51">
        <v>1139</v>
      </c>
      <c r="B42" s="51" t="str">
        <f>('1'!C39)</f>
        <v xml:space="preserve"> ՀՀ կառավարության պահուստային ֆոնդ</v>
      </c>
      <c r="C42" s="168"/>
      <c r="D42" s="165"/>
    </row>
    <row r="43" spans="1:9">
      <c r="A43" s="206" t="s">
        <v>59</v>
      </c>
      <c r="B43" s="206"/>
      <c r="C43" s="87"/>
      <c r="D43" s="165"/>
    </row>
    <row r="44" spans="1:9">
      <c r="A44" s="50"/>
      <c r="B44" s="50"/>
      <c r="C44" s="167"/>
      <c r="D44" s="166"/>
    </row>
    <row r="45" spans="1:9" ht="48.75" customHeight="1">
      <c r="A45" s="110" t="s">
        <v>31</v>
      </c>
      <c r="B45" s="109">
        <f>SUM(A42)</f>
        <v>1139</v>
      </c>
      <c r="C45" s="193" t="s">
        <v>115</v>
      </c>
      <c r="D45" s="194"/>
    </row>
    <row r="46" spans="1:9">
      <c r="A46" s="110" t="s">
        <v>27</v>
      </c>
      <c r="B46" s="109" t="str">
        <f>('1'!B45)</f>
        <v xml:space="preserve"> 11001</v>
      </c>
      <c r="C46" s="112"/>
      <c r="D46" s="112"/>
    </row>
    <row r="47" spans="1:9">
      <c r="A47" s="110" t="s">
        <v>28</v>
      </c>
      <c r="B47" s="109" t="str">
        <f>('1'!C52)</f>
        <v xml:space="preserve"> ՀՀ կառավարության պահուստային ֆոնդ</v>
      </c>
      <c r="C47" s="80"/>
      <c r="D47" s="80"/>
    </row>
    <row r="48" spans="1:9" ht="69">
      <c r="A48" s="110" t="s">
        <v>29</v>
      </c>
      <c r="B48" s="109" t="str">
        <f>('1'!C54)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C48" s="109"/>
      <c r="D48" s="109"/>
    </row>
    <row r="49" spans="1:4">
      <c r="A49" s="110" t="s">
        <v>23</v>
      </c>
      <c r="B49" s="109" t="str">
        <f>('1'!C50)</f>
        <v xml:space="preserve"> Ծառայությունների մատուցում</v>
      </c>
      <c r="C49" s="85"/>
      <c r="D49" s="119"/>
    </row>
    <row r="50" spans="1:4">
      <c r="A50" s="195" t="s">
        <v>30</v>
      </c>
      <c r="B50" s="195"/>
      <c r="C50" s="53">
        <f>'1'!D46</f>
        <v>251000</v>
      </c>
      <c r="D50" s="53">
        <f>'1'!E46</f>
        <v>251000</v>
      </c>
    </row>
    <row r="51" spans="1:4">
      <c r="A51" s="42"/>
      <c r="B51" s="42"/>
      <c r="C51" s="42"/>
      <c r="D51" s="64"/>
    </row>
    <row r="52" spans="1:4" ht="52.5" customHeight="1">
      <c r="A52" s="110" t="s">
        <v>31</v>
      </c>
      <c r="B52" s="109">
        <f>SUM(A42)</f>
        <v>1139</v>
      </c>
      <c r="C52" s="196" t="s">
        <v>113</v>
      </c>
      <c r="D52" s="194"/>
    </row>
    <row r="53" spans="1:4">
      <c r="A53" s="110" t="s">
        <v>27</v>
      </c>
      <c r="B53" s="109" t="str">
        <f>('1'!B45)</f>
        <v xml:space="preserve"> 11001</v>
      </c>
      <c r="C53" s="112"/>
      <c r="D53" s="112"/>
    </row>
    <row r="54" spans="1:4">
      <c r="A54" s="110" t="s">
        <v>28</v>
      </c>
      <c r="B54" s="109" t="str">
        <f>('1'!C52)</f>
        <v xml:space="preserve"> ՀՀ կառավարության պահուստային ֆոնդ</v>
      </c>
      <c r="C54" s="80"/>
      <c r="D54" s="80"/>
    </row>
    <row r="55" spans="1:4" ht="69">
      <c r="A55" s="110" t="s">
        <v>29</v>
      </c>
      <c r="B55" s="109" t="str">
        <f>('1'!C54)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C55" s="109"/>
      <c r="D55" s="109"/>
    </row>
    <row r="56" spans="1:4">
      <c r="A56" s="110" t="s">
        <v>23</v>
      </c>
      <c r="B56" s="109" t="str">
        <f>('1'!C50)</f>
        <v xml:space="preserve"> Ծառայությունների մատուցում</v>
      </c>
      <c r="C56" s="85"/>
      <c r="D56" s="119"/>
    </row>
    <row r="57" spans="1:4">
      <c r="A57" s="195" t="s">
        <v>30</v>
      </c>
      <c r="B57" s="195"/>
      <c r="C57" s="53">
        <f>'1'!D52</f>
        <v>-251000</v>
      </c>
      <c r="D57" s="53">
        <f>'1'!E52</f>
        <v>-251000</v>
      </c>
    </row>
    <row r="58" spans="1:4">
      <c r="A58" s="42"/>
      <c r="B58" s="42"/>
      <c r="C58" s="42"/>
      <c r="D58" s="64"/>
    </row>
    <row r="59" spans="1:4">
      <c r="A59" s="42"/>
      <c r="B59" s="42"/>
      <c r="C59" s="42"/>
      <c r="D59" s="64"/>
    </row>
    <row r="60" spans="1:4">
      <c r="A60" s="42"/>
      <c r="B60" s="42"/>
      <c r="C60" s="42"/>
      <c r="D60" s="64"/>
    </row>
    <row r="61" spans="1:4">
      <c r="A61" s="42"/>
      <c r="B61" s="42"/>
      <c r="C61" s="42"/>
      <c r="D61" s="64"/>
    </row>
    <row r="62" spans="1:4">
      <c r="A62" s="42"/>
      <c r="B62" s="42"/>
      <c r="C62" s="42"/>
      <c r="D62" s="64"/>
    </row>
    <row r="63" spans="1:4">
      <c r="A63" s="42"/>
      <c r="B63" s="42"/>
      <c r="C63" s="42"/>
      <c r="D63" s="64"/>
    </row>
    <row r="64" spans="1:4">
      <c r="D64" s="64"/>
    </row>
    <row r="65" spans="4:4">
      <c r="D65" s="64"/>
    </row>
    <row r="66" spans="4:4">
      <c r="D66" s="64"/>
    </row>
    <row r="67" spans="4:4">
      <c r="D67" s="64"/>
    </row>
    <row r="68" spans="4:4">
      <c r="D68" s="64"/>
    </row>
    <row r="69" spans="4:4">
      <c r="D69" s="64"/>
    </row>
    <row r="70" spans="4:4">
      <c r="D70" s="64"/>
    </row>
    <row r="71" spans="4:4">
      <c r="D71" s="64"/>
    </row>
    <row r="72" spans="4:4">
      <c r="D72" s="64"/>
    </row>
    <row r="73" spans="4:4">
      <c r="D73" s="64"/>
    </row>
    <row r="74" spans="4:4">
      <c r="D74" s="64"/>
    </row>
    <row r="75" spans="4:4">
      <c r="D75" s="64"/>
    </row>
    <row r="76" spans="4:4">
      <c r="D76" s="64"/>
    </row>
    <row r="77" spans="4:4">
      <c r="D77" s="64"/>
    </row>
    <row r="78" spans="4:4">
      <c r="D78" s="64"/>
    </row>
    <row r="79" spans="4:4">
      <c r="D79" s="64"/>
    </row>
  </sheetData>
  <sortState ref="A17:L22">
    <sortCondition ref="D12"/>
  </sortState>
  <mergeCells count="25">
    <mergeCell ref="A38:F38"/>
    <mergeCell ref="A39:B39"/>
    <mergeCell ref="C39:D39"/>
    <mergeCell ref="E39:F39"/>
    <mergeCell ref="A57:B57"/>
    <mergeCell ref="A4:D4"/>
    <mergeCell ref="A5:D5"/>
    <mergeCell ref="A7:D7"/>
    <mergeCell ref="A6:D6"/>
    <mergeCell ref="A20:B20"/>
    <mergeCell ref="A19:B19"/>
    <mergeCell ref="A11:B11"/>
    <mergeCell ref="A21:B21"/>
    <mergeCell ref="A26:B26"/>
    <mergeCell ref="D16:D18"/>
    <mergeCell ref="C13:D13"/>
    <mergeCell ref="D30:D33"/>
    <mergeCell ref="A34:B34"/>
    <mergeCell ref="C28:D28"/>
    <mergeCell ref="A43:B43"/>
    <mergeCell ref="C45:D45"/>
    <mergeCell ref="A50:B50"/>
    <mergeCell ref="C52:D52"/>
    <mergeCell ref="A36:B36"/>
    <mergeCell ref="A35:B35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52" zoomScaleNormal="100" workbookViewId="0">
      <selection activeCell="K11" sqref="K11"/>
    </sheetView>
  </sheetViews>
  <sheetFormatPr defaultRowHeight="17.25"/>
  <cols>
    <col min="1" max="1" width="50.42578125" style="1" customWidth="1"/>
    <col min="2" max="2" width="72" style="1" customWidth="1"/>
    <col min="3" max="3" width="26.85546875" style="1" customWidth="1"/>
    <col min="4" max="4" width="23.85546875" style="1" customWidth="1"/>
    <col min="5" max="5" width="12.85546875" style="1" hidden="1" customWidth="1"/>
    <col min="6" max="6" width="26.85546875" style="61" customWidth="1"/>
    <col min="7" max="7" width="7.7109375" style="1" customWidth="1"/>
    <col min="8" max="8" width="7.85546875" style="1" customWidth="1"/>
    <col min="9" max="9" width="8.85546875" style="1" customWidth="1"/>
    <col min="10" max="10" width="6.7109375" style="1" customWidth="1"/>
    <col min="11" max="11" width="11" style="1" customWidth="1"/>
    <col min="12" max="12" width="9.5703125" style="1" customWidth="1"/>
    <col min="13" max="13" width="16.5703125" style="1" customWidth="1"/>
    <col min="14" max="14" width="10" style="1" customWidth="1"/>
    <col min="15" max="16384" width="9.140625" style="1"/>
  </cols>
  <sheetData>
    <row r="1" spans="1:6">
      <c r="A1" s="56"/>
      <c r="B1" s="56"/>
      <c r="C1" s="76"/>
      <c r="D1" s="61" t="s">
        <v>78</v>
      </c>
    </row>
    <row r="2" spans="1:6">
      <c r="A2" s="56"/>
      <c r="B2" s="56"/>
      <c r="C2" s="76"/>
      <c r="D2" s="61" t="s">
        <v>71</v>
      </c>
    </row>
    <row r="3" spans="1:6">
      <c r="A3" s="56"/>
      <c r="B3" s="56"/>
      <c r="C3" s="76"/>
      <c r="D3" s="61" t="s">
        <v>1</v>
      </c>
    </row>
    <row r="4" spans="1:6" ht="14.25" customHeight="1">
      <c r="A4" s="104" t="s">
        <v>65</v>
      </c>
      <c r="B4" s="104"/>
      <c r="C4" s="104"/>
      <c r="D4" s="104"/>
      <c r="F4" s="104"/>
    </row>
    <row r="5" spans="1:6" ht="61.5" customHeight="1">
      <c r="A5" s="199" t="s">
        <v>119</v>
      </c>
      <c r="B5" s="199"/>
      <c r="C5" s="199"/>
      <c r="D5" s="199"/>
      <c r="F5" s="105"/>
    </row>
    <row r="6" spans="1:6">
      <c r="A6" s="200" t="s">
        <v>19</v>
      </c>
      <c r="B6" s="200"/>
      <c r="C6" s="200"/>
      <c r="D6" s="200"/>
      <c r="E6" s="200"/>
      <c r="F6" s="200"/>
    </row>
    <row r="7" spans="1:6" s="42" customFormat="1" ht="20.25" customHeight="1">
      <c r="A7" s="106"/>
      <c r="B7" s="106"/>
      <c r="C7" s="106"/>
      <c r="D7" s="106"/>
      <c r="E7" s="1"/>
      <c r="F7" s="106"/>
    </row>
    <row r="8" spans="1:6" ht="17.25" customHeight="1">
      <c r="A8" s="201" t="s">
        <v>67</v>
      </c>
      <c r="B8" s="201"/>
      <c r="C8" s="201"/>
      <c r="D8" s="201"/>
      <c r="E8" s="106"/>
      <c r="F8" s="106"/>
    </row>
    <row r="9" spans="1:6">
      <c r="A9" s="199" t="s">
        <v>77</v>
      </c>
      <c r="B9" s="199"/>
      <c r="C9" s="199"/>
      <c r="D9" s="199"/>
      <c r="F9" s="64"/>
    </row>
    <row r="10" spans="1:6" ht="22.5" customHeight="1">
      <c r="A10" s="57" t="s">
        <v>57</v>
      </c>
      <c r="B10" s="57" t="s">
        <v>58</v>
      </c>
      <c r="C10" s="86"/>
      <c r="D10" s="64"/>
      <c r="F10" s="1"/>
    </row>
    <row r="11" spans="1:6" ht="31.5" customHeight="1">
      <c r="A11" s="40" t="s">
        <v>60</v>
      </c>
      <c r="B11" s="43" t="s">
        <v>61</v>
      </c>
      <c r="C11" s="84"/>
      <c r="D11" s="63"/>
      <c r="F11" s="1"/>
    </row>
    <row r="12" spans="1:6" ht="23.25" customHeight="1">
      <c r="A12" s="206" t="s">
        <v>73</v>
      </c>
      <c r="B12" s="206"/>
      <c r="C12" s="87"/>
      <c r="D12" s="64"/>
      <c r="F12" s="1"/>
    </row>
    <row r="13" spans="1:6" ht="23.25" customHeight="1">
      <c r="D13" s="64"/>
      <c r="F13" s="1"/>
    </row>
    <row r="14" spans="1:6" ht="48.75" customHeight="1">
      <c r="A14" s="58" t="s">
        <v>31</v>
      </c>
      <c r="B14" s="59" t="s">
        <v>60</v>
      </c>
      <c r="C14" s="196" t="s">
        <v>113</v>
      </c>
      <c r="D14" s="194"/>
      <c r="F14" s="1"/>
    </row>
    <row r="15" spans="1:6">
      <c r="A15" s="58" t="s">
        <v>27</v>
      </c>
      <c r="B15" s="59">
        <v>12001</v>
      </c>
      <c r="C15" s="92" t="str">
        <f>'1'!D8</f>
        <v>Ինն ամիս</v>
      </c>
      <c r="D15" s="92" t="str">
        <f>'1'!E8</f>
        <v>Տարի</v>
      </c>
      <c r="F15" s="1"/>
    </row>
    <row r="16" spans="1:6" ht="34.5">
      <c r="A16" s="41" t="s">
        <v>28</v>
      </c>
      <c r="B16" s="59" t="s">
        <v>62</v>
      </c>
      <c r="C16" s="88"/>
      <c r="D16" s="124"/>
      <c r="F16" s="1"/>
    </row>
    <row r="17" spans="1:9" ht="62.25" customHeight="1">
      <c r="A17" s="41" t="s">
        <v>29</v>
      </c>
      <c r="B17" s="103" t="s">
        <v>63</v>
      </c>
      <c r="C17" s="88"/>
      <c r="D17" s="209"/>
      <c r="F17" s="1"/>
    </row>
    <row r="18" spans="1:9" ht="21.75" customHeight="1">
      <c r="A18" s="41" t="s">
        <v>23</v>
      </c>
      <c r="B18" s="103" t="s">
        <v>22</v>
      </c>
      <c r="C18" s="89"/>
      <c r="D18" s="210"/>
      <c r="F18" s="1"/>
    </row>
    <row r="19" spans="1:9" ht="51.75">
      <c r="A19" s="41" t="s">
        <v>15</v>
      </c>
      <c r="B19" s="103" t="s">
        <v>64</v>
      </c>
      <c r="C19" s="90"/>
      <c r="D19" s="211"/>
      <c r="F19" s="1"/>
    </row>
    <row r="20" spans="1:9">
      <c r="A20" s="204" t="s">
        <v>32</v>
      </c>
      <c r="B20" s="205"/>
      <c r="C20" s="122"/>
      <c r="D20" s="65"/>
      <c r="F20" s="1"/>
    </row>
    <row r="21" spans="1:9" ht="23.25" customHeight="1">
      <c r="A21" s="202" t="s">
        <v>75</v>
      </c>
      <c r="B21" s="203"/>
      <c r="C21" s="67">
        <f>C22/E21/12*1000</f>
        <v>-738.2283460861546</v>
      </c>
      <c r="D21" s="67">
        <f>D22/E21/12*1000</f>
        <v>-738.2283460861546</v>
      </c>
      <c r="E21" s="102">
        <v>28333.599999999999</v>
      </c>
      <c r="F21" s="1"/>
    </row>
    <row r="22" spans="1:9" ht="27.75" customHeight="1">
      <c r="A22" s="207" t="s">
        <v>30</v>
      </c>
      <c r="B22" s="208"/>
      <c r="C22" s="53">
        <f>'1'!D18</f>
        <v>-251000</v>
      </c>
      <c r="D22" s="53">
        <f>'1'!E18</f>
        <v>-251000</v>
      </c>
      <c r="F22" s="1"/>
      <c r="G22" s="44"/>
    </row>
    <row r="23" spans="1:9" ht="27.75" customHeight="1">
      <c r="A23" s="42"/>
      <c r="B23" s="42"/>
      <c r="C23" s="42"/>
      <c r="D23" s="61"/>
      <c r="F23" s="10"/>
      <c r="G23" s="10"/>
      <c r="H23" s="45"/>
      <c r="I23" s="46"/>
    </row>
    <row r="24" spans="1:9">
      <c r="D24" s="64"/>
      <c r="F24" s="1"/>
    </row>
    <row r="25" spans="1:9" ht="17.25" customHeight="1">
      <c r="A25" s="49" t="s">
        <v>57</v>
      </c>
      <c r="B25" s="49" t="s">
        <v>58</v>
      </c>
      <c r="C25" s="42"/>
      <c r="D25" s="61"/>
      <c r="F25" s="1"/>
      <c r="G25" s="45"/>
    </row>
    <row r="26" spans="1:9" ht="23.25" customHeight="1">
      <c r="A26" s="51">
        <v>1205</v>
      </c>
      <c r="B26" s="51" t="s">
        <v>91</v>
      </c>
      <c r="C26" s="86"/>
      <c r="D26" s="64"/>
      <c r="F26" s="1"/>
    </row>
    <row r="27" spans="1:9" ht="16.5" customHeight="1">
      <c r="A27" s="206" t="s">
        <v>59</v>
      </c>
      <c r="B27" s="206"/>
      <c r="C27" s="84"/>
      <c r="D27" s="63"/>
      <c r="F27" s="1"/>
    </row>
    <row r="28" spans="1:9" ht="17.25" customHeight="1">
      <c r="A28" s="50"/>
      <c r="B28" s="50"/>
      <c r="C28" s="87"/>
      <c r="D28" s="64"/>
      <c r="F28" s="1"/>
    </row>
    <row r="29" spans="1:9" ht="46.5" customHeight="1">
      <c r="A29" s="121" t="s">
        <v>31</v>
      </c>
      <c r="B29" s="109">
        <v>1205</v>
      </c>
      <c r="C29" s="193" t="s">
        <v>115</v>
      </c>
      <c r="D29" s="194"/>
      <c r="F29" s="1"/>
    </row>
    <row r="30" spans="1:9">
      <c r="A30" s="121" t="s">
        <v>27</v>
      </c>
      <c r="B30" s="109">
        <v>12029</v>
      </c>
      <c r="C30" s="112" t="str">
        <f>'1'!D8</f>
        <v>Ինն ամիս</v>
      </c>
      <c r="D30" s="112" t="str">
        <f>'1'!E8</f>
        <v>Տարի</v>
      </c>
      <c r="F30" s="1"/>
    </row>
    <row r="31" spans="1:9" ht="34.5">
      <c r="A31" s="121" t="s">
        <v>28</v>
      </c>
      <c r="B31" s="109" t="str">
        <f>('1'!C32)</f>
        <v>Անկանխիկ եղանակով վճարումներից կենսաթոշակառուներին հետվճարի տրամադրում</v>
      </c>
      <c r="C31" s="80"/>
      <c r="D31" s="212"/>
      <c r="F31" s="1"/>
    </row>
    <row r="32" spans="1:9" ht="51" customHeight="1">
      <c r="A32" s="121" t="s">
        <v>29</v>
      </c>
      <c r="B32" s="109" t="str">
        <f>('1'!C34)</f>
        <v xml:space="preserve">Անկանխիկ եղանակով վճարումներից կենսաթոշակառուներին հետվճարի տրամադրում՝ պետություն-մասնավոր սոցիալական փոխգործակցության միջոցառման շրջանակում </v>
      </c>
      <c r="C32" s="83"/>
      <c r="D32" s="213"/>
      <c r="F32" s="1"/>
    </row>
    <row r="33" spans="1:9">
      <c r="A33" s="121" t="s">
        <v>23</v>
      </c>
      <c r="B33" s="109" t="s">
        <v>22</v>
      </c>
      <c r="C33" s="83"/>
      <c r="D33" s="213"/>
      <c r="F33" s="1"/>
    </row>
    <row r="34" spans="1:9" ht="42.75" customHeight="1">
      <c r="A34" s="121" t="s">
        <v>15</v>
      </c>
      <c r="B34" s="109" t="s">
        <v>107</v>
      </c>
      <c r="C34" s="85"/>
      <c r="D34" s="214"/>
      <c r="F34" s="1"/>
    </row>
    <row r="35" spans="1:9" ht="18.75" customHeight="1">
      <c r="A35" s="215" t="s">
        <v>32</v>
      </c>
      <c r="B35" s="215"/>
      <c r="C35" s="125"/>
      <c r="D35" s="66"/>
      <c r="F35" s="1"/>
    </row>
    <row r="36" spans="1:9">
      <c r="A36" s="197" t="s">
        <v>110</v>
      </c>
      <c r="B36" s="197"/>
      <c r="C36" s="68">
        <v>173153</v>
      </c>
      <c r="D36" s="68">
        <f>SUM(C36)</f>
        <v>173153</v>
      </c>
      <c r="F36" s="1"/>
    </row>
    <row r="37" spans="1:9" ht="27" customHeight="1">
      <c r="A37" s="195" t="s">
        <v>30</v>
      </c>
      <c r="B37" s="195"/>
      <c r="C37" s="53">
        <f>'1'!D31</f>
        <v>251000</v>
      </c>
      <c r="D37" s="53">
        <f>'1'!E31</f>
        <v>251000</v>
      </c>
      <c r="F37" s="1"/>
    </row>
    <row r="38" spans="1:9" ht="27" customHeight="1">
      <c r="A38" s="48"/>
      <c r="B38" s="48"/>
      <c r="C38" s="60"/>
      <c r="D38" s="60"/>
      <c r="F38" s="1"/>
    </row>
    <row r="39" spans="1:9" ht="27" customHeight="1">
      <c r="A39" s="220" t="s">
        <v>116</v>
      </c>
      <c r="B39" s="220"/>
      <c r="C39" s="220"/>
      <c r="D39" s="220"/>
      <c r="E39" s="220"/>
      <c r="F39" s="220"/>
    </row>
    <row r="40" spans="1:9" ht="27" customHeight="1">
      <c r="A40" s="221" t="s">
        <v>118</v>
      </c>
      <c r="B40" s="221"/>
      <c r="C40" s="221"/>
      <c r="D40" s="221"/>
      <c r="E40" s="221"/>
      <c r="F40" s="221"/>
    </row>
    <row r="41" spans="1:9" ht="27" customHeight="1">
      <c r="A41" s="48"/>
      <c r="B41" s="48"/>
      <c r="C41" s="48"/>
      <c r="D41" s="60"/>
      <c r="F41" s="1"/>
      <c r="I41" s="47"/>
    </row>
    <row r="42" spans="1:9">
      <c r="A42" s="49" t="s">
        <v>57</v>
      </c>
      <c r="B42" s="49" t="s">
        <v>58</v>
      </c>
      <c r="C42" s="168"/>
      <c r="D42" s="165"/>
      <c r="F42" s="1"/>
    </row>
    <row r="43" spans="1:9">
      <c r="A43" s="51">
        <v>1139</v>
      </c>
      <c r="B43" s="51" t="str">
        <f>('1'!C39)</f>
        <v xml:space="preserve"> ՀՀ կառավարության պահուստային ֆոնդ</v>
      </c>
      <c r="C43" s="168"/>
      <c r="D43" s="165"/>
      <c r="F43" s="1"/>
    </row>
    <row r="44" spans="1:9">
      <c r="A44" s="206" t="s">
        <v>59</v>
      </c>
      <c r="B44" s="206"/>
      <c r="C44" s="87"/>
      <c r="D44" s="165"/>
      <c r="F44" s="1"/>
    </row>
    <row r="45" spans="1:9">
      <c r="A45" s="50"/>
      <c r="B45" s="50"/>
      <c r="C45" s="167"/>
      <c r="D45" s="166"/>
      <c r="F45" s="1"/>
    </row>
    <row r="46" spans="1:9" ht="48.75" customHeight="1">
      <c r="A46" s="121" t="s">
        <v>31</v>
      </c>
      <c r="B46" s="109">
        <f>SUM(A43)</f>
        <v>1139</v>
      </c>
      <c r="C46" s="193" t="s">
        <v>115</v>
      </c>
      <c r="D46" s="194"/>
      <c r="F46" s="1"/>
    </row>
    <row r="47" spans="1:9">
      <c r="A47" s="121" t="s">
        <v>27</v>
      </c>
      <c r="B47" s="109" t="str">
        <f>('1'!B45)</f>
        <v xml:space="preserve"> 11001</v>
      </c>
      <c r="C47" s="112"/>
      <c r="D47" s="112"/>
      <c r="F47" s="1"/>
    </row>
    <row r="48" spans="1:9">
      <c r="A48" s="121" t="s">
        <v>28</v>
      </c>
      <c r="B48" s="109" t="str">
        <f>('1'!C52)</f>
        <v xml:space="preserve"> ՀՀ կառավարության պահուստային ֆոնդ</v>
      </c>
      <c r="C48" s="80"/>
      <c r="D48" s="80"/>
      <c r="F48" s="1"/>
    </row>
    <row r="49" spans="1:6" ht="69">
      <c r="A49" s="121" t="s">
        <v>29</v>
      </c>
      <c r="B49" s="109" t="str">
        <f>('1'!C54)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C49" s="109"/>
      <c r="D49" s="109"/>
      <c r="F49" s="1"/>
    </row>
    <row r="50" spans="1:6">
      <c r="A50" s="121" t="s">
        <v>23</v>
      </c>
      <c r="B50" s="109" t="str">
        <f>('1'!C50)</f>
        <v xml:space="preserve"> Ծառայությունների մատուցում</v>
      </c>
      <c r="C50" s="85"/>
      <c r="D50" s="119"/>
      <c r="F50" s="1"/>
    </row>
    <row r="51" spans="1:6">
      <c r="A51" s="195" t="s">
        <v>30</v>
      </c>
      <c r="B51" s="195"/>
      <c r="C51" s="53">
        <f>'1'!D46</f>
        <v>251000</v>
      </c>
      <c r="D51" s="53">
        <f>'1'!E46</f>
        <v>251000</v>
      </c>
      <c r="F51" s="1"/>
    </row>
    <row r="52" spans="1:6">
      <c r="A52" s="42"/>
      <c r="B52" s="42"/>
      <c r="C52" s="42"/>
      <c r="D52" s="64"/>
      <c r="F52" s="1"/>
    </row>
    <row r="53" spans="1:6" ht="52.5" customHeight="1">
      <c r="A53" s="121" t="s">
        <v>31</v>
      </c>
      <c r="B53" s="109">
        <f>SUM(A43)</f>
        <v>1139</v>
      </c>
      <c r="C53" s="196" t="s">
        <v>113</v>
      </c>
      <c r="D53" s="194"/>
      <c r="F53" s="1"/>
    </row>
    <row r="54" spans="1:6">
      <c r="A54" s="121" t="s">
        <v>27</v>
      </c>
      <c r="B54" s="109" t="str">
        <f>('1'!B45)</f>
        <v xml:space="preserve"> 11001</v>
      </c>
      <c r="C54" s="112"/>
      <c r="D54" s="112"/>
      <c r="F54" s="1"/>
    </row>
    <row r="55" spans="1:6">
      <c r="A55" s="121" t="s">
        <v>28</v>
      </c>
      <c r="B55" s="109" t="str">
        <f>('1'!C52)</f>
        <v xml:space="preserve"> ՀՀ կառավարության պահուստային ֆոնդ</v>
      </c>
      <c r="C55" s="80"/>
      <c r="D55" s="80"/>
      <c r="F55" s="1"/>
    </row>
    <row r="56" spans="1:6" ht="69">
      <c r="A56" s="121" t="s">
        <v>29</v>
      </c>
      <c r="B56" s="109" t="str">
        <f>('1'!C54)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C56" s="109"/>
      <c r="D56" s="109"/>
      <c r="F56" s="1"/>
    </row>
    <row r="57" spans="1:6">
      <c r="A57" s="121" t="s">
        <v>23</v>
      </c>
      <c r="B57" s="109" t="str">
        <f>('1'!C50)</f>
        <v xml:space="preserve"> Ծառայությունների մատուցում</v>
      </c>
      <c r="C57" s="85"/>
      <c r="D57" s="119"/>
      <c r="F57" s="1"/>
    </row>
    <row r="58" spans="1:6">
      <c r="A58" s="195" t="s">
        <v>30</v>
      </c>
      <c r="B58" s="195"/>
      <c r="C58" s="53">
        <f>'1'!D52</f>
        <v>-251000</v>
      </c>
      <c r="D58" s="53">
        <f>'1'!E52</f>
        <v>-251000</v>
      </c>
      <c r="F58" s="1"/>
    </row>
    <row r="59" spans="1:6">
      <c r="A59" s="42"/>
      <c r="B59" s="42"/>
      <c r="C59" s="42"/>
      <c r="D59" s="64"/>
      <c r="F59" s="1"/>
    </row>
  </sheetData>
  <mergeCells count="25">
    <mergeCell ref="A39:F39"/>
    <mergeCell ref="A40:B40"/>
    <mergeCell ref="C40:D40"/>
    <mergeCell ref="E40:F40"/>
    <mergeCell ref="C53:D53"/>
    <mergeCell ref="A58:B58"/>
    <mergeCell ref="A8:D8"/>
    <mergeCell ref="A36:B36"/>
    <mergeCell ref="A37:B37"/>
    <mergeCell ref="A44:B44"/>
    <mergeCell ref="C46:D46"/>
    <mergeCell ref="A51:B51"/>
    <mergeCell ref="A9:D9"/>
    <mergeCell ref="A20:B20"/>
    <mergeCell ref="A21:B21"/>
    <mergeCell ref="A22:B22"/>
    <mergeCell ref="A27:B27"/>
    <mergeCell ref="C29:D29"/>
    <mergeCell ref="D31:D34"/>
    <mergeCell ref="A35:B35"/>
    <mergeCell ref="A5:D5"/>
    <mergeCell ref="A6:F6"/>
    <mergeCell ref="A12:B12"/>
    <mergeCell ref="C14:D14"/>
    <mergeCell ref="D17:D19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https:/mul2-sif.gov.am/tasks/796719/oneclick/Havelvacner-2022-cashback-1.xlsx?token=f1b2767199589f75ce127cbed44f15ff</cp:keywords>
  <cp:lastModifiedBy>Ashot Pirumyan</cp:lastModifiedBy>
  <cp:lastPrinted>2022-06-29T12:52:49Z</cp:lastPrinted>
  <dcterms:created xsi:type="dcterms:W3CDTF">2003-05-20T07:22:10Z</dcterms:created>
  <dcterms:modified xsi:type="dcterms:W3CDTF">2022-07-01T12:01:09Z</dcterms:modified>
</cp:coreProperties>
</file>