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naghagic\"/>
    </mc:Choice>
  </mc:AlternateContent>
  <bookViews>
    <workbookView xWindow="-120" yWindow="-120" windowWidth="20640" windowHeight="11160" tabRatio="423" activeTab="6"/>
  </bookViews>
  <sheets>
    <sheet name="1" sheetId="41" r:id="rId1"/>
    <sheet name="2" sheetId="35" r:id="rId2"/>
    <sheet name="3" sheetId="36" r:id="rId3"/>
    <sheet name="4" sheetId="42" r:id="rId4"/>
    <sheet name="5" sheetId="39" r:id="rId5"/>
    <sheet name="6" sheetId="40" r:id="rId6"/>
    <sheet name="7" sheetId="43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Functional1" localSheetId="5">#REF!</definedName>
    <definedName name="Functional1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" i="35" l="1"/>
  <c r="F38" i="36" s="1"/>
  <c r="D46" i="41"/>
  <c r="E25" i="41"/>
  <c r="F25" i="41"/>
  <c r="D25" i="41"/>
  <c r="G63" i="36" l="1"/>
  <c r="G65" i="36" s="1"/>
  <c r="G66" i="36" s="1"/>
  <c r="G67" i="36" s="1"/>
  <c r="G68" i="36" s="1"/>
  <c r="D40" i="41"/>
  <c r="D38" i="41"/>
  <c r="H10" i="36" l="1"/>
  <c r="H32" i="36"/>
  <c r="H13" i="36"/>
  <c r="E13" i="41"/>
  <c r="E20" i="41" l="1"/>
  <c r="E52" i="41" s="1"/>
  <c r="E46" i="41" s="1"/>
  <c r="E40" i="41" s="1"/>
  <c r="B13" i="40"/>
  <c r="A13" i="40"/>
  <c r="B26" i="39"/>
  <c r="D23" i="39"/>
  <c r="C23" i="39"/>
  <c r="C23" i="40" s="1"/>
  <c r="C68" i="40" s="1"/>
  <c r="H12" i="36"/>
  <c r="H15" i="36"/>
  <c r="H17" i="36" s="1"/>
  <c r="H19" i="36" s="1"/>
  <c r="H21" i="36" s="1"/>
  <c r="H23" i="36" s="1"/>
  <c r="H25" i="36" s="1"/>
  <c r="H27" i="36" s="1"/>
  <c r="H28" i="36" s="1"/>
  <c r="H29" i="36" s="1"/>
  <c r="H30" i="36" s="1"/>
  <c r="H31" i="36" s="1"/>
  <c r="H69" i="36" s="1"/>
  <c r="G15" i="36"/>
  <c r="G17" i="36" s="1"/>
  <c r="G19" i="36" s="1"/>
  <c r="G21" i="36" s="1"/>
  <c r="G23" i="36" s="1"/>
  <c r="G25" i="36" s="1"/>
  <c r="G27" i="36" s="1"/>
  <c r="G28" i="36" s="1"/>
  <c r="G29" i="36" s="1"/>
  <c r="G30" i="36" s="1"/>
  <c r="G31" i="36" s="1"/>
  <c r="G69" i="36" s="1"/>
  <c r="G71" i="36" s="1"/>
  <c r="G72" i="36" s="1"/>
  <c r="G73" i="36" s="1"/>
  <c r="G74" i="36" s="1"/>
  <c r="I13" i="36"/>
  <c r="D9" i="41"/>
  <c r="D20" i="41"/>
  <c r="D23" i="40" l="1"/>
  <c r="D68" i="40" s="1"/>
  <c r="E68" i="40" s="1"/>
  <c r="D66" i="39"/>
  <c r="F20" i="41"/>
  <c r="I69" i="36"/>
  <c r="H71" i="36"/>
  <c r="F52" i="41"/>
  <c r="F46" i="41" s="1"/>
  <c r="F40" i="41"/>
  <c r="F38" i="41" s="1"/>
  <c r="E38" i="41"/>
  <c r="E11" i="41" s="1"/>
  <c r="I15" i="36"/>
  <c r="I17" i="36" s="1"/>
  <c r="I19" i="36" s="1"/>
  <c r="I21" i="36" s="1"/>
  <c r="I23" i="36" s="1"/>
  <c r="I25" i="36" s="1"/>
  <c r="I27" i="36" s="1"/>
  <c r="I28" i="36" s="1"/>
  <c r="I29" i="36" s="1"/>
  <c r="I30" i="36" s="1"/>
  <c r="I31" i="36" s="1"/>
  <c r="E23" i="39"/>
  <c r="E23" i="40" s="1"/>
  <c r="E9" i="41"/>
  <c r="F13" i="41"/>
  <c r="F11" i="41" s="1"/>
  <c r="F9" i="41" s="1"/>
  <c r="I71" i="36" l="1"/>
  <c r="I72" i="36" s="1"/>
  <c r="I73" i="36" s="1"/>
  <c r="I74" i="36" s="1"/>
  <c r="H72" i="36"/>
  <c r="H73" i="36" s="1"/>
  <c r="H74" i="36" s="1"/>
  <c r="C38" i="39"/>
  <c r="C41" i="40" s="1"/>
  <c r="B37" i="40" l="1"/>
  <c r="B33" i="39" l="1"/>
  <c r="B36" i="40" s="1"/>
  <c r="B32" i="39"/>
  <c r="B35" i="40" s="1"/>
  <c r="B31" i="39"/>
  <c r="B34" i="40" s="1"/>
  <c r="B30" i="40"/>
  <c r="F42" i="36"/>
  <c r="C13" i="42" s="1"/>
  <c r="F40" i="36"/>
  <c r="E42" i="36"/>
  <c r="B13" i="42" s="1"/>
  <c r="D40" i="36"/>
  <c r="A13" i="42" s="1"/>
  <c r="A26" i="39" s="1"/>
  <c r="B30" i="39" s="1"/>
  <c r="B33" i="40" s="1"/>
  <c r="B15" i="35"/>
  <c r="A15" i="35"/>
  <c r="C11" i="42" l="1"/>
  <c r="A7" i="39" s="1"/>
  <c r="D38" i="39" l="1"/>
  <c r="D57" i="39" s="1"/>
  <c r="E57" i="39" s="1"/>
  <c r="E38" i="39" l="1"/>
  <c r="E66" i="39"/>
  <c r="D41" i="40"/>
  <c r="I49" i="36"/>
  <c r="H49" i="36" s="1"/>
  <c r="H63" i="36" s="1"/>
  <c r="I48" i="36"/>
  <c r="H48" i="36" s="1"/>
  <c r="I47" i="36"/>
  <c r="H47" i="36" s="1"/>
  <c r="I46" i="36"/>
  <c r="H46" i="36" s="1"/>
  <c r="I44" i="36"/>
  <c r="H44" i="36" s="1"/>
  <c r="I42" i="36"/>
  <c r="G17" i="35"/>
  <c r="G15" i="35"/>
  <c r="G13" i="35"/>
  <c r="G11" i="35"/>
  <c r="G8" i="43" l="1"/>
  <c r="G9" i="43" s="1"/>
  <c r="G10" i="43" s="1"/>
  <c r="G11" i="43" s="1"/>
  <c r="G12" i="43" s="1"/>
  <c r="D59" i="40"/>
  <c r="E59" i="40" s="1"/>
  <c r="H65" i="36"/>
  <c r="I63" i="36"/>
  <c r="I61" i="36" s="1"/>
  <c r="H61" i="36"/>
  <c r="I40" i="36"/>
  <c r="H40" i="36" s="1"/>
  <c r="H42" i="36"/>
  <c r="H66" i="36" l="1"/>
  <c r="I65" i="36"/>
  <c r="I38" i="36"/>
  <c r="I36" i="36" s="1"/>
  <c r="H36" i="36" s="1"/>
  <c r="D17" i="35"/>
  <c r="H15" i="35"/>
  <c r="H13" i="35" s="1"/>
  <c r="H11" i="35" s="1"/>
  <c r="F15" i="35"/>
  <c r="F13" i="35" s="1"/>
  <c r="F11" i="35" s="1"/>
  <c r="E15" i="35"/>
  <c r="E13" i="35" s="1"/>
  <c r="E11" i="35" s="1"/>
  <c r="I66" i="36" l="1"/>
  <c r="H67" i="36"/>
  <c r="H38" i="36"/>
  <c r="D15" i="35"/>
  <c r="D13" i="35" s="1"/>
  <c r="D11" i="35" s="1"/>
  <c r="I67" i="36" l="1"/>
  <c r="H68" i="36"/>
  <c r="I68" i="36" s="1"/>
  <c r="I32" i="36"/>
  <c r="I34" i="36"/>
  <c r="H34" i="36" s="1"/>
  <c r="I12" i="36" l="1"/>
  <c r="I10" i="36"/>
</calcChain>
</file>

<file path=xl/sharedStrings.xml><?xml version="1.0" encoding="utf-8"?>
<sst xmlns="http://schemas.openxmlformats.org/spreadsheetml/2006/main" count="408" uniqueCount="175">
  <si>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</si>
  <si>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</si>
  <si>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</si>
  <si>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</si>
  <si>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</si>
  <si>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</si>
  <si>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</si>
  <si>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</si>
  <si>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</si>
  <si>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</si>
  <si>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</si>
  <si>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</si>
  <si>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</si>
  <si>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</si>
  <si>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</si>
  <si>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</si>
  <si>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</si>
  <si>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</si>
  <si>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</si>
  <si>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</si>
  <si>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</si>
  <si>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</si>
  <si>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Ծրագրի միջոցառումները </t>
  </si>
  <si>
    <t xml:space="preserve"> Միջոցառման վրա կատարվող ծախսը (հազար դրամ) </t>
  </si>
  <si>
    <t>Ցուցանիշների փոփոխությունը (ավելացումները նշված են դրական նշանով, իսկ նվազեցումները` փակագծերում)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</si>
  <si>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</si>
  <si>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</si>
  <si>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</si>
  <si>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</si>
  <si>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1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</si>
  <si>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</si>
  <si>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</si>
  <si>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</si>
  <si>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>01</t>
  </si>
  <si>
    <t xml:space="preserve"> այդ թվում` բյուջետային ծախսերի տնտեսագիտական դասակարգման հոդվածներ</t>
  </si>
  <si>
    <t xml:space="preserve"> - Նախագծահետազոտական ծախսեր</t>
  </si>
  <si>
    <t>Հանրության կողմից անմիջականորեն օգտագործվող ակտիվների հետ կապված միջոցառումներ</t>
  </si>
  <si>
    <t>Հավելված  N 2</t>
  </si>
  <si>
    <t>___________  ___-ի N _______ -Ն    որոշման</t>
  </si>
  <si>
    <t>հազար դրամ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</si>
  <si>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</si>
  <si>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</si>
  <si>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</si>
  <si>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</si>
  <si>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</si>
  <si>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</si>
  <si>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</si>
  <si>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</si>
  <si>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</si>
  <si>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</si>
  <si>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</si>
  <si>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այդ թվում` ըստ կատարողների</t>
  </si>
  <si>
    <t>ՈՉ ՖԻՆԱՆՍԱԿԱՆ ԱԿՏԻՎՆԵՐԻ ԳԾՈՎ ԾԱԽՍԵՐ</t>
  </si>
  <si>
    <t xml:space="preserve">ԱՅԼ ՀԻՄՆԱԿԱՆ ՄԻՋՈՑՆԵՐ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</si>
  <si>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</si>
  <si>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 նշված են դրական նշանով)  </t>
  </si>
  <si>
    <t xml:space="preserve"> Ինն ամիս</t>
  </si>
  <si>
    <t xml:space="preserve"> ԸՆԴԱՄԵՆԸ </t>
  </si>
  <si>
    <t>Հավելված 6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</si>
  <si>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</si>
  <si>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</si>
  <si>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</si>
  <si>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 Ինն ամիս </t>
  </si>
  <si>
    <t>ՄԱՍ 1. ՊԵՏԱԿԱՆ ՄԱՐՄՆԻ ԳԾՈՎ ԱՐԴՅՈՒՆՔԱՅԻՆ (ԿԱՏԱՐՈՂԱԿԱՆ) ՑՈՒՑԱՆԻՇՆԵՐԸ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</si>
  <si>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</si>
  <si>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</si>
  <si>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</si>
  <si>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</si>
  <si>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</si>
  <si>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</si>
  <si>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</si>
  <si>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Ծրագրի միջոցառումները</t>
  </si>
  <si>
    <t>Հավելված 5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</si>
  <si>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</si>
  <si>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</si>
  <si>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</si>
  <si>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</si>
  <si>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</si>
  <si>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</si>
  <si>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</si>
  <si>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06,  խումբ N 01,  դաս N 01, Բնակարանային շինարարություն</t>
  </si>
  <si>
    <t xml:space="preserve">                                                                                                                                                                          </t>
  </si>
  <si>
    <t xml:space="preserve">ՄԱՍ III. ԾԱՌԱՅՈՒԹՅՈՒՆՆԵՐ           </t>
  </si>
  <si>
    <t>71241200-1</t>
  </si>
  <si>
    <t>նախագծերի պատրաստում, ծախսերի գնահատում</t>
  </si>
  <si>
    <t>ԳՀ</t>
  </si>
  <si>
    <t>դրամ</t>
  </si>
  <si>
    <t xml:space="preserve">Ինն ամիս    </t>
  </si>
  <si>
    <t>Տարի</t>
  </si>
  <si>
    <t>այդ թվում` ըստ ուղղությունների</t>
  </si>
  <si>
    <t>Ինն ասմից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</si>
  <si>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</si>
  <si>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</si>
  <si>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</si>
  <si>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</si>
  <si>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տարածքային կառավարման և ենթակառուցվածքների նախարարություն</t>
  </si>
  <si>
    <t>Հավելված 4</t>
  </si>
  <si>
    <t>Ծրագրային դասիչը</t>
  </si>
  <si>
    <t xml:space="preserve">Հավելված N 7   </t>
  </si>
  <si>
    <t>1212, 21002 ՀՀ համայնքներում բազմաբնակարան շենքերի պայմանների բարելավում</t>
  </si>
  <si>
    <t>ՀՀ համայնքներում բազմաբնակարան շենքերի տեխնիկական վիճակի բարելավում</t>
  </si>
  <si>
    <t>ՀՀ Շիրակի մարզի Գյումրի քաղաքի Տիգրան Մեծ N5 շենքի անբավարար տեխնիկական վիճակում գտնվող թվով 3 մուտքերի ուժեղացման-վերականգնման (ամրացման) նախագծանախահաշվային փաստաթղթերի ձեռքբերում</t>
  </si>
  <si>
    <t xml:space="preserve">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</si>
  <si>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N5  ՀԱՎԵԼՎԱԾԻ  N1  ԱՂՅՈՒՍԱԿՈՒՄ ԿԱՏԱՐՎՈՂ ՓՈՓՈԽՈՒԹՅՈՒՆՆԵՐԸ ԵՎ ԼՐԱՑՈՒՄՆԵՐԸ</t>
  </si>
  <si>
    <t xml:space="preserve">ՀՀ կառավարության 2022 թվականի </t>
  </si>
  <si>
    <t>ՀԱՅԱՍՏԱՆԻ ՀԱՆՐԱՊԵՏՈՒԹՅԱՆ 2022 ԹՎԱԿԱՆԻ ՊԵՏԱԿԱՆ ԲՅՈՒՋԵԻ ՄԱՍԻՆ ՕՐԵՆՔԻ N 1 ՀԱՎԵԼՎԱԾԻ N  3 ԱՂՅՈՒՍԱԿՈՒՄ ԿԱՏԱՐՎՈՂ ԼՐԱՑՈՒՄԸ</t>
  </si>
  <si>
    <t>ՀԱՅԱՍՏԱՆԻ ՀԱՆՐԱՊԵՏՈՒԹՅԱՆ ԿԱՌԱՎԱՐՈՒԹՅԱՆ 2021 ԹՎԱԿԱՆԻ ԴԵԿՏԵՄԲԵՐԻ 23-Ի N 2121-Ն ՈՐՈՇՄԱՆ N 3 ԵՎ N 4 ՀԱՎԵԼՎԱԾՆԵՐՈՒՄ ԿԱՏԱՐՎՈՂ ՓՈՓՈԽՈՒԹՅՈՒՆՆԵՐԸ ԵՎ  ԼՐԱՑՈՒՄՆԵՐԸ</t>
  </si>
  <si>
    <t xml:space="preserve">ՀՀ կառավարության  2022 թվականի </t>
  </si>
  <si>
    <t>Առաջին կիսամյակ</t>
  </si>
  <si>
    <t>ՀԱՅԱՍՏԱՆԻ ՀԱՆՐԱՊԵՏՈՒԹՅԱՆ ԿԱՌԱՎԱՐՈՒԹՅԱՆ 2021 ԹՎԱԿԱՆԻ ԴԵԿՏԵՄԲԵՐԻ 23-Ի N 2121-Ն ՈՐՈՇՄԱՆ N5 ՀԱՎԵԼՎԱԾԻ N 2 ԱՂՅՈՒՍԱԿՈՒՄ  ԿԱՏԱՐՎՈՂ ԼՐԱՑՈՒՄԸ</t>
  </si>
  <si>
    <t>ՀՀ կառավարության 2022 թվականի ___________  ___-ի N _______ -Ն    որոշման</t>
  </si>
  <si>
    <t xml:space="preserve">ՀԱՅԱՍՏԱՆԻ ՀԱՆՐԱՊԵՏՈՒԹՅԱՆ ԿԱՌԱՎԱՐՈՒԹՅԱՆ 2021 ԹՎԱԿԱՆԻ ԴԵԿՏԵՄԲԵՐԻ 23-Ի 
N 2215-Ն ՈՐՈՇՄԱՆ N 10 ՀԱՎԵԼՎԱԾՈՒՄ ԿԱՏԱՐՎՈՂ ԼՐԱՑՈՒՄԸ
</t>
  </si>
  <si>
    <t xml:space="preserve">ՀՀ տարածքային կառավարման և ենթակառուցվածքների նախարարություն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</si>
  <si>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</si>
  <si>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</si>
  <si>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</si>
  <si>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</si>
  <si>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</si>
  <si>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Տրանսֆերտների տրամադրում</t>
  </si>
  <si>
    <t>10</t>
  </si>
  <si>
    <t xml:space="preserve"> ՍՈՑԻԱԼԱԿԱՆ ՊԱՇՏՊԱՆՈՒԹՅՈՒՆ</t>
  </si>
  <si>
    <t>06</t>
  </si>
  <si>
    <t xml:space="preserve"> Բնակարանային ապահովում</t>
  </si>
  <si>
    <t xml:space="preserve"> ՀՀ  տարածքային կառավարման և ենթակառուցվածքների նախարարության միգրացիոն ծառայություն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</si>
  <si>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</si>
  <si>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</si>
  <si>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</si>
  <si>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</si>
  <si>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Ծրագրի դասիչը </t>
  </si>
  <si>
    <t xml:space="preserve"> Ծրագրի անվանումը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</si>
  <si>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</si>
  <si>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</si>
  <si>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</si>
  <si>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Առաջին կիսամյակ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</si>
  <si>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</si>
  <si>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</si>
  <si>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</si>
  <si>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Շահառուների ընտրության չափանիշներ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</si>
  <si>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</si>
  <si>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Արդյունքի չափորոշիչներ </t>
  </si>
  <si>
    <t xml:space="preserve"> Աղյուսակ 9.1.35 </t>
  </si>
  <si>
    <t xml:space="preserve"> ՀՀ  տարածքային կառավարման և ենթակառուցվածքների նախարարության միգրացիոն ծառայություն </t>
  </si>
  <si>
    <t xml:space="preserve"> ՄԱՍ 1. ՊԵՏԱԿԱՆ ՄԱՐՄՆԻ ԳԾՈՎ ԱՐԴՅՈՒՆՔԱՅԻՆ (ԿԱՏԱՐՈՂԱԿԱՆ) ՑՈՒՑԱՆԻՇՆԵՐԸ </t>
  </si>
  <si>
    <t>Ինն ամիս</t>
  </si>
  <si>
    <t>Աղյուսակ 9.7</t>
  </si>
  <si>
    <t>ՀՀ համայնքներում անբավարար տեխնիկական վիճակում գտնվող վթարային շենքերի ուժեղացման-վերականգնման (ամրացման) աշխատանքներ, նախագծանախահաշվային փաստաթղթերի ձեռքբերում</t>
  </si>
  <si>
    <t xml:space="preserve"> Գյումրի քաղաքի Տիգրան Մեծ N5 շենքի անբավարար տեխնիկական վիճակում գտնվող թվով 3 մուտքերի ուժեղացման-վերականգնման (ամրացման) նախագծանախահաշվային փաստաթղթերի ձեռքբերում, հատ</t>
  </si>
  <si>
    <t>Գյումրի քաղաքի Տիգրան Մեծ N5 շենքի անբավարար տեխնիկական վիճակում գտնվող թվով 3 մուտքերի ուժեղացման-վերականգնման (ամրացման) նախագծանախահաշվային փաստաթղթերի ձեռքբերում, հատ</t>
  </si>
  <si>
    <t>-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</si>
  <si>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</si>
  <si>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</si>
  <si>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</si>
  <si>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</si>
  <si>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</si>
  <si>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</si>
  <si>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</si>
  <si>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</si>
  <si>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</si>
  <si>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</si>
  <si>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</si>
  <si>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</si>
  <si>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</si>
  <si>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</si>
  <si>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</si>
  <si>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Աղյուսակ 9.47 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</si>
  <si>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</si>
  <si>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</si>
  <si>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Միջոցառման վրա կատարվող ծախսը (հազար դրամ)</t>
  </si>
  <si>
    <t>ՀԱՅԱՍՏԱՆԻ ՀԱՆՐԱՊԵՏՈՒԹՅԱՆ ԿԱՌԱՎԱՐՈՒԹՅԱՆ 2021 ԹՎԱԿԱՆԻ ԴԵԿՏԵՄԲԵՐԻ 23-Ի ԹԻՎ 2215-Ն ՈՐՈՇՄԱՆ N9 ՀԱՎԵԼՎԱԾԻ  9.7 ԵՎ 9.47  ԱՂՅՈՒՍԱԿՆԵՐՈՒՄ ԿԱՏԱՐՎՈՂ ՓՈՓՈԽՈՒԹՅՈՒՆԸ ԵՎ ԼՐԱՑՈՒՄԸ</t>
  </si>
  <si>
    <t>Ցուցանիշների փոփոխությունը (ավելացումները նշված են դրական նշանով, իսկ նվազեցումները՝ փակագծերում)</t>
  </si>
  <si>
    <t xml:space="preserve"> Աղյուսակ 9.1.59</t>
  </si>
  <si>
    <t xml:space="preserve"> ՀՀ Շիրակի մարզպետարան </t>
  </si>
  <si>
    <t>Աղյուսակ 9.1.55</t>
  </si>
  <si>
    <t>ՀԱՅԱՍՏԱՆԻ ՀԱՆՐԱՊԵՏՈՒԹՅԱՆ ԿԱՌԱՎԱՐՈՒԹՅԱՆ 2021 ԹՎԱԿԱՆԻ ԴԵԿՏԵՄԲԵՐԻ 23-Ի ԹԻՎ 2121-Ն ՈՐՈՇՄԱՆ N9.1 ՀԱՎԵԼՎԱԾԻ 9.1.35, 9.1.55 ԵՎ 9․1․59 ԱՂՅՈՒՍԱԿՆԵՐՈՒՄ ԿԱՏԱՐՎՈՂ ՓՈՓՈԽՈՒԹՅՈՒՆԸ ԵՎ ԼՐԱՑՈՒՄԸ</t>
  </si>
  <si>
    <t xml:space="preserve"> ՀՀ Շիրակի մարզպետարան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</si>
</sst>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0.0"/>
    <numFmt numFmtId="168" formatCode="#,##0.0"/>
    <numFmt numFmtId="169" formatCode="##,##0.00;\(##,##0.00\);\-"/>
    <numFmt numFmtId="170" formatCode="#,##0.0\ _դ_ր_.;\-#,##0.0\ _դ_ր_."/>
  </numFmts>
  <fonts count="2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theme="1" tint="4.9989318521683403E-2"/>
      <name val="GHEA Grapalat"/>
      <family val="3"/>
    </font>
    <font>
      <i/>
      <sz val="8"/>
      <name val="GHEA Grapalat"/>
      <family val="2"/>
    </font>
    <font>
      <sz val="12"/>
      <name val="Calibri"/>
      <family val="2"/>
      <charset val="1"/>
      <scheme val="minor"/>
    </font>
    <font>
      <b/>
      <sz val="12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6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164" fontId="10" fillId="0" borderId="0" applyFill="0" applyBorder="0" applyProtection="0">
      <alignment horizontal="right" vertical="top"/>
    </xf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" fillId="0" borderId="0">
      <alignment horizontal="left" vertical="top" wrapText="1"/>
    </xf>
    <xf numFmtId="0" fontId="6" fillId="0" borderId="0">
      <alignment horizontal="left" vertical="top" wrapText="1"/>
    </xf>
    <xf numFmtId="164" fontId="19" fillId="0" borderId="0" applyFill="0" applyBorder="0" applyProtection="0">
      <alignment horizontal="right" vertical="top"/>
    </xf>
  </cellStyleXfs>
  <cellXfs count="254">
    <xf numFmtId="0" fontId="0" fillId="0" borderId="0" xfId="0"/>
    <xf numFmtId="0" fontId="14" fillId="2" borderId="9" xfId="0" applyFont="1" applyFill="1" applyBorder="1" applyAlignment="1">
      <alignment horizontal="left" vertical="top" wrapText="1"/>
    </xf>
    <xf numFmtId="0" fontId="14" fillId="0" borderId="9" xfId="0" applyFont="1" applyBorder="1" applyAlignment="1">
      <alignment horizontal="center" vertical="top"/>
    </xf>
    <xf numFmtId="0" fontId="15" fillId="2" borderId="9" xfId="0" applyFont="1" applyFill="1" applyBorder="1" applyAlignment="1">
      <alignment horizontal="left" vertical="top" wrapText="1"/>
    </xf>
    <xf numFmtId="0" fontId="14" fillId="0" borderId="0" xfId="0" applyFont="1"/>
    <xf numFmtId="0" fontId="14" fillId="0" borderId="9" xfId="0" applyFont="1" applyBorder="1"/>
    <xf numFmtId="0" fontId="14" fillId="0" borderId="0" xfId="0" applyFont="1" applyBorder="1"/>
    <xf numFmtId="0" fontId="9" fillId="2" borderId="0" xfId="8" applyFont="1" applyFill="1" applyAlignment="1">
      <alignment horizontal="left" vertical="center" wrapText="1"/>
    </xf>
    <xf numFmtId="0" fontId="9" fillId="2" borderId="0" xfId="8" applyFont="1" applyFill="1" applyAlignment="1">
      <alignment horizontal="center" vertical="center" wrapText="1"/>
    </xf>
    <xf numFmtId="0" fontId="9" fillId="2" borderId="8" xfId="8" applyFont="1" applyFill="1" applyBorder="1" applyAlignment="1">
      <alignment horizontal="right" wrapText="1"/>
    </xf>
    <xf numFmtId="0" fontId="9" fillId="2" borderId="6" xfId="8" applyFont="1" applyFill="1" applyBorder="1" applyAlignment="1">
      <alignment horizontal="center" vertical="center" wrapText="1"/>
    </xf>
    <xf numFmtId="0" fontId="9" fillId="2" borderId="9" xfId="8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vertical="top" wrapText="1"/>
    </xf>
    <xf numFmtId="168" fontId="14" fillId="0" borderId="9" xfId="0" applyNumberFormat="1" applyFont="1" applyBorder="1" applyAlignment="1">
      <alignment horizontal="center" vertical="center"/>
    </xf>
    <xf numFmtId="0" fontId="9" fillId="2" borderId="1" xfId="8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right"/>
    </xf>
    <xf numFmtId="0" fontId="7" fillId="2" borderId="0" xfId="8" applyFont="1" applyFill="1" applyAlignment="1">
      <alignment horizontal="right" vertical="center" wrapText="1"/>
    </xf>
    <xf numFmtId="0" fontId="14" fillId="0" borderId="0" xfId="0" applyFont="1" applyAlignment="1">
      <alignment horizontal="right"/>
    </xf>
    <xf numFmtId="0" fontId="14" fillId="0" borderId="0" xfId="0" applyFont="1" applyAlignment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 wrapText="1"/>
    </xf>
    <xf numFmtId="0" fontId="14" fillId="0" borderId="9" xfId="0" applyFont="1" applyBorder="1" applyAlignment="1">
      <alignment horizontal="center"/>
    </xf>
    <xf numFmtId="168" fontId="16" fillId="3" borderId="9" xfId="0" applyNumberFormat="1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168" fontId="14" fillId="3" borderId="9" xfId="0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0" fontId="14" fillId="3" borderId="11" xfId="0" applyFont="1" applyFill="1" applyBorder="1" applyAlignment="1">
      <alignment vertical="center" wrapText="1"/>
    </xf>
    <xf numFmtId="0" fontId="14" fillId="3" borderId="1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7" fillId="2" borderId="0" xfId="0" applyFont="1" applyFill="1" applyAlignment="1">
      <alignment horizontal="left" vertical="top" wrapText="1"/>
    </xf>
    <xf numFmtId="0" fontId="9" fillId="0" borderId="0" xfId="0" applyFont="1"/>
    <xf numFmtId="0" fontId="12" fillId="2" borderId="9" xfId="0" applyFont="1" applyFill="1" applyBorder="1" applyAlignment="1">
      <alignment horizontal="left" vertical="top" wrapText="1"/>
    </xf>
    <xf numFmtId="0" fontId="14" fillId="0" borderId="0" xfId="0" applyFont="1" applyAlignment="1">
      <alignment horizontal="justify"/>
    </xf>
    <xf numFmtId="0" fontId="14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left" vertical="top" wrapText="1"/>
    </xf>
    <xf numFmtId="0" fontId="14" fillId="2" borderId="10" xfId="0" applyFont="1" applyFill="1" applyBorder="1" applyAlignment="1">
      <alignment vertical="top" wrapText="1"/>
    </xf>
    <xf numFmtId="0" fontId="14" fillId="0" borderId="9" xfId="0" applyFont="1" applyBorder="1" applyAlignment="1">
      <alignment horizontal="left" vertical="center" wrapText="1"/>
    </xf>
    <xf numFmtId="0" fontId="14" fillId="2" borderId="2" xfId="0" applyFont="1" applyFill="1" applyBorder="1" applyAlignment="1">
      <alignment vertical="top" wrapText="1"/>
    </xf>
    <xf numFmtId="0" fontId="14" fillId="2" borderId="4" xfId="0" applyFont="1" applyFill="1" applyBorder="1" applyAlignment="1">
      <alignment vertical="top" wrapText="1"/>
    </xf>
    <xf numFmtId="0" fontId="14" fillId="2" borderId="7" xfId="0" applyFont="1" applyFill="1" applyBorder="1" applyAlignment="1">
      <alignment vertical="top" wrapText="1"/>
    </xf>
    <xf numFmtId="0" fontId="14" fillId="2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4" fillId="0" borderId="0" xfId="1" applyFont="1"/>
    <xf numFmtId="0" fontId="17" fillId="0" borderId="0" xfId="1" applyFont="1"/>
    <xf numFmtId="166" fontId="18" fillId="2" borderId="9" xfId="7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0" fontId="9" fillId="2" borderId="9" xfId="8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Fill="1" applyAlignment="1">
      <alignment horizontal="center" wrapText="1"/>
    </xf>
    <xf numFmtId="0" fontId="9" fillId="0" borderId="0" xfId="8" applyFont="1">
      <alignment horizontal="left" vertical="top" wrapText="1"/>
    </xf>
    <xf numFmtId="0" fontId="9" fillId="0" borderId="9" xfId="8" applyFont="1" applyBorder="1" applyAlignment="1">
      <alignment horizontal="center" vertical="center" wrapText="1"/>
    </xf>
    <xf numFmtId="0" fontId="9" fillId="0" borderId="5" xfId="8" applyFont="1" applyBorder="1" applyAlignment="1">
      <alignment horizontal="center" vertical="center" wrapText="1"/>
    </xf>
    <xf numFmtId="0" fontId="9" fillId="2" borderId="9" xfId="8" applyFont="1" applyFill="1" applyBorder="1">
      <alignment horizontal="left" vertical="top" wrapText="1"/>
    </xf>
    <xf numFmtId="0" fontId="9" fillId="2" borderId="0" xfId="8" applyFont="1" applyFill="1">
      <alignment horizontal="left" vertical="top" wrapText="1"/>
    </xf>
    <xf numFmtId="164" fontId="9" fillId="2" borderId="7" xfId="6" applyNumberFormat="1" applyFont="1" applyFill="1" applyBorder="1" applyAlignment="1">
      <alignment horizontal="right" vertical="center"/>
    </xf>
    <xf numFmtId="169" fontId="9" fillId="2" borderId="7" xfId="6" applyNumberFormat="1" applyFont="1" applyFill="1" applyBorder="1" applyAlignment="1">
      <alignment horizontal="right" vertical="center"/>
    </xf>
    <xf numFmtId="0" fontId="9" fillId="2" borderId="5" xfId="8" applyFont="1" applyFill="1" applyBorder="1" applyAlignment="1">
      <alignment horizontal="left" vertical="top" wrapText="1"/>
    </xf>
    <xf numFmtId="0" fontId="9" fillId="2" borderId="5" xfId="8" applyFont="1" applyFill="1" applyBorder="1">
      <alignment horizontal="left" vertical="top" wrapText="1"/>
    </xf>
    <xf numFmtId="168" fontId="14" fillId="0" borderId="5" xfId="0" applyNumberFormat="1" applyFont="1" applyBorder="1" applyAlignment="1">
      <alignment horizontal="center" vertical="center"/>
    </xf>
    <xf numFmtId="168" fontId="14" fillId="0" borderId="9" xfId="0" applyNumberFormat="1" applyFont="1" applyBorder="1" applyAlignment="1">
      <alignment horizontal="center" vertical="center" wrapText="1"/>
    </xf>
    <xf numFmtId="168" fontId="14" fillId="0" borderId="0" xfId="0" applyNumberFormat="1" applyFont="1" applyBorder="1" applyAlignment="1">
      <alignment horizontal="center" vertical="center" wrapText="1"/>
    </xf>
    <xf numFmtId="168" fontId="9" fillId="0" borderId="9" xfId="0" applyNumberFormat="1" applyFont="1" applyBorder="1" applyAlignment="1">
      <alignment horizontal="center" vertical="center"/>
    </xf>
    <xf numFmtId="0" fontId="9" fillId="0" borderId="0" xfId="8" applyFont="1" applyAlignment="1">
      <alignment horizontal="left" vertical="top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/>
    <xf numFmtId="0" fontId="7" fillId="2" borderId="0" xfId="8" applyFont="1" applyFill="1" applyAlignment="1">
      <alignment vertical="center" wrapText="1"/>
    </xf>
    <xf numFmtId="0" fontId="9" fillId="2" borderId="0" xfId="8" applyFont="1" applyFill="1" applyAlignment="1">
      <alignment vertical="center" wrapText="1"/>
    </xf>
    <xf numFmtId="0" fontId="9" fillId="2" borderId="0" xfId="8" applyFont="1" applyFill="1" applyAlignment="1">
      <alignment horizontal="right" vertical="center"/>
    </xf>
    <xf numFmtId="0" fontId="9" fillId="2" borderId="9" xfId="8" applyFont="1" applyFill="1" applyBorder="1" applyAlignment="1">
      <alignment horizontal="right" vertical="center" wrapText="1"/>
    </xf>
    <xf numFmtId="0" fontId="14" fillId="0" borderId="0" xfId="0" applyFont="1" applyFill="1"/>
    <xf numFmtId="0" fontId="14" fillId="0" borderId="4" xfId="0" applyFont="1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168" fontId="14" fillId="0" borderId="7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/>
    </xf>
    <xf numFmtId="0" fontId="14" fillId="0" borderId="9" xfId="0" applyFont="1" applyFill="1" applyBorder="1" applyAlignment="1">
      <alignment horizontal="left" vertical="top" wrapText="1"/>
    </xf>
    <xf numFmtId="0" fontId="9" fillId="2" borderId="0" xfId="8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1" fillId="2" borderId="9" xfId="0" applyFont="1" applyFill="1" applyBorder="1" applyAlignment="1">
      <alignment horizontal="left" vertical="top" wrapText="1"/>
    </xf>
    <xf numFmtId="0" fontId="14" fillId="0" borderId="9" xfId="0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9" fillId="2" borderId="10" xfId="0" applyFont="1" applyFill="1" applyBorder="1" applyAlignment="1">
      <alignment horizontal="left" vertical="top" wrapText="1"/>
    </xf>
    <xf numFmtId="0" fontId="14" fillId="2" borderId="10" xfId="0" applyFont="1" applyFill="1" applyBorder="1" applyAlignment="1">
      <alignment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2" borderId="15" xfId="0" applyFont="1" applyFill="1" applyBorder="1" applyAlignment="1">
      <alignment vertical="top" wrapText="1"/>
    </xf>
    <xf numFmtId="0" fontId="15" fillId="2" borderId="5" xfId="0" applyFont="1" applyFill="1" applyBorder="1" applyAlignment="1">
      <alignment vertical="top" wrapText="1"/>
    </xf>
    <xf numFmtId="0" fontId="15" fillId="2" borderId="10" xfId="0" applyFont="1" applyFill="1" applyBorder="1" applyAlignment="1">
      <alignment vertical="top" wrapText="1"/>
    </xf>
    <xf numFmtId="0" fontId="15" fillId="2" borderId="7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9" fillId="0" borderId="9" xfId="0" applyFont="1" applyBorder="1" applyAlignment="1">
      <alignment horizontal="left" vertical="top" wrapText="1"/>
    </xf>
    <xf numFmtId="164" fontId="9" fillId="0" borderId="9" xfId="6" applyFont="1" applyFill="1" applyBorder="1" applyAlignment="1">
      <alignment horizontal="center" vertical="top"/>
    </xf>
    <xf numFmtId="0" fontId="14" fillId="0" borderId="0" xfId="0" applyFont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164" fontId="9" fillId="0" borderId="9" xfId="0" applyNumberFormat="1" applyFont="1" applyBorder="1" applyAlignment="1">
      <alignment horizontal="center" vertical="top" wrapText="1"/>
    </xf>
    <xf numFmtId="0" fontId="8" fillId="0" borderId="9" xfId="14" applyFont="1" applyBorder="1">
      <alignment horizontal="left" vertical="top" wrapText="1"/>
    </xf>
    <xf numFmtId="0" fontId="9" fillId="0" borderId="9" xfId="14" applyFont="1" applyBorder="1">
      <alignment horizontal="left" vertical="top" wrapText="1"/>
    </xf>
    <xf numFmtId="0" fontId="9" fillId="0" borderId="9" xfId="14" applyFont="1" applyBorder="1" applyAlignment="1">
      <alignment horizontal="center" vertical="top"/>
    </xf>
    <xf numFmtId="164" fontId="8" fillId="0" borderId="9" xfId="6" applyFont="1" applyFill="1" applyBorder="1" applyAlignment="1">
      <alignment horizontal="center" vertical="center"/>
    </xf>
    <xf numFmtId="49" fontId="9" fillId="0" borderId="9" xfId="0" applyNumberFormat="1" applyFont="1" applyBorder="1" applyAlignment="1">
      <alignment vertical="top" wrapText="1"/>
    </xf>
    <xf numFmtId="0" fontId="14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164" fontId="9" fillId="0" borderId="9" xfId="6" applyFont="1" applyFill="1" applyBorder="1" applyAlignment="1">
      <alignment horizontal="center" vertical="center"/>
    </xf>
    <xf numFmtId="0" fontId="9" fillId="0" borderId="9" xfId="8" applyFont="1" applyBorder="1" applyAlignment="1">
      <alignment vertical="top" wrapText="1"/>
    </xf>
    <xf numFmtId="49" fontId="9" fillId="0" borderId="9" xfId="8" applyNumberFormat="1" applyFont="1" applyBorder="1" applyAlignment="1">
      <alignment vertical="top" wrapText="1"/>
    </xf>
    <xf numFmtId="0" fontId="9" fillId="0" borderId="9" xfId="0" applyFont="1" applyBorder="1" applyAlignment="1">
      <alignment wrapText="1"/>
    </xf>
    <xf numFmtId="0" fontId="0" fillId="0" borderId="9" xfId="0" applyBorder="1" applyAlignment="1">
      <alignment horizontal="left" vertical="top" wrapText="1"/>
    </xf>
    <xf numFmtId="164" fontId="6" fillId="0" borderId="9" xfId="6" applyFill="1" applyBorder="1">
      <alignment horizontal="right" vertical="top"/>
    </xf>
    <xf numFmtId="0" fontId="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top" wrapText="1"/>
    </xf>
    <xf numFmtId="164" fontId="19" fillId="0" borderId="9" xfId="15" applyFill="1" applyBorder="1">
      <alignment horizontal="right" vertical="top"/>
    </xf>
    <xf numFmtId="0" fontId="9" fillId="0" borderId="9" xfId="1" applyFont="1" applyBorder="1" applyAlignment="1">
      <alignment vertical="top" wrapText="1"/>
    </xf>
    <xf numFmtId="0" fontId="9" fillId="0" borderId="0" xfId="1" applyFont="1"/>
    <xf numFmtId="0" fontId="11" fillId="0" borderId="9" xfId="1" applyFont="1" applyBorder="1" applyAlignment="1">
      <alignment horizontal="left" vertical="top" wrapText="1"/>
    </xf>
    <xf numFmtId="0" fontId="11" fillId="0" borderId="4" xfId="1" applyFont="1" applyBorder="1" applyAlignment="1">
      <alignment horizontal="left" vertical="top" wrapText="1"/>
    </xf>
    <xf numFmtId="0" fontId="20" fillId="0" borderId="0" xfId="1" applyFont="1" applyAlignment="1">
      <alignment horizontal="left" vertical="top" wrapText="1"/>
    </xf>
    <xf numFmtId="0" fontId="11" fillId="0" borderId="0" xfId="1" applyFont="1" applyAlignment="1">
      <alignment vertical="top"/>
    </xf>
    <xf numFmtId="0" fontId="11" fillId="0" borderId="0" xfId="1" applyFont="1" applyAlignment="1">
      <alignment vertical="top" wrapText="1"/>
    </xf>
    <xf numFmtId="0" fontId="9" fillId="0" borderId="9" xfId="1" applyFont="1" applyBorder="1" applyAlignment="1">
      <alignment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left" vertical="center" wrapText="1"/>
    </xf>
    <xf numFmtId="0" fontId="9" fillId="0" borderId="10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left" vertical="top"/>
    </xf>
    <xf numFmtId="0" fontId="9" fillId="0" borderId="4" xfId="1" applyFont="1" applyBorder="1" applyAlignment="1">
      <alignment horizontal="left" vertical="top"/>
    </xf>
    <xf numFmtId="165" fontId="9" fillId="0" borderId="9" xfId="1" applyNumberFormat="1" applyFont="1" applyBorder="1" applyAlignment="1">
      <alignment horizontal="center" vertical="center" wrapText="1"/>
    </xf>
    <xf numFmtId="0" fontId="9" fillId="0" borderId="0" xfId="1" applyFont="1" applyAlignment="1">
      <alignment vertical="top" wrapText="1"/>
    </xf>
    <xf numFmtId="0" fontId="11" fillId="0" borderId="0" xfId="1" applyFont="1" applyAlignment="1">
      <alignment horizontal="left" vertical="top" wrapText="1"/>
    </xf>
    <xf numFmtId="0" fontId="9" fillId="0" borderId="15" xfId="1" applyFont="1" applyBorder="1" applyAlignment="1">
      <alignment horizontal="center" wrapText="1"/>
    </xf>
    <xf numFmtId="0" fontId="11" fillId="2" borderId="9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4" fillId="0" borderId="9" xfId="0" applyFont="1" applyBorder="1" applyAlignment="1">
      <alignment horizontal="center" vertical="top" wrapText="1"/>
    </xf>
    <xf numFmtId="0" fontId="9" fillId="0" borderId="9" xfId="8" applyFont="1" applyBorder="1" applyAlignment="1">
      <alignment horizontal="left" vertical="center" wrapText="1"/>
    </xf>
    <xf numFmtId="0" fontId="9" fillId="0" borderId="9" xfId="8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0" xfId="8" applyFont="1" applyBorder="1" applyAlignment="1">
      <alignment vertical="center" wrapText="1"/>
    </xf>
    <xf numFmtId="167" fontId="14" fillId="0" borderId="9" xfId="0" applyNumberFormat="1" applyFont="1" applyBorder="1" applyAlignment="1">
      <alignment horizontal="left" vertical="center"/>
    </xf>
    <xf numFmtId="0" fontId="9" fillId="0" borderId="7" xfId="8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center" wrapText="1"/>
    </xf>
    <xf numFmtId="170" fontId="14" fillId="0" borderId="9" xfId="7" applyNumberFormat="1" applyFont="1" applyFill="1" applyBorder="1" applyAlignment="1">
      <alignment horizontal="center" vertical="center" wrapText="1"/>
    </xf>
    <xf numFmtId="167" fontId="14" fillId="0" borderId="9" xfId="0" applyNumberFormat="1" applyFont="1" applyBorder="1" applyAlignment="1">
      <alignment horizontal="center" vertical="center"/>
    </xf>
    <xf numFmtId="165" fontId="14" fillId="0" borderId="5" xfId="7" applyNumberFormat="1" applyFont="1" applyFill="1" applyBorder="1" applyAlignment="1">
      <alignment horizontal="center" wrapText="1"/>
    </xf>
    <xf numFmtId="165" fontId="14" fillId="0" borderId="9" xfId="7" applyNumberFormat="1" applyFont="1" applyFill="1" applyBorder="1" applyAlignment="1">
      <alignment horizontal="center" wrapText="1"/>
    </xf>
    <xf numFmtId="166" fontId="9" fillId="0" borderId="0" xfId="7" applyNumberFormat="1" applyFont="1" applyAlignment="1">
      <alignment horizontal="left" vertical="top" wrapText="1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1" fillId="0" borderId="0" xfId="1" applyFont="1" applyAlignment="1">
      <alignment vertical="center"/>
    </xf>
    <xf numFmtId="0" fontId="8" fillId="0" borderId="9" xfId="0" applyFont="1" applyBorder="1" applyAlignment="1">
      <alignment horizontal="left" vertical="center" wrapText="1"/>
    </xf>
    <xf numFmtId="0" fontId="9" fillId="0" borderId="9" xfId="10" applyFont="1" applyBorder="1" applyAlignment="1">
      <alignment horizontal="center" vertical="top" wrapText="1"/>
    </xf>
    <xf numFmtId="0" fontId="12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9" fillId="0" borderId="9" xfId="10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/>
    </xf>
    <xf numFmtId="0" fontId="9" fillId="0" borderId="9" xfId="0" applyFont="1" applyBorder="1" applyAlignment="1">
      <alignment vertical="top" wrapText="1"/>
    </xf>
    <xf numFmtId="166" fontId="9" fillId="2" borderId="9" xfId="7" applyNumberFormat="1" applyFont="1" applyFill="1" applyBorder="1" applyAlignment="1">
      <alignment vertical="center"/>
    </xf>
    <xf numFmtId="0" fontId="9" fillId="2" borderId="9" xfId="8" applyFont="1" applyFill="1" applyBorder="1" applyAlignment="1">
      <alignment horizontal="left" vertical="top"/>
    </xf>
    <xf numFmtId="0" fontId="9" fillId="2" borderId="9" xfId="8" applyFont="1" applyFill="1" applyBorder="1" applyAlignment="1">
      <alignment horizontal="center" vertical="top"/>
    </xf>
    <xf numFmtId="0" fontId="9" fillId="2" borderId="0" xfId="8" applyFont="1" applyFill="1" applyAlignment="1">
      <alignment horizontal="left" vertical="center"/>
    </xf>
    <xf numFmtId="0" fontId="9" fillId="2" borderId="0" xfId="8" applyFont="1" applyFill="1" applyAlignment="1">
      <alignment horizontal="right" vertical="center" wrapText="1"/>
    </xf>
    <xf numFmtId="0" fontId="9" fillId="2" borderId="1" xfId="8" applyFont="1" applyFill="1" applyBorder="1" applyAlignment="1">
      <alignment horizontal="center" vertical="center" wrapText="1"/>
    </xf>
    <xf numFmtId="166" fontId="9" fillId="2" borderId="2" xfId="7" applyNumberFormat="1" applyFont="1" applyFill="1" applyBorder="1" applyAlignment="1">
      <alignment horizontal="center" vertical="center" wrapText="1"/>
    </xf>
    <xf numFmtId="166" fontId="9" fillId="2" borderId="3" xfId="7" applyNumberFormat="1" applyFont="1" applyFill="1" applyBorder="1" applyAlignment="1">
      <alignment horizontal="center" vertical="center" wrapText="1"/>
    </xf>
    <xf numFmtId="166" fontId="9" fillId="2" borderId="4" xfId="7" applyNumberFormat="1" applyFont="1" applyFill="1" applyBorder="1" applyAlignment="1">
      <alignment horizontal="center" vertical="center" wrapText="1"/>
    </xf>
    <xf numFmtId="0" fontId="9" fillId="2" borderId="0" xfId="8" applyFont="1" applyFill="1" applyAlignment="1">
      <alignment horizontal="center" vertical="center" wrapText="1"/>
    </xf>
    <xf numFmtId="0" fontId="9" fillId="0" borderId="9" xfId="0" applyFont="1" applyBorder="1" applyAlignment="1">
      <alignment horizontal="left" vertical="top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right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right"/>
    </xf>
    <xf numFmtId="165" fontId="9" fillId="2" borderId="11" xfId="8" applyNumberFormat="1" applyFont="1" applyFill="1" applyBorder="1" applyAlignment="1">
      <alignment horizontal="center" vertical="center" wrapText="1"/>
    </xf>
    <xf numFmtId="165" fontId="9" fillId="2" borderId="13" xfId="8" applyNumberFormat="1" applyFont="1" applyFill="1" applyBorder="1" applyAlignment="1">
      <alignment horizontal="center" vertical="center" wrapText="1"/>
    </xf>
    <xf numFmtId="165" fontId="9" fillId="2" borderId="14" xfId="8" applyNumberFormat="1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9" fillId="0" borderId="9" xfId="8" applyFont="1" applyBorder="1" applyAlignment="1">
      <alignment horizontal="center" vertical="center" wrapText="1"/>
    </xf>
    <xf numFmtId="0" fontId="9" fillId="2" borderId="2" xfId="8" applyFont="1" applyFill="1" applyBorder="1" applyAlignment="1">
      <alignment horizontal="center" vertical="center" wrapText="1"/>
    </xf>
    <xf numFmtId="0" fontId="9" fillId="2" borderId="3" xfId="8" applyFont="1" applyFill="1" applyBorder="1" applyAlignment="1">
      <alignment horizontal="center" vertical="center" wrapText="1"/>
    </xf>
    <xf numFmtId="0" fontId="9" fillId="2" borderId="4" xfId="8" applyFont="1" applyFill="1" applyBorder="1" applyAlignment="1">
      <alignment horizontal="center" vertical="center" wrapText="1"/>
    </xf>
    <xf numFmtId="0" fontId="9" fillId="2" borderId="5" xfId="8" applyFont="1" applyFill="1" applyBorder="1" applyAlignment="1">
      <alignment horizontal="center" vertical="center" wrapText="1"/>
    </xf>
    <xf numFmtId="0" fontId="9" fillId="2" borderId="7" xfId="8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9" fillId="2" borderId="2" xfId="8" applyFont="1" applyFill="1" applyBorder="1" applyAlignment="1">
      <alignment horizontal="center" vertical="top" wrapText="1"/>
    </xf>
    <xf numFmtId="0" fontId="9" fillId="2" borderId="3" xfId="8" applyFont="1" applyFill="1" applyBorder="1" applyAlignment="1">
      <alignment horizontal="center" vertical="top" wrapText="1"/>
    </xf>
    <xf numFmtId="0" fontId="9" fillId="2" borderId="4" xfId="8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1" fillId="2" borderId="9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wrapText="1"/>
    </xf>
    <xf numFmtId="0" fontId="9" fillId="0" borderId="4" xfId="1" applyFont="1" applyBorder="1" applyAlignment="1">
      <alignment horizontal="center" wrapText="1"/>
    </xf>
    <xf numFmtId="0" fontId="9" fillId="0" borderId="0" xfId="1" applyFont="1" applyAlignment="1">
      <alignment horizontal="center"/>
    </xf>
    <xf numFmtId="0" fontId="9" fillId="0" borderId="5" xfId="1" applyFont="1" applyBorder="1" applyAlignment="1">
      <alignment horizontal="center" vertical="top" wrapText="1"/>
    </xf>
    <xf numFmtId="0" fontId="9" fillId="0" borderId="10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top" wrapText="1"/>
    </xf>
    <xf numFmtId="0" fontId="11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14" fillId="0" borderId="0" xfId="0" applyFont="1" applyAlignment="1">
      <alignment horizontal="right" vertical="top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horizontal="right" wrapText="1"/>
    </xf>
    <xf numFmtId="0" fontId="14" fillId="3" borderId="9" xfId="0" applyFont="1" applyFill="1" applyBorder="1" applyAlignment="1">
      <alignment wrapText="1"/>
    </xf>
    <xf numFmtId="0" fontId="14" fillId="3" borderId="9" xfId="0" applyFont="1" applyFill="1" applyBorder="1" applyAlignment="1">
      <alignment horizontal="left" vertical="center"/>
    </xf>
    <xf numFmtId="0" fontId="14" fillId="0" borderId="0" xfId="0" applyFont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wrapText="1"/>
    </xf>
    <xf numFmtId="168" fontId="16" fillId="2" borderId="9" xfId="0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0" fontId="9" fillId="2" borderId="2" xfId="0" applyFont="1" applyFill="1" applyBorder="1" applyAlignment="1">
      <alignment horizontal="left" wrapText="1"/>
    </xf>
    <xf numFmtId="0" fontId="9" fillId="2" borderId="3" xfId="0" applyFont="1" applyFill="1" applyBorder="1" applyAlignment="1">
      <alignment horizontal="left" wrapText="1"/>
    </xf>
    <xf numFmtId="0" fontId="9" fillId="2" borderId="4" xfId="0" applyFont="1" applyFill="1" applyBorder="1" applyAlignment="1">
      <alignment horizontal="left" wrapText="1"/>
    </xf>
    <xf numFmtId="0" fontId="9" fillId="2" borderId="6" xfId="8" applyFont="1" applyFill="1" applyBorder="1" applyAlignment="1">
      <alignment horizontal="left" vertical="center" wrapText="1"/>
    </xf>
    <xf numFmtId="164" fontId="9" fillId="2" borderId="6" xfId="9" applyNumberFormat="1" applyFont="1" applyFill="1" applyBorder="1" applyAlignment="1">
      <alignment horizontal="center" vertical="center"/>
    </xf>
    <xf numFmtId="167" fontId="9" fillId="2" borderId="9" xfId="8" applyNumberFormat="1" applyFont="1" applyFill="1" applyBorder="1" applyAlignment="1">
      <alignment horizontal="center" vertical="center" wrapText="1"/>
    </xf>
    <xf numFmtId="164" fontId="9" fillId="2" borderId="6" xfId="8" applyNumberFormat="1" applyFont="1" applyFill="1" applyBorder="1" applyAlignment="1">
      <alignment horizontal="center" vertical="center" wrapText="1"/>
    </xf>
    <xf numFmtId="49" fontId="9" fillId="2" borderId="6" xfId="8" applyNumberFormat="1" applyFont="1" applyFill="1" applyBorder="1" applyAlignment="1">
      <alignment horizontal="left" vertical="center" wrapText="1"/>
    </xf>
    <xf numFmtId="0" fontId="9" fillId="2" borderId="9" xfId="8" applyFont="1" applyFill="1" applyBorder="1" applyAlignment="1">
      <alignment horizontal="left" vertical="center" wrapText="1"/>
    </xf>
    <xf numFmtId="164" fontId="9" fillId="2" borderId="9" xfId="8" applyNumberFormat="1" applyFont="1" applyFill="1" applyBorder="1" applyAlignment="1">
      <alignment horizontal="center" vertical="center" wrapText="1"/>
    </xf>
    <xf numFmtId="164" fontId="9" fillId="2" borderId="6" xfId="6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vertical="top" wrapText="1"/>
    </xf>
    <xf numFmtId="164" fontId="9" fillId="2" borderId="9" xfId="6" applyNumberFormat="1" applyFont="1" applyFill="1" applyBorder="1" applyAlignment="1">
      <alignment horizontal="center" vertical="center"/>
    </xf>
  </cellXfs>
  <cellStyles count="16">
    <cellStyle name="Comma" xfId="7" builtinId="3"/>
    <cellStyle name="Comma 2" xfId="11"/>
    <cellStyle name="Normal" xfId="0" builtinId="0"/>
    <cellStyle name="Normal 10" xfId="4"/>
    <cellStyle name="Normal 12" xfId="1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  <cellStyle name="SN_it" xfId="15"/>
    <cellStyle name="Обычный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7" sqref="C7:C8"/>
    </sheetView>
  </sheetViews>
  <sheetFormatPr defaultRowHeight="17.25" x14ac:dyDescent="0.25"/>
  <cols>
    <col min="1" max="1" width="10.85546875" style="8" bestFit="1" customWidth="1"/>
    <col min="2" max="2" width="15.42578125" style="8" bestFit="1" customWidth="1"/>
    <col min="3" max="3" width="76.140625" style="7" customWidth="1"/>
    <col min="4" max="4" width="13.5703125" style="7" customWidth="1"/>
    <col min="5" max="5" width="14.140625" style="7" customWidth="1"/>
    <col min="6" max="6" width="14.42578125" style="7" customWidth="1"/>
    <col min="7" max="16384" width="9.140625" style="7"/>
  </cols>
  <sheetData>
    <row r="1" spans="1:7" ht="17.25" customHeight="1" x14ac:dyDescent="0.25">
      <c r="A1" s="178" t="s">
        <v>29</v>
      </c>
      <c r="B1" s="178"/>
      <c r="C1" s="178"/>
      <c r="D1" s="178"/>
      <c r="E1" s="178"/>
      <c r="F1" s="178"/>
      <c r="G1" s="73"/>
    </row>
    <row r="2" spans="1:7" ht="17.25" customHeight="1" x14ac:dyDescent="0.25">
      <c r="A2" s="178" t="s">
        <v>102</v>
      </c>
      <c r="B2" s="178"/>
      <c r="C2" s="178"/>
      <c r="D2" s="178"/>
      <c r="E2" s="178"/>
      <c r="F2" s="178"/>
      <c r="G2" s="73"/>
    </row>
    <row r="3" spans="1:7" ht="17.25" customHeight="1" x14ac:dyDescent="0.25">
      <c r="A3" s="178" t="s">
        <v>0</v>
      </c>
      <c r="B3" s="178"/>
      <c r="C3" s="178"/>
      <c r="D3" s="178"/>
      <c r="E3" s="178"/>
      <c r="F3" s="178"/>
      <c r="G3" s="73"/>
    </row>
    <row r="5" spans="1:7" ht="81.75" customHeight="1" x14ac:dyDescent="0.25">
      <c r="A5" s="183" t="s">
        <v>103</v>
      </c>
      <c r="B5" s="183"/>
      <c r="C5" s="183"/>
      <c r="D5" s="183"/>
      <c r="E5" s="183"/>
      <c r="F5" s="183"/>
    </row>
    <row r="6" spans="1:7" ht="29.25" customHeight="1" x14ac:dyDescent="0.25">
      <c r="F6" s="177" t="s">
        <v>39</v>
      </c>
    </row>
    <row r="7" spans="1:7" ht="88.5" customHeight="1" x14ac:dyDescent="0.25">
      <c r="A7" s="179" t="s">
        <v>2</v>
      </c>
      <c r="B7" s="179"/>
      <c r="C7" s="179" t="s">
        <v>3</v>
      </c>
      <c r="D7" s="180" t="s">
        <v>24</v>
      </c>
      <c r="E7" s="181"/>
      <c r="F7" s="182"/>
    </row>
    <row r="8" spans="1:7" ht="41.25" customHeight="1" x14ac:dyDescent="0.25">
      <c r="A8" s="14" t="s">
        <v>5</v>
      </c>
      <c r="B8" s="14" t="s">
        <v>6</v>
      </c>
      <c r="C8" s="179"/>
      <c r="D8" s="11" t="s">
        <v>108</v>
      </c>
      <c r="E8" s="11" t="s">
        <v>87</v>
      </c>
      <c r="F8" s="11" t="s">
        <v>88</v>
      </c>
    </row>
    <row r="9" spans="1:7" x14ac:dyDescent="0.25">
      <c r="A9" s="95"/>
      <c r="B9" s="139"/>
      <c r="C9" s="96" t="s">
        <v>10</v>
      </c>
      <c r="D9" s="97" t="str">
        <f>+D11</f>
        <v>-</v>
      </c>
      <c r="E9" s="97">
        <f>+E11</f>
        <v>0</v>
      </c>
      <c r="F9" s="97">
        <f>+F11</f>
        <v>0</v>
      </c>
    </row>
    <row r="10" spans="1:7" x14ac:dyDescent="0.25">
      <c r="A10" s="95"/>
      <c r="B10" s="139"/>
      <c r="C10" s="96" t="s">
        <v>42</v>
      </c>
      <c r="D10" s="97"/>
      <c r="E10" s="97"/>
      <c r="F10" s="97"/>
    </row>
    <row r="11" spans="1:7" x14ac:dyDescent="0.25">
      <c r="A11" s="95"/>
      <c r="B11" s="184" t="s">
        <v>112</v>
      </c>
      <c r="C11" s="184"/>
      <c r="D11" s="97" t="s">
        <v>148</v>
      </c>
      <c r="E11" s="97">
        <f>+E13+E25+E38</f>
        <v>0</v>
      </c>
      <c r="F11" s="97">
        <f>+F13+F25+F38</f>
        <v>0</v>
      </c>
    </row>
    <row r="12" spans="1:7" x14ac:dyDescent="0.25">
      <c r="A12" s="95">
        <v>1070</v>
      </c>
      <c r="B12" s="173"/>
      <c r="C12" s="99" t="s">
        <v>15</v>
      </c>
      <c r="D12" s="100"/>
      <c r="E12" s="100"/>
      <c r="F12" s="100"/>
    </row>
    <row r="13" spans="1:7" x14ac:dyDescent="0.25">
      <c r="A13" s="95"/>
      <c r="B13" s="173"/>
      <c r="C13" s="96" t="s">
        <v>113</v>
      </c>
      <c r="D13" s="97" t="s">
        <v>148</v>
      </c>
      <c r="E13" s="97">
        <f>-15581</f>
        <v>-15581</v>
      </c>
      <c r="F13" s="97">
        <f>+E13</f>
        <v>-15581</v>
      </c>
    </row>
    <row r="14" spans="1:7" x14ac:dyDescent="0.25">
      <c r="A14" s="95"/>
      <c r="B14" s="173"/>
      <c r="C14" s="101" t="s">
        <v>16</v>
      </c>
      <c r="D14" s="100"/>
      <c r="E14" s="100"/>
      <c r="F14" s="100"/>
    </row>
    <row r="15" spans="1:7" x14ac:dyDescent="0.3">
      <c r="A15" s="95"/>
      <c r="B15" s="173"/>
      <c r="C15" s="102" t="s">
        <v>114</v>
      </c>
      <c r="D15" s="22"/>
      <c r="E15" s="22"/>
      <c r="F15" s="22"/>
    </row>
    <row r="16" spans="1:7" x14ac:dyDescent="0.3">
      <c r="A16" s="95"/>
      <c r="B16" s="173"/>
      <c r="C16" s="101" t="s">
        <v>17</v>
      </c>
      <c r="D16" s="22"/>
      <c r="E16" s="22"/>
      <c r="F16" s="22"/>
    </row>
    <row r="17" spans="1:6" ht="34.5" x14ac:dyDescent="0.3">
      <c r="A17" s="95"/>
      <c r="B17" s="173"/>
      <c r="C17" s="102" t="s">
        <v>115</v>
      </c>
      <c r="D17" s="22"/>
      <c r="E17" s="22"/>
      <c r="F17" s="22"/>
    </row>
    <row r="18" spans="1:6" x14ac:dyDescent="0.3">
      <c r="A18" s="95"/>
      <c r="B18" s="5"/>
      <c r="C18" s="103" t="s">
        <v>21</v>
      </c>
      <c r="D18" s="103"/>
      <c r="E18" s="103"/>
      <c r="F18" s="103"/>
    </row>
    <row r="19" spans="1:6" x14ac:dyDescent="0.3">
      <c r="A19" s="95"/>
      <c r="B19" s="106">
        <v>12003</v>
      </c>
      <c r="C19" s="99" t="s">
        <v>18</v>
      </c>
      <c r="D19" s="22"/>
      <c r="E19" s="22"/>
      <c r="F19" s="22"/>
    </row>
    <row r="20" spans="1:6" ht="51.75" x14ac:dyDescent="0.25">
      <c r="A20" s="95"/>
      <c r="B20" s="106"/>
      <c r="C20" s="96" t="s">
        <v>116</v>
      </c>
      <c r="D20" s="97" t="str">
        <f>+D13</f>
        <v>-</v>
      </c>
      <c r="E20" s="97">
        <f>+E13</f>
        <v>-15581</v>
      </c>
      <c r="F20" s="97">
        <f>+E20</f>
        <v>-15581</v>
      </c>
    </row>
    <row r="21" spans="1:6" x14ac:dyDescent="0.3">
      <c r="A21" s="95"/>
      <c r="B21" s="106"/>
      <c r="C21" s="101" t="s">
        <v>19</v>
      </c>
      <c r="D21" s="22"/>
      <c r="E21" s="22"/>
      <c r="F21" s="22"/>
    </row>
    <row r="22" spans="1:6" ht="69" x14ac:dyDescent="0.3">
      <c r="A22" s="95"/>
      <c r="B22" s="106"/>
      <c r="C22" s="102" t="s">
        <v>117</v>
      </c>
      <c r="D22" s="22"/>
      <c r="E22" s="22"/>
      <c r="F22" s="22"/>
    </row>
    <row r="23" spans="1:6" x14ac:dyDescent="0.3">
      <c r="A23" s="95"/>
      <c r="B23" s="106"/>
      <c r="C23" s="101" t="s">
        <v>20</v>
      </c>
      <c r="D23" s="22"/>
      <c r="E23" s="22"/>
      <c r="F23" s="22"/>
    </row>
    <row r="24" spans="1:6" x14ac:dyDescent="0.3">
      <c r="A24" s="95"/>
      <c r="B24" s="106"/>
      <c r="C24" s="102" t="s">
        <v>118</v>
      </c>
      <c r="D24" s="22"/>
      <c r="E24" s="22"/>
      <c r="F24" s="22"/>
    </row>
    <row r="25" spans="1:6" x14ac:dyDescent="0.25">
      <c r="A25" s="11" t="s">
        <v>91</v>
      </c>
      <c r="B25" s="2"/>
      <c r="C25" s="3" t="s">
        <v>15</v>
      </c>
      <c r="D25" s="174" t="str">
        <f>+D32</f>
        <v>-</v>
      </c>
      <c r="E25" s="174">
        <f t="shared" ref="E25:F25" si="0">+E32</f>
        <v>15581</v>
      </c>
      <c r="F25" s="174">
        <f t="shared" si="0"/>
        <v>15581</v>
      </c>
    </row>
    <row r="26" spans="1:6" x14ac:dyDescent="0.25">
      <c r="A26" s="11"/>
      <c r="B26" s="2"/>
      <c r="C26" s="1" t="s">
        <v>92</v>
      </c>
      <c r="D26" s="174"/>
      <c r="E26" s="174"/>
      <c r="F26" s="174"/>
    </row>
    <row r="27" spans="1:6" x14ac:dyDescent="0.25">
      <c r="A27" s="11"/>
      <c r="B27" s="2"/>
      <c r="C27" s="3" t="s">
        <v>16</v>
      </c>
      <c r="D27" s="174"/>
      <c r="E27" s="174"/>
      <c r="F27" s="174"/>
    </row>
    <row r="28" spans="1:6" x14ac:dyDescent="0.25">
      <c r="A28" s="11"/>
      <c r="B28" s="2"/>
      <c r="C28" s="1" t="s">
        <v>93</v>
      </c>
      <c r="D28" s="174"/>
      <c r="E28" s="174"/>
      <c r="F28" s="174"/>
    </row>
    <row r="29" spans="1:6" x14ac:dyDescent="0.25">
      <c r="A29" s="11"/>
      <c r="B29" s="2"/>
      <c r="C29" s="3" t="s">
        <v>17</v>
      </c>
      <c r="D29" s="174"/>
      <c r="E29" s="174"/>
      <c r="F29" s="174"/>
    </row>
    <row r="30" spans="1:6" ht="34.5" x14ac:dyDescent="0.25">
      <c r="A30" s="11"/>
      <c r="B30" s="2"/>
      <c r="C30" s="1" t="s">
        <v>94</v>
      </c>
      <c r="D30" s="174"/>
      <c r="E30" s="174"/>
      <c r="F30" s="174"/>
    </row>
    <row r="31" spans="1:6" x14ac:dyDescent="0.25">
      <c r="A31" s="175"/>
      <c r="B31" s="176"/>
      <c r="C31" s="11" t="s">
        <v>21</v>
      </c>
      <c r="D31" s="11"/>
      <c r="E31" s="11"/>
      <c r="F31" s="11"/>
    </row>
    <row r="32" spans="1:6" x14ac:dyDescent="0.25">
      <c r="A32" s="11"/>
      <c r="B32" s="2">
        <v>21002</v>
      </c>
      <c r="C32" s="3" t="s">
        <v>18</v>
      </c>
      <c r="D32" s="174" t="s">
        <v>148</v>
      </c>
      <c r="E32" s="174">
        <v>15581</v>
      </c>
      <c r="F32" s="174">
        <v>15581</v>
      </c>
    </row>
    <row r="33" spans="1:6" ht="34.5" x14ac:dyDescent="0.25">
      <c r="A33" s="11"/>
      <c r="B33" s="2"/>
      <c r="C33" s="81" t="s">
        <v>100</v>
      </c>
      <c r="D33" s="174"/>
      <c r="E33" s="174"/>
      <c r="F33" s="174"/>
    </row>
    <row r="34" spans="1:6" x14ac:dyDescent="0.25">
      <c r="A34" s="11"/>
      <c r="B34" s="2"/>
      <c r="C34" s="3" t="s">
        <v>19</v>
      </c>
      <c r="D34" s="174"/>
      <c r="E34" s="174"/>
      <c r="F34" s="174"/>
    </row>
    <row r="35" spans="1:6" ht="69" x14ac:dyDescent="0.25">
      <c r="A35" s="11"/>
      <c r="B35" s="2"/>
      <c r="C35" s="1" t="s">
        <v>145</v>
      </c>
      <c r="D35" s="174"/>
      <c r="E35" s="174"/>
      <c r="F35" s="174"/>
    </row>
    <row r="36" spans="1:6" x14ac:dyDescent="0.25">
      <c r="A36" s="11"/>
      <c r="B36" s="2"/>
      <c r="C36" s="3" t="s">
        <v>20</v>
      </c>
      <c r="D36" s="174"/>
      <c r="E36" s="174"/>
      <c r="F36" s="174"/>
    </row>
    <row r="37" spans="1:6" ht="34.5" x14ac:dyDescent="0.25">
      <c r="A37" s="11"/>
      <c r="B37" s="2"/>
      <c r="C37" s="1" t="s">
        <v>36</v>
      </c>
      <c r="D37" s="174"/>
      <c r="E37" s="174"/>
      <c r="F37" s="174"/>
    </row>
    <row r="38" spans="1:6" x14ac:dyDescent="0.25">
      <c r="A38" s="106"/>
      <c r="B38" s="159"/>
      <c r="C38" s="159" t="s">
        <v>149</v>
      </c>
      <c r="D38" s="97">
        <f>+D33</f>
        <v>0</v>
      </c>
      <c r="E38" s="97">
        <f>+E40</f>
        <v>0</v>
      </c>
      <c r="F38" s="97">
        <f>+F40</f>
        <v>0</v>
      </c>
    </row>
    <row r="39" spans="1:6" x14ac:dyDescent="0.25">
      <c r="A39" s="95">
        <v>1139</v>
      </c>
      <c r="B39" s="106"/>
      <c r="C39" s="107" t="s">
        <v>15</v>
      </c>
      <c r="D39" s="146"/>
      <c r="E39" s="146"/>
      <c r="F39" s="27"/>
    </row>
    <row r="40" spans="1:6" x14ac:dyDescent="0.25">
      <c r="A40" s="95"/>
      <c r="B40" s="106"/>
      <c r="C40" s="140" t="s">
        <v>150</v>
      </c>
      <c r="D40" s="97">
        <f>+D38</f>
        <v>0</v>
      </c>
      <c r="E40" s="97">
        <f>+E46+E52</f>
        <v>0</v>
      </c>
      <c r="F40" s="97">
        <f>+E40</f>
        <v>0</v>
      </c>
    </row>
    <row r="41" spans="1:6" x14ac:dyDescent="0.25">
      <c r="A41" s="95"/>
      <c r="B41" s="106"/>
      <c r="C41" s="107" t="s">
        <v>16</v>
      </c>
      <c r="D41" s="146"/>
      <c r="E41" s="27"/>
      <c r="F41" s="27"/>
    </row>
    <row r="42" spans="1:6" ht="51.75" x14ac:dyDescent="0.25">
      <c r="A42" s="95"/>
      <c r="B42" s="106"/>
      <c r="C42" s="140" t="s">
        <v>151</v>
      </c>
      <c r="D42" s="146"/>
      <c r="E42" s="146"/>
      <c r="F42" s="27"/>
    </row>
    <row r="43" spans="1:6" x14ac:dyDescent="0.25">
      <c r="A43" s="95"/>
      <c r="B43" s="106"/>
      <c r="C43" s="107" t="s">
        <v>17</v>
      </c>
      <c r="D43" s="146"/>
      <c r="E43" s="146"/>
      <c r="F43" s="27"/>
    </row>
    <row r="44" spans="1:6" ht="34.5" x14ac:dyDescent="0.25">
      <c r="A44" s="95"/>
      <c r="B44" s="106"/>
      <c r="C44" s="140" t="s">
        <v>152</v>
      </c>
      <c r="D44" s="146"/>
      <c r="E44" s="146"/>
      <c r="F44" s="27"/>
    </row>
    <row r="45" spans="1:6" x14ac:dyDescent="0.25">
      <c r="A45" s="95"/>
      <c r="B45" s="95" t="s">
        <v>153</v>
      </c>
      <c r="C45" s="107" t="s">
        <v>18</v>
      </c>
      <c r="D45" s="146"/>
      <c r="E45" s="146"/>
      <c r="F45" s="27"/>
    </row>
    <row r="46" spans="1:6" x14ac:dyDescent="0.25">
      <c r="A46" s="95"/>
      <c r="B46" s="95"/>
      <c r="C46" s="140" t="s">
        <v>150</v>
      </c>
      <c r="D46" s="97">
        <f>-D52</f>
        <v>0</v>
      </c>
      <c r="E46" s="66">
        <f t="shared" ref="E46:F46" si="1">-E52</f>
        <v>15581</v>
      </c>
      <c r="F46" s="66">
        <f t="shared" si="1"/>
        <v>15581</v>
      </c>
    </row>
    <row r="47" spans="1:6" x14ac:dyDescent="0.25">
      <c r="A47" s="95"/>
      <c r="B47" s="95"/>
      <c r="C47" s="107" t="s">
        <v>19</v>
      </c>
      <c r="D47" s="146"/>
      <c r="E47" s="146"/>
      <c r="F47" s="27"/>
    </row>
    <row r="48" spans="1:6" ht="69" x14ac:dyDescent="0.25">
      <c r="A48" s="95"/>
      <c r="B48" s="95"/>
      <c r="C48" s="140" t="s">
        <v>154</v>
      </c>
      <c r="D48" s="146"/>
      <c r="E48" s="146"/>
      <c r="F48" s="27"/>
    </row>
    <row r="49" spans="1:6" x14ac:dyDescent="0.25">
      <c r="A49" s="95"/>
      <c r="B49" s="95"/>
      <c r="C49" s="107" t="s">
        <v>20</v>
      </c>
      <c r="D49" s="146"/>
      <c r="E49" s="146"/>
      <c r="F49" s="27"/>
    </row>
    <row r="50" spans="1:6" x14ac:dyDescent="0.25">
      <c r="A50" s="95"/>
      <c r="B50" s="95"/>
      <c r="C50" s="140" t="s">
        <v>155</v>
      </c>
      <c r="D50" s="146"/>
      <c r="E50" s="146"/>
      <c r="F50" s="27"/>
    </row>
    <row r="51" spans="1:6" x14ac:dyDescent="0.25">
      <c r="A51" s="106"/>
      <c r="B51" s="95" t="s">
        <v>153</v>
      </c>
      <c r="C51" s="107" t="s">
        <v>18</v>
      </c>
      <c r="D51" s="146"/>
      <c r="E51" s="146"/>
      <c r="F51" s="27"/>
    </row>
    <row r="52" spans="1:6" x14ac:dyDescent="0.25">
      <c r="A52" s="106"/>
      <c r="B52" s="95"/>
      <c r="C52" s="140" t="s">
        <v>150</v>
      </c>
      <c r="D52" s="97">
        <v>0</v>
      </c>
      <c r="E52" s="97">
        <f>+E20</f>
        <v>-15581</v>
      </c>
      <c r="F52" s="97">
        <f>+E52</f>
        <v>-15581</v>
      </c>
    </row>
    <row r="53" spans="1:6" x14ac:dyDescent="0.25">
      <c r="A53" s="106"/>
      <c r="B53" s="95"/>
      <c r="C53" s="107" t="s">
        <v>19</v>
      </c>
      <c r="D53" s="146"/>
      <c r="E53" s="146"/>
      <c r="F53" s="27"/>
    </row>
    <row r="54" spans="1:6" ht="69" x14ac:dyDescent="0.25">
      <c r="A54" s="106"/>
      <c r="B54" s="95"/>
      <c r="C54" s="140" t="s">
        <v>154</v>
      </c>
      <c r="D54" s="146"/>
      <c r="E54" s="146"/>
      <c r="F54" s="27"/>
    </row>
    <row r="55" spans="1:6" x14ac:dyDescent="0.25">
      <c r="A55" s="106"/>
      <c r="B55" s="95"/>
      <c r="C55" s="107" t="s">
        <v>20</v>
      </c>
      <c r="D55" s="146"/>
      <c r="E55" s="146"/>
      <c r="F55" s="27"/>
    </row>
    <row r="56" spans="1:6" x14ac:dyDescent="0.25">
      <c r="A56" s="106"/>
      <c r="B56" s="95"/>
      <c r="C56" s="140" t="s">
        <v>155</v>
      </c>
      <c r="D56" s="146"/>
      <c r="E56" s="146"/>
      <c r="F56" s="27"/>
    </row>
  </sheetData>
  <mergeCells count="8">
    <mergeCell ref="B11:C11"/>
    <mergeCell ref="A1:F1"/>
    <mergeCell ref="A2:F2"/>
    <mergeCell ref="A3:F3"/>
    <mergeCell ref="A7:B7"/>
    <mergeCell ref="C7:C8"/>
    <mergeCell ref="D7:F7"/>
    <mergeCell ref="A5:F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topLeftCell="A16" zoomScaleNormal="100" workbookViewId="0">
      <selection activeCell="C14" sqref="C14"/>
    </sheetView>
  </sheetViews>
  <sheetFormatPr defaultRowHeight="17.25" x14ac:dyDescent="0.3"/>
  <cols>
    <col min="1" max="1" width="12.7109375" style="4" customWidth="1"/>
    <col min="2" max="2" width="18.140625" style="4" customWidth="1"/>
    <col min="3" max="3" width="60.42578125" style="4" customWidth="1"/>
    <col min="4" max="4" width="14.7109375" style="4" customWidth="1"/>
    <col min="5" max="5" width="18" style="4" customWidth="1"/>
    <col min="6" max="6" width="21.42578125" style="4" customWidth="1"/>
    <col min="7" max="7" width="21.5703125" style="4" customWidth="1"/>
    <col min="8" max="8" width="16.140625" style="4" customWidth="1"/>
    <col min="9" max="16384" width="9.140625" style="4"/>
  </cols>
  <sheetData>
    <row r="1" spans="1:44" ht="36" customHeight="1" x14ac:dyDescent="0.3">
      <c r="D1" s="76"/>
      <c r="E1" s="76"/>
      <c r="F1" s="190" t="s">
        <v>37</v>
      </c>
      <c r="G1" s="190"/>
      <c r="H1" s="190"/>
      <c r="I1" s="15"/>
    </row>
    <row r="2" spans="1:44" x14ac:dyDescent="0.3">
      <c r="D2" s="190" t="s">
        <v>104</v>
      </c>
      <c r="E2" s="190"/>
      <c r="F2" s="190"/>
      <c r="G2" s="190"/>
      <c r="H2" s="190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4" ht="15.75" customHeight="1" x14ac:dyDescent="0.3">
      <c r="D3" s="190" t="s">
        <v>38</v>
      </c>
      <c r="E3" s="190"/>
      <c r="F3" s="190"/>
      <c r="G3" s="190"/>
      <c r="H3" s="190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4" x14ac:dyDescent="0.3">
      <c r="D4" s="190"/>
      <c r="E4" s="190"/>
      <c r="F4" s="190"/>
      <c r="G4" s="15"/>
      <c r="H4" s="15"/>
      <c r="I4" s="15"/>
    </row>
    <row r="5" spans="1:44" ht="15.75" customHeight="1" x14ac:dyDescent="0.3">
      <c r="D5" s="190"/>
      <c r="E5" s="190"/>
      <c r="F5" s="190"/>
      <c r="G5" s="15"/>
      <c r="H5" s="15"/>
      <c r="I5" s="15"/>
    </row>
    <row r="6" spans="1:44" ht="31.5" customHeight="1" x14ac:dyDescent="0.3">
      <c r="A6" s="185" t="s">
        <v>105</v>
      </c>
      <c r="B6" s="185"/>
      <c r="C6" s="185"/>
      <c r="D6" s="185"/>
      <c r="E6" s="185"/>
      <c r="F6" s="185"/>
      <c r="G6" s="185"/>
      <c r="H6" s="185"/>
      <c r="I6" s="55"/>
    </row>
    <row r="7" spans="1:44" x14ac:dyDescent="0.3">
      <c r="B7" s="55"/>
      <c r="C7" s="55"/>
      <c r="D7" s="55"/>
      <c r="E7" s="55"/>
      <c r="F7" s="55"/>
      <c r="G7" s="186" t="s">
        <v>39</v>
      </c>
      <c r="H7" s="186"/>
      <c r="I7" s="55"/>
    </row>
    <row r="8" spans="1:44" ht="39" customHeight="1" x14ac:dyDescent="0.3">
      <c r="A8" s="187" t="s">
        <v>97</v>
      </c>
      <c r="B8" s="187"/>
      <c r="C8" s="188" t="s">
        <v>40</v>
      </c>
      <c r="D8" s="188" t="s">
        <v>41</v>
      </c>
      <c r="E8" s="189" t="s">
        <v>55</v>
      </c>
      <c r="F8" s="189"/>
      <c r="G8" s="189"/>
      <c r="H8" s="189"/>
      <c r="I8" s="55"/>
    </row>
    <row r="9" spans="1:44" ht="21.75" customHeight="1" x14ac:dyDescent="0.3">
      <c r="A9" s="187"/>
      <c r="B9" s="187"/>
      <c r="C9" s="188"/>
      <c r="D9" s="188"/>
      <c r="E9" s="188" t="s">
        <v>42</v>
      </c>
      <c r="F9" s="188"/>
      <c r="G9" s="188"/>
      <c r="H9" s="188"/>
    </row>
    <row r="10" spans="1:44" ht="99" customHeight="1" x14ac:dyDescent="0.3">
      <c r="A10" s="27" t="s">
        <v>43</v>
      </c>
      <c r="B10" s="27" t="s">
        <v>44</v>
      </c>
      <c r="C10" s="188"/>
      <c r="D10" s="188"/>
      <c r="E10" s="70" t="s">
        <v>45</v>
      </c>
      <c r="F10" s="70" t="s">
        <v>46</v>
      </c>
      <c r="G10" s="70" t="s">
        <v>47</v>
      </c>
      <c r="H10" s="70" t="s">
        <v>48</v>
      </c>
    </row>
    <row r="11" spans="1:44" ht="25.5" customHeight="1" x14ac:dyDescent="0.3">
      <c r="A11" s="77"/>
      <c r="B11" s="77"/>
      <c r="C11" s="78" t="s">
        <v>49</v>
      </c>
      <c r="D11" s="13">
        <f>+D13</f>
        <v>15581</v>
      </c>
      <c r="E11" s="13">
        <f t="shared" ref="E11:H11" si="0">+E13</f>
        <v>0</v>
      </c>
      <c r="F11" s="13">
        <f t="shared" si="0"/>
        <v>0</v>
      </c>
      <c r="G11" s="13">
        <f>SUM('1'!E25:E30)</f>
        <v>15581</v>
      </c>
      <c r="H11" s="13">
        <f t="shared" si="0"/>
        <v>0</v>
      </c>
    </row>
    <row r="12" spans="1:44" x14ac:dyDescent="0.3">
      <c r="A12" s="77"/>
      <c r="B12" s="77"/>
      <c r="C12" s="44" t="s">
        <v>50</v>
      </c>
      <c r="D12" s="79"/>
      <c r="E12" s="79"/>
      <c r="F12" s="79"/>
      <c r="G12" s="79"/>
      <c r="H12" s="79"/>
    </row>
    <row r="13" spans="1:44" ht="36" customHeight="1" x14ac:dyDescent="0.3">
      <c r="A13" s="77"/>
      <c r="B13" s="77"/>
      <c r="C13" s="70" t="str">
        <f>+'1'!B11</f>
        <v xml:space="preserve">ՀՀ տարածքային կառավարման և ենթակառուցվածքների նախարարություն </v>
      </c>
      <c r="D13" s="13">
        <f>+D15</f>
        <v>15581</v>
      </c>
      <c r="E13" s="79">
        <f>+E15</f>
        <v>0</v>
      </c>
      <c r="F13" s="79">
        <f t="shared" ref="F13:H13" si="1">+F15</f>
        <v>0</v>
      </c>
      <c r="G13" s="13">
        <f>SUM('1'!E26:E32)</f>
        <v>15581</v>
      </c>
      <c r="H13" s="79">
        <f t="shared" si="1"/>
        <v>0</v>
      </c>
    </row>
    <row r="14" spans="1:44" x14ac:dyDescent="0.3">
      <c r="A14" s="27"/>
      <c r="B14" s="71"/>
      <c r="C14" s="44" t="s">
        <v>50</v>
      </c>
      <c r="D14" s="13"/>
      <c r="E14" s="13"/>
      <c r="F14" s="80"/>
      <c r="G14" s="13"/>
      <c r="H14" s="79"/>
    </row>
    <row r="15" spans="1:44" ht="42" customHeight="1" x14ac:dyDescent="0.3">
      <c r="A15" s="2" t="str">
        <f>+'1'!A25</f>
        <v xml:space="preserve"> 1212</v>
      </c>
      <c r="B15" s="2">
        <f>+'1'!B32</f>
        <v>21002</v>
      </c>
      <c r="C15" s="81" t="s">
        <v>100</v>
      </c>
      <c r="D15" s="13">
        <f>+E15+F15+G15+H15</f>
        <v>15581</v>
      </c>
      <c r="E15" s="79">
        <f>+E17</f>
        <v>0</v>
      </c>
      <c r="F15" s="79">
        <f>+F17</f>
        <v>0</v>
      </c>
      <c r="G15" s="13">
        <f>SUM('1'!E28:E34)</f>
        <v>15581</v>
      </c>
      <c r="H15" s="79">
        <f>+H17</f>
        <v>0</v>
      </c>
    </row>
    <row r="16" spans="1:44" x14ac:dyDescent="0.3">
      <c r="A16" s="27"/>
      <c r="B16" s="71"/>
      <c r="C16" s="44" t="s">
        <v>50</v>
      </c>
      <c r="D16" s="13"/>
      <c r="E16" s="13"/>
      <c r="F16" s="80"/>
      <c r="G16" s="13"/>
      <c r="H16" s="79"/>
    </row>
    <row r="17" spans="1:8" ht="92.25" customHeight="1" x14ac:dyDescent="0.3">
      <c r="A17" s="2"/>
      <c r="B17" s="2"/>
      <c r="C17" s="1" t="s">
        <v>101</v>
      </c>
      <c r="D17" s="13">
        <f>+E17+F17+G17+H17</f>
        <v>15581</v>
      </c>
      <c r="E17" s="79">
        <v>0</v>
      </c>
      <c r="F17" s="79">
        <v>0</v>
      </c>
      <c r="G17" s="13">
        <f>SUM('1'!E30:E36)</f>
        <v>15581</v>
      </c>
      <c r="H17" s="79">
        <v>0</v>
      </c>
    </row>
  </sheetData>
  <mergeCells count="12">
    <mergeCell ref="F1:H1"/>
    <mergeCell ref="D2:H2"/>
    <mergeCell ref="D3:H3"/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5" right="0.75" top="1" bottom="1" header="0.5" footer="0.5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zoomScaleNormal="100" workbookViewId="0">
      <selection activeCell="A32" sqref="A32:XFD49"/>
    </sheetView>
  </sheetViews>
  <sheetFormatPr defaultRowHeight="17.25" x14ac:dyDescent="0.25"/>
  <cols>
    <col min="1" max="1" width="9.140625" style="8" customWidth="1"/>
    <col min="2" max="2" width="14" style="8" customWidth="1"/>
    <col min="3" max="3" width="9.140625" style="8" customWidth="1"/>
    <col min="4" max="4" width="11.28515625" style="8" customWidth="1"/>
    <col min="5" max="5" width="13.28515625" style="8" customWidth="1"/>
    <col min="6" max="6" width="76.140625" style="7" customWidth="1"/>
    <col min="7" max="7" width="16.7109375" style="7" customWidth="1"/>
    <col min="8" max="8" width="16" style="7" customWidth="1"/>
    <col min="9" max="9" width="16.5703125" style="7" customWidth="1"/>
    <col min="10" max="16384" width="9.140625" style="7"/>
  </cols>
  <sheetData>
    <row r="1" spans="1:9" ht="14.25" customHeight="1" x14ac:dyDescent="0.25">
      <c r="A1" s="178" t="s">
        <v>7</v>
      </c>
      <c r="B1" s="178"/>
      <c r="C1" s="178"/>
      <c r="D1" s="178"/>
      <c r="E1" s="178"/>
      <c r="F1" s="178"/>
      <c r="G1" s="178"/>
      <c r="H1" s="178"/>
      <c r="I1" s="178"/>
    </row>
    <row r="2" spans="1:9" ht="20.25" customHeight="1" x14ac:dyDescent="0.25">
      <c r="A2" s="178" t="s">
        <v>107</v>
      </c>
      <c r="B2" s="178"/>
      <c r="C2" s="178"/>
      <c r="D2" s="178"/>
      <c r="E2" s="178"/>
      <c r="F2" s="178"/>
      <c r="G2" s="178"/>
      <c r="H2" s="178"/>
      <c r="I2" s="178"/>
    </row>
    <row r="3" spans="1:9" x14ac:dyDescent="0.25">
      <c r="A3" s="178" t="s">
        <v>0</v>
      </c>
      <c r="B3" s="178"/>
      <c r="C3" s="178"/>
      <c r="D3" s="178"/>
      <c r="E3" s="178"/>
      <c r="F3" s="178"/>
      <c r="G3" s="178"/>
      <c r="H3" s="178"/>
      <c r="I3" s="178"/>
    </row>
    <row r="4" spans="1:9" x14ac:dyDescent="0.25">
      <c r="A4" s="178"/>
      <c r="B4" s="178"/>
      <c r="C4" s="178"/>
      <c r="D4" s="178"/>
      <c r="E4" s="178"/>
      <c r="F4" s="178"/>
      <c r="G4" s="178"/>
      <c r="H4" s="178"/>
      <c r="I4" s="178"/>
    </row>
    <row r="5" spans="1:9" ht="51" customHeight="1" x14ac:dyDescent="0.25">
      <c r="A5" s="183" t="s">
        <v>106</v>
      </c>
      <c r="B5" s="183"/>
      <c r="C5" s="183"/>
      <c r="D5" s="183"/>
      <c r="E5" s="183"/>
      <c r="F5" s="183"/>
      <c r="G5" s="183"/>
      <c r="H5" s="183"/>
      <c r="I5" s="183"/>
    </row>
    <row r="6" spans="1:9" x14ac:dyDescent="0.25">
      <c r="F6" s="8"/>
      <c r="G6" s="82"/>
      <c r="H6" s="8"/>
      <c r="I6" s="8"/>
    </row>
    <row r="7" spans="1:9" ht="17.25" customHeight="1" x14ac:dyDescent="0.3">
      <c r="I7" s="9" t="s">
        <v>39</v>
      </c>
    </row>
    <row r="8" spans="1:9" ht="69.75" customHeight="1" x14ac:dyDescent="0.25">
      <c r="A8" s="196" t="s">
        <v>11</v>
      </c>
      <c r="B8" s="197"/>
      <c r="C8" s="198"/>
      <c r="D8" s="196" t="s">
        <v>2</v>
      </c>
      <c r="E8" s="198"/>
      <c r="F8" s="199" t="s">
        <v>28</v>
      </c>
      <c r="G8" s="191" t="s">
        <v>24</v>
      </c>
      <c r="H8" s="192"/>
      <c r="I8" s="193"/>
    </row>
    <row r="9" spans="1:9" ht="41.25" customHeight="1" x14ac:dyDescent="0.25">
      <c r="A9" s="10" t="s">
        <v>12</v>
      </c>
      <c r="B9" s="10" t="s">
        <v>13</v>
      </c>
      <c r="C9" s="10" t="s">
        <v>14</v>
      </c>
      <c r="D9" s="10" t="s">
        <v>5</v>
      </c>
      <c r="E9" s="10" t="s">
        <v>25</v>
      </c>
      <c r="F9" s="200"/>
      <c r="G9" s="11" t="s">
        <v>108</v>
      </c>
      <c r="H9" s="75" t="s">
        <v>90</v>
      </c>
      <c r="I9" s="11" t="s">
        <v>4</v>
      </c>
    </row>
    <row r="10" spans="1:9" ht="17.25" customHeight="1" x14ac:dyDescent="0.25">
      <c r="A10" s="49"/>
      <c r="B10" s="49"/>
      <c r="C10" s="49"/>
      <c r="D10" s="85"/>
      <c r="E10" s="85"/>
      <c r="F10" s="96" t="s">
        <v>10</v>
      </c>
      <c r="G10" s="104" t="s">
        <v>148</v>
      </c>
      <c r="H10" s="104">
        <f>+H13+H32</f>
        <v>0</v>
      </c>
      <c r="I10" s="104">
        <f>+I13+I32</f>
        <v>0</v>
      </c>
    </row>
    <row r="11" spans="1:9" ht="17.25" customHeight="1" x14ac:dyDescent="0.25">
      <c r="A11" s="49"/>
      <c r="B11" s="49"/>
      <c r="C11" s="49"/>
      <c r="D11" s="85"/>
      <c r="E11" s="85"/>
      <c r="F11" s="96" t="s">
        <v>42</v>
      </c>
      <c r="G11" s="104"/>
      <c r="H11" s="104"/>
      <c r="I11" s="104"/>
    </row>
    <row r="12" spans="1:9" ht="17.25" customHeight="1" x14ac:dyDescent="0.25">
      <c r="A12" s="49"/>
      <c r="B12" s="49"/>
      <c r="C12" s="49"/>
      <c r="D12" s="85"/>
      <c r="E12" s="85"/>
      <c r="F12" s="96" t="s">
        <v>112</v>
      </c>
      <c r="G12" s="104" t="s">
        <v>148</v>
      </c>
      <c r="H12" s="104">
        <f t="shared" ref="H12:I12" si="0">+H13+H32</f>
        <v>0</v>
      </c>
      <c r="I12" s="104">
        <f t="shared" si="0"/>
        <v>0</v>
      </c>
    </row>
    <row r="13" spans="1:9" ht="17.25" customHeight="1" x14ac:dyDescent="0.25">
      <c r="A13" s="105" t="s">
        <v>119</v>
      </c>
      <c r="B13" s="95"/>
      <c r="C13" s="95"/>
      <c r="D13" s="106"/>
      <c r="E13" s="95"/>
      <c r="F13" s="107" t="s">
        <v>120</v>
      </c>
      <c r="G13" s="108" t="s">
        <v>148</v>
      </c>
      <c r="H13" s="108">
        <f>-15581</f>
        <v>-15581</v>
      </c>
      <c r="I13" s="108">
        <f>+H13</f>
        <v>-15581</v>
      </c>
    </row>
    <row r="14" spans="1:9" ht="17.25" customHeight="1" x14ac:dyDescent="0.25">
      <c r="A14" s="105"/>
      <c r="B14" s="95"/>
      <c r="C14" s="95"/>
      <c r="D14" s="106"/>
      <c r="E14" s="95"/>
      <c r="F14" s="96" t="s">
        <v>8</v>
      </c>
      <c r="G14" s="104"/>
      <c r="H14" s="104"/>
      <c r="I14" s="104"/>
    </row>
    <row r="15" spans="1:9" ht="17.25" customHeight="1" x14ac:dyDescent="0.25">
      <c r="A15" s="109"/>
      <c r="B15" s="110" t="s">
        <v>121</v>
      </c>
      <c r="C15" s="109"/>
      <c r="D15" s="109"/>
      <c r="E15" s="109"/>
      <c r="F15" s="96" t="s">
        <v>122</v>
      </c>
      <c r="G15" s="97" t="str">
        <f>+G13</f>
        <v>-</v>
      </c>
      <c r="H15" s="97">
        <f>+H13</f>
        <v>-15581</v>
      </c>
      <c r="I15" s="97">
        <f>+I13</f>
        <v>-15581</v>
      </c>
    </row>
    <row r="16" spans="1:9" ht="17.25" customHeight="1" x14ac:dyDescent="0.25">
      <c r="A16" s="109"/>
      <c r="B16" s="109"/>
      <c r="C16" s="109"/>
      <c r="D16" s="109"/>
      <c r="E16" s="109"/>
      <c r="F16" s="107" t="s">
        <v>8</v>
      </c>
      <c r="G16" s="97"/>
      <c r="H16" s="97"/>
      <c r="I16" s="97"/>
    </row>
    <row r="17" spans="1:9" ht="17.25" customHeight="1" x14ac:dyDescent="0.25">
      <c r="A17" s="109"/>
      <c r="B17" s="109"/>
      <c r="C17" s="110" t="s">
        <v>33</v>
      </c>
      <c r="D17" s="109"/>
      <c r="E17" s="109"/>
      <c r="F17" s="96" t="s">
        <v>122</v>
      </c>
      <c r="G17" s="97" t="str">
        <f t="shared" ref="G17:I17" si="1">+G15</f>
        <v>-</v>
      </c>
      <c r="H17" s="97">
        <f t="shared" si="1"/>
        <v>-15581</v>
      </c>
      <c r="I17" s="97">
        <f t="shared" si="1"/>
        <v>-15581</v>
      </c>
    </row>
    <row r="18" spans="1:9" ht="17.25" customHeight="1" x14ac:dyDescent="0.25">
      <c r="A18" s="109"/>
      <c r="B18" s="109"/>
      <c r="C18" s="109"/>
      <c r="D18" s="109"/>
      <c r="E18" s="109"/>
      <c r="F18" s="96" t="s">
        <v>8</v>
      </c>
      <c r="G18" s="97"/>
      <c r="H18" s="97"/>
      <c r="I18" s="97"/>
    </row>
    <row r="19" spans="1:9" ht="17.25" customHeight="1" x14ac:dyDescent="0.3">
      <c r="A19" s="109"/>
      <c r="B19" s="109"/>
      <c r="C19" s="109"/>
      <c r="D19" s="109"/>
      <c r="E19" s="111"/>
      <c r="F19" s="102" t="s">
        <v>95</v>
      </c>
      <c r="G19" s="108" t="str">
        <f t="shared" ref="G19:I19" si="2">+G17</f>
        <v>-</v>
      </c>
      <c r="H19" s="108">
        <f t="shared" si="2"/>
        <v>-15581</v>
      </c>
      <c r="I19" s="108">
        <f t="shared" si="2"/>
        <v>-15581</v>
      </c>
    </row>
    <row r="20" spans="1:9" ht="17.25" customHeight="1" x14ac:dyDescent="0.3">
      <c r="A20" s="112"/>
      <c r="B20" s="112"/>
      <c r="C20" s="112"/>
      <c r="D20" s="112"/>
      <c r="E20" s="111"/>
      <c r="F20" s="102" t="s">
        <v>8</v>
      </c>
      <c r="G20" s="108"/>
      <c r="H20" s="108"/>
      <c r="I20" s="108"/>
    </row>
    <row r="21" spans="1:9" ht="17.25" customHeight="1" x14ac:dyDescent="0.3">
      <c r="A21" s="112"/>
      <c r="B21" s="112"/>
      <c r="C21" s="112"/>
      <c r="D21" s="86">
        <v>1070</v>
      </c>
      <c r="E21" s="111"/>
      <c r="F21" s="102" t="s">
        <v>113</v>
      </c>
      <c r="G21" s="108" t="str">
        <f t="shared" ref="G21:I21" si="3">+G19</f>
        <v>-</v>
      </c>
      <c r="H21" s="108">
        <f t="shared" si="3"/>
        <v>-15581</v>
      </c>
      <c r="I21" s="108">
        <f t="shared" si="3"/>
        <v>-15581</v>
      </c>
    </row>
    <row r="22" spans="1:9" ht="17.25" customHeight="1" x14ac:dyDescent="0.3">
      <c r="A22" s="112"/>
      <c r="B22" s="112"/>
      <c r="C22" s="112"/>
      <c r="D22" s="112"/>
      <c r="E22" s="111"/>
      <c r="F22" s="102" t="s">
        <v>8</v>
      </c>
      <c r="G22" s="108"/>
      <c r="H22" s="108"/>
      <c r="I22" s="108"/>
    </row>
    <row r="23" spans="1:9" ht="17.25" customHeight="1" x14ac:dyDescent="0.25">
      <c r="A23" s="112"/>
      <c r="B23" s="112"/>
      <c r="C23" s="112"/>
      <c r="D23" s="113"/>
      <c r="E23" s="114">
        <v>12003</v>
      </c>
      <c r="F23" s="102" t="s">
        <v>116</v>
      </c>
      <c r="G23" s="108" t="str">
        <f t="shared" ref="G23:I23" si="4">+G21</f>
        <v>-</v>
      </c>
      <c r="H23" s="108">
        <f t="shared" si="4"/>
        <v>-15581</v>
      </c>
      <c r="I23" s="108">
        <f t="shared" si="4"/>
        <v>-15581</v>
      </c>
    </row>
    <row r="24" spans="1:9" ht="17.25" customHeight="1" x14ac:dyDescent="0.3">
      <c r="A24" s="112"/>
      <c r="B24" s="112"/>
      <c r="C24" s="112"/>
      <c r="D24" s="112"/>
      <c r="E24" s="111"/>
      <c r="F24" s="102" t="s">
        <v>51</v>
      </c>
      <c r="G24" s="104"/>
      <c r="H24" s="104"/>
      <c r="I24" s="104"/>
    </row>
    <row r="25" spans="1:9" ht="17.25" customHeight="1" x14ac:dyDescent="0.25">
      <c r="A25" s="112"/>
      <c r="B25" s="112"/>
      <c r="C25" s="115"/>
      <c r="D25" s="116"/>
      <c r="E25" s="95"/>
      <c r="F25" s="96" t="s">
        <v>123</v>
      </c>
      <c r="G25" s="108" t="str">
        <f t="shared" ref="G25:I25" si="5">+G23</f>
        <v>-</v>
      </c>
      <c r="H25" s="108">
        <f t="shared" si="5"/>
        <v>-15581</v>
      </c>
      <c r="I25" s="108">
        <f t="shared" si="5"/>
        <v>-15581</v>
      </c>
    </row>
    <row r="26" spans="1:9" ht="17.25" customHeight="1" x14ac:dyDescent="0.25">
      <c r="A26" s="112"/>
      <c r="B26" s="112"/>
      <c r="C26" s="112"/>
      <c r="D26" s="112"/>
      <c r="E26" s="95"/>
      <c r="F26" s="49" t="s">
        <v>34</v>
      </c>
      <c r="G26" s="108"/>
      <c r="H26" s="108"/>
      <c r="I26" s="108"/>
    </row>
    <row r="27" spans="1:9" ht="17.25" customHeight="1" x14ac:dyDescent="0.25">
      <c r="A27" s="112"/>
      <c r="B27" s="112"/>
      <c r="C27" s="112"/>
      <c r="D27" s="113"/>
      <c r="E27" s="95"/>
      <c r="F27" s="96" t="s">
        <v>9</v>
      </c>
      <c r="G27" s="108" t="str">
        <f t="shared" ref="G27:I27" si="6">+G25</f>
        <v>-</v>
      </c>
      <c r="H27" s="108">
        <f t="shared" si="6"/>
        <v>-15581</v>
      </c>
      <c r="I27" s="108">
        <f t="shared" si="6"/>
        <v>-15581</v>
      </c>
    </row>
    <row r="28" spans="1:9" ht="17.25" customHeight="1" x14ac:dyDescent="0.25">
      <c r="A28" s="112"/>
      <c r="B28" s="112"/>
      <c r="C28" s="112"/>
      <c r="D28" s="113"/>
      <c r="E28" s="95"/>
      <c r="F28" s="96" t="s">
        <v>124</v>
      </c>
      <c r="G28" s="108" t="str">
        <f t="shared" ref="G28:I31" si="7">+G27</f>
        <v>-</v>
      </c>
      <c r="H28" s="108">
        <f t="shared" si="7"/>
        <v>-15581</v>
      </c>
      <c r="I28" s="108">
        <f t="shared" si="7"/>
        <v>-15581</v>
      </c>
    </row>
    <row r="29" spans="1:9" ht="17.25" customHeight="1" x14ac:dyDescent="0.25">
      <c r="A29" s="112"/>
      <c r="B29" s="112"/>
      <c r="C29" s="112"/>
      <c r="D29" s="113"/>
      <c r="E29" s="95"/>
      <c r="F29" s="96" t="s">
        <v>125</v>
      </c>
      <c r="G29" s="108" t="str">
        <f t="shared" si="7"/>
        <v>-</v>
      </c>
      <c r="H29" s="108">
        <f t="shared" si="7"/>
        <v>-15581</v>
      </c>
      <c r="I29" s="108">
        <f t="shared" si="7"/>
        <v>-15581</v>
      </c>
    </row>
    <row r="30" spans="1:9" ht="17.25" customHeight="1" x14ac:dyDescent="0.25">
      <c r="A30" s="112"/>
      <c r="B30" s="112"/>
      <c r="C30" s="112"/>
      <c r="D30" s="113"/>
      <c r="E30" s="95"/>
      <c r="F30" s="96" t="s">
        <v>126</v>
      </c>
      <c r="G30" s="108" t="str">
        <f t="shared" si="7"/>
        <v>-</v>
      </c>
      <c r="H30" s="108">
        <f t="shared" si="7"/>
        <v>-15581</v>
      </c>
      <c r="I30" s="108">
        <f t="shared" si="7"/>
        <v>-15581</v>
      </c>
    </row>
    <row r="31" spans="1:9" ht="17.25" customHeight="1" x14ac:dyDescent="0.25">
      <c r="A31" s="112"/>
      <c r="B31" s="112"/>
      <c r="C31" s="112"/>
      <c r="D31" s="113"/>
      <c r="E31" s="95"/>
      <c r="F31" s="96" t="s">
        <v>127</v>
      </c>
      <c r="G31" s="97" t="str">
        <f t="shared" si="7"/>
        <v>-</v>
      </c>
      <c r="H31" s="97">
        <f t="shared" si="7"/>
        <v>-15581</v>
      </c>
      <c r="I31" s="97">
        <f t="shared" si="7"/>
        <v>-15581</v>
      </c>
    </row>
    <row r="32" spans="1:9" ht="34.5" x14ac:dyDescent="0.25">
      <c r="A32" s="244" t="s">
        <v>30</v>
      </c>
      <c r="B32" s="244"/>
      <c r="C32" s="244"/>
      <c r="D32" s="244"/>
      <c r="E32" s="1"/>
      <c r="F32" s="244" t="s">
        <v>31</v>
      </c>
      <c r="G32" s="245" t="s">
        <v>148</v>
      </c>
      <c r="H32" s="245">
        <f>15581</f>
        <v>15581</v>
      </c>
      <c r="I32" s="245">
        <f>SUM(I36)</f>
        <v>15581</v>
      </c>
    </row>
    <row r="33" spans="1:9" x14ac:dyDescent="0.25">
      <c r="A33" s="244"/>
      <c r="B33" s="244"/>
      <c r="C33" s="244"/>
      <c r="D33" s="244"/>
      <c r="E33" s="1"/>
      <c r="F33" s="244" t="s">
        <v>8</v>
      </c>
      <c r="G33" s="11"/>
      <c r="H33" s="246"/>
      <c r="I33" s="247"/>
    </row>
    <row r="34" spans="1:9" x14ac:dyDescent="0.25">
      <c r="A34" s="244"/>
      <c r="B34" s="248" t="s">
        <v>33</v>
      </c>
      <c r="C34" s="244"/>
      <c r="D34" s="244"/>
      <c r="E34" s="1"/>
      <c r="F34" s="244" t="s">
        <v>32</v>
      </c>
      <c r="G34" s="245" t="s">
        <v>148</v>
      </c>
      <c r="H34" s="245">
        <f t="shared" ref="H34:H49" si="8">SUM(I34)</f>
        <v>15581</v>
      </c>
      <c r="I34" s="245">
        <f>SUM(I40)</f>
        <v>15581</v>
      </c>
    </row>
    <row r="35" spans="1:9" x14ac:dyDescent="0.25">
      <c r="A35" s="244"/>
      <c r="B35" s="244"/>
      <c r="C35" s="244"/>
      <c r="D35" s="244"/>
      <c r="E35" s="1"/>
      <c r="F35" s="244" t="s">
        <v>8</v>
      </c>
      <c r="G35" s="246"/>
      <c r="H35" s="246"/>
      <c r="I35" s="247"/>
    </row>
    <row r="36" spans="1:9" x14ac:dyDescent="0.25">
      <c r="A36" s="244"/>
      <c r="B36" s="244"/>
      <c r="C36" s="244" t="s">
        <v>26</v>
      </c>
      <c r="D36" s="244"/>
      <c r="E36" s="1"/>
      <c r="F36" s="244" t="s">
        <v>32</v>
      </c>
      <c r="G36" s="245" t="s">
        <v>148</v>
      </c>
      <c r="H36" s="245">
        <f t="shared" si="8"/>
        <v>15581</v>
      </c>
      <c r="I36" s="245">
        <f>SUM(I38)</f>
        <v>15581</v>
      </c>
    </row>
    <row r="37" spans="1:9" x14ac:dyDescent="0.25">
      <c r="A37" s="244"/>
      <c r="B37" s="244"/>
      <c r="C37" s="244"/>
      <c r="D37" s="244"/>
      <c r="E37" s="1"/>
      <c r="F37" s="244" t="s">
        <v>8</v>
      </c>
      <c r="G37" s="246"/>
      <c r="H37" s="246"/>
      <c r="I37" s="247"/>
    </row>
    <row r="38" spans="1:9" ht="34.5" x14ac:dyDescent="0.25">
      <c r="A38" s="249"/>
      <c r="B38" s="249"/>
      <c r="C38" s="249"/>
      <c r="D38" s="249"/>
      <c r="E38" s="1"/>
      <c r="F38" s="244" t="str">
        <f>+'2'!C13</f>
        <v xml:space="preserve">ՀՀ տարածքային կառավարման և ենթակառուցվածքների նախարարություն </v>
      </c>
      <c r="G38" s="250" t="s">
        <v>148</v>
      </c>
      <c r="H38" s="250">
        <f t="shared" si="8"/>
        <v>15581</v>
      </c>
      <c r="I38" s="250">
        <f>SUM(I40)</f>
        <v>15581</v>
      </c>
    </row>
    <row r="39" spans="1:9" x14ac:dyDescent="0.25">
      <c r="A39" s="249"/>
      <c r="B39" s="249"/>
      <c r="C39" s="249"/>
      <c r="D39" s="249"/>
      <c r="E39" s="1"/>
      <c r="F39" s="244" t="s">
        <v>8</v>
      </c>
      <c r="G39" s="246"/>
      <c r="H39" s="246"/>
      <c r="I39" s="250"/>
    </row>
    <row r="40" spans="1:9" x14ac:dyDescent="0.25">
      <c r="A40" s="244"/>
      <c r="B40" s="244"/>
      <c r="C40" s="244"/>
      <c r="D40" s="244" t="str">
        <f>+'1'!A25</f>
        <v xml:space="preserve"> 1212</v>
      </c>
      <c r="E40" s="1"/>
      <c r="F40" s="244" t="str">
        <f>+'1'!C26</f>
        <v xml:space="preserve"> Տարածքային զարգացում</v>
      </c>
      <c r="G40" s="245" t="s">
        <v>148</v>
      </c>
      <c r="H40" s="245">
        <f t="shared" si="8"/>
        <v>15581</v>
      </c>
      <c r="I40" s="245">
        <f>SUM(I42)</f>
        <v>15581</v>
      </c>
    </row>
    <row r="41" spans="1:9" x14ac:dyDescent="0.25">
      <c r="A41" s="244"/>
      <c r="B41" s="244"/>
      <c r="C41" s="244"/>
      <c r="D41" s="244"/>
      <c r="E41" s="10"/>
      <c r="F41" s="244" t="s">
        <v>8</v>
      </c>
      <c r="G41" s="246"/>
      <c r="H41" s="246"/>
      <c r="I41" s="247"/>
    </row>
    <row r="42" spans="1:9" ht="34.5" x14ac:dyDescent="0.25">
      <c r="A42" s="10"/>
      <c r="B42" s="10"/>
      <c r="C42" s="10"/>
      <c r="D42" s="10"/>
      <c r="E42" s="10">
        <f>+'1'!B32</f>
        <v>21002</v>
      </c>
      <c r="F42" s="1" t="str">
        <f>+'1'!C33</f>
        <v>ՀՀ համայնքներում բազմաբնակարան շենքերի տեխնիկական վիճակի բարելավում</v>
      </c>
      <c r="G42" s="251" t="s">
        <v>148</v>
      </c>
      <c r="H42" s="251">
        <f t="shared" si="8"/>
        <v>15581</v>
      </c>
      <c r="I42" s="251">
        <f>SUM('1'!E25:E30)</f>
        <v>15581</v>
      </c>
    </row>
    <row r="43" spans="1:9" x14ac:dyDescent="0.25">
      <c r="A43" s="10"/>
      <c r="B43" s="10"/>
      <c r="C43" s="10"/>
      <c r="D43" s="10"/>
      <c r="E43" s="10"/>
      <c r="F43" s="1" t="s">
        <v>51</v>
      </c>
      <c r="G43" s="246"/>
      <c r="H43" s="246"/>
      <c r="I43" s="251"/>
    </row>
    <row r="44" spans="1:9" x14ac:dyDescent="0.25">
      <c r="A44" s="11"/>
      <c r="B44" s="11"/>
      <c r="C44" s="11"/>
      <c r="D44" s="11"/>
      <c r="E44" s="11"/>
      <c r="F44" s="252" t="s">
        <v>171</v>
      </c>
      <c r="G44" s="251" t="s">
        <v>148</v>
      </c>
      <c r="H44" s="251">
        <f t="shared" si="8"/>
        <v>15581</v>
      </c>
      <c r="I44" s="251">
        <f>SUM('1'!E26:E32)</f>
        <v>15581</v>
      </c>
    </row>
    <row r="45" spans="1:9" ht="34.5" x14ac:dyDescent="0.25">
      <c r="A45" s="11"/>
      <c r="B45" s="11"/>
      <c r="C45" s="11"/>
      <c r="D45" s="11"/>
      <c r="E45" s="11"/>
      <c r="F45" s="1" t="s">
        <v>34</v>
      </c>
      <c r="G45" s="246"/>
      <c r="H45" s="246"/>
      <c r="I45" s="253"/>
    </row>
    <row r="46" spans="1:9" x14ac:dyDescent="0.25">
      <c r="A46" s="11"/>
      <c r="B46" s="11"/>
      <c r="C46" s="11"/>
      <c r="D46" s="11"/>
      <c r="E46" s="11"/>
      <c r="F46" s="1" t="s">
        <v>9</v>
      </c>
      <c r="G46" s="251" t="s">
        <v>148</v>
      </c>
      <c r="H46" s="251">
        <f t="shared" si="8"/>
        <v>15581</v>
      </c>
      <c r="I46" s="251">
        <f>SUM('1'!E28:E34)</f>
        <v>15581</v>
      </c>
    </row>
    <row r="47" spans="1:9" x14ac:dyDescent="0.25">
      <c r="A47" s="11"/>
      <c r="B47" s="11"/>
      <c r="C47" s="11"/>
      <c r="D47" s="11"/>
      <c r="E47" s="11"/>
      <c r="F47" s="12" t="s">
        <v>52</v>
      </c>
      <c r="G47" s="251" t="s">
        <v>148</v>
      </c>
      <c r="H47" s="251">
        <f t="shared" si="8"/>
        <v>15581</v>
      </c>
      <c r="I47" s="251">
        <f>SUM('1'!E29:E35)</f>
        <v>15581</v>
      </c>
    </row>
    <row r="48" spans="1:9" x14ac:dyDescent="0.25">
      <c r="A48" s="11"/>
      <c r="B48" s="11"/>
      <c r="C48" s="11"/>
      <c r="D48" s="11"/>
      <c r="E48" s="11"/>
      <c r="F48" s="12" t="s">
        <v>53</v>
      </c>
      <c r="G48" s="251" t="s">
        <v>148</v>
      </c>
      <c r="H48" s="251">
        <f t="shared" si="8"/>
        <v>15581</v>
      </c>
      <c r="I48" s="251">
        <f>SUM('1'!E30:E36)</f>
        <v>15581</v>
      </c>
    </row>
    <row r="49" spans="1:9" x14ac:dyDescent="0.25">
      <c r="A49" s="11"/>
      <c r="B49" s="11"/>
      <c r="C49" s="11"/>
      <c r="D49" s="11"/>
      <c r="E49" s="11"/>
      <c r="F49" s="12" t="s">
        <v>35</v>
      </c>
      <c r="G49" s="251" t="s">
        <v>148</v>
      </c>
      <c r="H49" s="251">
        <f t="shared" si="8"/>
        <v>15581</v>
      </c>
      <c r="I49" s="251">
        <f>SUM('1'!E31:E37)</f>
        <v>15581</v>
      </c>
    </row>
    <row r="50" spans="1:9" x14ac:dyDescent="0.25">
      <c r="A50" s="141" t="s">
        <v>156</v>
      </c>
      <c r="B50" s="141"/>
      <c r="C50" s="141"/>
      <c r="D50" s="141"/>
      <c r="E50" s="136"/>
      <c r="F50" s="142" t="s">
        <v>149</v>
      </c>
      <c r="G50" s="97">
        <v>0</v>
      </c>
      <c r="H50" s="97">
        <v>0</v>
      </c>
      <c r="I50" s="97">
        <v>0</v>
      </c>
    </row>
    <row r="51" spans="1:9" ht="34.5" x14ac:dyDescent="0.25">
      <c r="A51" s="143"/>
      <c r="B51" s="141"/>
      <c r="C51" s="141"/>
      <c r="D51" s="141"/>
      <c r="E51" s="141"/>
      <c r="F51" s="107" t="s">
        <v>157</v>
      </c>
      <c r="G51" s="97">
        <v>0</v>
      </c>
      <c r="H51" s="97">
        <v>0</v>
      </c>
      <c r="I51" s="97">
        <v>0</v>
      </c>
    </row>
    <row r="52" spans="1:9" x14ac:dyDescent="0.25">
      <c r="A52" s="143"/>
      <c r="B52" s="143" t="s">
        <v>26</v>
      </c>
      <c r="C52" s="143"/>
      <c r="D52" s="143"/>
      <c r="E52" s="143"/>
      <c r="F52" s="107" t="s">
        <v>8</v>
      </c>
      <c r="G52" s="144"/>
      <c r="H52" s="144"/>
      <c r="I52" s="144"/>
    </row>
    <row r="53" spans="1:9" x14ac:dyDescent="0.25">
      <c r="A53" s="143"/>
      <c r="B53" s="143"/>
      <c r="C53" s="145"/>
      <c r="D53" s="145"/>
      <c r="E53" s="145"/>
      <c r="F53" s="107" t="s">
        <v>158</v>
      </c>
      <c r="G53" s="97">
        <v>0</v>
      </c>
      <c r="H53" s="97">
        <v>0</v>
      </c>
      <c r="I53" s="97">
        <v>0</v>
      </c>
    </row>
    <row r="54" spans="1:9" x14ac:dyDescent="0.25">
      <c r="A54" s="143"/>
      <c r="B54" s="143"/>
      <c r="C54" s="143" t="s">
        <v>26</v>
      </c>
      <c r="D54" s="143"/>
      <c r="E54" s="143"/>
      <c r="F54" s="107" t="s">
        <v>8</v>
      </c>
      <c r="G54" s="144"/>
      <c r="H54" s="144"/>
      <c r="I54" s="144"/>
    </row>
    <row r="55" spans="1:9" x14ac:dyDescent="0.25">
      <c r="A55" s="143"/>
      <c r="B55" s="143"/>
      <c r="C55" s="143"/>
      <c r="D55" s="143"/>
      <c r="E55" s="143"/>
      <c r="F55" s="107" t="s">
        <v>150</v>
      </c>
      <c r="G55" s="97">
        <v>0</v>
      </c>
      <c r="H55" s="97">
        <v>0</v>
      </c>
      <c r="I55" s="97">
        <v>0</v>
      </c>
    </row>
    <row r="56" spans="1:9" x14ac:dyDescent="0.25">
      <c r="A56" s="143"/>
      <c r="B56" s="143"/>
      <c r="C56" s="143"/>
      <c r="D56" s="143"/>
      <c r="E56" s="143"/>
      <c r="F56" s="107" t="s">
        <v>8</v>
      </c>
      <c r="G56" s="144"/>
      <c r="H56" s="144"/>
      <c r="I56" s="144"/>
    </row>
    <row r="57" spans="1:9" x14ac:dyDescent="0.25">
      <c r="A57" s="143"/>
      <c r="B57" s="143"/>
      <c r="C57" s="143"/>
      <c r="D57" s="143"/>
      <c r="E57" s="143"/>
      <c r="F57" s="107" t="s">
        <v>159</v>
      </c>
      <c r="G57" s="108">
        <v>0</v>
      </c>
      <c r="H57" s="108">
        <v>0</v>
      </c>
      <c r="I57" s="108">
        <v>0</v>
      </c>
    </row>
    <row r="58" spans="1:9" x14ac:dyDescent="0.25">
      <c r="A58" s="143"/>
      <c r="B58" s="143"/>
      <c r="C58" s="143"/>
      <c r="D58" s="143"/>
      <c r="E58" s="145"/>
      <c r="F58" s="107" t="s">
        <v>8</v>
      </c>
      <c r="G58" s="144"/>
      <c r="H58" s="144"/>
      <c r="I58" s="144"/>
    </row>
    <row r="59" spans="1:9" x14ac:dyDescent="0.25">
      <c r="A59" s="143"/>
      <c r="B59" s="143"/>
      <c r="C59" s="143"/>
      <c r="D59" s="141" t="s">
        <v>160</v>
      </c>
      <c r="E59" s="194" t="s">
        <v>161</v>
      </c>
      <c r="F59" s="194" t="s">
        <v>150</v>
      </c>
      <c r="G59" s="108">
        <v>0</v>
      </c>
      <c r="H59" s="108">
        <v>0</v>
      </c>
      <c r="I59" s="108">
        <v>0</v>
      </c>
    </row>
    <row r="60" spans="1:9" x14ac:dyDescent="0.25">
      <c r="A60" s="143"/>
      <c r="B60" s="143"/>
      <c r="C60" s="143"/>
      <c r="D60" s="143"/>
      <c r="E60" s="106"/>
      <c r="F60" s="147" t="s">
        <v>8</v>
      </c>
      <c r="G60" s="144"/>
      <c r="H60" s="144"/>
      <c r="I60" s="144"/>
    </row>
    <row r="61" spans="1:9" x14ac:dyDescent="0.25">
      <c r="A61" s="143"/>
      <c r="B61" s="143"/>
      <c r="C61" s="143"/>
      <c r="D61" s="143"/>
      <c r="E61" s="137">
        <v>11001</v>
      </c>
      <c r="F61" s="107" t="s">
        <v>150</v>
      </c>
      <c r="G61" s="108" t="s">
        <v>148</v>
      </c>
      <c r="H61" s="108">
        <f>+H63+H69</f>
        <v>0</v>
      </c>
      <c r="I61" s="108">
        <f>+I63+I69</f>
        <v>0</v>
      </c>
    </row>
    <row r="62" spans="1:9" x14ac:dyDescent="0.25">
      <c r="A62" s="143"/>
      <c r="B62" s="143"/>
      <c r="C62" s="143"/>
      <c r="D62" s="143"/>
      <c r="E62" s="195"/>
      <c r="F62" s="40" t="s">
        <v>51</v>
      </c>
      <c r="G62" s="144"/>
      <c r="H62" s="144"/>
      <c r="I62" s="144"/>
    </row>
    <row r="63" spans="1:9" x14ac:dyDescent="0.25">
      <c r="A63" s="143"/>
      <c r="B63" s="143"/>
      <c r="C63" s="143"/>
      <c r="D63" s="143"/>
      <c r="E63" s="195"/>
      <c r="F63" s="107" t="s">
        <v>159</v>
      </c>
      <c r="G63" s="148" t="str">
        <f>+G40</f>
        <v>-</v>
      </c>
      <c r="H63" s="148">
        <f>+H49</f>
        <v>15581</v>
      </c>
      <c r="I63" s="148">
        <f>+H63</f>
        <v>15581</v>
      </c>
    </row>
    <row r="64" spans="1:9" ht="34.5" x14ac:dyDescent="0.25">
      <c r="A64" s="143"/>
      <c r="B64" s="143"/>
      <c r="C64" s="143"/>
      <c r="D64" s="143"/>
      <c r="E64" s="195"/>
      <c r="F64" s="40" t="s">
        <v>34</v>
      </c>
      <c r="G64" s="149"/>
      <c r="H64" s="149"/>
      <c r="I64" s="149"/>
    </row>
    <row r="65" spans="1:9" x14ac:dyDescent="0.25">
      <c r="A65" s="143"/>
      <c r="B65" s="143"/>
      <c r="C65" s="143"/>
      <c r="D65" s="143"/>
      <c r="E65" s="195"/>
      <c r="F65" s="40" t="s">
        <v>9</v>
      </c>
      <c r="G65" s="148" t="str">
        <f>+G63</f>
        <v>-</v>
      </c>
      <c r="H65" s="148">
        <f>+H63</f>
        <v>15581</v>
      </c>
      <c r="I65" s="148">
        <f t="shared" ref="I65:I69" si="9">+H65</f>
        <v>15581</v>
      </c>
    </row>
    <row r="66" spans="1:9" x14ac:dyDescent="0.25">
      <c r="A66" s="143"/>
      <c r="B66" s="143"/>
      <c r="C66" s="143"/>
      <c r="D66" s="143"/>
      <c r="E66" s="195"/>
      <c r="F66" s="40" t="s">
        <v>124</v>
      </c>
      <c r="G66" s="148" t="str">
        <f t="shared" ref="G66:H68" si="10">+G65</f>
        <v>-</v>
      </c>
      <c r="H66" s="148">
        <f t="shared" si="10"/>
        <v>15581</v>
      </c>
      <c r="I66" s="148">
        <f t="shared" si="9"/>
        <v>15581</v>
      </c>
    </row>
    <row r="67" spans="1:9" x14ac:dyDescent="0.25">
      <c r="A67" s="143"/>
      <c r="B67" s="143"/>
      <c r="C67" s="143"/>
      <c r="D67" s="143"/>
      <c r="E67" s="195"/>
      <c r="F67" s="40" t="s">
        <v>162</v>
      </c>
      <c r="G67" s="148" t="str">
        <f t="shared" si="10"/>
        <v>-</v>
      </c>
      <c r="H67" s="148">
        <f t="shared" si="10"/>
        <v>15581</v>
      </c>
      <c r="I67" s="148">
        <f t="shared" si="9"/>
        <v>15581</v>
      </c>
    </row>
    <row r="68" spans="1:9" x14ac:dyDescent="0.25">
      <c r="A68" s="145"/>
      <c r="B68" s="145"/>
      <c r="C68" s="145"/>
      <c r="D68" s="145"/>
      <c r="E68" s="195"/>
      <c r="F68" s="107" t="s">
        <v>163</v>
      </c>
      <c r="G68" s="148" t="str">
        <f t="shared" si="10"/>
        <v>-</v>
      </c>
      <c r="H68" s="148">
        <f t="shared" si="10"/>
        <v>15581</v>
      </c>
      <c r="I68" s="148">
        <f t="shared" si="9"/>
        <v>15581</v>
      </c>
    </row>
    <row r="69" spans="1:9" x14ac:dyDescent="0.3">
      <c r="A69" s="109"/>
      <c r="B69" s="109"/>
      <c r="C69" s="109"/>
      <c r="D69" s="109"/>
      <c r="E69" s="109"/>
      <c r="F69" s="99" t="s">
        <v>159</v>
      </c>
      <c r="G69" s="150" t="str">
        <f>+G31</f>
        <v>-</v>
      </c>
      <c r="H69" s="150">
        <f>+H31</f>
        <v>-15581</v>
      </c>
      <c r="I69" s="150">
        <f t="shared" si="9"/>
        <v>-15581</v>
      </c>
    </row>
    <row r="70" spans="1:9" ht="34.5" x14ac:dyDescent="0.3">
      <c r="A70" s="109"/>
      <c r="B70" s="109"/>
      <c r="C70" s="109"/>
      <c r="D70" s="109"/>
      <c r="E70" s="109"/>
      <c r="F70" s="49" t="s">
        <v>34</v>
      </c>
      <c r="G70" s="150"/>
      <c r="H70" s="150"/>
      <c r="I70" s="150"/>
    </row>
    <row r="71" spans="1:9" x14ac:dyDescent="0.3">
      <c r="A71" s="109"/>
      <c r="B71" s="109"/>
      <c r="C71" s="109"/>
      <c r="D71" s="109"/>
      <c r="E71" s="109"/>
      <c r="F71" s="49" t="s">
        <v>9</v>
      </c>
      <c r="G71" s="150" t="str">
        <f>+G69</f>
        <v>-</v>
      </c>
      <c r="H71" s="150">
        <f>+H69</f>
        <v>-15581</v>
      </c>
      <c r="I71" s="150">
        <f>+H71</f>
        <v>-15581</v>
      </c>
    </row>
    <row r="72" spans="1:9" x14ac:dyDescent="0.3">
      <c r="A72" s="109"/>
      <c r="B72" s="109"/>
      <c r="C72" s="109"/>
      <c r="D72" s="109"/>
      <c r="E72" s="109"/>
      <c r="F72" s="49" t="s">
        <v>124</v>
      </c>
      <c r="G72" s="150" t="str">
        <f t="shared" ref="G72:I74" si="11">+G71</f>
        <v>-</v>
      </c>
      <c r="H72" s="150">
        <f t="shared" si="11"/>
        <v>-15581</v>
      </c>
      <c r="I72" s="150">
        <f t="shared" si="11"/>
        <v>-15581</v>
      </c>
    </row>
    <row r="73" spans="1:9" x14ac:dyDescent="0.3">
      <c r="A73" s="109"/>
      <c r="B73" s="109"/>
      <c r="C73" s="109"/>
      <c r="D73" s="109"/>
      <c r="E73" s="109"/>
      <c r="F73" s="49" t="s">
        <v>162</v>
      </c>
      <c r="G73" s="150" t="str">
        <f t="shared" si="11"/>
        <v>-</v>
      </c>
      <c r="H73" s="150">
        <f t="shared" si="11"/>
        <v>-15581</v>
      </c>
      <c r="I73" s="150">
        <f t="shared" si="11"/>
        <v>-15581</v>
      </c>
    </row>
    <row r="74" spans="1:9" x14ac:dyDescent="0.3">
      <c r="A74" s="109"/>
      <c r="B74" s="109"/>
      <c r="C74" s="109"/>
      <c r="D74" s="109"/>
      <c r="E74" s="109"/>
      <c r="F74" s="96" t="s">
        <v>163</v>
      </c>
      <c r="G74" s="151" t="str">
        <f t="shared" si="11"/>
        <v>-</v>
      </c>
      <c r="H74" s="151">
        <f t="shared" si="11"/>
        <v>-15581</v>
      </c>
      <c r="I74" s="151">
        <f t="shared" si="11"/>
        <v>-15581</v>
      </c>
    </row>
  </sheetData>
  <mergeCells count="11">
    <mergeCell ref="E59:F59"/>
    <mergeCell ref="E62:E68"/>
    <mergeCell ref="A8:C8"/>
    <mergeCell ref="D8:E8"/>
    <mergeCell ref="F8:F9"/>
    <mergeCell ref="G8:I8"/>
    <mergeCell ref="A1:I1"/>
    <mergeCell ref="A2:I2"/>
    <mergeCell ref="A4:I4"/>
    <mergeCell ref="A5:I5"/>
    <mergeCell ref="A3:I3"/>
  </mergeCells>
  <pageMargins left="0.75" right="0.75" top="1" bottom="1" header="0.5" footer="0.5"/>
  <pageSetup paperSize="9" scale="56" orientation="portrait" verticalDpi="4294967294" r:id="rId1"/>
  <ignoredErrors>
    <ignoredError sqref="I44:I4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C22" sqref="C22"/>
    </sheetView>
  </sheetViews>
  <sheetFormatPr defaultRowHeight="17.25" x14ac:dyDescent="0.25"/>
  <cols>
    <col min="1" max="1" width="10" style="56" customWidth="1"/>
    <col min="2" max="2" width="14.85546875" style="56" customWidth="1"/>
    <col min="3" max="3" width="76.140625" style="69" customWidth="1"/>
    <col min="4" max="4" width="18.85546875" style="69" customWidth="1"/>
    <col min="5" max="6" width="21.42578125" style="69" customWidth="1"/>
    <col min="7" max="16384" width="9.140625" style="56"/>
  </cols>
  <sheetData>
    <row r="1" spans="1:9" s="7" customFormat="1" ht="14.25" customHeight="1" x14ac:dyDescent="0.25">
      <c r="B1" s="72"/>
      <c r="C1" s="72"/>
      <c r="D1" s="72"/>
      <c r="E1" s="72"/>
      <c r="F1" s="74" t="s">
        <v>96</v>
      </c>
      <c r="G1" s="72"/>
      <c r="H1" s="72"/>
      <c r="I1" s="72"/>
    </row>
    <row r="2" spans="1:9" s="7" customFormat="1" ht="20.25" customHeight="1" x14ac:dyDescent="0.25">
      <c r="B2" s="72"/>
      <c r="C2" s="72"/>
      <c r="D2" s="72"/>
      <c r="E2" s="72"/>
      <c r="F2" s="74" t="s">
        <v>107</v>
      </c>
      <c r="G2" s="72"/>
      <c r="H2" s="72"/>
      <c r="I2" s="72"/>
    </row>
    <row r="3" spans="1:9" s="7" customFormat="1" ht="17.25" customHeight="1" x14ac:dyDescent="0.25">
      <c r="B3" s="72"/>
      <c r="C3" s="72"/>
      <c r="D3" s="72"/>
      <c r="E3" s="72"/>
      <c r="F3" s="74" t="s">
        <v>0</v>
      </c>
      <c r="G3" s="72"/>
      <c r="H3" s="72"/>
      <c r="I3" s="72"/>
    </row>
    <row r="4" spans="1:9" s="7" customFormat="1" x14ac:dyDescent="0.25">
      <c r="A4" s="16"/>
      <c r="B4" s="16"/>
      <c r="C4" s="16"/>
      <c r="D4" s="16"/>
      <c r="E4" s="16"/>
      <c r="F4" s="16"/>
      <c r="G4" s="16"/>
      <c r="H4" s="16"/>
      <c r="I4" s="16"/>
    </row>
    <row r="5" spans="1:9" s="4" customFormat="1" ht="40.5" customHeight="1" x14ac:dyDescent="0.3">
      <c r="A5" s="201" t="s">
        <v>109</v>
      </c>
      <c r="B5" s="201"/>
      <c r="C5" s="201"/>
      <c r="D5" s="201"/>
      <c r="E5" s="201"/>
      <c r="F5" s="201"/>
      <c r="G5" s="55"/>
      <c r="H5" s="55"/>
    </row>
    <row r="6" spans="1:9" s="4" customFormat="1" ht="40.5" customHeight="1" x14ac:dyDescent="0.3">
      <c r="B6" s="55"/>
      <c r="C6" s="55"/>
      <c r="D6" s="83"/>
      <c r="E6" s="55"/>
      <c r="F6" s="55" t="s">
        <v>39</v>
      </c>
      <c r="G6" s="55"/>
      <c r="H6" s="55"/>
    </row>
    <row r="7" spans="1:9" ht="46.5" customHeight="1" x14ac:dyDescent="0.25">
      <c r="A7" s="195" t="s">
        <v>2</v>
      </c>
      <c r="B7" s="195"/>
      <c r="C7" s="195" t="s">
        <v>54</v>
      </c>
      <c r="D7" s="202" t="s">
        <v>55</v>
      </c>
      <c r="E7" s="203"/>
      <c r="F7" s="204"/>
    </row>
    <row r="8" spans="1:9" ht="38.25" customHeight="1" x14ac:dyDescent="0.25">
      <c r="A8" s="57" t="s">
        <v>43</v>
      </c>
      <c r="B8" s="57" t="s">
        <v>44</v>
      </c>
      <c r="C8" s="195"/>
      <c r="D8" s="58" t="s">
        <v>108</v>
      </c>
      <c r="E8" s="58" t="s">
        <v>56</v>
      </c>
      <c r="F8" s="58" t="s">
        <v>4</v>
      </c>
    </row>
    <row r="9" spans="1:9" s="60" customFormat="1" ht="24" customHeight="1" x14ac:dyDescent="0.25">
      <c r="A9" s="59"/>
      <c r="B9" s="59"/>
      <c r="C9" s="51" t="s">
        <v>57</v>
      </c>
      <c r="D9" s="13" t="s">
        <v>148</v>
      </c>
      <c r="E9" s="13">
        <v>15581</v>
      </c>
      <c r="F9" s="13">
        <v>15581</v>
      </c>
    </row>
    <row r="10" spans="1:9" s="60" customFormat="1" ht="24" customHeight="1" x14ac:dyDescent="0.25">
      <c r="A10" s="59"/>
      <c r="B10" s="59"/>
      <c r="C10" s="51" t="s">
        <v>42</v>
      </c>
      <c r="D10" s="61"/>
      <c r="E10" s="61"/>
      <c r="F10" s="61"/>
    </row>
    <row r="11" spans="1:9" s="60" customFormat="1" ht="34.5" x14ac:dyDescent="0.25">
      <c r="A11" s="59"/>
      <c r="B11" s="59"/>
      <c r="C11" s="70" t="str">
        <f>+'2'!C13</f>
        <v xml:space="preserve">ՀՀ տարածքային կառավարման և ենթակառուցվածքների նախարարություն </v>
      </c>
      <c r="D11" s="13" t="s">
        <v>148</v>
      </c>
      <c r="E11" s="13">
        <v>15581</v>
      </c>
      <c r="F11" s="13">
        <v>15581</v>
      </c>
    </row>
    <row r="12" spans="1:9" s="60" customFormat="1" x14ac:dyDescent="0.25">
      <c r="A12" s="59"/>
      <c r="B12" s="59"/>
      <c r="C12" s="51" t="s">
        <v>42</v>
      </c>
      <c r="D12" s="62"/>
      <c r="E12" s="62"/>
      <c r="F12" s="62"/>
    </row>
    <row r="13" spans="1:9" s="60" customFormat="1" ht="34.5" x14ac:dyDescent="0.25">
      <c r="A13" s="59" t="str">
        <f>+'3'!D40</f>
        <v xml:space="preserve"> 1212</v>
      </c>
      <c r="B13" s="59">
        <f>+'3'!E42</f>
        <v>21002</v>
      </c>
      <c r="C13" s="1" t="str">
        <f>+'3'!F42</f>
        <v>ՀՀ համայնքներում բազմաբնակարան շենքերի տեխնիկական վիճակի բարելավում</v>
      </c>
      <c r="D13" s="13" t="s">
        <v>148</v>
      </c>
      <c r="E13" s="13">
        <v>15581</v>
      </c>
      <c r="F13" s="13">
        <v>15581</v>
      </c>
    </row>
    <row r="14" spans="1:9" s="60" customFormat="1" x14ac:dyDescent="0.25">
      <c r="A14" s="59"/>
      <c r="B14" s="59"/>
      <c r="C14" s="51" t="s">
        <v>27</v>
      </c>
      <c r="D14" s="61"/>
      <c r="E14" s="61"/>
      <c r="F14" s="61"/>
    </row>
    <row r="15" spans="1:9" s="60" customFormat="1" x14ac:dyDescent="0.25">
      <c r="A15" s="63"/>
      <c r="B15" s="64"/>
      <c r="C15" s="63" t="s">
        <v>171</v>
      </c>
      <c r="D15" s="13" t="s">
        <v>148</v>
      </c>
      <c r="E15" s="13">
        <v>15581</v>
      </c>
      <c r="F15" s="65">
        <v>15581</v>
      </c>
    </row>
    <row r="16" spans="1:9" s="4" customFormat="1" ht="16.5" customHeight="1" x14ac:dyDescent="0.3">
      <c r="A16" s="2"/>
      <c r="B16" s="2"/>
      <c r="C16" s="44" t="s">
        <v>89</v>
      </c>
      <c r="D16" s="66"/>
      <c r="E16" s="66"/>
      <c r="F16" s="13"/>
      <c r="G16" s="67"/>
    </row>
    <row r="17" spans="1:7" s="4" customFormat="1" ht="69" x14ac:dyDescent="0.3">
      <c r="A17" s="5"/>
      <c r="B17" s="71"/>
      <c r="C17" s="1" t="s">
        <v>101</v>
      </c>
      <c r="D17" s="13" t="s">
        <v>148</v>
      </c>
      <c r="E17" s="13">
        <v>15581</v>
      </c>
      <c r="F17" s="68">
        <v>15581</v>
      </c>
      <c r="G17" s="67"/>
    </row>
  </sheetData>
  <mergeCells count="4">
    <mergeCell ref="A7:B7"/>
    <mergeCell ref="C7:C8"/>
    <mergeCell ref="A5:F5"/>
    <mergeCell ref="D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zoomScaleNormal="100" workbookViewId="0">
      <selection activeCell="B35" sqref="B35"/>
    </sheetView>
  </sheetViews>
  <sheetFormatPr defaultColWidth="9.140625" defaultRowHeight="17.25" x14ac:dyDescent="0.3"/>
  <cols>
    <col min="1" max="1" width="51.140625" style="4" customWidth="1"/>
    <col min="2" max="2" width="62.140625" style="4" customWidth="1"/>
    <col min="3" max="4" width="15.42578125" style="4" customWidth="1"/>
    <col min="5" max="5" width="15.28515625" style="4" customWidth="1"/>
    <col min="6" max="6" width="49.85546875" style="4" customWidth="1"/>
    <col min="7" max="7" width="9.140625" style="4"/>
    <col min="8" max="8" width="11.28515625" style="4" bestFit="1" customWidth="1"/>
    <col min="9" max="16384" width="9.140625" style="4"/>
  </cols>
  <sheetData>
    <row r="1" spans="1:5" ht="15" customHeight="1" x14ac:dyDescent="0.3">
      <c r="B1" s="211" t="s">
        <v>72</v>
      </c>
      <c r="C1" s="211"/>
      <c r="D1" s="211"/>
      <c r="E1" s="211"/>
    </row>
    <row r="2" spans="1:5" ht="15" customHeight="1" x14ac:dyDescent="0.3">
      <c r="B2" s="211" t="s">
        <v>107</v>
      </c>
      <c r="C2" s="211"/>
      <c r="D2" s="211"/>
      <c r="E2" s="211"/>
    </row>
    <row r="3" spans="1:5" ht="15" customHeight="1" x14ac:dyDescent="0.3">
      <c r="B3" s="211" t="s">
        <v>0</v>
      </c>
      <c r="C3" s="211"/>
      <c r="D3" s="211"/>
      <c r="E3" s="211"/>
    </row>
    <row r="5" spans="1:5" ht="86.25" customHeight="1" x14ac:dyDescent="0.3">
      <c r="A5" s="201" t="s">
        <v>168</v>
      </c>
      <c r="B5" s="201"/>
      <c r="C5" s="201"/>
      <c r="D5" s="201"/>
      <c r="E5" s="201"/>
    </row>
    <row r="6" spans="1:5" x14ac:dyDescent="0.3">
      <c r="A6" s="76"/>
      <c r="B6" s="76"/>
      <c r="C6" s="76"/>
      <c r="D6" s="76"/>
      <c r="E6" s="76" t="s">
        <v>144</v>
      </c>
    </row>
    <row r="7" spans="1:5" x14ac:dyDescent="0.3">
      <c r="A7" s="212" t="str">
        <f>+'4'!C11</f>
        <v xml:space="preserve">ՀՀ տարածքային կառավարման և ենթակառուցվածքների նախարարություն </v>
      </c>
      <c r="B7" s="212"/>
      <c r="C7" s="212"/>
      <c r="D7" s="212"/>
      <c r="E7" s="212"/>
    </row>
    <row r="9" spans="1:5" x14ac:dyDescent="0.3">
      <c r="A9" s="33" t="s">
        <v>59</v>
      </c>
    </row>
    <row r="10" spans="1:5" x14ac:dyDescent="0.3">
      <c r="A10" s="33"/>
    </row>
    <row r="11" spans="1:5" x14ac:dyDescent="0.3">
      <c r="A11" s="117" t="s">
        <v>128</v>
      </c>
      <c r="B11" s="117" t="s">
        <v>129</v>
      </c>
      <c r="C11" s="118"/>
      <c r="D11" s="118"/>
      <c r="E11" s="118"/>
    </row>
    <row r="12" spans="1:5" x14ac:dyDescent="0.3">
      <c r="A12" s="119">
        <v>1070</v>
      </c>
      <c r="B12" s="120" t="s">
        <v>113</v>
      </c>
      <c r="C12" s="118"/>
      <c r="D12" s="118"/>
      <c r="E12" s="118"/>
    </row>
    <row r="13" spans="1:5" x14ac:dyDescent="0.3">
      <c r="A13" s="121"/>
      <c r="B13" s="121"/>
      <c r="C13" s="118"/>
      <c r="D13" s="118"/>
      <c r="E13" s="118"/>
    </row>
    <row r="14" spans="1:5" x14ac:dyDescent="0.3">
      <c r="A14" s="122" t="s">
        <v>22</v>
      </c>
      <c r="B14" s="123"/>
      <c r="C14" s="118"/>
      <c r="D14" s="118"/>
      <c r="E14" s="118"/>
    </row>
    <row r="15" spans="1:5" x14ac:dyDescent="0.3">
      <c r="A15" s="117"/>
      <c r="B15" s="96"/>
      <c r="C15" s="214"/>
      <c r="D15" s="214"/>
      <c r="E15" s="215"/>
    </row>
    <row r="16" spans="1:5" ht="17.25" customHeight="1" x14ac:dyDescent="0.3">
      <c r="A16" s="124" t="s">
        <v>130</v>
      </c>
      <c r="B16" s="96">
        <v>1070</v>
      </c>
      <c r="C16" s="216" t="s">
        <v>131</v>
      </c>
      <c r="D16" s="217"/>
      <c r="E16" s="218"/>
    </row>
    <row r="17" spans="1:6" ht="34.5" x14ac:dyDescent="0.3">
      <c r="A17" s="124" t="s">
        <v>132</v>
      </c>
      <c r="B17" s="96">
        <v>12003</v>
      </c>
      <c r="C17" s="125" t="s">
        <v>133</v>
      </c>
      <c r="D17" s="125" t="s">
        <v>62</v>
      </c>
      <c r="E17" s="125" t="s">
        <v>1</v>
      </c>
    </row>
    <row r="18" spans="1:6" ht="69" x14ac:dyDescent="0.3">
      <c r="A18" s="126" t="s">
        <v>134</v>
      </c>
      <c r="B18" s="96" t="s">
        <v>116</v>
      </c>
      <c r="C18" s="127"/>
      <c r="D18" s="127"/>
      <c r="E18" s="127"/>
    </row>
    <row r="19" spans="1:6" ht="86.25" x14ac:dyDescent="0.3">
      <c r="A19" s="126" t="s">
        <v>135</v>
      </c>
      <c r="B19" s="96" t="s">
        <v>117</v>
      </c>
      <c r="C19" s="127"/>
      <c r="D19" s="127"/>
      <c r="E19" s="127"/>
    </row>
    <row r="20" spans="1:6" x14ac:dyDescent="0.3">
      <c r="A20" s="126" t="s">
        <v>136</v>
      </c>
      <c r="B20" s="96" t="s">
        <v>118</v>
      </c>
      <c r="C20" s="128"/>
      <c r="D20" s="128"/>
      <c r="E20" s="128"/>
    </row>
    <row r="21" spans="1:6" ht="51.75" x14ac:dyDescent="0.3">
      <c r="A21" s="126" t="s">
        <v>137</v>
      </c>
      <c r="B21" s="96" t="s">
        <v>138</v>
      </c>
      <c r="C21" s="128"/>
      <c r="D21" s="128"/>
      <c r="E21" s="128"/>
    </row>
    <row r="22" spans="1:6" x14ac:dyDescent="0.3">
      <c r="A22" s="219" t="s">
        <v>139</v>
      </c>
      <c r="B22" s="220"/>
      <c r="C22" s="112"/>
      <c r="D22" s="112"/>
      <c r="E22" s="112"/>
    </row>
    <row r="23" spans="1:6" x14ac:dyDescent="0.3">
      <c r="A23" s="129" t="s">
        <v>23</v>
      </c>
      <c r="B23" s="130"/>
      <c r="C23" s="131" t="str">
        <f>+'3'!G13</f>
        <v>-</v>
      </c>
      <c r="D23" s="131">
        <f>+'3'!H13</f>
        <v>-15581</v>
      </c>
      <c r="E23" s="131">
        <f>+'3'!I13</f>
        <v>-15581</v>
      </c>
    </row>
    <row r="24" spans="1:6" x14ac:dyDescent="0.3">
      <c r="A24" s="154"/>
      <c r="B24" s="154"/>
      <c r="C24" s="156"/>
      <c r="D24" s="156"/>
      <c r="E24" s="156"/>
    </row>
    <row r="25" spans="1:6" ht="21" customHeight="1" x14ac:dyDescent="0.3">
      <c r="A25" s="12" t="s">
        <v>60</v>
      </c>
      <c r="B25" s="12" t="s">
        <v>61</v>
      </c>
    </row>
    <row r="26" spans="1:6" ht="21" customHeight="1" x14ac:dyDescent="0.3">
      <c r="A26" s="49" t="str">
        <f>+'4'!A13</f>
        <v xml:space="preserve"> 1212</v>
      </c>
      <c r="B26" s="5" t="str">
        <f>+'1'!C26</f>
        <v xml:space="preserve"> Տարածքային զարգացում</v>
      </c>
    </row>
    <row r="27" spans="1:6" ht="6.75" customHeight="1" x14ac:dyDescent="0.3">
      <c r="A27" s="35"/>
    </row>
    <row r="28" spans="1:6" x14ac:dyDescent="0.3">
      <c r="A28" s="50" t="s">
        <v>71</v>
      </c>
    </row>
    <row r="29" spans="1:6" ht="4.5" customHeight="1" x14ac:dyDescent="0.3">
      <c r="A29" s="52"/>
      <c r="B29" s="52"/>
      <c r="C29" s="52"/>
      <c r="D29" s="53"/>
      <c r="E29" s="53"/>
      <c r="F29" s="6"/>
    </row>
    <row r="30" spans="1:6" ht="51" customHeight="1" x14ac:dyDescent="0.3">
      <c r="A30" s="12" t="s">
        <v>64</v>
      </c>
      <c r="B30" s="3" t="str">
        <f>+A26</f>
        <v xml:space="preserve"> 1212</v>
      </c>
      <c r="C30" s="202" t="s">
        <v>55</v>
      </c>
      <c r="D30" s="203"/>
      <c r="E30" s="204"/>
    </row>
    <row r="31" spans="1:6" ht="34.5" x14ac:dyDescent="0.3">
      <c r="A31" s="36" t="s">
        <v>65</v>
      </c>
      <c r="B31" s="34">
        <f>+'1'!B32</f>
        <v>21002</v>
      </c>
      <c r="C31" s="37" t="s">
        <v>108</v>
      </c>
      <c r="D31" s="37" t="s">
        <v>62</v>
      </c>
      <c r="E31" s="37" t="s">
        <v>1</v>
      </c>
    </row>
    <row r="32" spans="1:6" ht="39.75" customHeight="1" x14ac:dyDescent="0.3">
      <c r="A32" s="36" t="s">
        <v>66</v>
      </c>
      <c r="B32" s="38" t="str">
        <f>+'1'!C33</f>
        <v>ՀՀ համայնքներում բազմաբնակարան շենքերի տեխնիկական վիճակի բարելավում</v>
      </c>
      <c r="C32" s="88"/>
      <c r="D32" s="39"/>
      <c r="E32" s="39"/>
    </row>
    <row r="33" spans="1:8" ht="86.25" x14ac:dyDescent="0.3">
      <c r="A33" s="36" t="s">
        <v>67</v>
      </c>
      <c r="B33" s="36" t="str">
        <f>+'1'!C35</f>
        <v>ՀՀ համայնքներում անբավարար տեխնիկական վիճակում գտնվող վթարային շենքերի ուժեղացման-վերականգնման (ամրացման) աշխատանքներ, նախագծանախահաշվային փաստաթղթերի ձեռքբերում</v>
      </c>
      <c r="C33" s="89"/>
      <c r="D33" s="39"/>
      <c r="E33" s="39"/>
    </row>
    <row r="34" spans="1:8" ht="34.5" customHeight="1" x14ac:dyDescent="0.3">
      <c r="A34" s="36" t="s">
        <v>68</v>
      </c>
      <c r="B34" s="38" t="s">
        <v>36</v>
      </c>
      <c r="C34" s="88"/>
      <c r="D34" s="39"/>
      <c r="E34" s="39"/>
    </row>
    <row r="35" spans="1:8" ht="25.5" customHeight="1" x14ac:dyDescent="0.3">
      <c r="A35" s="40" t="s">
        <v>69</v>
      </c>
      <c r="B35" s="40" t="s">
        <v>171</v>
      </c>
      <c r="C35" s="90"/>
      <c r="D35" s="39"/>
      <c r="E35" s="39"/>
    </row>
    <row r="36" spans="1:8" ht="21.75" customHeight="1" x14ac:dyDescent="0.3">
      <c r="A36" s="41"/>
      <c r="B36" s="42" t="s">
        <v>70</v>
      </c>
      <c r="C36" s="91"/>
      <c r="D36" s="43"/>
      <c r="E36" s="43"/>
    </row>
    <row r="37" spans="1:8" s="47" customFormat="1" ht="52.5" customHeight="1" x14ac:dyDescent="0.3">
      <c r="A37" s="213" t="s">
        <v>146</v>
      </c>
      <c r="B37" s="213"/>
      <c r="C37" s="84"/>
      <c r="D37" s="44">
        <v>1</v>
      </c>
      <c r="E37" s="45">
        <v>1</v>
      </c>
      <c r="F37" s="46"/>
      <c r="G37" s="46"/>
      <c r="H37" s="46"/>
    </row>
    <row r="38" spans="1:8" ht="17.25" customHeight="1" x14ac:dyDescent="0.3">
      <c r="A38" s="213" t="s">
        <v>23</v>
      </c>
      <c r="B38" s="213"/>
      <c r="C38" s="48">
        <f>SUM('4'!D13)</f>
        <v>0</v>
      </c>
      <c r="D38" s="48">
        <f>SUM('4'!E13)</f>
        <v>15581</v>
      </c>
      <c r="E38" s="48">
        <f>SUM(D38)</f>
        <v>15581</v>
      </c>
    </row>
    <row r="39" spans="1:8" x14ac:dyDescent="0.3">
      <c r="E39" s="54"/>
    </row>
    <row r="40" spans="1:8" ht="3.75" customHeight="1" x14ac:dyDescent="0.3"/>
    <row r="41" spans="1:8" x14ac:dyDescent="0.3">
      <c r="A41" s="56"/>
      <c r="B41" s="56"/>
      <c r="C41" s="56"/>
      <c r="D41" s="56"/>
      <c r="E41" s="152"/>
    </row>
    <row r="42" spans="1:8" x14ac:dyDescent="0.3">
      <c r="A42" s="56"/>
      <c r="B42" s="56"/>
      <c r="C42" s="56"/>
      <c r="D42" s="56"/>
      <c r="E42" s="153" t="s">
        <v>164</v>
      </c>
    </row>
    <row r="43" spans="1:8" x14ac:dyDescent="0.3">
      <c r="A43" s="154"/>
      <c r="B43" s="155" t="s">
        <v>149</v>
      </c>
      <c r="C43" s="156"/>
      <c r="D43" s="156"/>
      <c r="E43" s="156"/>
    </row>
    <row r="44" spans="1:8" x14ac:dyDescent="0.3">
      <c r="A44" s="154" t="s">
        <v>59</v>
      </c>
      <c r="B44" s="157"/>
      <c r="C44" s="156"/>
      <c r="D44" s="156"/>
      <c r="E44" s="156"/>
    </row>
    <row r="45" spans="1:8" x14ac:dyDescent="0.3">
      <c r="A45" s="154"/>
      <c r="B45" s="154"/>
      <c r="C45" s="156"/>
      <c r="D45" s="156"/>
      <c r="E45" s="156"/>
    </row>
    <row r="46" spans="1:8" x14ac:dyDescent="0.3">
      <c r="A46" s="158" t="s">
        <v>60</v>
      </c>
      <c r="B46" s="158" t="s">
        <v>61</v>
      </c>
      <c r="C46" s="156"/>
      <c r="D46" s="156"/>
      <c r="E46" s="156"/>
    </row>
    <row r="47" spans="1:8" x14ac:dyDescent="0.3">
      <c r="A47" s="107">
        <v>1139</v>
      </c>
      <c r="B47" s="159" t="s">
        <v>161</v>
      </c>
      <c r="C47" s="156"/>
      <c r="D47" s="156"/>
      <c r="E47" s="156"/>
    </row>
    <row r="48" spans="1:8" x14ac:dyDescent="0.3">
      <c r="A48" s="160"/>
      <c r="B48" s="161"/>
      <c r="C48" s="156"/>
      <c r="D48" s="156"/>
      <c r="E48" s="156"/>
    </row>
    <row r="49" spans="1:5" x14ac:dyDescent="0.3">
      <c r="A49" s="162" t="s">
        <v>71</v>
      </c>
      <c r="B49" s="161"/>
      <c r="C49" s="156"/>
      <c r="D49" s="156"/>
      <c r="E49" s="156"/>
    </row>
    <row r="50" spans="1:5" ht="68.25" customHeight="1" x14ac:dyDescent="0.3">
      <c r="A50" s="159" t="s">
        <v>64</v>
      </c>
      <c r="B50" s="107">
        <v>1139</v>
      </c>
      <c r="C50" s="208" t="s">
        <v>169</v>
      </c>
      <c r="D50" s="209"/>
      <c r="E50" s="210"/>
    </row>
    <row r="51" spans="1:5" ht="34.5" x14ac:dyDescent="0.3">
      <c r="A51" s="159" t="s">
        <v>65</v>
      </c>
      <c r="B51" s="163">
        <v>11001</v>
      </c>
      <c r="C51" s="164" t="s">
        <v>108</v>
      </c>
      <c r="D51" s="164" t="s">
        <v>56</v>
      </c>
      <c r="E51" s="164" t="s">
        <v>4</v>
      </c>
    </row>
    <row r="52" spans="1:5" x14ac:dyDescent="0.3">
      <c r="A52" s="159" t="s">
        <v>66</v>
      </c>
      <c r="B52" s="165" t="s">
        <v>161</v>
      </c>
      <c r="C52" s="166"/>
      <c r="D52" s="166"/>
      <c r="E52" s="166"/>
    </row>
    <row r="53" spans="1:5" ht="86.25" x14ac:dyDescent="0.3">
      <c r="A53" s="159" t="s">
        <v>67</v>
      </c>
      <c r="B53" s="165" t="s">
        <v>165</v>
      </c>
      <c r="C53" s="166"/>
      <c r="D53" s="166"/>
      <c r="E53" s="166"/>
    </row>
    <row r="54" spans="1:5" x14ac:dyDescent="0.3">
      <c r="A54" s="159" t="s">
        <v>68</v>
      </c>
      <c r="B54" s="165" t="s">
        <v>166</v>
      </c>
      <c r="C54" s="166"/>
      <c r="D54" s="166"/>
      <c r="E54" s="166"/>
    </row>
    <row r="55" spans="1:5" x14ac:dyDescent="0.3">
      <c r="A55" s="107" t="s">
        <v>69</v>
      </c>
      <c r="B55" s="165" t="s">
        <v>149</v>
      </c>
      <c r="C55" s="166"/>
      <c r="D55" s="166"/>
      <c r="E55" s="166"/>
    </row>
    <row r="56" spans="1:5" x14ac:dyDescent="0.3">
      <c r="A56" s="167"/>
      <c r="B56" s="168" t="s">
        <v>70</v>
      </c>
      <c r="C56" s="166"/>
      <c r="D56" s="166"/>
      <c r="E56" s="166"/>
    </row>
    <row r="57" spans="1:5" x14ac:dyDescent="0.3">
      <c r="A57" s="205" t="s">
        <v>167</v>
      </c>
      <c r="B57" s="205"/>
      <c r="C57" s="131" t="s">
        <v>148</v>
      </c>
      <c r="D57" s="131">
        <f>+D38</f>
        <v>15581</v>
      </c>
      <c r="E57" s="131">
        <f>+D57</f>
        <v>15581</v>
      </c>
    </row>
    <row r="58" spans="1:5" x14ac:dyDescent="0.3">
      <c r="A58" s="156"/>
      <c r="B58" s="156"/>
      <c r="C58" s="156"/>
      <c r="D58" s="156"/>
      <c r="E58" s="156"/>
    </row>
    <row r="59" spans="1:5" x14ac:dyDescent="0.3">
      <c r="A59" s="159" t="s">
        <v>64</v>
      </c>
      <c r="B59" s="107">
        <v>1139</v>
      </c>
      <c r="C59" s="206"/>
      <c r="D59" s="206"/>
      <c r="E59" s="207"/>
    </row>
    <row r="60" spans="1:5" ht="34.5" x14ac:dyDescent="0.3">
      <c r="A60" s="159" t="s">
        <v>65</v>
      </c>
      <c r="B60" s="163">
        <v>11001</v>
      </c>
      <c r="C60" s="164" t="s">
        <v>108</v>
      </c>
      <c r="D60" s="164" t="s">
        <v>56</v>
      </c>
      <c r="E60" s="164" t="s">
        <v>4</v>
      </c>
    </row>
    <row r="61" spans="1:5" x14ac:dyDescent="0.3">
      <c r="A61" s="159" t="s">
        <v>66</v>
      </c>
      <c r="B61" s="165" t="s">
        <v>161</v>
      </c>
      <c r="C61" s="166"/>
      <c r="D61" s="166"/>
      <c r="E61" s="166"/>
    </row>
    <row r="62" spans="1:5" ht="86.25" x14ac:dyDescent="0.3">
      <c r="A62" s="159" t="s">
        <v>67</v>
      </c>
      <c r="B62" s="165" t="s">
        <v>165</v>
      </c>
      <c r="C62" s="166"/>
      <c r="D62" s="166"/>
      <c r="E62" s="166"/>
    </row>
    <row r="63" spans="1:5" x14ac:dyDescent="0.3">
      <c r="A63" s="159" t="s">
        <v>68</v>
      </c>
      <c r="B63" s="165" t="s">
        <v>166</v>
      </c>
      <c r="C63" s="166"/>
      <c r="D63" s="166"/>
      <c r="E63" s="166"/>
    </row>
    <row r="64" spans="1:5" x14ac:dyDescent="0.3">
      <c r="A64" s="107" t="s">
        <v>69</v>
      </c>
      <c r="B64" s="165" t="s">
        <v>149</v>
      </c>
      <c r="C64" s="166"/>
      <c r="D64" s="166"/>
      <c r="E64" s="166"/>
    </row>
    <row r="65" spans="1:5" x14ac:dyDescent="0.3">
      <c r="A65" s="167"/>
      <c r="B65" s="168" t="s">
        <v>70</v>
      </c>
      <c r="C65" s="166"/>
      <c r="D65" s="166"/>
      <c r="E65" s="166"/>
    </row>
    <row r="66" spans="1:5" x14ac:dyDescent="0.3">
      <c r="A66" s="205" t="s">
        <v>167</v>
      </c>
      <c r="B66" s="205"/>
      <c r="C66" s="131" t="s">
        <v>148</v>
      </c>
      <c r="D66" s="131">
        <f>+D23</f>
        <v>-15581</v>
      </c>
      <c r="E66" s="131">
        <f>+D66</f>
        <v>-15581</v>
      </c>
    </row>
  </sheetData>
  <mergeCells count="15">
    <mergeCell ref="A57:B57"/>
    <mergeCell ref="C59:E59"/>
    <mergeCell ref="A66:B66"/>
    <mergeCell ref="C50:E50"/>
    <mergeCell ref="B1:E1"/>
    <mergeCell ref="B2:E2"/>
    <mergeCell ref="B3:E3"/>
    <mergeCell ref="A5:E5"/>
    <mergeCell ref="A7:E7"/>
    <mergeCell ref="A38:B38"/>
    <mergeCell ref="A37:B37"/>
    <mergeCell ref="C30:E30"/>
    <mergeCell ref="C15:E15"/>
    <mergeCell ref="C16:E16"/>
    <mergeCell ref="A22:B22"/>
  </mergeCells>
  <pageMargins left="0.75" right="0.75" top="1" bottom="1" header="0.5" footer="0.5"/>
  <pageSetup paperSize="9" orientation="landscape" verticalDpi="429496729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workbookViewId="0">
      <selection activeCell="F13" sqref="F13"/>
    </sheetView>
  </sheetViews>
  <sheetFormatPr defaultColWidth="9.140625" defaultRowHeight="17.25" x14ac:dyDescent="0.3"/>
  <cols>
    <col min="1" max="1" width="41.85546875" style="4" customWidth="1"/>
    <col min="2" max="2" width="64" style="4" customWidth="1"/>
    <col min="3" max="3" width="15.42578125" style="4" customWidth="1"/>
    <col min="4" max="4" width="13.5703125" style="4" customWidth="1"/>
    <col min="5" max="5" width="15.7109375" style="4" customWidth="1"/>
    <col min="6" max="16384" width="9.140625" style="4"/>
  </cols>
  <sheetData>
    <row r="1" spans="1:5" ht="15" customHeight="1" x14ac:dyDescent="0.3">
      <c r="B1" s="211" t="s">
        <v>58</v>
      </c>
      <c r="C1" s="211"/>
      <c r="D1" s="211"/>
      <c r="E1" s="211"/>
    </row>
    <row r="2" spans="1:5" ht="15" customHeight="1" x14ac:dyDescent="0.3">
      <c r="B2" s="211" t="s">
        <v>107</v>
      </c>
      <c r="C2" s="211"/>
      <c r="D2" s="211"/>
      <c r="E2" s="211"/>
    </row>
    <row r="3" spans="1:5" ht="15" customHeight="1" x14ac:dyDescent="0.3">
      <c r="B3" s="211" t="s">
        <v>0</v>
      </c>
      <c r="C3" s="211"/>
      <c r="D3" s="211"/>
      <c r="E3" s="211"/>
    </row>
    <row r="4" spans="1:5" x14ac:dyDescent="0.3">
      <c r="D4" s="17"/>
      <c r="E4" s="17"/>
    </row>
    <row r="5" spans="1:5" ht="45" customHeight="1" x14ac:dyDescent="0.3">
      <c r="A5" s="226" t="s">
        <v>173</v>
      </c>
      <c r="B5" s="226"/>
      <c r="C5" s="226"/>
      <c r="D5" s="226"/>
      <c r="E5" s="226"/>
    </row>
    <row r="8" spans="1:5" x14ac:dyDescent="0.3">
      <c r="A8" s="98"/>
      <c r="B8" s="98"/>
      <c r="C8" s="98"/>
      <c r="D8" s="227" t="s">
        <v>140</v>
      </c>
      <c r="E8" s="227"/>
    </row>
    <row r="9" spans="1:5" x14ac:dyDescent="0.3">
      <c r="A9" s="221" t="s">
        <v>141</v>
      </c>
      <c r="B9" s="221"/>
      <c r="C9" s="221"/>
      <c r="D9" s="221"/>
      <c r="E9" s="221"/>
    </row>
    <row r="10" spans="1:5" x14ac:dyDescent="0.3">
      <c r="A10" s="118" t="s">
        <v>142</v>
      </c>
      <c r="B10" s="118"/>
      <c r="C10" s="118"/>
      <c r="D10" s="118"/>
      <c r="E10" s="118"/>
    </row>
    <row r="11" spans="1:5" x14ac:dyDescent="0.3">
      <c r="A11" s="118"/>
      <c r="B11" s="118"/>
      <c r="C11" s="118"/>
      <c r="D11" s="118"/>
      <c r="E11" s="118"/>
    </row>
    <row r="12" spans="1:5" x14ac:dyDescent="0.3">
      <c r="A12" s="117" t="s">
        <v>128</v>
      </c>
      <c r="B12" s="117" t="s">
        <v>129</v>
      </c>
      <c r="C12" s="132"/>
      <c r="D12" s="132"/>
      <c r="E12" s="118"/>
    </row>
    <row r="13" spans="1:5" x14ac:dyDescent="0.3">
      <c r="A13" s="119">
        <f>+'5'!A12</f>
        <v>1070</v>
      </c>
      <c r="B13" s="119" t="str">
        <f>+'5'!B12</f>
        <v xml:space="preserve"> Աջակցություն փախստականների ինտեգրմանը</v>
      </c>
      <c r="C13" s="133"/>
      <c r="D13" s="133"/>
      <c r="E13" s="118"/>
    </row>
    <row r="14" spans="1:5" x14ac:dyDescent="0.3">
      <c r="A14" s="121"/>
      <c r="B14" s="121"/>
      <c r="C14" s="121"/>
      <c r="D14" s="121"/>
      <c r="E14" s="118"/>
    </row>
    <row r="15" spans="1:5" x14ac:dyDescent="0.3">
      <c r="A15" s="122" t="s">
        <v>22</v>
      </c>
      <c r="B15" s="123"/>
      <c r="C15" s="123"/>
      <c r="D15" s="123"/>
      <c r="E15" s="118"/>
    </row>
    <row r="16" spans="1:5" ht="51" customHeight="1" x14ac:dyDescent="0.3">
      <c r="A16" s="96" t="s">
        <v>130</v>
      </c>
      <c r="B16" s="96">
        <v>1070</v>
      </c>
      <c r="C16" s="216" t="s">
        <v>131</v>
      </c>
      <c r="D16" s="217"/>
      <c r="E16" s="218"/>
    </row>
    <row r="17" spans="1:5" ht="34.5" x14ac:dyDescent="0.3">
      <c r="A17" s="96" t="s">
        <v>132</v>
      </c>
      <c r="B17" s="96">
        <v>12003</v>
      </c>
      <c r="C17" s="114" t="s">
        <v>108</v>
      </c>
      <c r="D17" s="114" t="s">
        <v>143</v>
      </c>
      <c r="E17" s="125" t="s">
        <v>88</v>
      </c>
    </row>
    <row r="18" spans="1:5" ht="69" x14ac:dyDescent="0.3">
      <c r="A18" s="96" t="s">
        <v>134</v>
      </c>
      <c r="B18" s="96" t="s">
        <v>116</v>
      </c>
      <c r="C18" s="222"/>
      <c r="D18" s="222"/>
      <c r="E18" s="222"/>
    </row>
    <row r="19" spans="1:5" ht="86.25" x14ac:dyDescent="0.3">
      <c r="A19" s="96" t="s">
        <v>135</v>
      </c>
      <c r="B19" s="96" t="s">
        <v>117</v>
      </c>
      <c r="C19" s="223"/>
      <c r="D19" s="223"/>
      <c r="E19" s="223"/>
    </row>
    <row r="20" spans="1:5" x14ac:dyDescent="0.3">
      <c r="A20" s="96" t="s">
        <v>136</v>
      </c>
      <c r="B20" s="96" t="s">
        <v>118</v>
      </c>
      <c r="C20" s="223"/>
      <c r="D20" s="223"/>
      <c r="E20" s="223"/>
    </row>
    <row r="21" spans="1:5" ht="51.75" x14ac:dyDescent="0.3">
      <c r="A21" s="96" t="s">
        <v>137</v>
      </c>
      <c r="B21" s="96" t="s">
        <v>138</v>
      </c>
      <c r="C21" s="224"/>
      <c r="D21" s="224"/>
      <c r="E21" s="224"/>
    </row>
    <row r="22" spans="1:5" x14ac:dyDescent="0.3">
      <c r="A22" s="219" t="s">
        <v>70</v>
      </c>
      <c r="B22" s="220"/>
      <c r="C22" s="134"/>
      <c r="D22" s="134"/>
      <c r="E22" s="128"/>
    </row>
    <row r="23" spans="1:5" x14ac:dyDescent="0.3">
      <c r="A23" s="129" t="s">
        <v>23</v>
      </c>
      <c r="B23" s="130"/>
      <c r="C23" s="131" t="str">
        <f>+'5'!C23</f>
        <v>-</v>
      </c>
      <c r="D23" s="131">
        <f>+'5'!D23</f>
        <v>-15581</v>
      </c>
      <c r="E23" s="131">
        <f>+'5'!E23</f>
        <v>-15581</v>
      </c>
    </row>
    <row r="25" spans="1:5" x14ac:dyDescent="0.3">
      <c r="E25" s="87" t="s">
        <v>172</v>
      </c>
    </row>
    <row r="26" spans="1:5" x14ac:dyDescent="0.3">
      <c r="A26" s="212" t="s">
        <v>171</v>
      </c>
      <c r="B26" s="212"/>
      <c r="C26" s="212"/>
      <c r="D26" s="212"/>
      <c r="E26" s="212"/>
    </row>
    <row r="28" spans="1:5" x14ac:dyDescent="0.3">
      <c r="A28" s="33" t="s">
        <v>63</v>
      </c>
    </row>
    <row r="29" spans="1:5" ht="24" customHeight="1" x14ac:dyDescent="0.3">
      <c r="A29" s="12" t="s">
        <v>60</v>
      </c>
      <c r="B29" s="12" t="s">
        <v>61</v>
      </c>
    </row>
    <row r="30" spans="1:5" ht="25.5" customHeight="1" x14ac:dyDescent="0.3">
      <c r="A30" s="34">
        <v>1212</v>
      </c>
      <c r="B30" s="5" t="str">
        <f>+'5'!B26</f>
        <v xml:space="preserve"> Տարածքային զարգացում</v>
      </c>
    </row>
    <row r="31" spans="1:5" ht="6.75" customHeight="1" x14ac:dyDescent="0.3">
      <c r="A31" s="35"/>
    </row>
    <row r="32" spans="1:5" s="32" customFormat="1" ht="27" customHeight="1" x14ac:dyDescent="0.25">
      <c r="A32" s="225" t="s">
        <v>22</v>
      </c>
      <c r="B32" s="225"/>
      <c r="C32" s="225"/>
      <c r="D32" s="225"/>
      <c r="E32" s="225"/>
    </row>
    <row r="33" spans="1:8" ht="62.25" customHeight="1" x14ac:dyDescent="0.3">
      <c r="A33" s="12" t="s">
        <v>64</v>
      </c>
      <c r="B33" s="3" t="str">
        <f>+'5'!B30</f>
        <v xml:space="preserve"> 1212</v>
      </c>
      <c r="C33" s="202" t="s">
        <v>55</v>
      </c>
      <c r="D33" s="203"/>
      <c r="E33" s="204"/>
    </row>
    <row r="34" spans="1:8" ht="34.5" x14ac:dyDescent="0.3">
      <c r="A34" s="36" t="s">
        <v>65</v>
      </c>
      <c r="B34" s="3">
        <f>+'5'!B31</f>
        <v>21002</v>
      </c>
      <c r="C34" s="37" t="s">
        <v>108</v>
      </c>
      <c r="D34" s="37" t="s">
        <v>62</v>
      </c>
      <c r="E34" s="37" t="s">
        <v>1</v>
      </c>
    </row>
    <row r="35" spans="1:8" ht="39.75" customHeight="1" x14ac:dyDescent="0.3">
      <c r="A35" s="36" t="s">
        <v>66</v>
      </c>
      <c r="B35" s="3" t="str">
        <f>+'5'!B32</f>
        <v>ՀՀ համայնքներում բազմաբնակարան շենքերի տեխնիկական վիճակի բարելավում</v>
      </c>
      <c r="C35" s="92"/>
      <c r="D35" s="39"/>
      <c r="E35" s="39"/>
    </row>
    <row r="36" spans="1:8" ht="69" x14ac:dyDescent="0.3">
      <c r="A36" s="36" t="s">
        <v>67</v>
      </c>
      <c r="B36" s="3" t="str">
        <f>+'5'!B33</f>
        <v>ՀՀ համայնքներում անբավարար տեխնիկական վիճակում գտնվող վթարային շենքերի ուժեղացման-վերականգնման (ամրացման) աշխատանքներ, նախագծանախահաշվային փաստաթղթերի ձեռքբերում</v>
      </c>
      <c r="C36" s="93"/>
      <c r="D36" s="39"/>
      <c r="E36" s="39"/>
    </row>
    <row r="37" spans="1:8" ht="34.5" customHeight="1" x14ac:dyDescent="0.3">
      <c r="A37" s="36" t="s">
        <v>68</v>
      </c>
      <c r="B37" s="3" t="str">
        <f>+'5'!B34</f>
        <v>Հանրության կողմից անմիջականորեն օգտագործվող ակտիվների հետ կապված միջոցառումներ</v>
      </c>
      <c r="C37" s="93"/>
      <c r="D37" s="39"/>
      <c r="E37" s="39"/>
    </row>
    <row r="38" spans="1:8" ht="39.75" customHeight="1" x14ac:dyDescent="0.3">
      <c r="A38" s="40" t="s">
        <v>69</v>
      </c>
      <c r="B38" s="3" t="s">
        <v>171</v>
      </c>
      <c r="C38" s="93"/>
      <c r="D38" s="39"/>
      <c r="E38" s="39"/>
    </row>
    <row r="39" spans="1:8" ht="21.75" customHeight="1" x14ac:dyDescent="0.3">
      <c r="A39" s="41"/>
      <c r="B39" s="42" t="s">
        <v>70</v>
      </c>
      <c r="C39" s="94"/>
      <c r="D39" s="43"/>
      <c r="E39" s="43"/>
    </row>
    <row r="40" spans="1:8" s="47" customFormat="1" ht="54" customHeight="1" x14ac:dyDescent="0.3">
      <c r="A40" s="213" t="s">
        <v>147</v>
      </c>
      <c r="B40" s="213"/>
      <c r="C40" s="135"/>
      <c r="D40" s="45">
        <v>1</v>
      </c>
      <c r="E40" s="45">
        <v>1</v>
      </c>
      <c r="F40" s="46"/>
      <c r="G40" s="46"/>
      <c r="H40" s="46"/>
    </row>
    <row r="41" spans="1:8" ht="17.25" customHeight="1" x14ac:dyDescent="0.3">
      <c r="A41" s="213" t="s">
        <v>23</v>
      </c>
      <c r="B41" s="213"/>
      <c r="C41" s="48">
        <f>SUM('5'!C38)</f>
        <v>0</v>
      </c>
      <c r="D41" s="48">
        <f>SUM('5'!D38)</f>
        <v>15581</v>
      </c>
      <c r="E41" s="48">
        <v>15581</v>
      </c>
    </row>
    <row r="44" spans="1:8" x14ac:dyDescent="0.3">
      <c r="A44" s="156"/>
      <c r="B44" s="156"/>
      <c r="C44" s="156"/>
      <c r="D44" s="56"/>
      <c r="E44" s="138" t="s">
        <v>170</v>
      </c>
    </row>
    <row r="45" spans="1:8" x14ac:dyDescent="0.3">
      <c r="A45" s="154"/>
      <c r="B45" s="169" t="s">
        <v>149</v>
      </c>
      <c r="C45" s="156"/>
      <c r="D45" s="156"/>
      <c r="E45" s="156"/>
    </row>
    <row r="46" spans="1:8" x14ac:dyDescent="0.3">
      <c r="A46" s="154" t="s">
        <v>59</v>
      </c>
      <c r="B46" s="157"/>
      <c r="C46" s="156"/>
      <c r="D46" s="156"/>
      <c r="E46" s="156"/>
    </row>
    <row r="47" spans="1:8" x14ac:dyDescent="0.3">
      <c r="A47" s="154"/>
      <c r="B47" s="154"/>
      <c r="C47" s="156"/>
      <c r="D47" s="156"/>
      <c r="E47" s="156"/>
    </row>
    <row r="48" spans="1:8" x14ac:dyDescent="0.3">
      <c r="A48" s="158" t="s">
        <v>60</v>
      </c>
      <c r="B48" s="158" t="s">
        <v>61</v>
      </c>
      <c r="C48" s="156"/>
      <c r="D48" s="156"/>
      <c r="E48" s="156"/>
    </row>
    <row r="49" spans="1:5" x14ac:dyDescent="0.3">
      <c r="A49" s="107">
        <v>1139</v>
      </c>
      <c r="B49" s="159" t="s">
        <v>161</v>
      </c>
      <c r="C49" s="156"/>
      <c r="D49" s="156"/>
      <c r="E49" s="156"/>
    </row>
    <row r="50" spans="1:5" x14ac:dyDescent="0.3">
      <c r="A50" s="160"/>
      <c r="B50" s="161"/>
      <c r="C50" s="156"/>
      <c r="D50" s="156"/>
      <c r="E50" s="156"/>
    </row>
    <row r="51" spans="1:5" x14ac:dyDescent="0.3">
      <c r="A51" s="170" t="s">
        <v>71</v>
      </c>
      <c r="B51" s="161"/>
      <c r="C51" s="156"/>
      <c r="D51" s="156"/>
      <c r="E51" s="156"/>
    </row>
    <row r="52" spans="1:5" ht="72" customHeight="1" x14ac:dyDescent="0.3">
      <c r="A52" s="159" t="s">
        <v>64</v>
      </c>
      <c r="B52" s="107">
        <v>1139</v>
      </c>
      <c r="C52" s="228" t="s">
        <v>169</v>
      </c>
      <c r="D52" s="228"/>
      <c r="E52" s="229"/>
    </row>
    <row r="53" spans="1:5" ht="34.5" x14ac:dyDescent="0.3">
      <c r="A53" s="159" t="s">
        <v>65</v>
      </c>
      <c r="B53" s="163">
        <v>11001</v>
      </c>
      <c r="C53" s="164" t="s">
        <v>108</v>
      </c>
      <c r="D53" s="171" t="s">
        <v>56</v>
      </c>
      <c r="E53" s="171" t="s">
        <v>4</v>
      </c>
    </row>
    <row r="54" spans="1:5" x14ac:dyDescent="0.3">
      <c r="A54" s="159" t="s">
        <v>66</v>
      </c>
      <c r="B54" s="163" t="s">
        <v>161</v>
      </c>
      <c r="C54" s="172"/>
      <c r="D54" s="172"/>
      <c r="E54" s="172"/>
    </row>
    <row r="55" spans="1:5" ht="86.25" x14ac:dyDescent="0.3">
      <c r="A55" s="159" t="s">
        <v>67</v>
      </c>
      <c r="B55" s="163" t="s">
        <v>165</v>
      </c>
      <c r="C55" s="172"/>
      <c r="D55" s="172"/>
      <c r="E55" s="172"/>
    </row>
    <row r="56" spans="1:5" x14ac:dyDescent="0.3">
      <c r="A56" s="159" t="s">
        <v>68</v>
      </c>
      <c r="B56" s="163" t="s">
        <v>166</v>
      </c>
      <c r="C56" s="172"/>
      <c r="D56" s="172"/>
      <c r="E56" s="172"/>
    </row>
    <row r="57" spans="1:5" ht="34.5" x14ac:dyDescent="0.3">
      <c r="A57" s="107" t="s">
        <v>69</v>
      </c>
      <c r="B57" s="163" t="s">
        <v>149</v>
      </c>
      <c r="C57" s="172"/>
      <c r="D57" s="172"/>
      <c r="E57" s="172"/>
    </row>
    <row r="58" spans="1:5" x14ac:dyDescent="0.3">
      <c r="A58" s="159"/>
      <c r="B58" s="168" t="s">
        <v>70</v>
      </c>
      <c r="C58" s="172"/>
      <c r="D58" s="172"/>
      <c r="E58" s="172"/>
    </row>
    <row r="59" spans="1:5" x14ac:dyDescent="0.3">
      <c r="A59" s="205" t="s">
        <v>167</v>
      </c>
      <c r="B59" s="205"/>
      <c r="C59" s="68" t="s">
        <v>148</v>
      </c>
      <c r="D59" s="68">
        <f>+D41</f>
        <v>15581</v>
      </c>
      <c r="E59" s="68">
        <f>+D59</f>
        <v>15581</v>
      </c>
    </row>
    <row r="60" spans="1:5" x14ac:dyDescent="0.3">
      <c r="A60" s="156"/>
      <c r="B60" s="156"/>
      <c r="C60" s="156"/>
      <c r="D60" s="156"/>
      <c r="E60" s="156"/>
    </row>
    <row r="61" spans="1:5" x14ac:dyDescent="0.3">
      <c r="A61" s="159" t="s">
        <v>64</v>
      </c>
      <c r="B61" s="107">
        <v>1139</v>
      </c>
      <c r="C61" s="230"/>
      <c r="D61" s="230"/>
      <c r="E61" s="231"/>
    </row>
    <row r="62" spans="1:5" ht="34.5" x14ac:dyDescent="0.3">
      <c r="A62" s="159" t="s">
        <v>65</v>
      </c>
      <c r="B62" s="163">
        <v>11001</v>
      </c>
      <c r="C62" s="164" t="s">
        <v>108</v>
      </c>
      <c r="D62" s="171" t="s">
        <v>56</v>
      </c>
      <c r="E62" s="171" t="s">
        <v>4</v>
      </c>
    </row>
    <row r="63" spans="1:5" x14ac:dyDescent="0.3">
      <c r="A63" s="159" t="s">
        <v>66</v>
      </c>
      <c r="B63" s="163" t="s">
        <v>161</v>
      </c>
      <c r="C63" s="172"/>
      <c r="D63" s="172"/>
      <c r="E63" s="172"/>
    </row>
    <row r="64" spans="1:5" ht="86.25" x14ac:dyDescent="0.3">
      <c r="A64" s="159" t="s">
        <v>67</v>
      </c>
      <c r="B64" s="163" t="s">
        <v>165</v>
      </c>
      <c r="C64" s="172"/>
      <c r="D64" s="172"/>
      <c r="E64" s="172"/>
    </row>
    <row r="65" spans="1:5" x14ac:dyDescent="0.3">
      <c r="A65" s="159" t="s">
        <v>68</v>
      </c>
      <c r="B65" s="163" t="s">
        <v>166</v>
      </c>
      <c r="C65" s="172"/>
      <c r="D65" s="172"/>
      <c r="E65" s="172"/>
    </row>
    <row r="66" spans="1:5" ht="34.5" x14ac:dyDescent="0.3">
      <c r="A66" s="107" t="s">
        <v>69</v>
      </c>
      <c r="B66" s="163" t="s">
        <v>149</v>
      </c>
      <c r="C66" s="172"/>
      <c r="D66" s="172"/>
      <c r="E66" s="172"/>
    </row>
    <row r="67" spans="1:5" x14ac:dyDescent="0.3">
      <c r="A67" s="159"/>
      <c r="B67" s="168" t="s">
        <v>70</v>
      </c>
      <c r="C67" s="172"/>
      <c r="D67" s="172"/>
      <c r="E67" s="172"/>
    </row>
    <row r="68" spans="1:5" x14ac:dyDescent="0.3">
      <c r="A68" s="205" t="s">
        <v>167</v>
      </c>
      <c r="B68" s="205"/>
      <c r="C68" s="131" t="str">
        <f>+C23</f>
        <v>-</v>
      </c>
      <c r="D68" s="131">
        <f>+D23</f>
        <v>-15581</v>
      </c>
      <c r="E68" s="131">
        <f>+D68</f>
        <v>-15581</v>
      </c>
    </row>
  </sheetData>
  <mergeCells count="20">
    <mergeCell ref="C52:E52"/>
    <mergeCell ref="A59:B59"/>
    <mergeCell ref="C61:E61"/>
    <mergeCell ref="A68:B68"/>
    <mergeCell ref="D18:D21"/>
    <mergeCell ref="E18:E21"/>
    <mergeCell ref="A22:B22"/>
    <mergeCell ref="B1:E1"/>
    <mergeCell ref="B2:E2"/>
    <mergeCell ref="B3:E3"/>
    <mergeCell ref="A5:E5"/>
    <mergeCell ref="D8:E8"/>
    <mergeCell ref="A9:E9"/>
    <mergeCell ref="C16:E16"/>
    <mergeCell ref="C18:C21"/>
    <mergeCell ref="A26:E26"/>
    <mergeCell ref="A41:B41"/>
    <mergeCell ref="A32:E32"/>
    <mergeCell ref="A40:B40"/>
    <mergeCell ref="C33:E33"/>
  </mergeCells>
  <pageMargins left="0.75" right="0.75" top="1" bottom="1" header="0.5" footer="0.5"/>
  <pageSetup paperSize="9" orientation="landscape" verticalDpi="429496729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A9" sqref="A9:F9"/>
    </sheetView>
  </sheetViews>
  <sheetFormatPr defaultRowHeight="17.25" x14ac:dyDescent="0.3"/>
  <cols>
    <col min="1" max="1" width="14" style="4" customWidth="1"/>
    <col min="2" max="2" width="35.42578125" style="4" customWidth="1"/>
    <col min="3" max="3" width="9.42578125" style="4" customWidth="1"/>
    <col min="4" max="4" width="12.42578125" style="4" customWidth="1"/>
    <col min="5" max="5" width="15" style="4" bestFit="1" customWidth="1"/>
    <col min="6" max="6" width="14" style="4" customWidth="1"/>
    <col min="7" max="7" width="35.140625" style="4" customWidth="1"/>
    <col min="8" max="16384" width="9.140625" style="4"/>
  </cols>
  <sheetData>
    <row r="1" spans="1:18" x14ac:dyDescent="0.3">
      <c r="G1" s="31" t="s">
        <v>98</v>
      </c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41.25" customHeight="1" x14ac:dyDescent="0.3">
      <c r="F2" s="232" t="s">
        <v>110</v>
      </c>
      <c r="G2" s="232"/>
    </row>
    <row r="3" spans="1:18" ht="60" customHeight="1" x14ac:dyDescent="0.3">
      <c r="A3" s="235" t="s">
        <v>111</v>
      </c>
      <c r="B3" s="235"/>
      <c r="C3" s="235"/>
      <c r="D3" s="235"/>
      <c r="E3" s="235"/>
      <c r="F3" s="235"/>
      <c r="G3" s="235"/>
    </row>
    <row r="4" spans="1:18" ht="15.75" customHeight="1" x14ac:dyDescent="0.3">
      <c r="A4" s="236"/>
      <c r="B4" s="236"/>
      <c r="C4" s="236"/>
      <c r="D4" s="236"/>
      <c r="E4" s="236"/>
      <c r="F4" s="236"/>
      <c r="G4" s="236"/>
    </row>
    <row r="5" spans="1:18" ht="34.5" x14ac:dyDescent="0.3">
      <c r="A5" s="237" t="s">
        <v>73</v>
      </c>
      <c r="B5" s="237" t="s">
        <v>74</v>
      </c>
      <c r="C5" s="237" t="s">
        <v>75</v>
      </c>
      <c r="D5" s="237" t="s">
        <v>76</v>
      </c>
      <c r="E5" s="28" t="s">
        <v>77</v>
      </c>
      <c r="F5" s="196" t="s">
        <v>55</v>
      </c>
      <c r="G5" s="198"/>
    </row>
    <row r="6" spans="1:18" ht="27.75" customHeight="1" x14ac:dyDescent="0.3">
      <c r="A6" s="237"/>
      <c r="B6" s="237"/>
      <c r="C6" s="237"/>
      <c r="D6" s="237"/>
      <c r="E6" s="29"/>
      <c r="F6" s="25" t="s">
        <v>78</v>
      </c>
      <c r="G6" s="19" t="s">
        <v>79</v>
      </c>
    </row>
    <row r="7" spans="1:18" x14ac:dyDescent="0.3">
      <c r="A7" s="20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  <c r="G7" s="22">
        <v>7</v>
      </c>
    </row>
    <row r="8" spans="1:18" ht="36.75" customHeight="1" x14ac:dyDescent="0.3">
      <c r="A8" s="233" t="s">
        <v>174</v>
      </c>
      <c r="B8" s="233"/>
      <c r="C8" s="233"/>
      <c r="D8" s="233"/>
      <c r="E8" s="233"/>
      <c r="F8" s="233"/>
      <c r="G8" s="23">
        <f>SUM('6'!D41)</f>
        <v>15581</v>
      </c>
    </row>
    <row r="9" spans="1:18" s="240" customFormat="1" ht="30" customHeight="1" x14ac:dyDescent="0.3">
      <c r="A9" s="238" t="s">
        <v>80</v>
      </c>
      <c r="B9" s="238"/>
      <c r="C9" s="238"/>
      <c r="D9" s="238"/>
      <c r="E9" s="238"/>
      <c r="F9" s="238"/>
      <c r="G9" s="239">
        <f>SUM(G8)</f>
        <v>15581</v>
      </c>
    </row>
    <row r="10" spans="1:18" s="240" customFormat="1" ht="30" customHeight="1" x14ac:dyDescent="0.3">
      <c r="A10" s="241" t="s">
        <v>99</v>
      </c>
      <c r="B10" s="242"/>
      <c r="C10" s="242"/>
      <c r="D10" s="242"/>
      <c r="E10" s="242"/>
      <c r="F10" s="243"/>
      <c r="G10" s="239">
        <f t="shared" ref="G10:G11" si="0">SUM(G9)</f>
        <v>15581</v>
      </c>
      <c r="L10" s="240" t="s">
        <v>81</v>
      </c>
    </row>
    <row r="11" spans="1:18" ht="31.5" customHeight="1" x14ac:dyDescent="0.3">
      <c r="A11" s="234" t="s">
        <v>82</v>
      </c>
      <c r="B11" s="234"/>
      <c r="C11" s="234"/>
      <c r="D11" s="234"/>
      <c r="E11" s="234"/>
      <c r="F11" s="234"/>
      <c r="G11" s="23">
        <f t="shared" si="0"/>
        <v>15581</v>
      </c>
    </row>
    <row r="12" spans="1:18" ht="34.5" x14ac:dyDescent="0.3">
      <c r="A12" s="24" t="s">
        <v>83</v>
      </c>
      <c r="B12" s="25" t="s">
        <v>84</v>
      </c>
      <c r="C12" s="24" t="s">
        <v>85</v>
      </c>
      <c r="D12" s="30" t="s">
        <v>86</v>
      </c>
      <c r="E12" s="26">
        <v>15581000</v>
      </c>
      <c r="F12" s="19">
        <v>1</v>
      </c>
      <c r="G12" s="23">
        <f>SUM(G11)</f>
        <v>15581</v>
      </c>
    </row>
  </sheetData>
  <mergeCells count="11">
    <mergeCell ref="F2:G2"/>
    <mergeCell ref="A8:F8"/>
    <mergeCell ref="A9:F9"/>
    <mergeCell ref="A10:F10"/>
    <mergeCell ref="A11:F11"/>
    <mergeCell ref="A3:G4"/>
    <mergeCell ref="A5:A6"/>
    <mergeCell ref="B5:B6"/>
    <mergeCell ref="C5:C6"/>
    <mergeCell ref="D5:D6"/>
    <mergeCell ref="F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Mulberry 2.0</cp:keywords>
  <cp:lastModifiedBy>Anush Khudoyan</cp:lastModifiedBy>
  <cp:lastPrinted>2022-04-08T12:05:21Z</cp:lastPrinted>
  <dcterms:created xsi:type="dcterms:W3CDTF">2021-08-13T13:12:24Z</dcterms:created>
  <dcterms:modified xsi:type="dcterms:W3CDTF">2022-06-29T12:16:41Z</dcterms:modified>
</cp:coreProperties>
</file>