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025" yWindow="-105" windowWidth="17205" windowHeight="11760" tabRatio="423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  <definedName name="_xlnm.Print_Area" localSheetId="2">'3'!$A$1:$F$83</definedName>
  </definedNames>
  <calcPr calcId="145621"/>
</workbook>
</file>

<file path=xl/calcChain.xml><?xml version="1.0" encoding="utf-8"?>
<calcChain xmlns="http://schemas.openxmlformats.org/spreadsheetml/2006/main">
  <c r="E18" i="42" l="1"/>
  <c r="F18" i="42"/>
  <c r="D54" i="42"/>
  <c r="D45" i="42"/>
  <c r="D18" i="42"/>
  <c r="D16" i="42" s="1"/>
  <c r="E45" i="42"/>
  <c r="F45" i="42"/>
  <c r="F16" i="42" s="1"/>
  <c r="F15" i="42" s="1"/>
  <c r="E54" i="42"/>
  <c r="F54" i="42"/>
  <c r="H37" i="50"/>
  <c r="I37" i="50"/>
  <c r="G37" i="50"/>
  <c r="G39" i="50"/>
  <c r="H39" i="50"/>
  <c r="G32" i="48"/>
  <c r="G31" i="48"/>
  <c r="G30" i="48"/>
  <c r="E16" i="42" l="1"/>
  <c r="E15" i="42" s="1"/>
  <c r="G54" i="48"/>
  <c r="G34" i="48" l="1"/>
  <c r="G36" i="48" l="1"/>
  <c r="G38" i="48" l="1"/>
  <c r="G39" i="48"/>
  <c r="G42" i="48"/>
  <c r="G53" i="48" l="1"/>
  <c r="G52" i="48" s="1"/>
  <c r="G24" i="48" l="1"/>
  <c r="G25" i="48"/>
  <c r="G26" i="48"/>
  <c r="G27" i="48"/>
  <c r="G28" i="48"/>
  <c r="G29" i="48"/>
  <c r="G33" i="48"/>
  <c r="G35" i="48"/>
  <c r="G37" i="48"/>
  <c r="G40" i="48"/>
  <c r="G41" i="48"/>
  <c r="G43" i="48"/>
  <c r="G44" i="48"/>
  <c r="G45" i="48"/>
  <c r="G46" i="48"/>
  <c r="G47" i="48"/>
  <c r="G48" i="48"/>
  <c r="G49" i="48"/>
  <c r="G50" i="48"/>
  <c r="G20" i="48"/>
  <c r="G16" i="48"/>
  <c r="G17" i="48"/>
  <c r="G18" i="48"/>
  <c r="G19" i="48"/>
  <c r="G13" i="48" l="1"/>
  <c r="G14" i="48"/>
  <c r="G15" i="48"/>
  <c r="I39" i="50" l="1"/>
  <c r="F35" i="37"/>
  <c r="D35" i="37" s="1"/>
  <c r="C35" i="37"/>
  <c r="C52" i="37" l="1"/>
  <c r="C53" i="37"/>
  <c r="C54" i="37"/>
  <c r="C55" i="37"/>
  <c r="C56" i="37"/>
  <c r="C57" i="37"/>
  <c r="C58" i="37"/>
  <c r="C59" i="37"/>
  <c r="C60" i="37"/>
  <c r="C61" i="37"/>
  <c r="C62" i="37"/>
  <c r="C63" i="37"/>
  <c r="C64" i="37"/>
  <c r="C65" i="37"/>
  <c r="C66" i="37"/>
  <c r="C67" i="37"/>
  <c r="C68" i="37"/>
  <c r="C69" i="37"/>
  <c r="C70" i="37"/>
  <c r="C71" i="37"/>
  <c r="C72" i="37"/>
  <c r="G65" i="37"/>
  <c r="D65" i="37" s="1"/>
  <c r="G64" i="37"/>
  <c r="D64" i="37" s="1"/>
  <c r="G63" i="37"/>
  <c r="D63" i="37" s="1"/>
  <c r="C20" i="37"/>
  <c r="E22" i="44" l="1"/>
  <c r="E20" i="44"/>
  <c r="E21" i="44"/>
  <c r="G72" i="37"/>
  <c r="D72" i="37" s="1"/>
  <c r="G71" i="37"/>
  <c r="D71" i="37" s="1"/>
  <c r="G70" i="37"/>
  <c r="D70" i="37" s="1"/>
  <c r="G69" i="37"/>
  <c r="D69" i="37" s="1"/>
  <c r="G68" i="37"/>
  <c r="D68" i="37" s="1"/>
  <c r="G67" i="37"/>
  <c r="D67" i="37" s="1"/>
  <c r="F66" i="37"/>
  <c r="D66" i="37" s="1"/>
  <c r="F62" i="37"/>
  <c r="G61" i="37"/>
  <c r="G60" i="37"/>
  <c r="F59" i="37"/>
  <c r="F58" i="37"/>
  <c r="F57" i="37"/>
  <c r="G56" i="37"/>
  <c r="G54" i="37"/>
  <c r="G55" i="37"/>
  <c r="G52" i="37"/>
  <c r="G53" i="37"/>
  <c r="G51" i="37"/>
  <c r="G49" i="37"/>
  <c r="F48" i="37"/>
  <c r="G46" i="37"/>
  <c r="G47" i="37"/>
  <c r="G45" i="37"/>
  <c r="G44" i="37"/>
  <c r="G43" i="37"/>
  <c r="G42" i="37"/>
  <c r="G40" i="37"/>
  <c r="G39" i="37"/>
  <c r="G38" i="37"/>
  <c r="G37" i="37"/>
  <c r="F36" i="37"/>
  <c r="G34" i="37"/>
  <c r="G33" i="37"/>
  <c r="G32" i="37"/>
  <c r="G31" i="37"/>
  <c r="G30" i="37"/>
  <c r="G27" i="37"/>
  <c r="G28" i="37"/>
  <c r="G29" i="37"/>
  <c r="G26" i="37"/>
  <c r="F25" i="37"/>
  <c r="G24" i="37"/>
  <c r="G23" i="37"/>
  <c r="F22" i="37"/>
  <c r="G21" i="37"/>
  <c r="G20" i="37"/>
  <c r="D20" i="37" s="1"/>
  <c r="G19" i="37"/>
  <c r="D19" i="37" s="1"/>
  <c r="G17" i="37"/>
  <c r="G18" i="37"/>
  <c r="G16" i="37"/>
  <c r="F75" i="37" l="1"/>
  <c r="E75" i="37"/>
  <c r="E74" i="37" s="1"/>
  <c r="G76" i="37"/>
  <c r="G75" i="37" s="1"/>
  <c r="D52" i="37" l="1"/>
  <c r="D53" i="37"/>
  <c r="D54" i="37"/>
  <c r="D55" i="37"/>
  <c r="D56" i="37"/>
  <c r="D57" i="37"/>
  <c r="D58" i="37"/>
  <c r="D59" i="37"/>
  <c r="D60" i="37"/>
  <c r="D61" i="37"/>
  <c r="D62" i="37"/>
  <c r="F50" i="37"/>
  <c r="G50" i="37"/>
  <c r="H50" i="37"/>
  <c r="D45" i="37"/>
  <c r="D46" i="37"/>
  <c r="D47" i="37"/>
  <c r="D48" i="37"/>
  <c r="D34" i="37"/>
  <c r="D36" i="37"/>
  <c r="D37" i="37"/>
  <c r="D38" i="37"/>
  <c r="D39" i="37"/>
  <c r="D40" i="37"/>
  <c r="C51" i="37"/>
  <c r="C49" i="37"/>
  <c r="C44" i="37"/>
  <c r="C45" i="37"/>
  <c r="C46" i="37"/>
  <c r="C47" i="37"/>
  <c r="C48" i="37"/>
  <c r="C43" i="37"/>
  <c r="C42" i="37"/>
  <c r="C39" i="37"/>
  <c r="C40" i="37"/>
  <c r="C37" i="37"/>
  <c r="C38" i="37"/>
  <c r="C17" i="37"/>
  <c r="C18" i="37"/>
  <c r="C19" i="37"/>
  <c r="C21" i="37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36" i="37"/>
  <c r="C16" i="37"/>
  <c r="C76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G51" i="48" l="1"/>
  <c r="G23" i="48"/>
  <c r="G21" i="48"/>
  <c r="G12" i="48"/>
  <c r="G22" i="48" l="1"/>
  <c r="G11" i="48"/>
  <c r="C20" i="44"/>
  <c r="D20" i="44"/>
  <c r="G10" i="48" l="1"/>
  <c r="G9" i="48" s="1"/>
  <c r="G8" i="48" s="1"/>
  <c r="C32" i="44"/>
  <c r="D32" i="44"/>
  <c r="E32" i="44"/>
  <c r="F81" i="42" l="1"/>
  <c r="F80" i="42" s="1"/>
  <c r="E81" i="42"/>
  <c r="E80" i="42" s="1"/>
  <c r="D81" i="42"/>
  <c r="D80" i="42" s="1"/>
  <c r="D78" i="42" l="1"/>
  <c r="C62" i="44"/>
  <c r="G48" i="50"/>
  <c r="E78" i="42"/>
  <c r="D62" i="44"/>
  <c r="H48" i="50"/>
  <c r="F78" i="42"/>
  <c r="E62" i="44"/>
  <c r="I48" i="50"/>
  <c r="D49" i="37"/>
  <c r="I47" i="50" l="1"/>
  <c r="I46" i="50" s="1"/>
  <c r="I45" i="50" s="1"/>
  <c r="I44" i="50" s="1"/>
  <c r="I42" i="50" s="1"/>
  <c r="I55" i="50"/>
  <c r="I54" i="50" s="1"/>
  <c r="I53" i="50" s="1"/>
  <c r="I52" i="50" s="1"/>
  <c r="I51" i="50" s="1"/>
  <c r="I49" i="50" s="1"/>
  <c r="H55" i="50"/>
  <c r="H54" i="50" s="1"/>
  <c r="H53" i="50" s="1"/>
  <c r="H52" i="50" s="1"/>
  <c r="H51" i="50" s="1"/>
  <c r="H49" i="50" s="1"/>
  <c r="H47" i="50"/>
  <c r="H46" i="50" s="1"/>
  <c r="H45" i="50" s="1"/>
  <c r="H44" i="50" s="1"/>
  <c r="H42" i="50" s="1"/>
  <c r="G55" i="50"/>
  <c r="G54" i="50" s="1"/>
  <c r="G53" i="50" s="1"/>
  <c r="G52" i="50" s="1"/>
  <c r="G51" i="50" s="1"/>
  <c r="G49" i="50" s="1"/>
  <c r="G47" i="50"/>
  <c r="G46" i="50" s="1"/>
  <c r="G45" i="50" s="1"/>
  <c r="G44" i="50" s="1"/>
  <c r="G42" i="50" s="1"/>
  <c r="D44" i="37"/>
  <c r="D43" i="37"/>
  <c r="E41" i="37"/>
  <c r="F41" i="37"/>
  <c r="H41" i="37"/>
  <c r="E50" i="37"/>
  <c r="H15" i="37"/>
  <c r="E15" i="37"/>
  <c r="H13" i="37" l="1"/>
  <c r="H73" i="37" s="1"/>
  <c r="H40" i="50"/>
  <c r="G40" i="50"/>
  <c r="I40" i="50"/>
  <c r="E13" i="37"/>
  <c r="G15" i="37"/>
  <c r="G41" i="37"/>
  <c r="F15" i="37"/>
  <c r="H11" i="37" l="1"/>
  <c r="E73" i="37"/>
  <c r="E11" i="37" s="1"/>
  <c r="F13" i="37"/>
  <c r="G13" i="37"/>
  <c r="G38" i="50"/>
  <c r="H38" i="50"/>
  <c r="F73" i="37" l="1"/>
  <c r="G11" i="37"/>
  <c r="D17" i="37"/>
  <c r="D18" i="37"/>
  <c r="D41" i="37"/>
  <c r="D42" i="37"/>
  <c r="D50" i="37"/>
  <c r="D51" i="37"/>
  <c r="I38" i="50" l="1"/>
  <c r="F13" i="42"/>
  <c r="D15" i="42"/>
  <c r="D13" i="42" s="1"/>
  <c r="D23" i="44" l="1"/>
  <c r="D53" i="44" s="1"/>
  <c r="E13" i="42"/>
  <c r="D11" i="42"/>
  <c r="D9" i="42" s="1"/>
  <c r="C23" i="44"/>
  <c r="C53" i="44" s="1"/>
  <c r="D16" i="37" l="1"/>
  <c r="H9" i="37" l="1"/>
  <c r="G9" i="37"/>
  <c r="E9" i="37"/>
  <c r="F11" i="37" l="1"/>
  <c r="D73" i="37" l="1"/>
  <c r="G36" i="50"/>
  <c r="E23" i="44"/>
  <c r="E53" i="44" s="1"/>
  <c r="D15" i="37"/>
  <c r="G35" i="50" l="1"/>
  <c r="G34" i="50" s="1"/>
  <c r="G33" i="50" s="1"/>
  <c r="G31" i="50" s="1"/>
  <c r="G30" i="50" s="1"/>
  <c r="H36" i="50"/>
  <c r="I36" i="50"/>
  <c r="G29" i="50" l="1"/>
  <c r="G28" i="50" s="1"/>
  <c r="G27" i="50" s="1"/>
  <c r="G26" i="50" s="1"/>
  <c r="G24" i="50" s="1"/>
  <c r="G22" i="50" s="1"/>
  <c r="H35" i="50"/>
  <c r="H34" i="50" s="1"/>
  <c r="H33" i="50" s="1"/>
  <c r="H31" i="50" s="1"/>
  <c r="H30" i="50" s="1"/>
  <c r="I35" i="50"/>
  <c r="E11" i="42"/>
  <c r="E9" i="42" s="1"/>
  <c r="F11" i="42"/>
  <c r="F9" i="42" s="1"/>
  <c r="D13" i="37"/>
  <c r="I34" i="50" l="1"/>
  <c r="I33" i="50" s="1"/>
  <c r="I31" i="50" s="1"/>
  <c r="I30" i="50" s="1"/>
  <c r="I29" i="50" s="1"/>
  <c r="I28" i="50" s="1"/>
  <c r="I27" i="50" s="1"/>
  <c r="I26" i="50" s="1"/>
  <c r="I24" i="50" s="1"/>
  <c r="I22" i="50" s="1"/>
  <c r="I20" i="50" s="1"/>
  <c r="I18" i="50" s="1"/>
  <c r="I16" i="50" s="1"/>
  <c r="I14" i="50" s="1"/>
  <c r="I12" i="50" s="1"/>
  <c r="I10" i="50" s="1"/>
  <c r="G20" i="50"/>
  <c r="G18" i="50" s="1"/>
  <c r="G16" i="50" s="1"/>
  <c r="G14" i="50" s="1"/>
  <c r="G12" i="50" s="1"/>
  <c r="G10" i="50" s="1"/>
  <c r="H29" i="50"/>
  <c r="H28" i="50" s="1"/>
  <c r="H27" i="50" s="1"/>
  <c r="H26" i="50" s="1"/>
  <c r="H24" i="50" s="1"/>
  <c r="H22" i="50" s="1"/>
  <c r="D11" i="37"/>
  <c r="F9" i="37"/>
  <c r="D9" i="37" s="1"/>
  <c r="H20" i="50" l="1"/>
  <c r="H18" i="50" s="1"/>
  <c r="H16" i="50" s="1"/>
  <c r="H14" i="50" s="1"/>
  <c r="H12" i="50" s="1"/>
  <c r="H10" i="50" s="1"/>
  <c r="D76" i="37"/>
  <c r="H75" i="37"/>
  <c r="H74" i="37" s="1"/>
  <c r="D75" i="37" l="1"/>
  <c r="F74" i="37"/>
  <c r="D74" i="37" s="1"/>
</calcChain>
</file>

<file path=xl/sharedStrings.xml><?xml version="1.0" encoding="utf-8"?>
<sst xmlns="http://schemas.openxmlformats.org/spreadsheetml/2006/main" count="457" uniqueCount="219">
  <si>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</si>
  <si>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</si>
  <si>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</si>
  <si>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</si>
  <si>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</si>
  <si>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</si>
  <si>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</si>
  <si>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</si>
  <si>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</si>
  <si>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</si>
  <si>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</si>
  <si>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</si>
  <si>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</si>
  <si>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</si>
  <si>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</si>
  <si>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</si>
  <si>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</si>
  <si>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</si>
  <si>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</si>
  <si>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</si>
  <si>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</si>
  <si>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</si>
  <si>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</si>
  <si>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</si>
  <si>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</si>
  <si>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</si>
  <si>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</si>
  <si>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</si>
  <si>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</si>
  <si>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</si>
  <si>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</si>
  <si>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</si>
  <si>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</si>
  <si>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</si>
  <si>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</si>
  <si>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</si>
  <si>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</si>
  <si>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</si>
  <si>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</si>
  <si>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</si>
  <si>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</si>
  <si>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</si>
  <si>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</si>
  <si>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</si>
  <si>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</si>
  <si>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</si>
  <si>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</si>
  <si>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</si>
  <si>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</si>
  <si>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</si>
  <si>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</si>
  <si>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</si>
  <si>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</si>
  <si>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</si>
  <si>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Միջպետական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</si>
  <si>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</si>
  <si>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</si>
  <si>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</si>
  <si>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</si>
  <si>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</si>
  <si>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</si>
  <si>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</si>
  <si>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</si>
  <si>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</si>
  <si>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</si>
  <si>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</si>
  <si>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</si>
  <si>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</si>
  <si>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</si>
  <si>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</si>
  <si>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</si>
  <si>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</si>
  <si>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</si>
  <si>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</si>
  <si>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</si>
  <si>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</si>
  <si>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</si>
  <si>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</si>
  <si>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</si>
  <si>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</si>
  <si>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</si>
  <si>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</si>
  <si>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</si>
  <si>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</si>
  <si>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</si>
  <si>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</si>
  <si>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</si>
  <si>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</si>
  <si>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</si>
  <si>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</si>
  <si>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</si>
  <si>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</si>
  <si>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</si>
  <si>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</si>
  <si>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</si>
  <si>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</si>
  <si>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</si>
  <si>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</si>
  <si>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</si>
  <si>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</si>
  <si>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</si>
  <si>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</si>
  <si>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 xml:space="preserve"> ԱՅԼ ՀԻՄՆԱԿԱՆ ՄԻՋՈՑՆԵՐ</t>
  </si>
  <si>
    <t xml:space="preserve"> - Նախագծահետազոտական ծախսեր</t>
  </si>
  <si>
    <t>Բաժին</t>
  </si>
  <si>
    <t>Խումբ</t>
  </si>
  <si>
    <t>Դաս</t>
  </si>
  <si>
    <t>Տրանսպորտային օբյեկտների հիմնանորոգում</t>
  </si>
  <si>
    <t>Տրանսպորտային օբյեկտների հիմնանորոգում,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</si>
  <si>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</si>
  <si>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</si>
  <si>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</si>
  <si>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</si>
  <si>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</si>
  <si>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</si>
  <si>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Միջոցառումն իրականացնողի անվանումը </t>
  </si>
  <si>
    <t xml:space="preserve">  Մասնագիտացված միավոր </t>
  </si>
  <si>
    <t xml:space="preserve"> Հանրապետական նշանակության ավտոճանապարհներ </t>
  </si>
  <si>
    <t>Փորձաքննության ծառայություններ</t>
  </si>
  <si>
    <t>1049   21002</t>
  </si>
  <si>
    <t>ՀՀ կառավարության 2022 թվականի</t>
  </si>
  <si>
    <t>Մ-3, Թուրքիայի սահման-Մարգարա-Վանաձոր-Տաշիր-Վրաստանի սահման միջպետական նշանակության ավտոճանապարհի կմ11+400 հատվածում գտնվող կամրջի հիմնանորոգում</t>
  </si>
  <si>
    <t>Մ-1, Երևան-Գյումրի-Վրաստանի սահման միջպետական նշանակության ավտոճանապարհի կմ113+200-կմ 118+900 հատվածի հիմնանորոգում</t>
  </si>
  <si>
    <t>Մ-1, Երևան-Գյումրի-Վրաստանի սահման միջպետական նշանակության ավտոճանապարհի կմ 130+100-կմ134+500 հատվածի հիմնանորոգում</t>
  </si>
  <si>
    <t>Մ-1, Երևան-Գյումրի-Վրաստանի սահման միջպետական նշանակության ավտոճանապարհի կմ 141+500-կմ143+300 հատվածի հիմնանորոգում</t>
  </si>
  <si>
    <t>Մ-1, Երևան-Գյումրի-Վրաստանի սահման միջպետական նշանակության ավտոճանապարհի կմ160+200-կմ171+700 հատվածի հիմնանորոգում</t>
  </si>
  <si>
    <t>Մ-2, Երևան-Երասխ-Գորիս-Մեղրի-Իրանի սահման միջպետական նշանակության ավտոճանապարհի կմ77+350 - կմ82+000 հատվածի հիմնանորոգում</t>
  </si>
  <si>
    <t>Մ-2, Երևան-Երասխ-Գորիս-Մեղրի-Իրանի սահման միջպետական նշանակության ավտոճանապարհի կմ91+600 - կմ98+000 հատվածի հիմնանորոգում</t>
  </si>
  <si>
    <t>Մ-2, Երևան-Երասխ-Գորիս-Մեղրի-Իրանի սահման միջպետական նշանակության ավտոճանապարհի կմ108+400 - կմ126+100 հատվածի հիմնանորոգում</t>
  </si>
  <si>
    <t>Մ-2, Երևան-Երասխ-Գորիս-Մեղրի-Իրանի սահման միջպետական նշանակության ավտոճանապարհի կմ131+500 - կմ139+000 հատվածի հիմնանորոգում</t>
  </si>
  <si>
    <t>Մ-2, Երևան-Երասխ-Գորիս-Մեղրի-Իրանի սահման միջպետական նշանակության ավտոճանապարհի կմ142+000 - կմ150+700 հատվածի հիմնանորոգում</t>
  </si>
  <si>
    <t>Մ-2, Երևան-Երասխ-Գորիս-Մեղրի-Իրանի սահման միջպետական նշանակության ավտոճանապարհի կմ150+700 - կմ167+600 հատվածի հիմնանորոգում</t>
  </si>
  <si>
    <t>Մ-2, Երևան-Երասխ-Գորիս-Մեղրի-Իրանի սահման միջպետական նշանակության ավտոճանապարհի կմ182+532 - կմ190+000 հատվածի հիմնանորոգում</t>
  </si>
  <si>
    <t>Մ-2, Երևան-Երասխ-Գորիս-Մեղրի-Իրանի սահման միջպետական նշանակության ավտոճանապարհի կմ235+000 - կմ248+000 հատվածի հիմնանորոգում</t>
  </si>
  <si>
    <t>Մ-2, (Սյունիք) /Մ-2/ - Աղվանի- Տաթև - /Մ-2/ միջպետական նշանակության ավտոճանապարհի Վերին Խոտանանը շրջանցող ճանապարհահատվածի կառուցում</t>
  </si>
  <si>
    <t>Մ-2, Երևան – Երասխ – Գորիս – Մեղրի – Իրանի Իսլամական Հանրապետության սահման միջպետական նշանակության ավտոճանապարհի Որոտան - Բարձրավան Շուռնուխ հատվածը շրջանցող ճանապարհահատվածի վերակառուցում</t>
  </si>
  <si>
    <t>Մ-2, Երևան-Երասխ-Գորիս-Մեղրի-Իրանի սահման միջպետական նշանակության ավտոճանապարհի կմ297+800 - կմ311+250 հատվածի հիմնանորոգում</t>
  </si>
  <si>
    <t>Մ-2, Երևան-Երասխ-Գորիս-Մեղրի-Իրանի սահման միջպետական նշանակության ավտոճանապարհի կմ329+820 - կմ338+100 հատվածի հիմնանորոգում</t>
  </si>
  <si>
    <t>Մ-3, Թուրքիայի սահման-Մարգարա-Վանաձոր-Տաշիր-Վրաստանի սահման միջպետական նշանակության ավտոճանապարհի կմ39+500-կմ45+300 հատվածի հիմնանորոգում</t>
  </si>
  <si>
    <t>Մ4, Երևան - Սևան - Իջևան – Ադրբեջանի Հանրապետության սահման միջպետական նշանակության ավտոճանապարհի կմ144+240-կմ148+200 հատվածի հիմնանորոգում</t>
  </si>
  <si>
    <t xml:space="preserve">Մ-10, Սևան-Մարտունի-Գետափ միջպետական նշանակության ավտոճանապարհի կմ1+000-կմ17+000 հատվածի հիմնանորոգում (բացառությամբ կմ2+800-կմ5+300, կմ5+750-կմ5+886 և կմ6+850-կմ7+034 հատվածների) </t>
  </si>
  <si>
    <t>Մ-11, Մարտունի - Վարդենիս - ԼՂՀ սահման միջպետական նշանակության ավտոճանապարհի կմ0+000-կմ5+900 հատվածի հիմնանորոգում</t>
  </si>
  <si>
    <t>Մ-11, Մարտունի - Վարդենիս - ԼՂՀ սահման միջպետական նշանակության ավտոճանապարհի կմ10+800-կմ25+500 հատվածի հիմնանորոգում</t>
  </si>
  <si>
    <t>Մ-11, Մարտունի - Վարդենիս - ԼՂՀ սահման միջպետական նշանակության ավտոճանապարհի կմ25+500-կմ29+200 հատվածի հիմնանորոգում(գաբիոն)</t>
  </si>
  <si>
    <t>Մ-11, Մարտունի - Վարդենիս - ԼՂՀ սահման միջպետական նշանակության ավտոճանապարհի կմ29+200-կմ38+200 հատվածի հիմնանորոգում</t>
  </si>
  <si>
    <t>Մ-16, /Մ-4/ - Ոսկեպար - Նոյեմբերյան - /Մ-6/ միջպետական նշանակության ավտոճանապարհի կմ0+070-կմ7+000 հատվածի հիմնանորոգում</t>
  </si>
  <si>
    <t>Հ-22, /Մ-6/ - Դսեղ – /Հ-70/ հանրապետական նշանակության ավտոճանապարհի կմ 8+000-կմ 13+900 հատվածի հիմնանորոգում</t>
  </si>
  <si>
    <t>Հ-30, /Մ-4/ - Ճամբարակ - /Մ-14/ հանրապետական նշանակության ավտոճանապարհի կմ 32+000-կմ 35+000 հատվածի հիմնանորոգում</t>
  </si>
  <si>
    <t>Հ-30,Մոտեցում Արծվաշենին հանրապետական նշանակության ավտոճանապարհի կմ 0+000-կմ 5+000 հատվածի հիմնանորոգում</t>
  </si>
  <si>
    <t>Հ37,/Մ-4/ - Այգեհովիտ - Վազաշեն - Պառավաքար - Այգեպար հանրապետական նշանակության ավտոճանապարհի կմ 0+000-կմ 17+300 հատվածի հիմնանորոգում</t>
  </si>
  <si>
    <t>Հ38,/Հ-30/ (Թթուջուր) – /Հ-36/ (Նավուր) հանրապետական նշանակության ավտոճանապարհի կմ 0+000-կմ 15+100 հատվածի հիմնանորոգում</t>
  </si>
  <si>
    <t>Հ40,/Մ-2/ (Արենի) - Խաչիկ - Գնիշիկ - Եղեգնաձոր հանրապետական նշանակության ավտոճանապարհի կմ 58+000-կմ 70+000 հատվածի հիմնանորոգում</t>
  </si>
  <si>
    <t>Հ-41, /Մ-2/ - Նորավանքի պատմական հուշարձան հանրապետական նշանակության ավտոճանապարհի կմ0+000-կմ8+100 հատվածի հիմնանորոգում</t>
  </si>
  <si>
    <t>Հ-87, /Մ-16/ Մակարավանքի պատմական հուշարձան հանրապետական նշանակության ավտոճանապարհի կմ4+300-կմ7+800 հատվածի հիմնանորոգում</t>
  </si>
  <si>
    <t>Տ-1-15, /Հ-21/ - Ծաղկահովիտ ավտոճանապարհի կմ0+000 - կմ1+300 հատվածի հիմնանորոգում</t>
  </si>
  <si>
    <t>Տ-1-35, /Հ-81/ (Հացաշեն) - Սորիկ ավտոճանապարհի կմ0+000 - կմ5+100 հատվածի հիմնանորոգում</t>
  </si>
  <si>
    <t>Տ-1-52, /Հ-21/ - Գեղաձոր  ավտոճանապարհի կմ0+000-կմ1+600 հատվածի հիմնանորոգում</t>
  </si>
  <si>
    <t>Տ-1-63,/Հ-81/ (Թաթուլ) – Կանաչ - Հակո ավտոճանապարհի կմ0+000 - կմ12+100 հատվածի հիմնանորոգում</t>
  </si>
  <si>
    <t>Տ-1-65, /Մ-1/ - Ներքին Բազմաբերդ (Տ-1-60) ավտոճանապարհի կմ1+300 – կմ1+400 հատվածի հիմնանորոգում</t>
  </si>
  <si>
    <t>Տ-1-68, Ներքին Բազմաբերդ (Տ-1-65) – Կաքավաձոր (Տ-1-60) ավտոճանապարհի կմ0+000 – կմ4+100 հատվածի հիմնանորոգում</t>
  </si>
  <si>
    <t>Տ-2-31, /Տ-2-30/ - Բերդիկ - /Հ-9/ (Այգեստան) ավտոճանապարհի կմ0+000-կմ2+100 հատվածի հիմնանորոգում</t>
  </si>
  <si>
    <t>Տ-2-62, /Հ-8/ (Այգավան) - /Հ-11/ (Եղեգնավան) ավտոճանապարհի կմ0+100 - կմ3+000 հատվածի հիմնանորոգում</t>
  </si>
  <si>
    <t>Տ-3-15, /Հ-15/ - Ալաշկերտ (Տ-3-14) ավտոճանապարհի կմ0+000-կմ1+000 հատվածի հիմնանորոգում</t>
  </si>
  <si>
    <t>Տ-4-13,/Հ-39/ (Գավառ) – Գանձակ – Սարուխան – Գեղարքունիք ավտոճանապարհի կմ0+000-կմ12+900 հատվածի հիմնանորոգում</t>
  </si>
  <si>
    <t>Տ-5-23, /Մ-3/ - Սարամեջ ավտոճանապարհի կմ0+000-կմ4+300 հատվածի հիմնանորոգում</t>
  </si>
  <si>
    <t>Տ-8-22, /Մ-2/ - Վարդավանք – Խդրանց - Ագարակ ավտոճանապարհի կմ0+000 - կմ13+100 հատվածի հիմնանորոգում</t>
  </si>
  <si>
    <t>Տ-10-16, /Հ-64/ - Քոլագիրի ճամբար ավտոճանապարհի կմ0+000 - կմ1+700 հատվածի հիմնանորոգում</t>
  </si>
  <si>
    <t>Տ-10-9, /Հ-36/ - Չինչին (Տ-10-38) ավտոճանապարհի կմ0+000 - կմ10+000 հատվածի հիմնանորոգում</t>
  </si>
  <si>
    <t>Տ-10-32, /Մ-4/ - Դիտավան ավտոճանապարհի կմ0+000 - կմ3+100 հատվածի հիմնանորոգում</t>
  </si>
  <si>
    <t>ՀՀ Լոռու մարզի Ստեփանավան քաղաքի Չարենցի փողոցի 1.725կմ հատվածի և Արևելյան փողոցի 0.120 կմ հատվածի հիմնանորոգում</t>
  </si>
  <si>
    <t>Վանաձոր քաղաքային համայնքի Կ. Դեմիրճյան փողոցի հիմնանորոգում</t>
  </si>
  <si>
    <t>Վանաձոր քաղաքային համայնքի Գրիգոր Լուսավորիչ փողոցի հիմնանորոգում</t>
  </si>
  <si>
    <t xml:space="preserve">Վանաձոր քաղաքային համայնքի Խորենացի փողոցի (երկու երթևեկելի գոիտիներ /0.4կմ+0.4կմ/) հիմնանորոգում </t>
  </si>
  <si>
    <t>Վանաձոր քաղաքային համայնքի Մոսկովյան փողոցի հիմնանորոգում</t>
  </si>
  <si>
    <t>Վանաձոր քաղաքային համայնքի Նարեկացի փողոց-Կոմիտաս վարդապետ Հրապարակ էստակադայի հիմնանորոգում</t>
  </si>
  <si>
    <t xml:space="preserve"> Մարզային նշանակության ավտոճանապարհներ </t>
  </si>
  <si>
    <t>Տ-8-93.Լծեն-Տաթև ավտոճանապարհի վերակառուցում</t>
  </si>
  <si>
    <t>Մ-2, Երևան-Երասխ-Գորիս-Մեղրի-Իրանի սահման կմ53+150 - կմ65+350 հատվածի հիմնանորոգում</t>
  </si>
  <si>
    <t xml:space="preserve">Մ-10, Սևան-Մարտունի-Գետափ միջպետական նշանակության ավտոճանապարհի կմ122+000 - կմ124+000 հատվածում հողային պաստառի փլուզված հատվածների, պաշտպանիչ հենապատերի և կառուցվածքների վերակագնում </t>
  </si>
  <si>
    <t>50531140/501</t>
  </si>
  <si>
    <t>50531140/502</t>
  </si>
  <si>
    <t>50531140/503</t>
  </si>
  <si>
    <t>50531140/504</t>
  </si>
  <si>
    <t>50531140/505</t>
  </si>
  <si>
    <t>50531140/506</t>
  </si>
  <si>
    <t>50531140/507</t>
  </si>
  <si>
    <t>50531140/508</t>
  </si>
  <si>
    <t>Նախագծերի պատրաստում, ծախսերի գնահատում</t>
  </si>
  <si>
    <t>ՀՀ Լոռու մարզի, Ստեփանավան քաղաքի Սուրբ Վարդան փողոցի կմ 0+000-կմ 1+600(Հ-34-ի հետ հատման կետ) հատվածի հիմնանորոգում</t>
  </si>
  <si>
    <t>45231177/540</t>
  </si>
  <si>
    <t>45231177/542</t>
  </si>
  <si>
    <t>45231177/541</t>
  </si>
  <si>
    <t>45231177/538</t>
  </si>
  <si>
    <t>45231177/507</t>
  </si>
  <si>
    <t>45231177/508</t>
  </si>
  <si>
    <t>45231177/591</t>
  </si>
  <si>
    <t>45231177/61</t>
  </si>
  <si>
    <t>45231177/589</t>
  </si>
  <si>
    <t>ՀԲՄ</t>
  </si>
  <si>
    <t>ԳՀ</t>
  </si>
  <si>
    <t>ԲՄ</t>
  </si>
  <si>
    <t>71351540/509</t>
  </si>
  <si>
    <t>71351540/537</t>
  </si>
  <si>
    <t>71351540/542</t>
  </si>
  <si>
    <t>71351540/13</t>
  </si>
  <si>
    <t>ՄԱ</t>
  </si>
  <si>
    <t>71351540/528</t>
  </si>
  <si>
    <t>98111140/24</t>
  </si>
  <si>
    <t>98111140/29</t>
  </si>
  <si>
    <t>98111140/31</t>
  </si>
  <si>
    <t>98111140/45</t>
  </si>
  <si>
    <t>71351540/504</t>
  </si>
  <si>
    <t>98111140/19</t>
  </si>
  <si>
    <t>98111140/60</t>
  </si>
  <si>
    <t>71241200/501</t>
  </si>
  <si>
    <t>ՀՄԱ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</si>
  <si>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</si>
  <si>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</si>
  <si>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45231177/505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</si>
</sst>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 * #,##0.0_)\ _€_ ;_ * \(#,##0.0\)\ _€_ ;_ * &quot;-&quot;?_)\ _€_ ;_ @_ 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3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164" fontId="2" fillId="0" borderId="0" applyFont="0" applyFill="0" applyBorder="0" applyAlignment="0" applyProtection="0"/>
    <xf numFmtId="0" fontId="39" fillId="51" borderId="39" applyNumberFormat="0" applyAlignment="0" applyProtection="0"/>
    <xf numFmtId="164" fontId="2" fillId="0" borderId="0" applyFont="0" applyFill="0" applyBorder="0" applyAlignment="0" applyProtection="0"/>
    <xf numFmtId="0" fontId="46" fillId="41" borderId="39" applyNumberFormat="0" applyAlignment="0" applyProtection="0"/>
    <xf numFmtId="0" fontId="2" fillId="0" borderId="0"/>
    <xf numFmtId="0" fontId="10" fillId="54" borderId="40" applyNumberFormat="0" applyFont="0" applyAlignment="0" applyProtection="0"/>
    <xf numFmtId="0" fontId="49" fillId="51" borderId="41" applyNumberFormat="0" applyAlignment="0" applyProtection="0"/>
    <xf numFmtId="0" fontId="51" fillId="0" borderId="42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21" applyNumberFormat="0" applyFont="0" applyAlignment="0" applyProtection="0"/>
    <xf numFmtId="164" fontId="1" fillId="0" borderId="0" applyFont="0" applyFill="0" applyBorder="0" applyAlignment="0" applyProtection="0"/>
    <xf numFmtId="0" fontId="46" fillId="41" borderId="43" applyNumberFormat="0" applyAlignment="0" applyProtection="0"/>
    <xf numFmtId="0" fontId="49" fillId="51" borderId="45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3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6" applyNumberFormat="0" applyFill="0" applyAlignment="0" applyProtection="0"/>
    <xf numFmtId="0" fontId="10" fillId="54" borderId="44" applyNumberFormat="0" applyFont="0" applyAlignment="0" applyProtection="0"/>
  </cellStyleXfs>
  <cellXfs count="169">
    <xf numFmtId="0" fontId="0" fillId="0" borderId="0" xfId="0"/>
    <xf numFmtId="0" fontId="9" fillId="55" borderId="32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Border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horizontal="left" vertical="top" wrapText="1"/>
    </xf>
    <xf numFmtId="166" fontId="9" fillId="55" borderId="32" xfId="6" applyNumberFormat="1" applyFont="1" applyFill="1" applyBorder="1" applyAlignment="1">
      <alignment horizontal="right" vertical="center"/>
    </xf>
    <xf numFmtId="168" fontId="75" fillId="55" borderId="32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horizontal="left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6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9" fillId="55" borderId="32" xfId="0" applyFont="1" applyFill="1" applyBorder="1" applyAlignment="1">
      <alignment horizontal="center" vertical="center"/>
    </xf>
    <xf numFmtId="49" fontId="9" fillId="55" borderId="32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8" fontId="9" fillId="0" borderId="0" xfId="7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vertical="center" wrapText="1"/>
    </xf>
    <xf numFmtId="0" fontId="9" fillId="0" borderId="32" xfId="0" applyFont="1" applyFill="1" applyBorder="1" applyAlignment="1">
      <alignment horizontal="left" vertical="center" wrapText="1"/>
    </xf>
    <xf numFmtId="168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8" fontId="9" fillId="0" borderId="0" xfId="7" applyNumberFormat="1" applyFont="1" applyFill="1" applyAlignment="1">
      <alignment vertical="center" wrapText="1"/>
    </xf>
    <xf numFmtId="173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39" fontId="9" fillId="0" borderId="0" xfId="9" applyNumberFormat="1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2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8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168" fontId="74" fillId="0" borderId="11" xfId="7" applyNumberFormat="1" applyFont="1" applyFill="1" applyBorder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167" fontId="9" fillId="0" borderId="32" xfId="117" applyNumberFormat="1" applyFont="1" applyFill="1" applyBorder="1" applyAlignment="1">
      <alignment horizontal="righ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32" xfId="117" applyNumberFormat="1" applyFont="1" applyFill="1" applyBorder="1" applyAlignment="1">
      <alignment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7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left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8" fontId="9" fillId="0" borderId="1" xfId="7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7" fontId="9" fillId="0" borderId="0" xfId="9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166" fontId="9" fillId="55" borderId="0" xfId="8" applyNumberFormat="1" applyFont="1" applyFill="1" applyAlignment="1">
      <alignment horizontal="left" vertical="center" wrapText="1"/>
    </xf>
    <xf numFmtId="166" fontId="75" fillId="55" borderId="0" xfId="0" applyNumberFormat="1" applyFont="1" applyFill="1" applyAlignment="1">
      <alignment horizontal="left" vertical="center" indent="2"/>
    </xf>
    <xf numFmtId="168" fontId="9" fillId="55" borderId="32" xfId="7" applyNumberFormat="1" applyFont="1" applyFill="1" applyBorder="1" applyAlignment="1">
      <alignment horizontal="center" vertical="center"/>
    </xf>
    <xf numFmtId="0" fontId="9" fillId="55" borderId="32" xfId="0" applyFont="1" applyFill="1" applyBorder="1" applyAlignment="1">
      <alignment horizontal="left" vertical="center" wrapText="1"/>
    </xf>
    <xf numFmtId="168" fontId="75" fillId="55" borderId="0" xfId="0" applyNumberFormat="1" applyFont="1" applyFill="1" applyAlignment="1">
      <alignment horizontal="left" vertical="center" indent="2"/>
    </xf>
    <xf numFmtId="168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168" fontId="9" fillId="0" borderId="32" xfId="422" applyNumberFormat="1" applyFont="1" applyFill="1" applyBorder="1" applyAlignment="1">
      <alignment horizontal="center" vertical="center"/>
    </xf>
    <xf numFmtId="0" fontId="9" fillId="55" borderId="32" xfId="42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2" xfId="9" applyFont="1" applyFill="1" applyBorder="1" applyAlignment="1">
      <alignment horizontal="left" vertical="center" wrapText="1"/>
    </xf>
    <xf numFmtId="172" fontId="9" fillId="0" borderId="32" xfId="0" applyNumberFormat="1" applyFont="1" applyFill="1" applyBorder="1" applyAlignment="1">
      <alignment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7" fontId="9" fillId="0" borderId="8" xfId="9" applyNumberFormat="1" applyFont="1" applyFill="1" applyBorder="1" applyAlignment="1">
      <alignment horizontal="center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167" fontId="9" fillId="0" borderId="4" xfId="9" applyNumberFormat="1" applyFont="1" applyFill="1" applyBorder="1" applyAlignment="1">
      <alignment horizontal="center" vertical="center" wrapText="1"/>
    </xf>
    <xf numFmtId="167" fontId="9" fillId="0" borderId="6" xfId="9" applyNumberFormat="1" applyFont="1" applyFill="1" applyBorder="1" applyAlignment="1">
      <alignment horizontal="center" vertical="center" wrapText="1"/>
    </xf>
    <xf numFmtId="167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9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167" fontId="9" fillId="0" borderId="9" xfId="9" applyNumberFormat="1" applyFont="1" applyFill="1" applyBorder="1" applyAlignment="1">
      <alignment horizontal="center"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55" borderId="9" xfId="9" applyFont="1" applyFill="1" applyBorder="1" applyAlignment="1">
      <alignment horizontal="center" vertical="top" wrapText="1"/>
    </xf>
    <xf numFmtId="0" fontId="9" fillId="55" borderId="34" xfId="9" applyFont="1" applyFill="1" applyBorder="1" applyAlignment="1">
      <alignment horizontal="center" vertical="top" wrapText="1"/>
    </xf>
    <xf numFmtId="0" fontId="9" fillId="55" borderId="37" xfId="9" applyFont="1" applyFill="1" applyBorder="1" applyAlignment="1">
      <alignment horizontal="center" vertical="top" wrapText="1"/>
    </xf>
    <xf numFmtId="0" fontId="9" fillId="55" borderId="38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74" fillId="55" borderId="35" xfId="9" applyFont="1" applyFill="1" applyBorder="1" applyAlignment="1">
      <alignment horizontal="left" vertical="top" wrapText="1"/>
    </xf>
    <xf numFmtId="0" fontId="74" fillId="55" borderId="34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center" vertical="top"/>
    </xf>
    <xf numFmtId="0" fontId="9" fillId="55" borderId="0" xfId="9" applyFont="1" applyFill="1" applyBorder="1" applyAlignment="1">
      <alignment horizontal="left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4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  <xf numFmtId="0" fontId="9" fillId="0" borderId="35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</cellXfs>
  <cellStyles count="893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2" xfId="352"/>
    <cellStyle name="Normal 12 2" xfId="35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7" xfId="123"/>
    <cellStyle name="Normal 8" xfId="8"/>
    <cellStyle name="Normal 8 2" xfId="134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Гиперссылка" xfId="421" builtinId="8"/>
    <cellStyle name="Название 2" xfId="380"/>
    <cellStyle name="Обычный" xfId="0" builtinId="0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Стиль 1" xfId="64"/>
    <cellStyle name="Финансовый" xfId="7" builtinId="3"/>
    <cellStyle name="Финансовый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zoomScaleNormal="100" workbookViewId="0"/>
  </sheetViews>
  <sheetFormatPr defaultRowHeight="17.25"/>
  <cols>
    <col min="1" max="1" width="7.42578125" style="46" customWidth="1"/>
    <col min="2" max="2" width="8.7109375" style="46" customWidth="1"/>
    <col min="3" max="3" width="56.5703125" style="43" customWidth="1"/>
    <col min="4" max="4" width="16.7109375" style="83" bestFit="1" customWidth="1"/>
    <col min="5" max="5" width="18.140625" style="83" customWidth="1"/>
    <col min="6" max="6" width="21.140625" style="83" customWidth="1"/>
    <col min="7" max="7" width="18.140625" style="83" customWidth="1"/>
    <col min="8" max="8" width="16.85546875" style="83" customWidth="1"/>
    <col min="9" max="9" width="15.28515625" style="43" bestFit="1" customWidth="1"/>
    <col min="10" max="16384" width="9.140625" style="43"/>
  </cols>
  <sheetData>
    <row r="1" spans="1:9" ht="16.5" customHeight="1">
      <c r="B1" s="69"/>
      <c r="C1" s="69"/>
      <c r="D1" s="69"/>
      <c r="E1" s="69"/>
      <c r="F1" s="69"/>
      <c r="G1" s="69"/>
      <c r="H1" s="70" t="s">
        <v>59</v>
      </c>
    </row>
    <row r="2" spans="1:9" ht="16.5" customHeight="1">
      <c r="B2" s="69"/>
      <c r="C2" s="69"/>
      <c r="D2" s="69"/>
      <c r="E2" s="69"/>
      <c r="F2" s="69"/>
      <c r="G2" s="69"/>
      <c r="H2" s="70" t="s">
        <v>92</v>
      </c>
    </row>
    <row r="3" spans="1:9" ht="16.5" customHeight="1">
      <c r="B3" s="69"/>
      <c r="C3" s="69"/>
      <c r="D3" s="69"/>
      <c r="E3" s="69"/>
      <c r="F3" s="69"/>
      <c r="G3" s="69"/>
      <c r="H3" s="70" t="s">
        <v>0</v>
      </c>
    </row>
    <row r="4" spans="1:9" ht="52.5" customHeight="1">
      <c r="A4" s="110" t="s">
        <v>93</v>
      </c>
      <c r="B4" s="110"/>
      <c r="C4" s="110"/>
      <c r="D4" s="110"/>
      <c r="E4" s="110"/>
      <c r="F4" s="110"/>
      <c r="G4" s="110"/>
      <c r="H4" s="110"/>
    </row>
    <row r="5" spans="1:9">
      <c r="A5" s="44"/>
      <c r="B5" s="44"/>
      <c r="C5" s="71"/>
      <c r="D5" s="72"/>
      <c r="E5" s="72"/>
      <c r="F5" s="72"/>
      <c r="G5" s="111" t="s">
        <v>87</v>
      </c>
      <c r="H5" s="111"/>
    </row>
    <row r="6" spans="1:9" s="46" customFormat="1" ht="39" customHeight="1">
      <c r="A6" s="120" t="s">
        <v>21</v>
      </c>
      <c r="B6" s="120"/>
      <c r="C6" s="112" t="s">
        <v>22</v>
      </c>
      <c r="D6" s="117" t="s">
        <v>36</v>
      </c>
      <c r="E6" s="118"/>
      <c r="F6" s="118"/>
      <c r="G6" s="118"/>
      <c r="H6" s="119"/>
    </row>
    <row r="7" spans="1:9" s="46" customFormat="1" ht="19.5" customHeight="1">
      <c r="A7" s="120"/>
      <c r="B7" s="120"/>
      <c r="C7" s="113"/>
      <c r="D7" s="115" t="s">
        <v>23</v>
      </c>
      <c r="E7" s="117" t="s">
        <v>6</v>
      </c>
      <c r="F7" s="118"/>
      <c r="G7" s="118"/>
      <c r="H7" s="119"/>
    </row>
    <row r="8" spans="1:9" s="46" customFormat="1" ht="110.25" customHeight="1">
      <c r="A8" s="73" t="s">
        <v>24</v>
      </c>
      <c r="B8" s="73" t="s">
        <v>25</v>
      </c>
      <c r="C8" s="114"/>
      <c r="D8" s="116"/>
      <c r="E8" s="74" t="s">
        <v>26</v>
      </c>
      <c r="F8" s="74" t="s">
        <v>27</v>
      </c>
      <c r="G8" s="74" t="s">
        <v>28</v>
      </c>
      <c r="H8" s="74" t="s">
        <v>29</v>
      </c>
    </row>
    <row r="9" spans="1:9" s="46" customFormat="1" ht="30.75" customHeight="1">
      <c r="A9" s="73"/>
      <c r="B9" s="73"/>
      <c r="C9" s="75" t="s">
        <v>30</v>
      </c>
      <c r="D9" s="42">
        <f>+E9+F9+G9+H9</f>
        <v>1.8917489796876907E-10</v>
      </c>
      <c r="E9" s="76">
        <f>E11</f>
        <v>0</v>
      </c>
      <c r="F9" s="76">
        <f>F11</f>
        <v>-90642.299999999814</v>
      </c>
      <c r="G9" s="76">
        <f>G11</f>
        <v>90642.3</v>
      </c>
      <c r="H9" s="76">
        <f>H11</f>
        <v>0</v>
      </c>
    </row>
    <row r="10" spans="1:9">
      <c r="A10" s="73"/>
      <c r="B10" s="73"/>
      <c r="C10" s="75" t="s">
        <v>31</v>
      </c>
      <c r="D10" s="77"/>
      <c r="E10" s="77"/>
      <c r="F10" s="77"/>
      <c r="G10" s="77"/>
      <c r="H10" s="77"/>
    </row>
    <row r="11" spans="1:9" s="46" customFormat="1" ht="51.75">
      <c r="A11" s="52"/>
      <c r="B11" s="53"/>
      <c r="C11" s="53" t="s">
        <v>34</v>
      </c>
      <c r="D11" s="76">
        <f>+E11+F11+G11+H11</f>
        <v>1.8917489796876907E-10</v>
      </c>
      <c r="E11" s="76">
        <f>+E13+E73</f>
        <v>0</v>
      </c>
      <c r="F11" s="76">
        <f>+F13+F73</f>
        <v>-90642.299999999814</v>
      </c>
      <c r="G11" s="76">
        <f>+G13+G73</f>
        <v>90642.3</v>
      </c>
      <c r="H11" s="76">
        <f>+H13+H73</f>
        <v>0</v>
      </c>
    </row>
    <row r="12" spans="1:9" s="46" customFormat="1">
      <c r="A12" s="52"/>
      <c r="B12" s="52"/>
      <c r="C12" s="52" t="s">
        <v>32</v>
      </c>
      <c r="D12" s="74"/>
      <c r="E12" s="74"/>
      <c r="F12" s="74"/>
      <c r="G12" s="74"/>
      <c r="H12" s="74"/>
    </row>
    <row r="13" spans="1:9" ht="34.5">
      <c r="A13" s="78">
        <v>1049</v>
      </c>
      <c r="B13" s="78">
        <v>21001</v>
      </c>
      <c r="C13" s="79" t="s">
        <v>35</v>
      </c>
      <c r="D13" s="76">
        <f>+E13+F13+G13+H13</f>
        <v>4748058.5999999996</v>
      </c>
      <c r="E13" s="76">
        <f>+E15+E41+E50</f>
        <v>0</v>
      </c>
      <c r="F13" s="76">
        <f>+F15+F41+F50</f>
        <v>4657416.3</v>
      </c>
      <c r="G13" s="76">
        <f>+G15+G41+G50</f>
        <v>90642.3</v>
      </c>
      <c r="H13" s="76">
        <f>+H15+H41+H50</f>
        <v>0</v>
      </c>
      <c r="I13" s="63"/>
    </row>
    <row r="14" spans="1:9">
      <c r="A14" s="78"/>
      <c r="B14" s="78"/>
      <c r="C14" s="52" t="s">
        <v>32</v>
      </c>
      <c r="D14" s="80"/>
      <c r="E14" s="80"/>
      <c r="F14" s="80"/>
      <c r="G14" s="80"/>
      <c r="H14" s="80"/>
    </row>
    <row r="15" spans="1:9" ht="34.5">
      <c r="A15" s="55"/>
      <c r="B15" s="55">
        <v>1</v>
      </c>
      <c r="C15" s="55" t="s">
        <v>57</v>
      </c>
      <c r="D15" s="81">
        <f>+E15+F15+G15+H15</f>
        <v>2524552.3000000003</v>
      </c>
      <c r="E15" s="81">
        <f>SUM(E16:E40)</f>
        <v>0</v>
      </c>
      <c r="F15" s="81">
        <f>SUM(F16:F40)</f>
        <v>2439906.6</v>
      </c>
      <c r="G15" s="81">
        <f>SUM(G16:G40)</f>
        <v>84645.7</v>
      </c>
      <c r="H15" s="81">
        <f>SUM(H16:H40)</f>
        <v>0</v>
      </c>
    </row>
    <row r="16" spans="1:9" ht="51.75">
      <c r="A16" s="55"/>
      <c r="B16" s="55"/>
      <c r="C16" s="65" t="str">
        <f>+'3'!C19</f>
        <v>Մ-1, Երևան-Գյումրի-Վրաստանի սահման միջպետական նշանակության ավտոճանապարհի կմ113+200-կմ 118+900 հատվածի հիմնանորոգում</v>
      </c>
      <c r="D16" s="81">
        <f t="shared" ref="D16:D73" si="0">+E16+F16+G16+H16</f>
        <v>539.79999999999995</v>
      </c>
      <c r="E16" s="42">
        <v>0</v>
      </c>
      <c r="F16" s="42">
        <v>0</v>
      </c>
      <c r="G16" s="42">
        <f>+'3'!F19</f>
        <v>539.79999999999995</v>
      </c>
      <c r="H16" s="42">
        <v>0</v>
      </c>
    </row>
    <row r="17" spans="1:8" ht="51.75">
      <c r="A17" s="55"/>
      <c r="B17" s="55"/>
      <c r="C17" s="65" t="str">
        <f>+'3'!C20</f>
        <v>Մ-1, Երևան-Գյումրի-Վրաստանի սահման միջպետական նշանակության ավտոճանապարհի կմ 130+100-կմ134+500 հատվածի հիմնանորոգում</v>
      </c>
      <c r="D17" s="81">
        <f t="shared" si="0"/>
        <v>231.5</v>
      </c>
      <c r="E17" s="42">
        <v>0</v>
      </c>
      <c r="F17" s="42">
        <v>0</v>
      </c>
      <c r="G17" s="42">
        <f>+'3'!F20</f>
        <v>231.5</v>
      </c>
      <c r="H17" s="42">
        <v>0</v>
      </c>
    </row>
    <row r="18" spans="1:8" ht="51.75">
      <c r="A18" s="55"/>
      <c r="B18" s="55"/>
      <c r="C18" s="65" t="str">
        <f>+'3'!C21</f>
        <v>Մ-1, Երևան-Գյումրի-Վրաստանի սահման միջպետական նշանակության ավտոճանապարհի կմ 141+500-կմ143+300 հատվածի հիմնանորոգում</v>
      </c>
      <c r="D18" s="81">
        <f t="shared" si="0"/>
        <v>223</v>
      </c>
      <c r="E18" s="42">
        <v>0</v>
      </c>
      <c r="F18" s="42">
        <v>0</v>
      </c>
      <c r="G18" s="42">
        <f>+'3'!F21</f>
        <v>223</v>
      </c>
      <c r="H18" s="42">
        <v>0</v>
      </c>
    </row>
    <row r="19" spans="1:8" ht="51.75">
      <c r="A19" s="55"/>
      <c r="B19" s="55"/>
      <c r="C19" s="65" t="str">
        <f>+'3'!C22</f>
        <v>Մ-1, Երևան-Գյումրի-Վրաստանի սահման միջպետական նշանակության ավտոճանապարհի կմ160+200-կմ171+700 հատվածի հիմնանորոգում</v>
      </c>
      <c r="D19" s="81">
        <f t="shared" si="0"/>
        <v>854.9</v>
      </c>
      <c r="E19" s="42">
        <v>0</v>
      </c>
      <c r="F19" s="42">
        <v>0</v>
      </c>
      <c r="G19" s="42">
        <f>+'3'!F22</f>
        <v>854.9</v>
      </c>
      <c r="H19" s="42">
        <v>0</v>
      </c>
    </row>
    <row r="20" spans="1:8" ht="69">
      <c r="A20" s="55"/>
      <c r="B20" s="55"/>
      <c r="C20" s="65" t="str">
        <f>+'3'!C24</f>
        <v>Մ-2, Երևան-Երասխ-Գորիս-Մեղրի-Իրանի սահման միջպետական նշանակության ավտոճանապարհի կմ77+350 - կմ82+000 հատվածի հիմնանորոգում</v>
      </c>
      <c r="D20" s="81">
        <f t="shared" si="0"/>
        <v>199.3</v>
      </c>
      <c r="E20" s="42">
        <v>0</v>
      </c>
      <c r="F20" s="42">
        <v>0</v>
      </c>
      <c r="G20" s="42">
        <f>+'3'!F24</f>
        <v>199.3</v>
      </c>
      <c r="H20" s="42">
        <v>0</v>
      </c>
    </row>
    <row r="21" spans="1:8" ht="69">
      <c r="A21" s="55"/>
      <c r="B21" s="55"/>
      <c r="C21" s="65" t="str">
        <f>+'3'!C25</f>
        <v>Մ-2, Երևան-Երասխ-Գորիս-Մեղրի-Իրանի սահման միջպետական նշանակության ավտոճանապարհի կմ91+600 - կմ98+000 հատվածի հիմնանորոգում</v>
      </c>
      <c r="D21" s="81">
        <f t="shared" si="0"/>
        <v>274.3</v>
      </c>
      <c r="E21" s="42">
        <v>0</v>
      </c>
      <c r="F21" s="42">
        <v>0</v>
      </c>
      <c r="G21" s="42">
        <f>+'3'!F25</f>
        <v>274.3</v>
      </c>
      <c r="H21" s="42">
        <v>0</v>
      </c>
    </row>
    <row r="22" spans="1:8" ht="69">
      <c r="A22" s="55"/>
      <c r="B22" s="55"/>
      <c r="C22" s="65" t="str">
        <f>+'3'!C26</f>
        <v>Մ-2, Երևան-Երասխ-Գորիս-Մեղրի-Իրանի սահման միջպետական նշանակության ավտոճանապարհի կմ108+400 - կմ126+100 հատվածի հիմնանորոգում</v>
      </c>
      <c r="D22" s="81">
        <f t="shared" si="0"/>
        <v>798647.4</v>
      </c>
      <c r="E22" s="42">
        <v>0</v>
      </c>
      <c r="F22" s="42">
        <f>+'3'!F26</f>
        <v>798647.4</v>
      </c>
      <c r="G22" s="42">
        <v>0</v>
      </c>
      <c r="H22" s="42">
        <v>0</v>
      </c>
    </row>
    <row r="23" spans="1:8" ht="69">
      <c r="A23" s="55"/>
      <c r="B23" s="55"/>
      <c r="C23" s="65" t="str">
        <f>+'3'!C27</f>
        <v>Մ-2, Երևան-Երասխ-Գորիս-Մեղրի-Իրանի սահման միջպետական նշանակության ավտոճանապարհի կմ131+500 - կմ139+000 հատվածի հիմնանորոգում</v>
      </c>
      <c r="D23" s="81">
        <f t="shared" si="0"/>
        <v>100.6</v>
      </c>
      <c r="E23" s="42">
        <v>0</v>
      </c>
      <c r="F23" s="42">
        <v>0</v>
      </c>
      <c r="G23" s="42">
        <f>+'3'!F27</f>
        <v>100.6</v>
      </c>
      <c r="H23" s="42">
        <v>0</v>
      </c>
    </row>
    <row r="24" spans="1:8" ht="69">
      <c r="A24" s="55"/>
      <c r="B24" s="55"/>
      <c r="C24" s="65" t="str">
        <f>+'3'!C28</f>
        <v>Մ-2, Երևան-Երասխ-Գորիս-Մեղրի-Իրանի սահման միջպետական նշանակության ավտոճանապարհի կմ142+000 - կմ150+700 հատվածի հիմնանորոգում</v>
      </c>
      <c r="D24" s="81">
        <f t="shared" si="0"/>
        <v>326.3</v>
      </c>
      <c r="E24" s="42">
        <v>0</v>
      </c>
      <c r="F24" s="42">
        <v>0</v>
      </c>
      <c r="G24" s="42">
        <f>+'3'!F28</f>
        <v>326.3</v>
      </c>
      <c r="H24" s="42">
        <v>0</v>
      </c>
    </row>
    <row r="25" spans="1:8" ht="69">
      <c r="A25" s="55"/>
      <c r="B25" s="55"/>
      <c r="C25" s="65" t="str">
        <f>+'3'!C29</f>
        <v>Մ-2, Երևան-Երասխ-Գորիս-Մեղրի-Իրանի սահման միջպետական նշանակության ավտոճանապարհի կմ150+700 - կմ167+600 հատվածի հիմնանորոգում</v>
      </c>
      <c r="D25" s="81">
        <f t="shared" si="0"/>
        <v>1031883.2</v>
      </c>
      <c r="E25" s="42">
        <v>0</v>
      </c>
      <c r="F25" s="42">
        <f>+'3'!F29</f>
        <v>1031883.2</v>
      </c>
      <c r="G25" s="42">
        <v>0</v>
      </c>
      <c r="H25" s="42">
        <v>0</v>
      </c>
    </row>
    <row r="26" spans="1:8" ht="69">
      <c r="A26" s="55"/>
      <c r="B26" s="55"/>
      <c r="C26" s="65" t="str">
        <f>+'3'!C30</f>
        <v>Մ-2, Երևան-Երասխ-Գորիս-Մեղրի-Իրանի սահման միջպետական նշանակության ավտոճանապարհի կմ182+532 - կմ190+000 հատվածի հիմնանորոգում</v>
      </c>
      <c r="D26" s="81">
        <f t="shared" si="0"/>
        <v>280.10000000000002</v>
      </c>
      <c r="E26" s="42">
        <v>0</v>
      </c>
      <c r="F26" s="42">
        <v>0</v>
      </c>
      <c r="G26" s="42">
        <f>+'3'!F30</f>
        <v>280.10000000000002</v>
      </c>
      <c r="H26" s="42">
        <v>0</v>
      </c>
    </row>
    <row r="27" spans="1:8" ht="69">
      <c r="A27" s="55"/>
      <c r="B27" s="55"/>
      <c r="C27" s="65" t="str">
        <f>+'3'!C31</f>
        <v>Մ-2, Երևան-Երասխ-Գորիս-Մեղրի-Իրանի սահման միջպետական նշանակության ավտոճանապարհի կմ235+000 - կմ248+000 հատվածի հիմնանորոգում</v>
      </c>
      <c r="D27" s="81">
        <f t="shared" si="0"/>
        <v>149.5</v>
      </c>
      <c r="E27" s="42">
        <v>0</v>
      </c>
      <c r="F27" s="42">
        <v>0</v>
      </c>
      <c r="G27" s="42">
        <f>+'3'!F31</f>
        <v>149.5</v>
      </c>
      <c r="H27" s="42">
        <v>0</v>
      </c>
    </row>
    <row r="28" spans="1:8" ht="69">
      <c r="A28" s="55"/>
      <c r="B28" s="55"/>
      <c r="C28" s="65" t="str">
        <f>+'3'!C32</f>
        <v>Մ-2, (Սյունիք) /Մ-2/ - Աղվանի- Տաթև - /Մ-2/ միջպետական նշանակության ավտոճանապարհի Վերին Խոտանանը շրջանցող ճանապարհահատվածի կառուցում</v>
      </c>
      <c r="D28" s="81">
        <f t="shared" si="0"/>
        <v>42550</v>
      </c>
      <c r="E28" s="42">
        <v>0</v>
      </c>
      <c r="F28" s="42">
        <v>0</v>
      </c>
      <c r="G28" s="42">
        <f>+'3'!F32</f>
        <v>42550</v>
      </c>
      <c r="H28" s="42">
        <v>0</v>
      </c>
    </row>
    <row r="29" spans="1:8" ht="86.25">
      <c r="A29" s="55"/>
      <c r="B29" s="55"/>
      <c r="C29" s="65" t="str">
        <f>+'3'!C33</f>
        <v>Մ-2, Երևան – Երասխ – Գորիս – Մեղրի – Իրանի Իսլամական Հանրապետության սահման միջպետական նշանակության ավտոճանապարհի Որոտան - Բարձրավան Շուռնուխ հատվածը շրջանցող ճանապարհահատվածի վերակառուցում</v>
      </c>
      <c r="D29" s="81">
        <f t="shared" si="0"/>
        <v>35590</v>
      </c>
      <c r="E29" s="42">
        <v>0</v>
      </c>
      <c r="F29" s="42">
        <v>0</v>
      </c>
      <c r="G29" s="42">
        <f>+'3'!F33</f>
        <v>35590</v>
      </c>
      <c r="H29" s="42">
        <v>0</v>
      </c>
    </row>
    <row r="30" spans="1:8" ht="69">
      <c r="A30" s="55"/>
      <c r="B30" s="55"/>
      <c r="C30" s="65" t="str">
        <f>+'3'!C34</f>
        <v>Մ-2, Երևան-Երասխ-Գորիս-Մեղրի-Իրանի սահման միջպետական նշանակության ավտոճանապարհի կմ297+800 - կմ311+250 հատվածի հիմնանորոգում</v>
      </c>
      <c r="D30" s="81">
        <f t="shared" si="0"/>
        <v>360.3</v>
      </c>
      <c r="E30" s="42">
        <v>0</v>
      </c>
      <c r="F30" s="42">
        <v>0</v>
      </c>
      <c r="G30" s="42">
        <f>+'3'!F34</f>
        <v>360.3</v>
      </c>
      <c r="H30" s="42">
        <v>0</v>
      </c>
    </row>
    <row r="31" spans="1:8" ht="69">
      <c r="A31" s="55"/>
      <c r="B31" s="55"/>
      <c r="C31" s="65" t="str">
        <f>+'3'!C35</f>
        <v>Մ-2, Երևան-Երասխ-Գորիս-Մեղրի-Իրանի սահման միջպետական նշանակության ավտոճանապարհի կմ329+820 - կմ338+100 հատվածի հիմնանորոգում</v>
      </c>
      <c r="D31" s="81">
        <f t="shared" si="0"/>
        <v>110.5</v>
      </c>
      <c r="E31" s="42">
        <v>0</v>
      </c>
      <c r="F31" s="42">
        <v>0</v>
      </c>
      <c r="G31" s="42">
        <f>+'3'!F35</f>
        <v>110.5</v>
      </c>
      <c r="H31" s="42">
        <v>0</v>
      </c>
    </row>
    <row r="32" spans="1:8" ht="69">
      <c r="A32" s="55"/>
      <c r="B32" s="55"/>
      <c r="C32" s="65" t="str">
        <f>+'3'!C36</f>
        <v>Մ-3, Թուրքիայի սահման-Մարգարա-Վանաձոր-Տաշիր-Վրաստանի սահման միջպետական նշանակության ավտոճանապարհի կմ39+500-կմ45+300 հատվածի հիմնանորոգում</v>
      </c>
      <c r="D32" s="81">
        <f t="shared" si="0"/>
        <v>224.5</v>
      </c>
      <c r="E32" s="42">
        <v>0</v>
      </c>
      <c r="F32" s="42">
        <v>0</v>
      </c>
      <c r="G32" s="42">
        <f>+'3'!F36</f>
        <v>224.5</v>
      </c>
      <c r="H32" s="42">
        <v>0</v>
      </c>
    </row>
    <row r="33" spans="1:8" ht="69">
      <c r="A33" s="55"/>
      <c r="B33" s="55"/>
      <c r="C33" s="65" t="str">
        <f>+'3'!C37</f>
        <v>Մ4, Երևան - Սևան - Իջևան – Ադրբեջանի Հանրապետության սահման միջպետական նշանակության ավտոճանապարհի կմ144+240-կմ148+200 հատվածի հիմնանորոգում</v>
      </c>
      <c r="D33" s="81">
        <f t="shared" si="0"/>
        <v>237.4</v>
      </c>
      <c r="E33" s="42">
        <v>0</v>
      </c>
      <c r="F33" s="42">
        <v>0</v>
      </c>
      <c r="G33" s="42">
        <f>+'3'!F37</f>
        <v>237.4</v>
      </c>
      <c r="H33" s="42">
        <v>0</v>
      </c>
    </row>
    <row r="34" spans="1:8" ht="86.25">
      <c r="A34" s="55"/>
      <c r="B34" s="55"/>
      <c r="C34" s="65" t="str">
        <f>+'3'!C38</f>
        <v xml:space="preserve">Մ-10, Սևան-Մարտունի-Գետափ միջպետական նշանակության ավտոճանապարհի կմ1+000-կմ17+000 հատվածի հիմնանորոգում (բացառությամբ կմ2+800-կմ5+300, կմ5+750-կմ5+886 և կմ6+850-կմ7+034 հատվածների) </v>
      </c>
      <c r="D34" s="81">
        <f t="shared" si="0"/>
        <v>510.5</v>
      </c>
      <c r="E34" s="42">
        <v>0</v>
      </c>
      <c r="F34" s="42">
        <v>0</v>
      </c>
      <c r="G34" s="42">
        <f>+'3'!F38</f>
        <v>510.5</v>
      </c>
      <c r="H34" s="42">
        <v>0</v>
      </c>
    </row>
    <row r="35" spans="1:8" ht="96" customHeight="1">
      <c r="A35" s="55"/>
      <c r="B35" s="55"/>
      <c r="C35" s="65" t="str">
        <f>+'3'!C39</f>
        <v xml:space="preserve">Մ-10, Սևան-Մարտունի-Գետափ միջպետական նշանակության ավտոճանապարհի կմ122+000 - կմ124+000 հատվածում հողային պաստառի փլուզված հատվածների, պաշտպանիչ հենապատերի և կառուցվածքների վերակագնում </v>
      </c>
      <c r="D35" s="81">
        <f>+E35+F35+G35+H35</f>
        <v>60915.5</v>
      </c>
      <c r="E35" s="84">
        <v>0</v>
      </c>
      <c r="F35" s="84">
        <f>+'3'!F39</f>
        <v>60915.5</v>
      </c>
      <c r="G35" s="84">
        <v>0</v>
      </c>
      <c r="H35" s="84">
        <v>0</v>
      </c>
    </row>
    <row r="36" spans="1:8" ht="51.75">
      <c r="A36" s="55"/>
      <c r="B36" s="55"/>
      <c r="C36" s="65" t="str">
        <f>+'3'!C40</f>
        <v>Մ-11, Մարտունի - Վարդենիս - ԼՂՀ սահման միջպետական նշանակության ավտոճանապարհի կմ0+000-կմ5+900 հատվածի հիմնանորոգում</v>
      </c>
      <c r="D36" s="81">
        <f t="shared" si="0"/>
        <v>548460.5</v>
      </c>
      <c r="E36" s="42">
        <v>0</v>
      </c>
      <c r="F36" s="42">
        <f>+'3'!F40</f>
        <v>548460.5</v>
      </c>
      <c r="G36" s="42">
        <v>0</v>
      </c>
      <c r="H36" s="42">
        <v>0</v>
      </c>
    </row>
    <row r="37" spans="1:8" ht="51.75">
      <c r="A37" s="55"/>
      <c r="B37" s="55"/>
      <c r="C37" s="65" t="str">
        <f>+'3'!C41</f>
        <v>Մ-11, Մարտունի - Վարդենիս - ԼՂՀ սահման միջպետական նշանակության ավտոճանապարհի կմ10+800-կմ25+500 հատվածի հիմնանորոգում</v>
      </c>
      <c r="D37" s="81">
        <f t="shared" si="0"/>
        <v>870</v>
      </c>
      <c r="E37" s="42">
        <v>0</v>
      </c>
      <c r="F37" s="42">
        <v>0</v>
      </c>
      <c r="G37" s="42">
        <f>+'3'!F41</f>
        <v>870</v>
      </c>
      <c r="H37" s="42">
        <v>0</v>
      </c>
    </row>
    <row r="38" spans="1:8" ht="69">
      <c r="A38" s="55"/>
      <c r="B38" s="55"/>
      <c r="C38" s="65" t="str">
        <f>+'3'!C42</f>
        <v>Մ-11, Մարտունի - Վարդենիս - ԼՂՀ սահման միջպետական նշանակության ավտոճանապարհի կմ25+500-կմ29+200 հատվածի հիմնանորոգում(գաբիոն)</v>
      </c>
      <c r="D38" s="81">
        <f t="shared" si="0"/>
        <v>351.4</v>
      </c>
      <c r="E38" s="42">
        <v>0</v>
      </c>
      <c r="F38" s="42">
        <v>0</v>
      </c>
      <c r="G38" s="42">
        <f>+'3'!F42</f>
        <v>351.4</v>
      </c>
      <c r="H38" s="42">
        <v>0</v>
      </c>
    </row>
    <row r="39" spans="1:8" ht="51.75">
      <c r="A39" s="55"/>
      <c r="B39" s="55"/>
      <c r="C39" s="65" t="str">
        <f>+'3'!C43</f>
        <v>Մ-11, Մարտունի - Վարդենիս - ԼՂՀ սահման միջպետական նշանակության ավտոճանապարհի կմ29+200-կմ38+200 հատվածի հիմնանորոգում</v>
      </c>
      <c r="D39" s="81">
        <f t="shared" si="0"/>
        <v>348.6</v>
      </c>
      <c r="E39" s="42">
        <v>0</v>
      </c>
      <c r="F39" s="42">
        <v>0</v>
      </c>
      <c r="G39" s="42">
        <f>+'3'!F43</f>
        <v>348.6</v>
      </c>
      <c r="H39" s="42">
        <v>0</v>
      </c>
    </row>
    <row r="40" spans="1:8" ht="51.75">
      <c r="A40" s="55"/>
      <c r="B40" s="55"/>
      <c r="C40" s="65" t="str">
        <f>+'3'!C44</f>
        <v>Մ-16, /Մ-4/ - Ոսկեպար - Նոյեմբերյան - /Մ-6/ միջպետական նշանակության ավտոճանապարհի կմ0+070-կմ7+000 հատվածի հիմնանորոգում</v>
      </c>
      <c r="D40" s="81">
        <f t="shared" si="0"/>
        <v>313.2</v>
      </c>
      <c r="E40" s="42">
        <v>0</v>
      </c>
      <c r="F40" s="42">
        <v>0</v>
      </c>
      <c r="G40" s="42">
        <f>+'3'!F44</f>
        <v>313.2</v>
      </c>
      <c r="H40" s="42">
        <v>0</v>
      </c>
    </row>
    <row r="41" spans="1:8" ht="34.5">
      <c r="A41" s="55"/>
      <c r="B41" s="55" t="s">
        <v>101</v>
      </c>
      <c r="C41" s="67" t="s">
        <v>77</v>
      </c>
      <c r="D41" s="81">
        <f t="shared" si="0"/>
        <v>628151.5</v>
      </c>
      <c r="E41" s="42">
        <f>SUM(E42:E49)</f>
        <v>0</v>
      </c>
      <c r="F41" s="42">
        <f>SUM(F42:F49)</f>
        <v>625544.9</v>
      </c>
      <c r="G41" s="42">
        <f>SUM(G42:G49)</f>
        <v>2606.6</v>
      </c>
      <c r="H41" s="42">
        <f>SUM(H42:H49)</f>
        <v>0</v>
      </c>
    </row>
    <row r="42" spans="1:8" ht="51.75">
      <c r="A42" s="55"/>
      <c r="B42" s="82"/>
      <c r="C42" s="68" t="str">
        <f>+'3'!C46</f>
        <v>Հ-22, /Մ-6/ - Դսեղ – /Հ-70/ հանրապետական նշանակության ավտոճանապարհի կմ 8+000-կմ 13+900 հատվածի հիմնանորոգում</v>
      </c>
      <c r="D42" s="81">
        <f t="shared" si="0"/>
        <v>484.2</v>
      </c>
      <c r="E42" s="42">
        <v>0</v>
      </c>
      <c r="F42" s="42">
        <v>0</v>
      </c>
      <c r="G42" s="42">
        <f>+'3'!F46</f>
        <v>484.2</v>
      </c>
      <c r="H42" s="42">
        <v>0</v>
      </c>
    </row>
    <row r="43" spans="1:8" ht="69">
      <c r="A43" s="55"/>
      <c r="B43" s="82"/>
      <c r="C43" s="68" t="str">
        <f>+'3'!C47</f>
        <v>Հ-30, /Մ-4/ - Ճամբարակ - /Մ-14/ հանրապետական նշանակության ավտոճանապարհի կմ 32+000-կմ 35+000 հատվածի հիմնանորոգում</v>
      </c>
      <c r="D43" s="81">
        <f t="shared" si="0"/>
        <v>247</v>
      </c>
      <c r="E43" s="42">
        <v>0</v>
      </c>
      <c r="F43" s="42">
        <v>0</v>
      </c>
      <c r="G43" s="42">
        <f>+'3'!F47</f>
        <v>247</v>
      </c>
      <c r="H43" s="42">
        <v>0</v>
      </c>
    </row>
    <row r="44" spans="1:8" ht="51.75">
      <c r="A44" s="55"/>
      <c r="B44" s="82"/>
      <c r="C44" s="68" t="str">
        <f>+'3'!C48</f>
        <v>Հ-30,Մոտեցում Արծվաշենին հանրապետական նշանակության ավտոճանապարհի կմ 0+000-կմ 5+000 հատվածի հիմնանորոգում</v>
      </c>
      <c r="D44" s="81">
        <f t="shared" si="0"/>
        <v>251.8</v>
      </c>
      <c r="E44" s="42">
        <v>0</v>
      </c>
      <c r="F44" s="42">
        <v>0</v>
      </c>
      <c r="G44" s="42">
        <f>+'3'!F48</f>
        <v>251.8</v>
      </c>
      <c r="H44" s="42">
        <v>0</v>
      </c>
    </row>
    <row r="45" spans="1:8" ht="69">
      <c r="A45" s="55"/>
      <c r="B45" s="82"/>
      <c r="C45" s="68" t="str">
        <f>+'3'!C49</f>
        <v>Հ37,/Մ-4/ - Այգեհովիտ - Վազաշեն - Պառավաքար - Այգեպար հանրապետական նշանակության ավտոճանապարհի կմ 0+000-կմ 17+300 հատվածի հիմնանորոգում</v>
      </c>
      <c r="D45" s="81">
        <f t="shared" si="0"/>
        <v>499.2</v>
      </c>
      <c r="E45" s="42">
        <v>0</v>
      </c>
      <c r="F45" s="42">
        <v>0</v>
      </c>
      <c r="G45" s="42">
        <f>+'3'!F49</f>
        <v>499.2</v>
      </c>
      <c r="H45" s="42">
        <v>0</v>
      </c>
    </row>
    <row r="46" spans="1:8" ht="69">
      <c r="A46" s="55"/>
      <c r="B46" s="82"/>
      <c r="C46" s="68" t="str">
        <f>+'3'!C50</f>
        <v>Հ38,/Հ-30/ (Թթուջուր) – /Հ-36/ (Նավուր) հանրապետական նշանակության ավտոճանապարհի կմ 0+000-կմ 15+100 հատվածի հիմնանորոգում</v>
      </c>
      <c r="D46" s="81">
        <f t="shared" si="0"/>
        <v>828.5</v>
      </c>
      <c r="E46" s="42">
        <v>0</v>
      </c>
      <c r="F46" s="42">
        <v>0</v>
      </c>
      <c r="G46" s="42">
        <f>+'3'!F50</f>
        <v>828.5</v>
      </c>
      <c r="H46" s="42">
        <v>0</v>
      </c>
    </row>
    <row r="47" spans="1:8" ht="69">
      <c r="A47" s="55"/>
      <c r="B47" s="82"/>
      <c r="C47" s="68" t="str">
        <f>+'3'!C51</f>
        <v>Հ40,/Մ-2/ (Արենի) - Խաչիկ - Գնիշիկ - Եղեգնաձոր հանրապետական նշանակության ավտոճանապարհի կմ 58+000-կմ 70+000 հատվածի հիմնանորոգում</v>
      </c>
      <c r="D47" s="81">
        <f t="shared" si="0"/>
        <v>119.6</v>
      </c>
      <c r="E47" s="42">
        <v>0</v>
      </c>
      <c r="F47" s="42">
        <v>0</v>
      </c>
      <c r="G47" s="42">
        <f>+'3'!F51</f>
        <v>119.6</v>
      </c>
      <c r="H47" s="42">
        <v>0</v>
      </c>
    </row>
    <row r="48" spans="1:8" ht="69">
      <c r="A48" s="55"/>
      <c r="B48" s="82"/>
      <c r="C48" s="68" t="str">
        <f>+'3'!C52</f>
        <v>Հ-41, /Մ-2/ - Նորավանքի պատմական հուշարձան հանրապետական նշանակության ավտոճանապարհի կմ0+000-կմ8+100 հատվածի հիմնանորոգում</v>
      </c>
      <c r="D48" s="81">
        <f t="shared" si="0"/>
        <v>625544.9</v>
      </c>
      <c r="E48" s="42">
        <v>0</v>
      </c>
      <c r="F48" s="42">
        <f>+'3'!F52</f>
        <v>625544.9</v>
      </c>
      <c r="G48" s="42">
        <v>0</v>
      </c>
      <c r="H48" s="42">
        <v>0</v>
      </c>
    </row>
    <row r="49" spans="1:8" ht="69">
      <c r="A49" s="55"/>
      <c r="B49" s="82"/>
      <c r="C49" s="68" t="str">
        <f>+'3'!C53</f>
        <v>Հ-87, /Մ-16/ Մակարավանքի պատմական հուշարձան հանրապետական նշանակության ավտոճանապարհի կմ4+300-կմ7+800 հատվածի հիմնանորոգում</v>
      </c>
      <c r="D49" s="81">
        <f t="shared" si="0"/>
        <v>176.3</v>
      </c>
      <c r="E49" s="42">
        <v>0</v>
      </c>
      <c r="F49" s="42">
        <v>0</v>
      </c>
      <c r="G49" s="42">
        <f>+'3'!F53</f>
        <v>176.3</v>
      </c>
      <c r="H49" s="42">
        <v>0</v>
      </c>
    </row>
    <row r="50" spans="1:8" ht="34.5">
      <c r="A50" s="55"/>
      <c r="B50" s="82">
        <v>3</v>
      </c>
      <c r="C50" s="67" t="s">
        <v>76</v>
      </c>
      <c r="D50" s="81">
        <f t="shared" si="0"/>
        <v>1595354.7999999998</v>
      </c>
      <c r="E50" s="42">
        <f>SUM(E51:E72)</f>
        <v>0</v>
      </c>
      <c r="F50" s="42">
        <f>SUM(F51:F72)</f>
        <v>1591964.7999999998</v>
      </c>
      <c r="G50" s="42">
        <f>SUM(G51:G72)</f>
        <v>3390</v>
      </c>
      <c r="H50" s="42">
        <f>SUM(H51:H72)</f>
        <v>0</v>
      </c>
    </row>
    <row r="51" spans="1:8" ht="34.5">
      <c r="A51" s="55"/>
      <c r="B51" s="82"/>
      <c r="C51" s="65" t="str">
        <f>+'3'!C55</f>
        <v>Տ-1-15, /Հ-21/ - Ծաղկահովիտ ավտոճանապարհի կմ0+000 - կմ1+300 հատվածի հիմնանորոգում</v>
      </c>
      <c r="D51" s="81">
        <f t="shared" si="0"/>
        <v>107.4</v>
      </c>
      <c r="E51" s="42">
        <v>0</v>
      </c>
      <c r="F51" s="42">
        <v>0</v>
      </c>
      <c r="G51" s="42">
        <f>+'3'!F55</f>
        <v>107.4</v>
      </c>
      <c r="H51" s="42">
        <v>0</v>
      </c>
    </row>
    <row r="52" spans="1:8" ht="51.75">
      <c r="A52" s="55"/>
      <c r="B52" s="82"/>
      <c r="C52" s="65" t="str">
        <f>+'3'!C56</f>
        <v>Տ-1-35, /Հ-81/ (Հացաշեն) - Սորիկ ավտոճանապարհի կմ0+000 - կմ5+100 հատվածի հիմնանորոգում</v>
      </c>
      <c r="D52" s="81">
        <f t="shared" si="0"/>
        <v>362.2</v>
      </c>
      <c r="E52" s="42">
        <v>0</v>
      </c>
      <c r="F52" s="42">
        <v>0</v>
      </c>
      <c r="G52" s="42">
        <f>+'3'!F56</f>
        <v>362.2</v>
      </c>
      <c r="H52" s="42">
        <v>0</v>
      </c>
    </row>
    <row r="53" spans="1:8" ht="34.5">
      <c r="A53" s="55"/>
      <c r="B53" s="82"/>
      <c r="C53" s="65" t="str">
        <f>+'3'!C57</f>
        <v>Տ-1-52, /Հ-21/ - Գեղաձոր  ավտոճանապարհի կմ0+000-կմ1+600 հատվածի հիմնանորոգում</v>
      </c>
      <c r="D53" s="81">
        <f t="shared" si="0"/>
        <v>126.3</v>
      </c>
      <c r="E53" s="42">
        <v>0</v>
      </c>
      <c r="F53" s="42">
        <v>0</v>
      </c>
      <c r="G53" s="42">
        <f>+'3'!F57</f>
        <v>126.3</v>
      </c>
      <c r="H53" s="42">
        <v>0</v>
      </c>
    </row>
    <row r="54" spans="1:8" ht="51.75">
      <c r="A54" s="55"/>
      <c r="B54" s="82"/>
      <c r="C54" s="65" t="str">
        <f>+'3'!C58</f>
        <v>Տ-1-63,/Հ-81/ (Թաթուլ) – Կանաչ - Հակո ավտոճանապարհի կմ0+000 - կմ12+100 հատվածի հիմնանորոգում</v>
      </c>
      <c r="D54" s="81">
        <f t="shared" si="0"/>
        <v>471.5</v>
      </c>
      <c r="E54" s="42">
        <v>0</v>
      </c>
      <c r="F54" s="42">
        <v>0</v>
      </c>
      <c r="G54" s="42">
        <f>+'3'!F58</f>
        <v>471.5</v>
      </c>
      <c r="H54" s="42">
        <v>0</v>
      </c>
    </row>
    <row r="55" spans="1:8" ht="51.75">
      <c r="A55" s="55"/>
      <c r="B55" s="82"/>
      <c r="C55" s="65" t="str">
        <f>+'3'!C59</f>
        <v>Տ-1-65, /Մ-1/ - Ներքին Բազմաբերդ (Տ-1-60) ավտոճանապարհի կմ1+300 – կմ1+400 հատվածի հիմնանորոգում</v>
      </c>
      <c r="D55" s="81">
        <f t="shared" si="0"/>
        <v>22.1</v>
      </c>
      <c r="E55" s="42">
        <v>0</v>
      </c>
      <c r="F55" s="42">
        <v>0</v>
      </c>
      <c r="G55" s="42">
        <f>+'3'!F59</f>
        <v>22.1</v>
      </c>
      <c r="H55" s="42">
        <v>0</v>
      </c>
    </row>
    <row r="56" spans="1:8" ht="51.75">
      <c r="A56" s="55"/>
      <c r="B56" s="82"/>
      <c r="C56" s="65" t="str">
        <f>+'3'!C60</f>
        <v>Տ-1-68, Ներքին Բազմաբերդ (Տ-1-65) – Կաքավաձոր (Տ-1-60) ավտոճանապարհի կմ0+000 – կմ4+100 հատվածի հիմնանորոգում</v>
      </c>
      <c r="D56" s="81">
        <f t="shared" si="0"/>
        <v>304.8</v>
      </c>
      <c r="E56" s="42">
        <v>0</v>
      </c>
      <c r="F56" s="42">
        <v>0</v>
      </c>
      <c r="G56" s="42">
        <f>+'3'!F60</f>
        <v>304.8</v>
      </c>
      <c r="H56" s="42">
        <v>0</v>
      </c>
    </row>
    <row r="57" spans="1:8" ht="51.75">
      <c r="A57" s="55"/>
      <c r="B57" s="82"/>
      <c r="C57" s="65" t="str">
        <f>+'3'!C61</f>
        <v>Տ-2-31, /Տ-2-30/ - Բերդիկ - /Հ-9/ (Այգեստան) ավտոճանապարհի կմ0+000-կմ2+100 հատվածի հիմնանորոգում</v>
      </c>
      <c r="D57" s="81">
        <f t="shared" si="0"/>
        <v>366097.8</v>
      </c>
      <c r="E57" s="42">
        <v>0</v>
      </c>
      <c r="F57" s="42">
        <f>+'3'!F61</f>
        <v>366097.8</v>
      </c>
      <c r="G57" s="42">
        <v>0</v>
      </c>
      <c r="H57" s="42">
        <v>0</v>
      </c>
    </row>
    <row r="58" spans="1:8" ht="51.75">
      <c r="A58" s="55"/>
      <c r="B58" s="82"/>
      <c r="C58" s="65" t="str">
        <f>+'3'!C62</f>
        <v>Տ-2-62, /Հ-8/ (Այգավան) - /Հ-11/ (Եղեգնավան) ավտոճանապարհի կմ0+100 - կմ3+000 հատվածի հիմնանորոգում</v>
      </c>
      <c r="D58" s="81">
        <f t="shared" si="0"/>
        <v>261609.9</v>
      </c>
      <c r="E58" s="42">
        <v>0</v>
      </c>
      <c r="F58" s="42">
        <f>+'3'!F62</f>
        <v>261609.9</v>
      </c>
      <c r="G58" s="42">
        <v>0</v>
      </c>
      <c r="H58" s="42">
        <v>0</v>
      </c>
    </row>
    <row r="59" spans="1:8" ht="51.75">
      <c r="A59" s="55"/>
      <c r="B59" s="82"/>
      <c r="C59" s="65" t="str">
        <f>+'3'!C63</f>
        <v>Տ-3-15, /Հ-15/ - Ալաշկերտ (Տ-3-14) ավտոճանապարհի կմ0+000-կմ1+000 հատվածի հիմնանորոգում</v>
      </c>
      <c r="D59" s="81">
        <f t="shared" si="0"/>
        <v>32948.699999999997</v>
      </c>
      <c r="E59" s="42">
        <v>0</v>
      </c>
      <c r="F59" s="42">
        <f>+'3'!F63</f>
        <v>32948.699999999997</v>
      </c>
      <c r="G59" s="42">
        <v>0</v>
      </c>
      <c r="H59" s="42">
        <v>0</v>
      </c>
    </row>
    <row r="60" spans="1:8" ht="51.75">
      <c r="A60" s="55"/>
      <c r="B60" s="82"/>
      <c r="C60" s="65" t="str">
        <f>+'3'!C64</f>
        <v>Տ-4-13,/Հ-39/ (Գավառ) – Գանձակ – Սարուխան – Գեղարքունիք ավտոճանապարհի կմ0+000-կմ12+900 հատվածի հիմնանորոգում</v>
      </c>
      <c r="D60" s="81">
        <f t="shared" si="0"/>
        <v>635.20000000000005</v>
      </c>
      <c r="E60" s="42">
        <v>0</v>
      </c>
      <c r="F60" s="42">
        <v>0</v>
      </c>
      <c r="G60" s="42">
        <f>+'3'!F64</f>
        <v>635.20000000000005</v>
      </c>
      <c r="H60" s="42">
        <v>0</v>
      </c>
    </row>
    <row r="61" spans="1:8" ht="34.5">
      <c r="A61" s="55"/>
      <c r="B61" s="82"/>
      <c r="C61" s="65" t="str">
        <f>+'3'!C65</f>
        <v>Տ-5-23, /Մ-3/ - Սարամեջ ավտոճանապարհի կմ0+000-կմ4+300 հատվածի հիմնանորոգում</v>
      </c>
      <c r="D61" s="81">
        <f t="shared" si="0"/>
        <v>319.7</v>
      </c>
      <c r="E61" s="42">
        <v>0</v>
      </c>
      <c r="F61" s="42">
        <v>0</v>
      </c>
      <c r="G61" s="42">
        <f>+'3'!F65</f>
        <v>319.7</v>
      </c>
      <c r="H61" s="42">
        <v>0</v>
      </c>
    </row>
    <row r="62" spans="1:8" ht="51.75">
      <c r="A62" s="55"/>
      <c r="B62" s="82"/>
      <c r="C62" s="65" t="str">
        <f>+'3'!C66</f>
        <v>Տ-8-22, /Մ-2/ - Վարդավանք – Խդրանց - Ագարակ ավտոճանապարհի կմ0+000 - կմ13+100 հատվածի հիմնանորոգում</v>
      </c>
      <c r="D62" s="81">
        <f t="shared" si="0"/>
        <v>918484.7</v>
      </c>
      <c r="E62" s="42">
        <v>0</v>
      </c>
      <c r="F62" s="42">
        <f>+'3'!F66</f>
        <v>918484.7</v>
      </c>
      <c r="G62" s="42">
        <v>0</v>
      </c>
      <c r="H62" s="42">
        <v>0</v>
      </c>
    </row>
    <row r="63" spans="1:8" ht="51.75">
      <c r="A63" s="55"/>
      <c r="B63" s="82"/>
      <c r="C63" s="65" t="str">
        <f>+'3'!C68</f>
        <v>Տ-10-16, /Հ-64/ - Քոլագիրի ճամբար ավտոճանապարհի կմ0+000 - կմ1+700 հատվածի հիմնանորոգում</v>
      </c>
      <c r="D63" s="81">
        <f t="shared" si="0"/>
        <v>140.5</v>
      </c>
      <c r="E63" s="42">
        <v>0</v>
      </c>
      <c r="F63" s="42">
        <v>0</v>
      </c>
      <c r="G63" s="42">
        <f>+'3'!F68</f>
        <v>140.5</v>
      </c>
      <c r="H63" s="42">
        <v>0</v>
      </c>
    </row>
    <row r="64" spans="1:8" ht="51.75">
      <c r="A64" s="55"/>
      <c r="B64" s="82"/>
      <c r="C64" s="65" t="str">
        <f>+'3'!C69</f>
        <v>Տ-10-9, /Հ-36/ - Չինչին (Տ-10-38) ավտոճանապարհի կմ0+000 - կմ10+000 հատվածի հիմնանորոգում</v>
      </c>
      <c r="D64" s="81">
        <f t="shared" si="0"/>
        <v>272.8</v>
      </c>
      <c r="E64" s="42">
        <v>0</v>
      </c>
      <c r="F64" s="42">
        <v>0</v>
      </c>
      <c r="G64" s="42">
        <f>+'3'!F69</f>
        <v>272.8</v>
      </c>
      <c r="H64" s="42">
        <v>0</v>
      </c>
    </row>
    <row r="65" spans="1:8" ht="34.5">
      <c r="A65" s="55"/>
      <c r="B65" s="82"/>
      <c r="C65" s="65" t="str">
        <f>+'3'!C70</f>
        <v>Տ-10-32, /Մ-4/ - Դիտավան ավտոճանապարհի կմ0+000 - կմ3+100 հատվածի հիմնանորոգում</v>
      </c>
      <c r="D65" s="81">
        <f t="shared" si="0"/>
        <v>218.1</v>
      </c>
      <c r="E65" s="42">
        <v>0</v>
      </c>
      <c r="F65" s="42">
        <v>0</v>
      </c>
      <c r="G65" s="42">
        <f>+'3'!F70</f>
        <v>218.1</v>
      </c>
      <c r="H65" s="42">
        <v>0</v>
      </c>
    </row>
    <row r="66" spans="1:8" ht="51.75">
      <c r="A66" s="55"/>
      <c r="B66" s="82"/>
      <c r="C66" s="65" t="str">
        <f>+'3'!C71</f>
        <v>ՀՀ Լոռու մարզի, Ստեփանավան քաղաքի Սուրբ Վարդան փողոցի կմ 0+000-կմ 1+600(Հ-34-ի հետ հատման կետ) հատվածի հիմնանորոգում</v>
      </c>
      <c r="D66" s="81">
        <f t="shared" si="0"/>
        <v>12823.7</v>
      </c>
      <c r="E66" s="42">
        <v>0</v>
      </c>
      <c r="F66" s="42">
        <f>+'3'!F71</f>
        <v>12823.7</v>
      </c>
      <c r="G66" s="42">
        <v>0</v>
      </c>
      <c r="H66" s="42">
        <v>0</v>
      </c>
    </row>
    <row r="67" spans="1:8" ht="51.75">
      <c r="A67" s="55"/>
      <c r="B67" s="82"/>
      <c r="C67" s="65" t="str">
        <f>+'3'!C72</f>
        <v>ՀՀ Լոռու մարզի Ստեփանավան քաղաքի Չարենցի փողոցի 1.725կմ հատվածի և Արևելյան փողոցի 0.120 կմ հատվածի հիմնանորոգում</v>
      </c>
      <c r="D67" s="81">
        <f t="shared" si="0"/>
        <v>145.6</v>
      </c>
      <c r="E67" s="42">
        <v>0</v>
      </c>
      <c r="F67" s="42">
        <v>0</v>
      </c>
      <c r="G67" s="42">
        <f>+'3'!F72</f>
        <v>145.6</v>
      </c>
      <c r="H67" s="42">
        <v>0</v>
      </c>
    </row>
    <row r="68" spans="1:8" ht="34.5">
      <c r="A68" s="55"/>
      <c r="B68" s="82"/>
      <c r="C68" s="65" t="str">
        <f>+'3'!C73</f>
        <v>Վանաձոր քաղաքային համայնքի Կ. Դեմիրճյան փողոցի հիմնանորոգում</v>
      </c>
      <c r="D68" s="81">
        <f t="shared" si="0"/>
        <v>147.9</v>
      </c>
      <c r="E68" s="42">
        <v>0</v>
      </c>
      <c r="F68" s="42">
        <v>0</v>
      </c>
      <c r="G68" s="42">
        <f>+'3'!F73</f>
        <v>147.9</v>
      </c>
      <c r="H68" s="42">
        <v>0</v>
      </c>
    </row>
    <row r="69" spans="1:8" ht="34.5">
      <c r="A69" s="55"/>
      <c r="B69" s="82"/>
      <c r="C69" s="65" t="str">
        <f>+'3'!C74</f>
        <v>Վանաձոր քաղաքային համայնքի Գրիգոր Լուսավորիչ փողոցի հիմնանորոգում</v>
      </c>
      <c r="D69" s="81">
        <f t="shared" si="0"/>
        <v>35.6</v>
      </c>
      <c r="E69" s="42">
        <v>0</v>
      </c>
      <c r="F69" s="42">
        <v>0</v>
      </c>
      <c r="G69" s="42">
        <f>+'3'!F74</f>
        <v>35.6</v>
      </c>
      <c r="H69" s="42">
        <v>0</v>
      </c>
    </row>
    <row r="70" spans="1:8" ht="51.75">
      <c r="A70" s="55"/>
      <c r="B70" s="82"/>
      <c r="C70" s="65" t="str">
        <f>+'3'!C75</f>
        <v xml:space="preserve">Վանաձոր քաղաքային համայնքի Խորենացի փողոցի (երկու երթևեկելի գոիտիներ /0.4կմ+0.4կմ/) հիմնանորոգում </v>
      </c>
      <c r="D70" s="81">
        <f t="shared" si="0"/>
        <v>35.6</v>
      </c>
      <c r="E70" s="42">
        <v>0</v>
      </c>
      <c r="F70" s="42">
        <v>0</v>
      </c>
      <c r="G70" s="42">
        <f>+'3'!F75</f>
        <v>35.6</v>
      </c>
      <c r="H70" s="42">
        <v>0</v>
      </c>
    </row>
    <row r="71" spans="1:8" ht="34.5">
      <c r="A71" s="55"/>
      <c r="B71" s="82"/>
      <c r="C71" s="65" t="str">
        <f>+'3'!C76</f>
        <v>Վանաձոր քաղաքային համայնքի Մոսկովյան փողոցի հիմնանորոգում</v>
      </c>
      <c r="D71" s="81">
        <f t="shared" si="0"/>
        <v>30.8</v>
      </c>
      <c r="E71" s="42">
        <v>0</v>
      </c>
      <c r="F71" s="42">
        <v>0</v>
      </c>
      <c r="G71" s="42">
        <f>+'3'!F76</f>
        <v>30.8</v>
      </c>
      <c r="H71" s="42">
        <v>0</v>
      </c>
    </row>
    <row r="72" spans="1:8" ht="51.75">
      <c r="A72" s="55"/>
      <c r="B72" s="82"/>
      <c r="C72" s="65" t="str">
        <f>+'3'!C77</f>
        <v>Վանաձոր քաղաքային համայնքի Նարեկացի փողոց-Կոմիտաս վարդապետ Հրապարակ էստակադայի հիմնանորոգում</v>
      </c>
      <c r="D72" s="81">
        <f t="shared" si="0"/>
        <v>13.9</v>
      </c>
      <c r="E72" s="42">
        <v>0</v>
      </c>
      <c r="F72" s="42">
        <v>0</v>
      </c>
      <c r="G72" s="42">
        <f>+'3'!F77</f>
        <v>13.9</v>
      </c>
      <c r="H72" s="42">
        <v>0</v>
      </c>
    </row>
    <row r="73" spans="1:8" ht="34.5">
      <c r="A73" s="55">
        <v>1049</v>
      </c>
      <c r="B73" s="55">
        <v>21001</v>
      </c>
      <c r="C73" s="67" t="s">
        <v>35</v>
      </c>
      <c r="D73" s="81">
        <f t="shared" si="0"/>
        <v>-4748058.5999999996</v>
      </c>
      <c r="E73" s="42">
        <f>-E13</f>
        <v>0</v>
      </c>
      <c r="F73" s="42">
        <f>-F13-E13-G13-H13</f>
        <v>-4748058.5999999996</v>
      </c>
      <c r="G73" s="42">
        <v>0</v>
      </c>
      <c r="H73" s="42">
        <f>-H13</f>
        <v>0</v>
      </c>
    </row>
    <row r="74" spans="1:8" ht="36" customHeight="1">
      <c r="A74" s="55">
        <v>1049</v>
      </c>
      <c r="B74" s="55">
        <v>21002</v>
      </c>
      <c r="C74" s="67" t="s">
        <v>107</v>
      </c>
      <c r="D74" s="81">
        <f>+E74+F74+G74+H74</f>
        <v>-1980</v>
      </c>
      <c r="E74" s="42">
        <f>-E75</f>
        <v>0</v>
      </c>
      <c r="F74" s="42">
        <f>-G75-H75-F75-E75</f>
        <v>-1980</v>
      </c>
      <c r="G74" s="42">
        <v>0</v>
      </c>
      <c r="H74" s="42">
        <f>-H75</f>
        <v>0</v>
      </c>
    </row>
    <row r="75" spans="1:8" ht="34.5">
      <c r="A75" s="55">
        <v>1049</v>
      </c>
      <c r="B75" s="55">
        <v>21002</v>
      </c>
      <c r="C75" s="67" t="s">
        <v>108</v>
      </c>
      <c r="D75" s="81">
        <f>+E75+F75+G75+H75</f>
        <v>1980</v>
      </c>
      <c r="E75" s="42">
        <f>+E76</f>
        <v>0</v>
      </c>
      <c r="F75" s="42">
        <f>+F76</f>
        <v>0</v>
      </c>
      <c r="G75" s="42">
        <f>+G76</f>
        <v>1980</v>
      </c>
      <c r="H75" s="42">
        <f>+H76</f>
        <v>0</v>
      </c>
    </row>
    <row r="76" spans="1:8" ht="69">
      <c r="A76" s="55"/>
      <c r="B76" s="55"/>
      <c r="C76" s="67" t="str">
        <f>+'3'!C83</f>
        <v>Մ-3, Թուրքիայի սահման-Մարգարա-Վանաձոր-Տաշիր-Վրաստանի սահման միջպետական նշանակության ավտոճանապարհի կմ11+400 հատվածում գտնվող կամրջի հիմնանորոգում</v>
      </c>
      <c r="D76" s="81">
        <f>+E76+F76+G76+H76</f>
        <v>1980</v>
      </c>
      <c r="E76" s="42">
        <v>0</v>
      </c>
      <c r="F76" s="42">
        <v>0</v>
      </c>
      <c r="G76" s="42">
        <f>+'3'!F83</f>
        <v>1980</v>
      </c>
      <c r="H76" s="42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zoomScaleNormal="100" workbookViewId="0">
      <selection sqref="A1:I1"/>
    </sheetView>
  </sheetViews>
  <sheetFormatPr defaultRowHeight="17.25"/>
  <cols>
    <col min="1" max="1" width="10.7109375" style="95" customWidth="1"/>
    <col min="2" max="2" width="9.85546875" style="95" customWidth="1"/>
    <col min="3" max="3" width="7" style="95" customWidth="1"/>
    <col min="4" max="4" width="10.7109375" style="95" customWidth="1"/>
    <col min="5" max="5" width="15.28515625" style="95" customWidth="1"/>
    <col min="6" max="6" width="76.140625" style="16" customWidth="1"/>
    <col min="7" max="7" width="15.7109375" style="16" customWidth="1"/>
    <col min="8" max="8" width="16.85546875" style="16" bestFit="1" customWidth="1"/>
    <col min="9" max="9" width="16" style="16" customWidth="1"/>
    <col min="10" max="10" width="18.140625" style="16" bestFit="1" customWidth="1"/>
    <col min="11" max="12" width="16.42578125" style="16" bestFit="1" customWidth="1"/>
    <col min="13" max="255" width="9.140625" style="16"/>
    <col min="256" max="256" width="7.5703125" style="16" bestFit="1" customWidth="1"/>
    <col min="257" max="257" width="7" style="16" bestFit="1" customWidth="1"/>
    <col min="258" max="258" width="5.5703125" style="16" bestFit="1" customWidth="1"/>
    <col min="259" max="259" width="8.7109375" style="16" bestFit="1" customWidth="1"/>
    <col min="260" max="260" width="8.42578125" style="16" bestFit="1" customWidth="1"/>
    <col min="261" max="261" width="76.140625" style="16" customWidth="1"/>
    <col min="262" max="263" width="16.5703125" style="16" customWidth="1"/>
    <col min="264" max="264" width="16.7109375" style="16" customWidth="1"/>
    <col min="265" max="265" width="18.5703125" style="16" customWidth="1"/>
    <col min="266" max="511" width="9.140625" style="16"/>
    <col min="512" max="512" width="7.5703125" style="16" bestFit="1" customWidth="1"/>
    <col min="513" max="513" width="7" style="16" bestFit="1" customWidth="1"/>
    <col min="514" max="514" width="5.5703125" style="16" bestFit="1" customWidth="1"/>
    <col min="515" max="515" width="8.7109375" style="16" bestFit="1" customWidth="1"/>
    <col min="516" max="516" width="8.42578125" style="16" bestFit="1" customWidth="1"/>
    <col min="517" max="517" width="76.140625" style="16" customWidth="1"/>
    <col min="518" max="519" width="16.5703125" style="16" customWidth="1"/>
    <col min="520" max="520" width="16.7109375" style="16" customWidth="1"/>
    <col min="521" max="521" width="18.5703125" style="16" customWidth="1"/>
    <col min="522" max="767" width="9.140625" style="16"/>
    <col min="768" max="768" width="7.5703125" style="16" bestFit="1" customWidth="1"/>
    <col min="769" max="769" width="7" style="16" bestFit="1" customWidth="1"/>
    <col min="770" max="770" width="5.5703125" style="16" bestFit="1" customWidth="1"/>
    <col min="771" max="771" width="8.7109375" style="16" bestFit="1" customWidth="1"/>
    <col min="772" max="772" width="8.42578125" style="16" bestFit="1" customWidth="1"/>
    <col min="773" max="773" width="76.140625" style="16" customWidth="1"/>
    <col min="774" max="775" width="16.5703125" style="16" customWidth="1"/>
    <col min="776" max="776" width="16.7109375" style="16" customWidth="1"/>
    <col min="777" max="777" width="18.5703125" style="16" customWidth="1"/>
    <col min="778" max="1023" width="9.140625" style="16"/>
    <col min="1024" max="1024" width="7.5703125" style="16" bestFit="1" customWidth="1"/>
    <col min="1025" max="1025" width="7" style="16" bestFit="1" customWidth="1"/>
    <col min="1026" max="1026" width="5.5703125" style="16" bestFit="1" customWidth="1"/>
    <col min="1027" max="1027" width="8.7109375" style="16" bestFit="1" customWidth="1"/>
    <col min="1028" max="1028" width="8.42578125" style="16" bestFit="1" customWidth="1"/>
    <col min="1029" max="1029" width="76.140625" style="16" customWidth="1"/>
    <col min="1030" max="1031" width="16.5703125" style="16" customWidth="1"/>
    <col min="1032" max="1032" width="16.7109375" style="16" customWidth="1"/>
    <col min="1033" max="1033" width="18.5703125" style="16" customWidth="1"/>
    <col min="1034" max="1279" width="9.140625" style="16"/>
    <col min="1280" max="1280" width="7.5703125" style="16" bestFit="1" customWidth="1"/>
    <col min="1281" max="1281" width="7" style="16" bestFit="1" customWidth="1"/>
    <col min="1282" max="1282" width="5.5703125" style="16" bestFit="1" customWidth="1"/>
    <col min="1283" max="1283" width="8.7109375" style="16" bestFit="1" customWidth="1"/>
    <col min="1284" max="1284" width="8.42578125" style="16" bestFit="1" customWidth="1"/>
    <col min="1285" max="1285" width="76.140625" style="16" customWidth="1"/>
    <col min="1286" max="1287" width="16.5703125" style="16" customWidth="1"/>
    <col min="1288" max="1288" width="16.7109375" style="16" customWidth="1"/>
    <col min="1289" max="1289" width="18.5703125" style="16" customWidth="1"/>
    <col min="1290" max="1535" width="9.140625" style="16"/>
    <col min="1536" max="1536" width="7.5703125" style="16" bestFit="1" customWidth="1"/>
    <col min="1537" max="1537" width="7" style="16" bestFit="1" customWidth="1"/>
    <col min="1538" max="1538" width="5.5703125" style="16" bestFit="1" customWidth="1"/>
    <col min="1539" max="1539" width="8.7109375" style="16" bestFit="1" customWidth="1"/>
    <col min="1540" max="1540" width="8.42578125" style="16" bestFit="1" customWidth="1"/>
    <col min="1541" max="1541" width="76.140625" style="16" customWidth="1"/>
    <col min="1542" max="1543" width="16.5703125" style="16" customWidth="1"/>
    <col min="1544" max="1544" width="16.7109375" style="16" customWidth="1"/>
    <col min="1545" max="1545" width="18.5703125" style="16" customWidth="1"/>
    <col min="1546" max="1791" width="9.140625" style="16"/>
    <col min="1792" max="1792" width="7.5703125" style="16" bestFit="1" customWidth="1"/>
    <col min="1793" max="1793" width="7" style="16" bestFit="1" customWidth="1"/>
    <col min="1794" max="1794" width="5.5703125" style="16" bestFit="1" customWidth="1"/>
    <col min="1795" max="1795" width="8.7109375" style="16" bestFit="1" customWidth="1"/>
    <col min="1796" max="1796" width="8.42578125" style="16" bestFit="1" customWidth="1"/>
    <col min="1797" max="1797" width="76.140625" style="16" customWidth="1"/>
    <col min="1798" max="1799" width="16.5703125" style="16" customWidth="1"/>
    <col min="1800" max="1800" width="16.7109375" style="16" customWidth="1"/>
    <col min="1801" max="1801" width="18.5703125" style="16" customWidth="1"/>
    <col min="1802" max="2047" width="9.140625" style="16"/>
    <col min="2048" max="2048" width="7.5703125" style="16" bestFit="1" customWidth="1"/>
    <col min="2049" max="2049" width="7" style="16" bestFit="1" customWidth="1"/>
    <col min="2050" max="2050" width="5.5703125" style="16" bestFit="1" customWidth="1"/>
    <col min="2051" max="2051" width="8.7109375" style="16" bestFit="1" customWidth="1"/>
    <col min="2052" max="2052" width="8.42578125" style="16" bestFit="1" customWidth="1"/>
    <col min="2053" max="2053" width="76.140625" style="16" customWidth="1"/>
    <col min="2054" max="2055" width="16.5703125" style="16" customWidth="1"/>
    <col min="2056" max="2056" width="16.7109375" style="16" customWidth="1"/>
    <col min="2057" max="2057" width="18.5703125" style="16" customWidth="1"/>
    <col min="2058" max="2303" width="9.140625" style="16"/>
    <col min="2304" max="2304" width="7.5703125" style="16" bestFit="1" customWidth="1"/>
    <col min="2305" max="2305" width="7" style="16" bestFit="1" customWidth="1"/>
    <col min="2306" max="2306" width="5.5703125" style="16" bestFit="1" customWidth="1"/>
    <col min="2307" max="2307" width="8.7109375" style="16" bestFit="1" customWidth="1"/>
    <col min="2308" max="2308" width="8.42578125" style="16" bestFit="1" customWidth="1"/>
    <col min="2309" max="2309" width="76.140625" style="16" customWidth="1"/>
    <col min="2310" max="2311" width="16.5703125" style="16" customWidth="1"/>
    <col min="2312" max="2312" width="16.7109375" style="16" customWidth="1"/>
    <col min="2313" max="2313" width="18.5703125" style="16" customWidth="1"/>
    <col min="2314" max="2559" width="9.140625" style="16"/>
    <col min="2560" max="2560" width="7.5703125" style="16" bestFit="1" customWidth="1"/>
    <col min="2561" max="2561" width="7" style="16" bestFit="1" customWidth="1"/>
    <col min="2562" max="2562" width="5.5703125" style="16" bestFit="1" customWidth="1"/>
    <col min="2563" max="2563" width="8.7109375" style="16" bestFit="1" customWidth="1"/>
    <col min="2564" max="2564" width="8.42578125" style="16" bestFit="1" customWidth="1"/>
    <col min="2565" max="2565" width="76.140625" style="16" customWidth="1"/>
    <col min="2566" max="2567" width="16.5703125" style="16" customWidth="1"/>
    <col min="2568" max="2568" width="16.7109375" style="16" customWidth="1"/>
    <col min="2569" max="2569" width="18.5703125" style="16" customWidth="1"/>
    <col min="2570" max="2815" width="9.140625" style="16"/>
    <col min="2816" max="2816" width="7.5703125" style="16" bestFit="1" customWidth="1"/>
    <col min="2817" max="2817" width="7" style="16" bestFit="1" customWidth="1"/>
    <col min="2818" max="2818" width="5.5703125" style="16" bestFit="1" customWidth="1"/>
    <col min="2819" max="2819" width="8.7109375" style="16" bestFit="1" customWidth="1"/>
    <col min="2820" max="2820" width="8.42578125" style="16" bestFit="1" customWidth="1"/>
    <col min="2821" max="2821" width="76.140625" style="16" customWidth="1"/>
    <col min="2822" max="2823" width="16.5703125" style="16" customWidth="1"/>
    <col min="2824" max="2824" width="16.7109375" style="16" customWidth="1"/>
    <col min="2825" max="2825" width="18.5703125" style="16" customWidth="1"/>
    <col min="2826" max="3071" width="9.140625" style="16"/>
    <col min="3072" max="3072" width="7.5703125" style="16" bestFit="1" customWidth="1"/>
    <col min="3073" max="3073" width="7" style="16" bestFit="1" customWidth="1"/>
    <col min="3074" max="3074" width="5.5703125" style="16" bestFit="1" customWidth="1"/>
    <col min="3075" max="3075" width="8.7109375" style="16" bestFit="1" customWidth="1"/>
    <col min="3076" max="3076" width="8.42578125" style="16" bestFit="1" customWidth="1"/>
    <col min="3077" max="3077" width="76.140625" style="16" customWidth="1"/>
    <col min="3078" max="3079" width="16.5703125" style="16" customWidth="1"/>
    <col min="3080" max="3080" width="16.7109375" style="16" customWidth="1"/>
    <col min="3081" max="3081" width="18.5703125" style="16" customWidth="1"/>
    <col min="3082" max="3327" width="9.140625" style="16"/>
    <col min="3328" max="3328" width="7.5703125" style="16" bestFit="1" customWidth="1"/>
    <col min="3329" max="3329" width="7" style="16" bestFit="1" customWidth="1"/>
    <col min="3330" max="3330" width="5.5703125" style="16" bestFit="1" customWidth="1"/>
    <col min="3331" max="3331" width="8.7109375" style="16" bestFit="1" customWidth="1"/>
    <col min="3332" max="3332" width="8.42578125" style="16" bestFit="1" customWidth="1"/>
    <col min="3333" max="3333" width="76.140625" style="16" customWidth="1"/>
    <col min="3334" max="3335" width="16.5703125" style="16" customWidth="1"/>
    <col min="3336" max="3336" width="16.7109375" style="16" customWidth="1"/>
    <col min="3337" max="3337" width="18.5703125" style="16" customWidth="1"/>
    <col min="3338" max="3583" width="9.140625" style="16"/>
    <col min="3584" max="3584" width="7.5703125" style="16" bestFit="1" customWidth="1"/>
    <col min="3585" max="3585" width="7" style="16" bestFit="1" customWidth="1"/>
    <col min="3586" max="3586" width="5.5703125" style="16" bestFit="1" customWidth="1"/>
    <col min="3587" max="3587" width="8.7109375" style="16" bestFit="1" customWidth="1"/>
    <col min="3588" max="3588" width="8.42578125" style="16" bestFit="1" customWidth="1"/>
    <col min="3589" max="3589" width="76.140625" style="16" customWidth="1"/>
    <col min="3590" max="3591" width="16.5703125" style="16" customWidth="1"/>
    <col min="3592" max="3592" width="16.7109375" style="16" customWidth="1"/>
    <col min="3593" max="3593" width="18.5703125" style="16" customWidth="1"/>
    <col min="3594" max="3839" width="9.140625" style="16"/>
    <col min="3840" max="3840" width="7.5703125" style="16" bestFit="1" customWidth="1"/>
    <col min="3841" max="3841" width="7" style="16" bestFit="1" customWidth="1"/>
    <col min="3842" max="3842" width="5.5703125" style="16" bestFit="1" customWidth="1"/>
    <col min="3843" max="3843" width="8.7109375" style="16" bestFit="1" customWidth="1"/>
    <col min="3844" max="3844" width="8.42578125" style="16" bestFit="1" customWidth="1"/>
    <col min="3845" max="3845" width="76.140625" style="16" customWidth="1"/>
    <col min="3846" max="3847" width="16.5703125" style="16" customWidth="1"/>
    <col min="3848" max="3848" width="16.7109375" style="16" customWidth="1"/>
    <col min="3849" max="3849" width="18.5703125" style="16" customWidth="1"/>
    <col min="3850" max="4095" width="9.140625" style="16"/>
    <col min="4096" max="4096" width="7.5703125" style="16" bestFit="1" customWidth="1"/>
    <col min="4097" max="4097" width="7" style="16" bestFit="1" customWidth="1"/>
    <col min="4098" max="4098" width="5.5703125" style="16" bestFit="1" customWidth="1"/>
    <col min="4099" max="4099" width="8.7109375" style="16" bestFit="1" customWidth="1"/>
    <col min="4100" max="4100" width="8.42578125" style="16" bestFit="1" customWidth="1"/>
    <col min="4101" max="4101" width="76.140625" style="16" customWidth="1"/>
    <col min="4102" max="4103" width="16.5703125" style="16" customWidth="1"/>
    <col min="4104" max="4104" width="16.7109375" style="16" customWidth="1"/>
    <col min="4105" max="4105" width="18.5703125" style="16" customWidth="1"/>
    <col min="4106" max="4351" width="9.140625" style="16"/>
    <col min="4352" max="4352" width="7.5703125" style="16" bestFit="1" customWidth="1"/>
    <col min="4353" max="4353" width="7" style="16" bestFit="1" customWidth="1"/>
    <col min="4354" max="4354" width="5.5703125" style="16" bestFit="1" customWidth="1"/>
    <col min="4355" max="4355" width="8.7109375" style="16" bestFit="1" customWidth="1"/>
    <col min="4356" max="4356" width="8.42578125" style="16" bestFit="1" customWidth="1"/>
    <col min="4357" max="4357" width="76.140625" style="16" customWidth="1"/>
    <col min="4358" max="4359" width="16.5703125" style="16" customWidth="1"/>
    <col min="4360" max="4360" width="16.7109375" style="16" customWidth="1"/>
    <col min="4361" max="4361" width="18.5703125" style="16" customWidth="1"/>
    <col min="4362" max="4607" width="9.140625" style="16"/>
    <col min="4608" max="4608" width="7.5703125" style="16" bestFit="1" customWidth="1"/>
    <col min="4609" max="4609" width="7" style="16" bestFit="1" customWidth="1"/>
    <col min="4610" max="4610" width="5.5703125" style="16" bestFit="1" customWidth="1"/>
    <col min="4611" max="4611" width="8.7109375" style="16" bestFit="1" customWidth="1"/>
    <col min="4612" max="4612" width="8.42578125" style="16" bestFit="1" customWidth="1"/>
    <col min="4613" max="4613" width="76.140625" style="16" customWidth="1"/>
    <col min="4614" max="4615" width="16.5703125" style="16" customWidth="1"/>
    <col min="4616" max="4616" width="16.7109375" style="16" customWidth="1"/>
    <col min="4617" max="4617" width="18.5703125" style="16" customWidth="1"/>
    <col min="4618" max="4863" width="9.140625" style="16"/>
    <col min="4864" max="4864" width="7.5703125" style="16" bestFit="1" customWidth="1"/>
    <col min="4865" max="4865" width="7" style="16" bestFit="1" customWidth="1"/>
    <col min="4866" max="4866" width="5.5703125" style="16" bestFit="1" customWidth="1"/>
    <col min="4867" max="4867" width="8.7109375" style="16" bestFit="1" customWidth="1"/>
    <col min="4868" max="4868" width="8.42578125" style="16" bestFit="1" customWidth="1"/>
    <col min="4869" max="4869" width="76.140625" style="16" customWidth="1"/>
    <col min="4870" max="4871" width="16.5703125" style="16" customWidth="1"/>
    <col min="4872" max="4872" width="16.7109375" style="16" customWidth="1"/>
    <col min="4873" max="4873" width="18.5703125" style="16" customWidth="1"/>
    <col min="4874" max="5119" width="9.140625" style="16"/>
    <col min="5120" max="5120" width="7.5703125" style="16" bestFit="1" customWidth="1"/>
    <col min="5121" max="5121" width="7" style="16" bestFit="1" customWidth="1"/>
    <col min="5122" max="5122" width="5.5703125" style="16" bestFit="1" customWidth="1"/>
    <col min="5123" max="5123" width="8.7109375" style="16" bestFit="1" customWidth="1"/>
    <col min="5124" max="5124" width="8.42578125" style="16" bestFit="1" customWidth="1"/>
    <col min="5125" max="5125" width="76.140625" style="16" customWidth="1"/>
    <col min="5126" max="5127" width="16.5703125" style="16" customWidth="1"/>
    <col min="5128" max="5128" width="16.7109375" style="16" customWidth="1"/>
    <col min="5129" max="5129" width="18.5703125" style="16" customWidth="1"/>
    <col min="5130" max="5375" width="9.140625" style="16"/>
    <col min="5376" max="5376" width="7.5703125" style="16" bestFit="1" customWidth="1"/>
    <col min="5377" max="5377" width="7" style="16" bestFit="1" customWidth="1"/>
    <col min="5378" max="5378" width="5.5703125" style="16" bestFit="1" customWidth="1"/>
    <col min="5379" max="5379" width="8.7109375" style="16" bestFit="1" customWidth="1"/>
    <col min="5380" max="5380" width="8.42578125" style="16" bestFit="1" customWidth="1"/>
    <col min="5381" max="5381" width="76.140625" style="16" customWidth="1"/>
    <col min="5382" max="5383" width="16.5703125" style="16" customWidth="1"/>
    <col min="5384" max="5384" width="16.7109375" style="16" customWidth="1"/>
    <col min="5385" max="5385" width="18.5703125" style="16" customWidth="1"/>
    <col min="5386" max="5631" width="9.140625" style="16"/>
    <col min="5632" max="5632" width="7.5703125" style="16" bestFit="1" customWidth="1"/>
    <col min="5633" max="5633" width="7" style="16" bestFit="1" customWidth="1"/>
    <col min="5634" max="5634" width="5.5703125" style="16" bestFit="1" customWidth="1"/>
    <col min="5635" max="5635" width="8.7109375" style="16" bestFit="1" customWidth="1"/>
    <col min="5636" max="5636" width="8.42578125" style="16" bestFit="1" customWidth="1"/>
    <col min="5637" max="5637" width="76.140625" style="16" customWidth="1"/>
    <col min="5638" max="5639" width="16.5703125" style="16" customWidth="1"/>
    <col min="5640" max="5640" width="16.7109375" style="16" customWidth="1"/>
    <col min="5641" max="5641" width="18.5703125" style="16" customWidth="1"/>
    <col min="5642" max="5887" width="9.140625" style="16"/>
    <col min="5888" max="5888" width="7.5703125" style="16" bestFit="1" customWidth="1"/>
    <col min="5889" max="5889" width="7" style="16" bestFit="1" customWidth="1"/>
    <col min="5890" max="5890" width="5.5703125" style="16" bestFit="1" customWidth="1"/>
    <col min="5891" max="5891" width="8.7109375" style="16" bestFit="1" customWidth="1"/>
    <col min="5892" max="5892" width="8.42578125" style="16" bestFit="1" customWidth="1"/>
    <col min="5893" max="5893" width="76.140625" style="16" customWidth="1"/>
    <col min="5894" max="5895" width="16.5703125" style="16" customWidth="1"/>
    <col min="5896" max="5896" width="16.7109375" style="16" customWidth="1"/>
    <col min="5897" max="5897" width="18.5703125" style="16" customWidth="1"/>
    <col min="5898" max="6143" width="9.140625" style="16"/>
    <col min="6144" max="6144" width="7.5703125" style="16" bestFit="1" customWidth="1"/>
    <col min="6145" max="6145" width="7" style="16" bestFit="1" customWidth="1"/>
    <col min="6146" max="6146" width="5.5703125" style="16" bestFit="1" customWidth="1"/>
    <col min="6147" max="6147" width="8.7109375" style="16" bestFit="1" customWidth="1"/>
    <col min="6148" max="6148" width="8.42578125" style="16" bestFit="1" customWidth="1"/>
    <col min="6149" max="6149" width="76.140625" style="16" customWidth="1"/>
    <col min="6150" max="6151" width="16.5703125" style="16" customWidth="1"/>
    <col min="6152" max="6152" width="16.7109375" style="16" customWidth="1"/>
    <col min="6153" max="6153" width="18.5703125" style="16" customWidth="1"/>
    <col min="6154" max="6399" width="9.140625" style="16"/>
    <col min="6400" max="6400" width="7.5703125" style="16" bestFit="1" customWidth="1"/>
    <col min="6401" max="6401" width="7" style="16" bestFit="1" customWidth="1"/>
    <col min="6402" max="6402" width="5.5703125" style="16" bestFit="1" customWidth="1"/>
    <col min="6403" max="6403" width="8.7109375" style="16" bestFit="1" customWidth="1"/>
    <col min="6404" max="6404" width="8.42578125" style="16" bestFit="1" customWidth="1"/>
    <col min="6405" max="6405" width="76.140625" style="16" customWidth="1"/>
    <col min="6406" max="6407" width="16.5703125" style="16" customWidth="1"/>
    <col min="6408" max="6408" width="16.7109375" style="16" customWidth="1"/>
    <col min="6409" max="6409" width="18.5703125" style="16" customWidth="1"/>
    <col min="6410" max="6655" width="9.140625" style="16"/>
    <col min="6656" max="6656" width="7.5703125" style="16" bestFit="1" customWidth="1"/>
    <col min="6657" max="6657" width="7" style="16" bestFit="1" customWidth="1"/>
    <col min="6658" max="6658" width="5.5703125" style="16" bestFit="1" customWidth="1"/>
    <col min="6659" max="6659" width="8.7109375" style="16" bestFit="1" customWidth="1"/>
    <col min="6660" max="6660" width="8.42578125" style="16" bestFit="1" customWidth="1"/>
    <col min="6661" max="6661" width="76.140625" style="16" customWidth="1"/>
    <col min="6662" max="6663" width="16.5703125" style="16" customWidth="1"/>
    <col min="6664" max="6664" width="16.7109375" style="16" customWidth="1"/>
    <col min="6665" max="6665" width="18.5703125" style="16" customWidth="1"/>
    <col min="6666" max="6911" width="9.140625" style="16"/>
    <col min="6912" max="6912" width="7.5703125" style="16" bestFit="1" customWidth="1"/>
    <col min="6913" max="6913" width="7" style="16" bestFit="1" customWidth="1"/>
    <col min="6914" max="6914" width="5.5703125" style="16" bestFit="1" customWidth="1"/>
    <col min="6915" max="6915" width="8.7109375" style="16" bestFit="1" customWidth="1"/>
    <col min="6916" max="6916" width="8.42578125" style="16" bestFit="1" customWidth="1"/>
    <col min="6917" max="6917" width="76.140625" style="16" customWidth="1"/>
    <col min="6918" max="6919" width="16.5703125" style="16" customWidth="1"/>
    <col min="6920" max="6920" width="16.7109375" style="16" customWidth="1"/>
    <col min="6921" max="6921" width="18.5703125" style="16" customWidth="1"/>
    <col min="6922" max="7167" width="9.140625" style="16"/>
    <col min="7168" max="7168" width="7.5703125" style="16" bestFit="1" customWidth="1"/>
    <col min="7169" max="7169" width="7" style="16" bestFit="1" customWidth="1"/>
    <col min="7170" max="7170" width="5.5703125" style="16" bestFit="1" customWidth="1"/>
    <col min="7171" max="7171" width="8.7109375" style="16" bestFit="1" customWidth="1"/>
    <col min="7172" max="7172" width="8.42578125" style="16" bestFit="1" customWidth="1"/>
    <col min="7173" max="7173" width="76.140625" style="16" customWidth="1"/>
    <col min="7174" max="7175" width="16.5703125" style="16" customWidth="1"/>
    <col min="7176" max="7176" width="16.7109375" style="16" customWidth="1"/>
    <col min="7177" max="7177" width="18.5703125" style="16" customWidth="1"/>
    <col min="7178" max="7423" width="9.140625" style="16"/>
    <col min="7424" max="7424" width="7.5703125" style="16" bestFit="1" customWidth="1"/>
    <col min="7425" max="7425" width="7" style="16" bestFit="1" customWidth="1"/>
    <col min="7426" max="7426" width="5.5703125" style="16" bestFit="1" customWidth="1"/>
    <col min="7427" max="7427" width="8.7109375" style="16" bestFit="1" customWidth="1"/>
    <col min="7428" max="7428" width="8.42578125" style="16" bestFit="1" customWidth="1"/>
    <col min="7429" max="7429" width="76.140625" style="16" customWidth="1"/>
    <col min="7430" max="7431" width="16.5703125" style="16" customWidth="1"/>
    <col min="7432" max="7432" width="16.7109375" style="16" customWidth="1"/>
    <col min="7433" max="7433" width="18.5703125" style="16" customWidth="1"/>
    <col min="7434" max="7679" width="9.140625" style="16"/>
    <col min="7680" max="7680" width="7.5703125" style="16" bestFit="1" customWidth="1"/>
    <col min="7681" max="7681" width="7" style="16" bestFit="1" customWidth="1"/>
    <col min="7682" max="7682" width="5.5703125" style="16" bestFit="1" customWidth="1"/>
    <col min="7683" max="7683" width="8.7109375" style="16" bestFit="1" customWidth="1"/>
    <col min="7684" max="7684" width="8.42578125" style="16" bestFit="1" customWidth="1"/>
    <col min="7685" max="7685" width="76.140625" style="16" customWidth="1"/>
    <col min="7686" max="7687" width="16.5703125" style="16" customWidth="1"/>
    <col min="7688" max="7688" width="16.7109375" style="16" customWidth="1"/>
    <col min="7689" max="7689" width="18.5703125" style="16" customWidth="1"/>
    <col min="7690" max="7935" width="9.140625" style="16"/>
    <col min="7936" max="7936" width="7.5703125" style="16" bestFit="1" customWidth="1"/>
    <col min="7937" max="7937" width="7" style="16" bestFit="1" customWidth="1"/>
    <col min="7938" max="7938" width="5.5703125" style="16" bestFit="1" customWidth="1"/>
    <col min="7939" max="7939" width="8.7109375" style="16" bestFit="1" customWidth="1"/>
    <col min="7940" max="7940" width="8.42578125" style="16" bestFit="1" customWidth="1"/>
    <col min="7941" max="7941" width="76.140625" style="16" customWidth="1"/>
    <col min="7942" max="7943" width="16.5703125" style="16" customWidth="1"/>
    <col min="7944" max="7944" width="16.7109375" style="16" customWidth="1"/>
    <col min="7945" max="7945" width="18.5703125" style="16" customWidth="1"/>
    <col min="7946" max="8191" width="9.140625" style="16"/>
    <col min="8192" max="8192" width="7.5703125" style="16" bestFit="1" customWidth="1"/>
    <col min="8193" max="8193" width="7" style="16" bestFit="1" customWidth="1"/>
    <col min="8194" max="8194" width="5.5703125" style="16" bestFit="1" customWidth="1"/>
    <col min="8195" max="8195" width="8.7109375" style="16" bestFit="1" customWidth="1"/>
    <col min="8196" max="8196" width="8.42578125" style="16" bestFit="1" customWidth="1"/>
    <col min="8197" max="8197" width="76.140625" style="16" customWidth="1"/>
    <col min="8198" max="8199" width="16.5703125" style="16" customWidth="1"/>
    <col min="8200" max="8200" width="16.7109375" style="16" customWidth="1"/>
    <col min="8201" max="8201" width="18.5703125" style="16" customWidth="1"/>
    <col min="8202" max="8447" width="9.140625" style="16"/>
    <col min="8448" max="8448" width="7.5703125" style="16" bestFit="1" customWidth="1"/>
    <col min="8449" max="8449" width="7" style="16" bestFit="1" customWidth="1"/>
    <col min="8450" max="8450" width="5.5703125" style="16" bestFit="1" customWidth="1"/>
    <col min="8451" max="8451" width="8.7109375" style="16" bestFit="1" customWidth="1"/>
    <col min="8452" max="8452" width="8.42578125" style="16" bestFit="1" customWidth="1"/>
    <col min="8453" max="8453" width="76.140625" style="16" customWidth="1"/>
    <col min="8454" max="8455" width="16.5703125" style="16" customWidth="1"/>
    <col min="8456" max="8456" width="16.7109375" style="16" customWidth="1"/>
    <col min="8457" max="8457" width="18.5703125" style="16" customWidth="1"/>
    <col min="8458" max="8703" width="9.140625" style="16"/>
    <col min="8704" max="8704" width="7.5703125" style="16" bestFit="1" customWidth="1"/>
    <col min="8705" max="8705" width="7" style="16" bestFit="1" customWidth="1"/>
    <col min="8706" max="8706" width="5.5703125" style="16" bestFit="1" customWidth="1"/>
    <col min="8707" max="8707" width="8.7109375" style="16" bestFit="1" customWidth="1"/>
    <col min="8708" max="8708" width="8.42578125" style="16" bestFit="1" customWidth="1"/>
    <col min="8709" max="8709" width="76.140625" style="16" customWidth="1"/>
    <col min="8710" max="8711" width="16.5703125" style="16" customWidth="1"/>
    <col min="8712" max="8712" width="16.7109375" style="16" customWidth="1"/>
    <col min="8713" max="8713" width="18.5703125" style="16" customWidth="1"/>
    <col min="8714" max="8959" width="9.140625" style="16"/>
    <col min="8960" max="8960" width="7.5703125" style="16" bestFit="1" customWidth="1"/>
    <col min="8961" max="8961" width="7" style="16" bestFit="1" customWidth="1"/>
    <col min="8962" max="8962" width="5.5703125" style="16" bestFit="1" customWidth="1"/>
    <col min="8963" max="8963" width="8.7109375" style="16" bestFit="1" customWidth="1"/>
    <col min="8964" max="8964" width="8.42578125" style="16" bestFit="1" customWidth="1"/>
    <col min="8965" max="8965" width="76.140625" style="16" customWidth="1"/>
    <col min="8966" max="8967" width="16.5703125" style="16" customWidth="1"/>
    <col min="8968" max="8968" width="16.7109375" style="16" customWidth="1"/>
    <col min="8969" max="8969" width="18.5703125" style="16" customWidth="1"/>
    <col min="8970" max="9215" width="9.140625" style="16"/>
    <col min="9216" max="9216" width="7.5703125" style="16" bestFit="1" customWidth="1"/>
    <col min="9217" max="9217" width="7" style="16" bestFit="1" customWidth="1"/>
    <col min="9218" max="9218" width="5.5703125" style="16" bestFit="1" customWidth="1"/>
    <col min="9219" max="9219" width="8.7109375" style="16" bestFit="1" customWidth="1"/>
    <col min="9220" max="9220" width="8.42578125" style="16" bestFit="1" customWidth="1"/>
    <col min="9221" max="9221" width="76.140625" style="16" customWidth="1"/>
    <col min="9222" max="9223" width="16.5703125" style="16" customWidth="1"/>
    <col min="9224" max="9224" width="16.7109375" style="16" customWidth="1"/>
    <col min="9225" max="9225" width="18.5703125" style="16" customWidth="1"/>
    <col min="9226" max="9471" width="9.140625" style="16"/>
    <col min="9472" max="9472" width="7.5703125" style="16" bestFit="1" customWidth="1"/>
    <col min="9473" max="9473" width="7" style="16" bestFit="1" customWidth="1"/>
    <col min="9474" max="9474" width="5.5703125" style="16" bestFit="1" customWidth="1"/>
    <col min="9475" max="9475" width="8.7109375" style="16" bestFit="1" customWidth="1"/>
    <col min="9476" max="9476" width="8.42578125" style="16" bestFit="1" customWidth="1"/>
    <col min="9477" max="9477" width="76.140625" style="16" customWidth="1"/>
    <col min="9478" max="9479" width="16.5703125" style="16" customWidth="1"/>
    <col min="9480" max="9480" width="16.7109375" style="16" customWidth="1"/>
    <col min="9481" max="9481" width="18.5703125" style="16" customWidth="1"/>
    <col min="9482" max="9727" width="9.140625" style="16"/>
    <col min="9728" max="9728" width="7.5703125" style="16" bestFit="1" customWidth="1"/>
    <col min="9729" max="9729" width="7" style="16" bestFit="1" customWidth="1"/>
    <col min="9730" max="9730" width="5.5703125" style="16" bestFit="1" customWidth="1"/>
    <col min="9731" max="9731" width="8.7109375" style="16" bestFit="1" customWidth="1"/>
    <col min="9732" max="9732" width="8.42578125" style="16" bestFit="1" customWidth="1"/>
    <col min="9733" max="9733" width="76.140625" style="16" customWidth="1"/>
    <col min="9734" max="9735" width="16.5703125" style="16" customWidth="1"/>
    <col min="9736" max="9736" width="16.7109375" style="16" customWidth="1"/>
    <col min="9737" max="9737" width="18.5703125" style="16" customWidth="1"/>
    <col min="9738" max="9983" width="9.140625" style="16"/>
    <col min="9984" max="9984" width="7.5703125" style="16" bestFit="1" customWidth="1"/>
    <col min="9985" max="9985" width="7" style="16" bestFit="1" customWidth="1"/>
    <col min="9986" max="9986" width="5.5703125" style="16" bestFit="1" customWidth="1"/>
    <col min="9987" max="9987" width="8.7109375" style="16" bestFit="1" customWidth="1"/>
    <col min="9988" max="9988" width="8.42578125" style="16" bestFit="1" customWidth="1"/>
    <col min="9989" max="9989" width="76.140625" style="16" customWidth="1"/>
    <col min="9990" max="9991" width="16.5703125" style="16" customWidth="1"/>
    <col min="9992" max="9992" width="16.7109375" style="16" customWidth="1"/>
    <col min="9993" max="9993" width="18.5703125" style="16" customWidth="1"/>
    <col min="9994" max="10239" width="9.140625" style="16"/>
    <col min="10240" max="10240" width="7.5703125" style="16" bestFit="1" customWidth="1"/>
    <col min="10241" max="10241" width="7" style="16" bestFit="1" customWidth="1"/>
    <col min="10242" max="10242" width="5.5703125" style="16" bestFit="1" customWidth="1"/>
    <col min="10243" max="10243" width="8.7109375" style="16" bestFit="1" customWidth="1"/>
    <col min="10244" max="10244" width="8.42578125" style="16" bestFit="1" customWidth="1"/>
    <col min="10245" max="10245" width="76.140625" style="16" customWidth="1"/>
    <col min="10246" max="10247" width="16.5703125" style="16" customWidth="1"/>
    <col min="10248" max="10248" width="16.7109375" style="16" customWidth="1"/>
    <col min="10249" max="10249" width="18.5703125" style="16" customWidth="1"/>
    <col min="10250" max="10495" width="9.140625" style="16"/>
    <col min="10496" max="10496" width="7.5703125" style="16" bestFit="1" customWidth="1"/>
    <col min="10497" max="10497" width="7" style="16" bestFit="1" customWidth="1"/>
    <col min="10498" max="10498" width="5.5703125" style="16" bestFit="1" customWidth="1"/>
    <col min="10499" max="10499" width="8.7109375" style="16" bestFit="1" customWidth="1"/>
    <col min="10500" max="10500" width="8.42578125" style="16" bestFit="1" customWidth="1"/>
    <col min="10501" max="10501" width="76.140625" style="16" customWidth="1"/>
    <col min="10502" max="10503" width="16.5703125" style="16" customWidth="1"/>
    <col min="10504" max="10504" width="16.7109375" style="16" customWidth="1"/>
    <col min="10505" max="10505" width="18.5703125" style="16" customWidth="1"/>
    <col min="10506" max="10751" width="9.140625" style="16"/>
    <col min="10752" max="10752" width="7.5703125" style="16" bestFit="1" customWidth="1"/>
    <col min="10753" max="10753" width="7" style="16" bestFit="1" customWidth="1"/>
    <col min="10754" max="10754" width="5.5703125" style="16" bestFit="1" customWidth="1"/>
    <col min="10755" max="10755" width="8.7109375" style="16" bestFit="1" customWidth="1"/>
    <col min="10756" max="10756" width="8.42578125" style="16" bestFit="1" customWidth="1"/>
    <col min="10757" max="10757" width="76.140625" style="16" customWidth="1"/>
    <col min="10758" max="10759" width="16.5703125" style="16" customWidth="1"/>
    <col min="10760" max="10760" width="16.7109375" style="16" customWidth="1"/>
    <col min="10761" max="10761" width="18.5703125" style="16" customWidth="1"/>
    <col min="10762" max="11007" width="9.140625" style="16"/>
    <col min="11008" max="11008" width="7.5703125" style="16" bestFit="1" customWidth="1"/>
    <col min="11009" max="11009" width="7" style="16" bestFit="1" customWidth="1"/>
    <col min="11010" max="11010" width="5.5703125" style="16" bestFit="1" customWidth="1"/>
    <col min="11011" max="11011" width="8.7109375" style="16" bestFit="1" customWidth="1"/>
    <col min="11012" max="11012" width="8.42578125" style="16" bestFit="1" customWidth="1"/>
    <col min="11013" max="11013" width="76.140625" style="16" customWidth="1"/>
    <col min="11014" max="11015" width="16.5703125" style="16" customWidth="1"/>
    <col min="11016" max="11016" width="16.7109375" style="16" customWidth="1"/>
    <col min="11017" max="11017" width="18.5703125" style="16" customWidth="1"/>
    <col min="11018" max="11263" width="9.140625" style="16"/>
    <col min="11264" max="11264" width="7.5703125" style="16" bestFit="1" customWidth="1"/>
    <col min="11265" max="11265" width="7" style="16" bestFit="1" customWidth="1"/>
    <col min="11266" max="11266" width="5.5703125" style="16" bestFit="1" customWidth="1"/>
    <col min="11267" max="11267" width="8.7109375" style="16" bestFit="1" customWidth="1"/>
    <col min="11268" max="11268" width="8.42578125" style="16" bestFit="1" customWidth="1"/>
    <col min="11269" max="11269" width="76.140625" style="16" customWidth="1"/>
    <col min="11270" max="11271" width="16.5703125" style="16" customWidth="1"/>
    <col min="11272" max="11272" width="16.7109375" style="16" customWidth="1"/>
    <col min="11273" max="11273" width="18.5703125" style="16" customWidth="1"/>
    <col min="11274" max="11519" width="9.140625" style="16"/>
    <col min="11520" max="11520" width="7.5703125" style="16" bestFit="1" customWidth="1"/>
    <col min="11521" max="11521" width="7" style="16" bestFit="1" customWidth="1"/>
    <col min="11522" max="11522" width="5.5703125" style="16" bestFit="1" customWidth="1"/>
    <col min="11523" max="11523" width="8.7109375" style="16" bestFit="1" customWidth="1"/>
    <col min="11524" max="11524" width="8.42578125" style="16" bestFit="1" customWidth="1"/>
    <col min="11525" max="11525" width="76.140625" style="16" customWidth="1"/>
    <col min="11526" max="11527" width="16.5703125" style="16" customWidth="1"/>
    <col min="11528" max="11528" width="16.7109375" style="16" customWidth="1"/>
    <col min="11529" max="11529" width="18.5703125" style="16" customWidth="1"/>
    <col min="11530" max="11775" width="9.140625" style="16"/>
    <col min="11776" max="11776" width="7.5703125" style="16" bestFit="1" customWidth="1"/>
    <col min="11777" max="11777" width="7" style="16" bestFit="1" customWidth="1"/>
    <col min="11778" max="11778" width="5.5703125" style="16" bestFit="1" customWidth="1"/>
    <col min="11779" max="11779" width="8.7109375" style="16" bestFit="1" customWidth="1"/>
    <col min="11780" max="11780" width="8.42578125" style="16" bestFit="1" customWidth="1"/>
    <col min="11781" max="11781" width="76.140625" style="16" customWidth="1"/>
    <col min="11782" max="11783" width="16.5703125" style="16" customWidth="1"/>
    <col min="11784" max="11784" width="16.7109375" style="16" customWidth="1"/>
    <col min="11785" max="11785" width="18.5703125" style="16" customWidth="1"/>
    <col min="11786" max="12031" width="9.140625" style="16"/>
    <col min="12032" max="12032" width="7.5703125" style="16" bestFit="1" customWidth="1"/>
    <col min="12033" max="12033" width="7" style="16" bestFit="1" customWidth="1"/>
    <col min="12034" max="12034" width="5.5703125" style="16" bestFit="1" customWidth="1"/>
    <col min="12035" max="12035" width="8.7109375" style="16" bestFit="1" customWidth="1"/>
    <col min="12036" max="12036" width="8.42578125" style="16" bestFit="1" customWidth="1"/>
    <col min="12037" max="12037" width="76.140625" style="16" customWidth="1"/>
    <col min="12038" max="12039" width="16.5703125" style="16" customWidth="1"/>
    <col min="12040" max="12040" width="16.7109375" style="16" customWidth="1"/>
    <col min="12041" max="12041" width="18.5703125" style="16" customWidth="1"/>
    <col min="12042" max="12287" width="9.140625" style="16"/>
    <col min="12288" max="12288" width="7.5703125" style="16" bestFit="1" customWidth="1"/>
    <col min="12289" max="12289" width="7" style="16" bestFit="1" customWidth="1"/>
    <col min="12290" max="12290" width="5.5703125" style="16" bestFit="1" customWidth="1"/>
    <col min="12291" max="12291" width="8.7109375" style="16" bestFit="1" customWidth="1"/>
    <col min="12292" max="12292" width="8.42578125" style="16" bestFit="1" customWidth="1"/>
    <col min="12293" max="12293" width="76.140625" style="16" customWidth="1"/>
    <col min="12294" max="12295" width="16.5703125" style="16" customWidth="1"/>
    <col min="12296" max="12296" width="16.7109375" style="16" customWidth="1"/>
    <col min="12297" max="12297" width="18.5703125" style="16" customWidth="1"/>
    <col min="12298" max="12543" width="9.140625" style="16"/>
    <col min="12544" max="12544" width="7.5703125" style="16" bestFit="1" customWidth="1"/>
    <col min="12545" max="12545" width="7" style="16" bestFit="1" customWidth="1"/>
    <col min="12546" max="12546" width="5.5703125" style="16" bestFit="1" customWidth="1"/>
    <col min="12547" max="12547" width="8.7109375" style="16" bestFit="1" customWidth="1"/>
    <col min="12548" max="12548" width="8.42578125" style="16" bestFit="1" customWidth="1"/>
    <col min="12549" max="12549" width="76.140625" style="16" customWidth="1"/>
    <col min="12550" max="12551" width="16.5703125" style="16" customWidth="1"/>
    <col min="12552" max="12552" width="16.7109375" style="16" customWidth="1"/>
    <col min="12553" max="12553" width="18.5703125" style="16" customWidth="1"/>
    <col min="12554" max="12799" width="9.140625" style="16"/>
    <col min="12800" max="12800" width="7.5703125" style="16" bestFit="1" customWidth="1"/>
    <col min="12801" max="12801" width="7" style="16" bestFit="1" customWidth="1"/>
    <col min="12802" max="12802" width="5.5703125" style="16" bestFit="1" customWidth="1"/>
    <col min="12803" max="12803" width="8.7109375" style="16" bestFit="1" customWidth="1"/>
    <col min="12804" max="12804" width="8.42578125" style="16" bestFit="1" customWidth="1"/>
    <col min="12805" max="12805" width="76.140625" style="16" customWidth="1"/>
    <col min="12806" max="12807" width="16.5703125" style="16" customWidth="1"/>
    <col min="12808" max="12808" width="16.7109375" style="16" customWidth="1"/>
    <col min="12809" max="12809" width="18.5703125" style="16" customWidth="1"/>
    <col min="12810" max="13055" width="9.140625" style="16"/>
    <col min="13056" max="13056" width="7.5703125" style="16" bestFit="1" customWidth="1"/>
    <col min="13057" max="13057" width="7" style="16" bestFit="1" customWidth="1"/>
    <col min="13058" max="13058" width="5.5703125" style="16" bestFit="1" customWidth="1"/>
    <col min="13059" max="13059" width="8.7109375" style="16" bestFit="1" customWidth="1"/>
    <col min="13060" max="13060" width="8.42578125" style="16" bestFit="1" customWidth="1"/>
    <col min="13061" max="13061" width="76.140625" style="16" customWidth="1"/>
    <col min="13062" max="13063" width="16.5703125" style="16" customWidth="1"/>
    <col min="13064" max="13064" width="16.7109375" style="16" customWidth="1"/>
    <col min="13065" max="13065" width="18.5703125" style="16" customWidth="1"/>
    <col min="13066" max="13311" width="9.140625" style="16"/>
    <col min="13312" max="13312" width="7.5703125" style="16" bestFit="1" customWidth="1"/>
    <col min="13313" max="13313" width="7" style="16" bestFit="1" customWidth="1"/>
    <col min="13314" max="13314" width="5.5703125" style="16" bestFit="1" customWidth="1"/>
    <col min="13315" max="13315" width="8.7109375" style="16" bestFit="1" customWidth="1"/>
    <col min="13316" max="13316" width="8.42578125" style="16" bestFit="1" customWidth="1"/>
    <col min="13317" max="13317" width="76.140625" style="16" customWidth="1"/>
    <col min="13318" max="13319" width="16.5703125" style="16" customWidth="1"/>
    <col min="13320" max="13320" width="16.7109375" style="16" customWidth="1"/>
    <col min="13321" max="13321" width="18.5703125" style="16" customWidth="1"/>
    <col min="13322" max="13567" width="9.140625" style="16"/>
    <col min="13568" max="13568" width="7.5703125" style="16" bestFit="1" customWidth="1"/>
    <col min="13569" max="13569" width="7" style="16" bestFit="1" customWidth="1"/>
    <col min="13570" max="13570" width="5.5703125" style="16" bestFit="1" customWidth="1"/>
    <col min="13571" max="13571" width="8.7109375" style="16" bestFit="1" customWidth="1"/>
    <col min="13572" max="13572" width="8.42578125" style="16" bestFit="1" customWidth="1"/>
    <col min="13573" max="13573" width="76.140625" style="16" customWidth="1"/>
    <col min="13574" max="13575" width="16.5703125" style="16" customWidth="1"/>
    <col min="13576" max="13576" width="16.7109375" style="16" customWidth="1"/>
    <col min="13577" max="13577" width="18.5703125" style="16" customWidth="1"/>
    <col min="13578" max="13823" width="9.140625" style="16"/>
    <col min="13824" max="13824" width="7.5703125" style="16" bestFit="1" customWidth="1"/>
    <col min="13825" max="13825" width="7" style="16" bestFit="1" customWidth="1"/>
    <col min="13826" max="13826" width="5.5703125" style="16" bestFit="1" customWidth="1"/>
    <col min="13827" max="13827" width="8.7109375" style="16" bestFit="1" customWidth="1"/>
    <col min="13828" max="13828" width="8.42578125" style="16" bestFit="1" customWidth="1"/>
    <col min="13829" max="13829" width="76.140625" style="16" customWidth="1"/>
    <col min="13830" max="13831" width="16.5703125" style="16" customWidth="1"/>
    <col min="13832" max="13832" width="16.7109375" style="16" customWidth="1"/>
    <col min="13833" max="13833" width="18.5703125" style="16" customWidth="1"/>
    <col min="13834" max="14079" width="9.140625" style="16"/>
    <col min="14080" max="14080" width="7.5703125" style="16" bestFit="1" customWidth="1"/>
    <col min="14081" max="14081" width="7" style="16" bestFit="1" customWidth="1"/>
    <col min="14082" max="14082" width="5.5703125" style="16" bestFit="1" customWidth="1"/>
    <col min="14083" max="14083" width="8.7109375" style="16" bestFit="1" customWidth="1"/>
    <col min="14084" max="14084" width="8.42578125" style="16" bestFit="1" customWidth="1"/>
    <col min="14085" max="14085" width="76.140625" style="16" customWidth="1"/>
    <col min="14086" max="14087" width="16.5703125" style="16" customWidth="1"/>
    <col min="14088" max="14088" width="16.7109375" style="16" customWidth="1"/>
    <col min="14089" max="14089" width="18.5703125" style="16" customWidth="1"/>
    <col min="14090" max="14335" width="9.140625" style="16"/>
    <col min="14336" max="14336" width="7.5703125" style="16" bestFit="1" customWidth="1"/>
    <col min="14337" max="14337" width="7" style="16" bestFit="1" customWidth="1"/>
    <col min="14338" max="14338" width="5.5703125" style="16" bestFit="1" customWidth="1"/>
    <col min="14339" max="14339" width="8.7109375" style="16" bestFit="1" customWidth="1"/>
    <col min="14340" max="14340" width="8.42578125" style="16" bestFit="1" customWidth="1"/>
    <col min="14341" max="14341" width="76.140625" style="16" customWidth="1"/>
    <col min="14342" max="14343" width="16.5703125" style="16" customWidth="1"/>
    <col min="14344" max="14344" width="16.7109375" style="16" customWidth="1"/>
    <col min="14345" max="14345" width="18.5703125" style="16" customWidth="1"/>
    <col min="14346" max="14591" width="9.140625" style="16"/>
    <col min="14592" max="14592" width="7.5703125" style="16" bestFit="1" customWidth="1"/>
    <col min="14593" max="14593" width="7" style="16" bestFit="1" customWidth="1"/>
    <col min="14594" max="14594" width="5.5703125" style="16" bestFit="1" customWidth="1"/>
    <col min="14595" max="14595" width="8.7109375" style="16" bestFit="1" customWidth="1"/>
    <col min="14596" max="14596" width="8.42578125" style="16" bestFit="1" customWidth="1"/>
    <col min="14597" max="14597" width="76.140625" style="16" customWidth="1"/>
    <col min="14598" max="14599" width="16.5703125" style="16" customWidth="1"/>
    <col min="14600" max="14600" width="16.7109375" style="16" customWidth="1"/>
    <col min="14601" max="14601" width="18.5703125" style="16" customWidth="1"/>
    <col min="14602" max="14847" width="9.140625" style="16"/>
    <col min="14848" max="14848" width="7.5703125" style="16" bestFit="1" customWidth="1"/>
    <col min="14849" max="14849" width="7" style="16" bestFit="1" customWidth="1"/>
    <col min="14850" max="14850" width="5.5703125" style="16" bestFit="1" customWidth="1"/>
    <col min="14851" max="14851" width="8.7109375" style="16" bestFit="1" customWidth="1"/>
    <col min="14852" max="14852" width="8.42578125" style="16" bestFit="1" customWidth="1"/>
    <col min="14853" max="14853" width="76.140625" style="16" customWidth="1"/>
    <col min="14854" max="14855" width="16.5703125" style="16" customWidth="1"/>
    <col min="14856" max="14856" width="16.7109375" style="16" customWidth="1"/>
    <col min="14857" max="14857" width="18.5703125" style="16" customWidth="1"/>
    <col min="14858" max="15103" width="9.140625" style="16"/>
    <col min="15104" max="15104" width="7.5703125" style="16" bestFit="1" customWidth="1"/>
    <col min="15105" max="15105" width="7" style="16" bestFit="1" customWidth="1"/>
    <col min="15106" max="15106" width="5.5703125" style="16" bestFit="1" customWidth="1"/>
    <col min="15107" max="15107" width="8.7109375" style="16" bestFit="1" customWidth="1"/>
    <col min="15108" max="15108" width="8.42578125" style="16" bestFit="1" customWidth="1"/>
    <col min="15109" max="15109" width="76.140625" style="16" customWidth="1"/>
    <col min="15110" max="15111" width="16.5703125" style="16" customWidth="1"/>
    <col min="15112" max="15112" width="16.7109375" style="16" customWidth="1"/>
    <col min="15113" max="15113" width="18.5703125" style="16" customWidth="1"/>
    <col min="15114" max="15359" width="9.140625" style="16"/>
    <col min="15360" max="15360" width="7.5703125" style="16" bestFit="1" customWidth="1"/>
    <col min="15361" max="15361" width="7" style="16" bestFit="1" customWidth="1"/>
    <col min="15362" max="15362" width="5.5703125" style="16" bestFit="1" customWidth="1"/>
    <col min="15363" max="15363" width="8.7109375" style="16" bestFit="1" customWidth="1"/>
    <col min="15364" max="15364" width="8.42578125" style="16" bestFit="1" customWidth="1"/>
    <col min="15365" max="15365" width="76.140625" style="16" customWidth="1"/>
    <col min="15366" max="15367" width="16.5703125" style="16" customWidth="1"/>
    <col min="15368" max="15368" width="16.7109375" style="16" customWidth="1"/>
    <col min="15369" max="15369" width="18.5703125" style="16" customWidth="1"/>
    <col min="15370" max="15615" width="9.140625" style="16"/>
    <col min="15616" max="15616" width="7.5703125" style="16" bestFit="1" customWidth="1"/>
    <col min="15617" max="15617" width="7" style="16" bestFit="1" customWidth="1"/>
    <col min="15618" max="15618" width="5.5703125" style="16" bestFit="1" customWidth="1"/>
    <col min="15619" max="15619" width="8.7109375" style="16" bestFit="1" customWidth="1"/>
    <col min="15620" max="15620" width="8.42578125" style="16" bestFit="1" customWidth="1"/>
    <col min="15621" max="15621" width="76.140625" style="16" customWidth="1"/>
    <col min="15622" max="15623" width="16.5703125" style="16" customWidth="1"/>
    <col min="15624" max="15624" width="16.7109375" style="16" customWidth="1"/>
    <col min="15625" max="15625" width="18.5703125" style="16" customWidth="1"/>
    <col min="15626" max="15871" width="9.140625" style="16"/>
    <col min="15872" max="15872" width="7.5703125" style="16" bestFit="1" customWidth="1"/>
    <col min="15873" max="15873" width="7" style="16" bestFit="1" customWidth="1"/>
    <col min="15874" max="15874" width="5.5703125" style="16" bestFit="1" customWidth="1"/>
    <col min="15875" max="15875" width="8.7109375" style="16" bestFit="1" customWidth="1"/>
    <col min="15876" max="15876" width="8.42578125" style="16" bestFit="1" customWidth="1"/>
    <col min="15877" max="15877" width="76.140625" style="16" customWidth="1"/>
    <col min="15878" max="15879" width="16.5703125" style="16" customWidth="1"/>
    <col min="15880" max="15880" width="16.7109375" style="16" customWidth="1"/>
    <col min="15881" max="15881" width="18.5703125" style="16" customWidth="1"/>
    <col min="15882" max="16127" width="9.140625" style="16"/>
    <col min="16128" max="16128" width="7.5703125" style="16" bestFit="1" customWidth="1"/>
    <col min="16129" max="16129" width="7" style="16" bestFit="1" customWidth="1"/>
    <col min="16130" max="16130" width="5.5703125" style="16" bestFit="1" customWidth="1"/>
    <col min="16131" max="16131" width="8.7109375" style="16" bestFit="1" customWidth="1"/>
    <col min="16132" max="16132" width="8.42578125" style="16" bestFit="1" customWidth="1"/>
    <col min="16133" max="16133" width="76.140625" style="16" customWidth="1"/>
    <col min="16134" max="16135" width="16.5703125" style="16" customWidth="1"/>
    <col min="16136" max="16136" width="16.7109375" style="16" customWidth="1"/>
    <col min="16137" max="16137" width="18.5703125" style="16" customWidth="1"/>
    <col min="16138" max="16384" width="9.140625" style="16"/>
  </cols>
  <sheetData>
    <row r="1" spans="1:9" ht="14.25" customHeight="1">
      <c r="A1" s="122" t="s">
        <v>94</v>
      </c>
      <c r="B1" s="122"/>
      <c r="C1" s="122"/>
      <c r="D1" s="122"/>
      <c r="E1" s="122"/>
      <c r="F1" s="122"/>
      <c r="G1" s="122"/>
      <c r="H1" s="122"/>
      <c r="I1" s="122"/>
    </row>
    <row r="2" spans="1:9" ht="15" customHeight="1">
      <c r="A2" s="122" t="s">
        <v>92</v>
      </c>
      <c r="B2" s="122"/>
      <c r="C2" s="122"/>
      <c r="D2" s="122"/>
      <c r="E2" s="122"/>
      <c r="F2" s="122"/>
      <c r="G2" s="122"/>
      <c r="H2" s="122"/>
      <c r="I2" s="122"/>
    </row>
    <row r="3" spans="1:9">
      <c r="A3" s="122" t="s">
        <v>0</v>
      </c>
      <c r="B3" s="122"/>
      <c r="C3" s="122"/>
      <c r="D3" s="122"/>
      <c r="E3" s="122"/>
      <c r="F3" s="122"/>
      <c r="G3" s="122"/>
      <c r="H3" s="122"/>
      <c r="I3" s="122"/>
    </row>
    <row r="4" spans="1:9">
      <c r="A4" s="122"/>
      <c r="B4" s="122"/>
      <c r="C4" s="122"/>
      <c r="D4" s="122"/>
      <c r="E4" s="122"/>
      <c r="F4" s="122"/>
      <c r="G4" s="122"/>
      <c r="H4" s="122"/>
      <c r="I4" s="122"/>
    </row>
    <row r="5" spans="1:9" ht="46.5" customHeight="1">
      <c r="A5" s="123" t="s">
        <v>95</v>
      </c>
      <c r="B5" s="123"/>
      <c r="C5" s="123"/>
      <c r="D5" s="123"/>
      <c r="E5" s="123"/>
      <c r="F5" s="123"/>
      <c r="G5" s="123"/>
      <c r="H5" s="123"/>
      <c r="I5" s="123"/>
    </row>
    <row r="6" spans="1:9">
      <c r="F6" s="95"/>
      <c r="G6" s="95"/>
      <c r="H6" s="95"/>
      <c r="I6" s="95"/>
    </row>
    <row r="7" spans="1:9">
      <c r="H7" s="121" t="s">
        <v>87</v>
      </c>
      <c r="I7" s="121"/>
    </row>
    <row r="8" spans="1:9" ht="57.75" customHeight="1">
      <c r="A8" s="124" t="s">
        <v>5</v>
      </c>
      <c r="B8" s="125"/>
      <c r="C8" s="126"/>
      <c r="D8" s="124" t="s">
        <v>1</v>
      </c>
      <c r="E8" s="126"/>
      <c r="F8" s="127" t="s">
        <v>20</v>
      </c>
      <c r="G8" s="129" t="s">
        <v>36</v>
      </c>
      <c r="H8" s="130"/>
      <c r="I8" s="131"/>
    </row>
    <row r="9" spans="1:9" ht="40.5" customHeight="1">
      <c r="A9" s="17" t="s">
        <v>104</v>
      </c>
      <c r="B9" s="17" t="s">
        <v>105</v>
      </c>
      <c r="C9" s="17" t="s">
        <v>106</v>
      </c>
      <c r="D9" s="17" t="s">
        <v>24</v>
      </c>
      <c r="E9" s="17" t="s">
        <v>25</v>
      </c>
      <c r="F9" s="128"/>
      <c r="G9" s="17" t="s">
        <v>85</v>
      </c>
      <c r="H9" s="17" t="s">
        <v>86</v>
      </c>
      <c r="I9" s="17" t="s">
        <v>2</v>
      </c>
    </row>
    <row r="10" spans="1:9">
      <c r="A10" s="17"/>
      <c r="B10" s="17"/>
      <c r="C10" s="17"/>
      <c r="D10" s="17"/>
      <c r="E10" s="17"/>
      <c r="F10" s="18" t="s">
        <v>4</v>
      </c>
      <c r="G10" s="23">
        <f>G12</f>
        <v>0</v>
      </c>
      <c r="H10" s="23">
        <f>H12</f>
        <v>0</v>
      </c>
      <c r="I10" s="23">
        <f>I12</f>
        <v>0</v>
      </c>
    </row>
    <row r="11" spans="1:9" ht="18" customHeight="1">
      <c r="A11" s="17"/>
      <c r="B11" s="17"/>
      <c r="C11" s="17"/>
      <c r="D11" s="17"/>
      <c r="E11" s="17"/>
      <c r="F11" s="19" t="s">
        <v>3</v>
      </c>
      <c r="G11" s="23"/>
      <c r="H11" s="23"/>
      <c r="I11" s="23"/>
    </row>
    <row r="12" spans="1:9">
      <c r="A12" s="20" t="s">
        <v>38</v>
      </c>
      <c r="B12" s="17"/>
      <c r="C12" s="17"/>
      <c r="D12" s="17"/>
      <c r="E12" s="17"/>
      <c r="F12" s="18" t="s">
        <v>39</v>
      </c>
      <c r="G12" s="23">
        <f>G14</f>
        <v>0</v>
      </c>
      <c r="H12" s="23">
        <f>H14</f>
        <v>0</v>
      </c>
      <c r="I12" s="23">
        <f>I14</f>
        <v>0</v>
      </c>
    </row>
    <row r="13" spans="1:9">
      <c r="A13" s="17"/>
      <c r="B13" s="17"/>
      <c r="C13" s="17"/>
      <c r="D13" s="17"/>
      <c r="E13" s="17"/>
      <c r="F13" s="19" t="s">
        <v>3</v>
      </c>
      <c r="G13" s="23"/>
      <c r="H13" s="23"/>
      <c r="I13" s="23"/>
    </row>
    <row r="14" spans="1:9">
      <c r="A14" s="17"/>
      <c r="B14" s="17" t="s">
        <v>40</v>
      </c>
      <c r="C14" s="17"/>
      <c r="D14" s="17"/>
      <c r="E14" s="17"/>
      <c r="F14" s="18" t="s">
        <v>41</v>
      </c>
      <c r="G14" s="23">
        <f>G16</f>
        <v>0</v>
      </c>
      <c r="H14" s="23">
        <f>H16</f>
        <v>0</v>
      </c>
      <c r="I14" s="23">
        <f>I16</f>
        <v>0</v>
      </c>
    </row>
    <row r="15" spans="1:9">
      <c r="A15" s="17"/>
      <c r="B15" s="17"/>
      <c r="C15" s="17"/>
      <c r="D15" s="17"/>
      <c r="E15" s="17"/>
      <c r="F15" s="19" t="s">
        <v>3</v>
      </c>
      <c r="G15" s="23"/>
      <c r="H15" s="23"/>
      <c r="I15" s="23"/>
    </row>
    <row r="16" spans="1:9">
      <c r="A16" s="17"/>
      <c r="B16" s="17"/>
      <c r="C16" s="20" t="s">
        <v>17</v>
      </c>
      <c r="D16" s="17"/>
      <c r="E16" s="17"/>
      <c r="F16" s="18" t="s">
        <v>42</v>
      </c>
      <c r="G16" s="23">
        <f>G18</f>
        <v>0</v>
      </c>
      <c r="H16" s="23">
        <f>H18</f>
        <v>0</v>
      </c>
      <c r="I16" s="23">
        <f>I18</f>
        <v>0</v>
      </c>
    </row>
    <row r="17" spans="1:9">
      <c r="A17" s="17"/>
      <c r="B17" s="17"/>
      <c r="C17" s="17"/>
      <c r="D17" s="17"/>
      <c r="E17" s="17"/>
      <c r="F17" s="19" t="s">
        <v>3</v>
      </c>
      <c r="G17" s="23"/>
      <c r="H17" s="23"/>
      <c r="I17" s="23"/>
    </row>
    <row r="18" spans="1:9" ht="42.75" customHeight="1">
      <c r="A18" s="124"/>
      <c r="B18" s="125"/>
      <c r="C18" s="125"/>
      <c r="D18" s="125"/>
      <c r="E18" s="126"/>
      <c r="F18" s="18" t="s">
        <v>34</v>
      </c>
      <c r="G18" s="23">
        <f>+G20</f>
        <v>0</v>
      </c>
      <c r="H18" s="23">
        <f>+H20</f>
        <v>0</v>
      </c>
      <c r="I18" s="23">
        <f>+I20</f>
        <v>0</v>
      </c>
    </row>
    <row r="19" spans="1:9">
      <c r="A19" s="17"/>
      <c r="B19" s="17"/>
      <c r="C19" s="17"/>
      <c r="D19" s="17"/>
      <c r="E19" s="17"/>
      <c r="F19" s="19" t="s">
        <v>3</v>
      </c>
      <c r="G19" s="23"/>
      <c r="H19" s="23"/>
      <c r="I19" s="23"/>
    </row>
    <row r="20" spans="1:9">
      <c r="A20" s="17"/>
      <c r="B20" s="17"/>
      <c r="C20" s="17"/>
      <c r="D20" s="17" t="s">
        <v>43</v>
      </c>
      <c r="E20" s="17"/>
      <c r="F20" s="18" t="s">
        <v>44</v>
      </c>
      <c r="G20" s="23">
        <f>+G22+G40</f>
        <v>0</v>
      </c>
      <c r="H20" s="23">
        <f>+H22+H40</f>
        <v>0</v>
      </c>
      <c r="I20" s="23">
        <f>+I22+I40</f>
        <v>0</v>
      </c>
    </row>
    <row r="21" spans="1:9">
      <c r="A21" s="17"/>
      <c r="B21" s="17"/>
      <c r="C21" s="17"/>
      <c r="D21" s="17"/>
      <c r="E21" s="17"/>
      <c r="F21" s="19" t="s">
        <v>3</v>
      </c>
      <c r="G21" s="23"/>
      <c r="H21" s="23"/>
      <c r="I21" s="23"/>
    </row>
    <row r="22" spans="1:9" ht="26.25" customHeight="1">
      <c r="A22" s="17"/>
      <c r="B22" s="17"/>
      <c r="C22" s="17"/>
      <c r="D22" s="17"/>
      <c r="E22" s="17" t="s">
        <v>45</v>
      </c>
      <c r="F22" s="18" t="s">
        <v>46</v>
      </c>
      <c r="G22" s="23">
        <f>+G24+G31</f>
        <v>0</v>
      </c>
      <c r="H22" s="23">
        <f>+H24+H31</f>
        <v>0</v>
      </c>
      <c r="I22" s="23">
        <f>+I24+I31</f>
        <v>0</v>
      </c>
    </row>
    <row r="23" spans="1:9">
      <c r="A23" s="17"/>
      <c r="B23" s="17"/>
      <c r="C23" s="17"/>
      <c r="D23" s="17"/>
      <c r="E23" s="17"/>
      <c r="F23" s="19" t="s">
        <v>18</v>
      </c>
      <c r="G23" s="23"/>
      <c r="H23" s="23"/>
      <c r="I23" s="23"/>
    </row>
    <row r="24" spans="1:9" s="24" customFormat="1" ht="24.75" customHeight="1">
      <c r="A24" s="21"/>
      <c r="B24" s="21"/>
      <c r="C24" s="21"/>
      <c r="D24" s="21"/>
      <c r="E24" s="21"/>
      <c r="F24" s="22" t="s">
        <v>82</v>
      </c>
      <c r="G24" s="23">
        <f>+G26</f>
        <v>229265.45</v>
      </c>
      <c r="H24" s="23">
        <f>+H26</f>
        <v>-4322460.97</v>
      </c>
      <c r="I24" s="23">
        <f>+I26</f>
        <v>-4748058.5999999996</v>
      </c>
    </row>
    <row r="25" spans="1:9" s="28" customFormat="1" ht="16.5" customHeight="1">
      <c r="A25" s="25"/>
      <c r="B25" s="26"/>
      <c r="C25" s="27"/>
      <c r="D25" s="27"/>
      <c r="E25" s="27"/>
      <c r="F25" s="19" t="s">
        <v>19</v>
      </c>
      <c r="G25" s="23"/>
      <c r="H25" s="23"/>
      <c r="I25" s="23"/>
    </row>
    <row r="26" spans="1:9" s="28" customFormat="1" ht="15.75" customHeight="1">
      <c r="A26" s="25"/>
      <c r="B26" s="26"/>
      <c r="C26" s="27"/>
      <c r="D26" s="27"/>
      <c r="E26" s="27"/>
      <c r="F26" s="19" t="s">
        <v>4</v>
      </c>
      <c r="G26" s="23">
        <f t="shared" ref="G26:I29" si="0">+G27</f>
        <v>229265.45</v>
      </c>
      <c r="H26" s="23">
        <f t="shared" si="0"/>
        <v>-4322460.97</v>
      </c>
      <c r="I26" s="23">
        <f t="shared" si="0"/>
        <v>-4748058.5999999996</v>
      </c>
    </row>
    <row r="27" spans="1:9" s="28" customFormat="1" ht="15.75" customHeight="1">
      <c r="A27" s="25"/>
      <c r="B27" s="26"/>
      <c r="C27" s="27"/>
      <c r="D27" s="27"/>
      <c r="E27" s="27"/>
      <c r="F27" s="19" t="s">
        <v>78</v>
      </c>
      <c r="G27" s="23">
        <f t="shared" si="0"/>
        <v>229265.45</v>
      </c>
      <c r="H27" s="23">
        <f t="shared" si="0"/>
        <v>-4322460.97</v>
      </c>
      <c r="I27" s="23">
        <f t="shared" si="0"/>
        <v>-4748058.5999999996</v>
      </c>
    </row>
    <row r="28" spans="1:9" s="28" customFormat="1" ht="15.75" customHeight="1">
      <c r="A28" s="25"/>
      <c r="B28" s="26"/>
      <c r="C28" s="27"/>
      <c r="D28" s="27"/>
      <c r="E28" s="27"/>
      <c r="F28" s="19" t="s">
        <v>79</v>
      </c>
      <c r="G28" s="23">
        <f t="shared" si="0"/>
        <v>229265.45</v>
      </c>
      <c r="H28" s="23">
        <f t="shared" si="0"/>
        <v>-4322460.97</v>
      </c>
      <c r="I28" s="23">
        <f t="shared" si="0"/>
        <v>-4748058.5999999996</v>
      </c>
    </row>
    <row r="29" spans="1:9" s="28" customFormat="1" ht="15.75" customHeight="1">
      <c r="A29" s="25"/>
      <c r="B29" s="26"/>
      <c r="C29" s="27"/>
      <c r="D29" s="27"/>
      <c r="E29" s="27"/>
      <c r="F29" s="19" t="s">
        <v>80</v>
      </c>
      <c r="G29" s="23">
        <f t="shared" si="0"/>
        <v>229265.45</v>
      </c>
      <c r="H29" s="23">
        <f t="shared" si="0"/>
        <v>-4322460.97</v>
      </c>
      <c r="I29" s="23">
        <f t="shared" si="0"/>
        <v>-4748058.5999999996</v>
      </c>
    </row>
    <row r="30" spans="1:9" s="31" customFormat="1">
      <c r="A30" s="29"/>
      <c r="B30" s="1"/>
      <c r="C30" s="30"/>
      <c r="D30" s="29"/>
      <c r="E30" s="2"/>
      <c r="F30" s="19" t="s">
        <v>47</v>
      </c>
      <c r="G30" s="23">
        <f>-G31</f>
        <v>229265.45</v>
      </c>
      <c r="H30" s="23">
        <f>-H31</f>
        <v>-4322460.97</v>
      </c>
      <c r="I30" s="23">
        <f>-I31</f>
        <v>-4748058.5999999996</v>
      </c>
    </row>
    <row r="31" spans="1:9" s="24" customFormat="1" ht="34.5">
      <c r="A31" s="21"/>
      <c r="B31" s="21"/>
      <c r="C31" s="21"/>
      <c r="D31" s="21"/>
      <c r="E31" s="21"/>
      <c r="F31" s="22" t="s">
        <v>60</v>
      </c>
      <c r="G31" s="23">
        <f>+G33</f>
        <v>-229265.45</v>
      </c>
      <c r="H31" s="23">
        <f>+H33</f>
        <v>4322460.97</v>
      </c>
      <c r="I31" s="23">
        <f>+I33</f>
        <v>4748058.5999999996</v>
      </c>
    </row>
    <row r="32" spans="1:9" s="28" customFormat="1" ht="16.5" customHeight="1">
      <c r="A32" s="25"/>
      <c r="B32" s="26"/>
      <c r="C32" s="27"/>
      <c r="D32" s="27"/>
      <c r="E32" s="27"/>
      <c r="F32" s="19" t="s">
        <v>19</v>
      </c>
      <c r="G32" s="23"/>
      <c r="H32" s="23"/>
      <c r="I32" s="23"/>
    </row>
    <row r="33" spans="1:12" s="28" customFormat="1" ht="15.75" customHeight="1">
      <c r="A33" s="25"/>
      <c r="B33" s="26"/>
      <c r="C33" s="27"/>
      <c r="D33" s="27"/>
      <c r="E33" s="27"/>
      <c r="F33" s="19" t="s">
        <v>4</v>
      </c>
      <c r="G33" s="23">
        <f t="shared" ref="G33:I36" si="1">+G34</f>
        <v>-229265.45</v>
      </c>
      <c r="H33" s="23">
        <f t="shared" si="1"/>
        <v>4322460.97</v>
      </c>
      <c r="I33" s="23">
        <f t="shared" si="1"/>
        <v>4748058.5999999996</v>
      </c>
    </row>
    <row r="34" spans="1:12" s="28" customFormat="1" ht="15.75" customHeight="1">
      <c r="A34" s="25"/>
      <c r="B34" s="26"/>
      <c r="C34" s="27"/>
      <c r="D34" s="27"/>
      <c r="E34" s="27"/>
      <c r="F34" s="19" t="s">
        <v>78</v>
      </c>
      <c r="G34" s="23">
        <f t="shared" si="1"/>
        <v>-229265.45</v>
      </c>
      <c r="H34" s="23">
        <f t="shared" si="1"/>
        <v>4322460.97</v>
      </c>
      <c r="I34" s="23">
        <f t="shared" si="1"/>
        <v>4748058.5999999996</v>
      </c>
    </row>
    <row r="35" spans="1:12" s="28" customFormat="1" ht="15.75" customHeight="1">
      <c r="A35" s="25"/>
      <c r="B35" s="26"/>
      <c r="C35" s="27"/>
      <c r="D35" s="27"/>
      <c r="E35" s="27"/>
      <c r="F35" s="19" t="s">
        <v>79</v>
      </c>
      <c r="G35" s="23">
        <f>+G36+G38</f>
        <v>-229265.45</v>
      </c>
      <c r="H35" s="23">
        <f>+H36+H38</f>
        <v>4322460.97</v>
      </c>
      <c r="I35" s="23">
        <f>+I36+I38</f>
        <v>4748058.5999999996</v>
      </c>
      <c r="J35" s="86"/>
    </row>
    <row r="36" spans="1:12" s="28" customFormat="1" ht="15.75" customHeight="1">
      <c r="A36" s="25"/>
      <c r="B36" s="26"/>
      <c r="C36" s="27"/>
      <c r="D36" s="27"/>
      <c r="E36" s="27"/>
      <c r="F36" s="19" t="s">
        <v>80</v>
      </c>
      <c r="G36" s="23">
        <f t="shared" si="1"/>
        <v>-241767.75</v>
      </c>
      <c r="H36" s="23">
        <f t="shared" si="1"/>
        <v>4231818.67</v>
      </c>
      <c r="I36" s="23">
        <f t="shared" si="1"/>
        <v>4657416.3</v>
      </c>
      <c r="J36" s="86"/>
    </row>
    <row r="37" spans="1:12" s="31" customFormat="1">
      <c r="A37" s="29"/>
      <c r="B37" s="1"/>
      <c r="C37" s="30"/>
      <c r="D37" s="29"/>
      <c r="E37" s="2"/>
      <c r="F37" s="19" t="s">
        <v>47</v>
      </c>
      <c r="G37" s="23">
        <f>+'3'!D23+'3'!D26+'3'!D29+'3'!D39+'3'!D40+'3'!D52+'3'!D61+'3'!D62+'3'!D63+'3'!D66+'3'!D67+'3'!D71</f>
        <v>-241767.75</v>
      </c>
      <c r="H37" s="23">
        <f>+'3'!E23+'3'!E26+'3'!E29+'3'!E39+'3'!E40+'3'!E52+'3'!E61+'3'!E62+'3'!E63+'3'!E66+'3'!E67+'3'!E71</f>
        <v>4231818.67</v>
      </c>
      <c r="I37" s="23">
        <f>+'3'!F23+'3'!F26+'3'!F29+'3'!F39+'3'!F40+'3'!F52+'3'!F61+'3'!F62+'3'!F63+'3'!F66+'3'!F67+'3'!F71</f>
        <v>4657416.3</v>
      </c>
      <c r="J37" s="63"/>
      <c r="K37" s="63"/>
      <c r="L37" s="63"/>
    </row>
    <row r="38" spans="1:12" s="28" customFormat="1" ht="15.75" customHeight="1">
      <c r="A38" s="25"/>
      <c r="B38" s="26"/>
      <c r="C38" s="27"/>
      <c r="D38" s="27"/>
      <c r="E38" s="27"/>
      <c r="F38" s="19" t="s">
        <v>102</v>
      </c>
      <c r="G38" s="23">
        <f>+G39</f>
        <v>12502.3</v>
      </c>
      <c r="H38" s="23">
        <f>+H39</f>
        <v>90642.300000000017</v>
      </c>
      <c r="I38" s="23">
        <f>+I39</f>
        <v>90642.300000000017</v>
      </c>
      <c r="J38" s="89"/>
      <c r="K38" s="89"/>
      <c r="L38" s="89"/>
    </row>
    <row r="39" spans="1:12" s="28" customFormat="1" ht="15.75" customHeight="1">
      <c r="A39" s="25"/>
      <c r="B39" s="26"/>
      <c r="C39" s="27"/>
      <c r="D39" s="27"/>
      <c r="E39" s="27"/>
      <c r="F39" s="19" t="s">
        <v>103</v>
      </c>
      <c r="G39" s="23">
        <f>+'3'!D19+'3'!D20+'3'!D21+'3'!D22+'3'!D24+'3'!D25+'3'!D27+'3'!D28+'3'!D30+'3'!D31+'3'!D32+'3'!D33+'3'!D34+'3'!D35+'3'!D36+'3'!D37+'3'!D38+'3'!D41+'3'!D42+'3'!D43+'3'!D44+'3'!D46+'3'!D47+'3'!D48+'3'!D49+'3'!D50+'3'!D51+'3'!D53+'3'!D55+'3'!D56+'3'!D57+'3'!D58+'3'!D59+'3'!D60+'3'!D64+'3'!D65+'3'!D68+'3'!D69+'3'!D70+'3'!D72+'3'!D73+'3'!D74+'3'!D75+'3'!D76+'3'!D77</f>
        <v>12502.3</v>
      </c>
      <c r="H39" s="23">
        <f>+'3'!E19+'3'!E20+'3'!E21+'3'!E22+'3'!E24+'3'!E25+'3'!E27+'3'!E28+'3'!E30+'3'!E31+'3'!E32+'3'!E33+'3'!E34+'3'!E35+'3'!E36+'3'!E37+'3'!E38+'3'!E41+'3'!E42+'3'!E43+'3'!E44+'3'!E46+'3'!E47+'3'!E48+'3'!E49+'3'!E50+'3'!E51+'3'!E53+'3'!E55+'3'!E56+'3'!E57+'3'!E58+'3'!E59+'3'!E60+'3'!E64+'3'!E65+'3'!E68+'3'!E69+'3'!E70+'3'!E72+'3'!E73+'3'!E74+'3'!E75+'3'!E76+'3'!E77</f>
        <v>90642.300000000017</v>
      </c>
      <c r="I39" s="23">
        <f>+'3'!F19+'3'!F20+'3'!F21+'3'!F22+'3'!F24+'3'!F25+'3'!F27+'3'!F28+'3'!F30+'3'!F31+'3'!F32+'3'!F33+'3'!F34+'3'!F35+'3'!F36+'3'!F37+'3'!F38+'3'!F41+'3'!F42+'3'!F43+'3'!F44+'3'!F46+'3'!F47+'3'!F48+'3'!F49+'3'!F50+'3'!F51+'3'!F53+'3'!F55+'3'!F56+'3'!F57+'3'!F58+'3'!F59+'3'!F60+'3'!F64+'3'!F65+'3'!F68+'3'!F69+'3'!F70+'3'!F72+'3'!F73+'3'!F74+'3'!F75+'3'!F76+'3'!F77</f>
        <v>90642.300000000017</v>
      </c>
      <c r="J39" s="86"/>
    </row>
    <row r="40" spans="1:12" s="28" customFormat="1" ht="15.75" customHeight="1">
      <c r="A40" s="25"/>
      <c r="B40" s="26"/>
      <c r="C40" s="27"/>
      <c r="D40" s="27"/>
      <c r="E40" s="27" t="s">
        <v>109</v>
      </c>
      <c r="F40" s="19" t="s">
        <v>110</v>
      </c>
      <c r="G40" s="23">
        <f>+G42+G49</f>
        <v>0</v>
      </c>
      <c r="H40" s="23">
        <f>+H42+H49</f>
        <v>0</v>
      </c>
      <c r="I40" s="23">
        <f>+I42+I49</f>
        <v>0</v>
      </c>
    </row>
    <row r="41" spans="1:12" s="28" customFormat="1" ht="15.75" customHeight="1">
      <c r="A41" s="25"/>
      <c r="B41" s="26"/>
      <c r="C41" s="27"/>
      <c r="D41" s="27"/>
      <c r="E41" s="27"/>
      <c r="F41" s="19" t="s">
        <v>111</v>
      </c>
      <c r="G41" s="23"/>
      <c r="H41" s="23"/>
      <c r="I41" s="23"/>
    </row>
    <row r="42" spans="1:12" s="28" customFormat="1" ht="15.75" customHeight="1">
      <c r="A42" s="25"/>
      <c r="B42" s="26"/>
      <c r="C42" s="27"/>
      <c r="D42" s="27"/>
      <c r="E42" s="27"/>
      <c r="F42" s="19" t="s">
        <v>82</v>
      </c>
      <c r="G42" s="23">
        <f>+G44</f>
        <v>-1980</v>
      </c>
      <c r="H42" s="23">
        <f>+H44</f>
        <v>-1980</v>
      </c>
      <c r="I42" s="23">
        <f>+I44</f>
        <v>-1980</v>
      </c>
    </row>
    <row r="43" spans="1:12" s="28" customFormat="1" ht="15.75" customHeight="1">
      <c r="A43" s="25"/>
      <c r="B43" s="26"/>
      <c r="C43" s="27"/>
      <c r="D43" s="27"/>
      <c r="E43" s="27"/>
      <c r="F43" s="19" t="s">
        <v>112</v>
      </c>
      <c r="G43" s="23"/>
      <c r="H43" s="23"/>
      <c r="I43" s="23"/>
    </row>
    <row r="44" spans="1:12" s="28" customFormat="1" ht="15.75" customHeight="1">
      <c r="A44" s="25"/>
      <c r="B44" s="26"/>
      <c r="C44" s="27"/>
      <c r="D44" s="27"/>
      <c r="E44" s="27"/>
      <c r="F44" s="19" t="s">
        <v>4</v>
      </c>
      <c r="G44" s="23">
        <f t="shared" ref="G44:I47" si="2">+G45</f>
        <v>-1980</v>
      </c>
      <c r="H44" s="23">
        <f t="shared" si="2"/>
        <v>-1980</v>
      </c>
      <c r="I44" s="23">
        <f t="shared" si="2"/>
        <v>-1980</v>
      </c>
    </row>
    <row r="45" spans="1:12" s="28" customFormat="1" ht="15.75" customHeight="1">
      <c r="A45" s="25"/>
      <c r="B45" s="26"/>
      <c r="C45" s="27"/>
      <c r="D45" s="27"/>
      <c r="E45" s="27"/>
      <c r="F45" s="19" t="s">
        <v>78</v>
      </c>
      <c r="G45" s="23">
        <f t="shared" si="2"/>
        <v>-1980</v>
      </c>
      <c r="H45" s="23">
        <f t="shared" si="2"/>
        <v>-1980</v>
      </c>
      <c r="I45" s="23">
        <f t="shared" si="2"/>
        <v>-1980</v>
      </c>
    </row>
    <row r="46" spans="1:12" s="28" customFormat="1" ht="15.75" customHeight="1">
      <c r="A46" s="25"/>
      <c r="B46" s="26"/>
      <c r="C46" s="27"/>
      <c r="D46" s="27"/>
      <c r="E46" s="27"/>
      <c r="F46" s="19" t="s">
        <v>79</v>
      </c>
      <c r="G46" s="23">
        <f t="shared" si="2"/>
        <v>-1980</v>
      </c>
      <c r="H46" s="23">
        <f t="shared" si="2"/>
        <v>-1980</v>
      </c>
      <c r="I46" s="23">
        <f t="shared" si="2"/>
        <v>-1980</v>
      </c>
    </row>
    <row r="47" spans="1:12" s="28" customFormat="1" ht="15.75" customHeight="1">
      <c r="A47" s="25"/>
      <c r="B47" s="26"/>
      <c r="C47" s="27"/>
      <c r="D47" s="27"/>
      <c r="E47" s="27"/>
      <c r="F47" s="19" t="s">
        <v>80</v>
      </c>
      <c r="G47" s="23">
        <f t="shared" si="2"/>
        <v>-1980</v>
      </c>
      <c r="H47" s="23">
        <f t="shared" si="2"/>
        <v>-1980</v>
      </c>
      <c r="I47" s="23">
        <f t="shared" si="2"/>
        <v>-1980</v>
      </c>
    </row>
    <row r="48" spans="1:12" s="28" customFormat="1" ht="15.75" customHeight="1">
      <c r="A48" s="25"/>
      <c r="B48" s="26"/>
      <c r="C48" s="27"/>
      <c r="D48" s="27"/>
      <c r="E48" s="27"/>
      <c r="F48" s="19" t="s">
        <v>47</v>
      </c>
      <c r="G48" s="23">
        <f>+'3'!D80</f>
        <v>-1980</v>
      </c>
      <c r="H48" s="23">
        <f>+'3'!E80</f>
        <v>-1980</v>
      </c>
      <c r="I48" s="23">
        <f>+'3'!F80</f>
        <v>-1980</v>
      </c>
    </row>
    <row r="49" spans="1:9" s="28" customFormat="1" ht="39" customHeight="1">
      <c r="A49" s="25"/>
      <c r="B49" s="26"/>
      <c r="C49" s="27"/>
      <c r="D49" s="27"/>
      <c r="E49" s="27"/>
      <c r="F49" s="22" t="s">
        <v>60</v>
      </c>
      <c r="G49" s="23">
        <f>+G51</f>
        <v>1980</v>
      </c>
      <c r="H49" s="23">
        <f>+H51</f>
        <v>1980</v>
      </c>
      <c r="I49" s="23">
        <f>+I51</f>
        <v>1980</v>
      </c>
    </row>
    <row r="50" spans="1:9" s="28" customFormat="1" ht="15.75" customHeight="1">
      <c r="A50" s="25"/>
      <c r="B50" s="26"/>
      <c r="C50" s="27"/>
      <c r="D50" s="27"/>
      <c r="E50" s="27"/>
      <c r="F50" s="19" t="s">
        <v>112</v>
      </c>
      <c r="G50" s="23"/>
      <c r="H50" s="23"/>
      <c r="I50" s="23"/>
    </row>
    <row r="51" spans="1:9" s="28" customFormat="1" ht="15.75" customHeight="1">
      <c r="A51" s="25"/>
      <c r="B51" s="26"/>
      <c r="C51" s="27"/>
      <c r="D51" s="27"/>
      <c r="E51" s="27"/>
      <c r="F51" s="19" t="s">
        <v>4</v>
      </c>
      <c r="G51" s="23">
        <f t="shared" ref="G51:I54" si="3">+G52</f>
        <v>1980</v>
      </c>
      <c r="H51" s="23">
        <f t="shared" si="3"/>
        <v>1980</v>
      </c>
      <c r="I51" s="23">
        <f t="shared" si="3"/>
        <v>1980</v>
      </c>
    </row>
    <row r="52" spans="1:9" s="28" customFormat="1" ht="15.75" customHeight="1">
      <c r="A52" s="25"/>
      <c r="B52" s="26"/>
      <c r="C52" s="27"/>
      <c r="D52" s="27"/>
      <c r="E52" s="27"/>
      <c r="F52" s="19" t="s">
        <v>78</v>
      </c>
      <c r="G52" s="23">
        <f t="shared" si="3"/>
        <v>1980</v>
      </c>
      <c r="H52" s="23">
        <f t="shared" si="3"/>
        <v>1980</v>
      </c>
      <c r="I52" s="23">
        <f t="shared" si="3"/>
        <v>1980</v>
      </c>
    </row>
    <row r="53" spans="1:9" s="28" customFormat="1" ht="15.75" customHeight="1">
      <c r="A53" s="25"/>
      <c r="B53" s="26"/>
      <c r="C53" s="27"/>
      <c r="D53" s="27"/>
      <c r="E53" s="27"/>
      <c r="F53" s="19" t="s">
        <v>79</v>
      </c>
      <c r="G53" s="23">
        <f t="shared" si="3"/>
        <v>1980</v>
      </c>
      <c r="H53" s="23">
        <f t="shared" si="3"/>
        <v>1980</v>
      </c>
      <c r="I53" s="23">
        <f t="shared" si="3"/>
        <v>1980</v>
      </c>
    </row>
    <row r="54" spans="1:9" s="28" customFormat="1" ht="15.75" customHeight="1">
      <c r="A54" s="25"/>
      <c r="B54" s="26"/>
      <c r="C54" s="27"/>
      <c r="D54" s="27"/>
      <c r="E54" s="27"/>
      <c r="F54" s="19" t="s">
        <v>102</v>
      </c>
      <c r="G54" s="23">
        <f t="shared" si="3"/>
        <v>1980</v>
      </c>
      <c r="H54" s="23">
        <f t="shared" si="3"/>
        <v>1980</v>
      </c>
      <c r="I54" s="23">
        <f t="shared" si="3"/>
        <v>1980</v>
      </c>
    </row>
    <row r="55" spans="1:9" s="28" customFormat="1" ht="15.75" customHeight="1">
      <c r="A55" s="25"/>
      <c r="B55" s="26"/>
      <c r="C55" s="27"/>
      <c r="D55" s="27"/>
      <c r="E55" s="27"/>
      <c r="F55" s="19" t="s">
        <v>103</v>
      </c>
      <c r="G55" s="23">
        <f>-G48</f>
        <v>1980</v>
      </c>
      <c r="H55" s="23">
        <f>-H48</f>
        <v>1980</v>
      </c>
      <c r="I55" s="23">
        <f>-I48</f>
        <v>1980</v>
      </c>
    </row>
    <row r="56" spans="1:9">
      <c r="G56" s="85"/>
    </row>
  </sheetData>
  <mergeCells count="11">
    <mergeCell ref="A8:C8"/>
    <mergeCell ref="D8:E8"/>
    <mergeCell ref="F8:F9"/>
    <mergeCell ref="A18:E18"/>
    <mergeCell ref="G8:I8"/>
    <mergeCell ref="H7:I7"/>
    <mergeCell ref="A1:I1"/>
    <mergeCell ref="A2:I2"/>
    <mergeCell ref="A3:I3"/>
    <mergeCell ref="A4:I4"/>
    <mergeCell ref="A5:I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A23:F35 F7 F9:F19 F8 G38:I38 F21:F22 F20 G6:I6 G25:I35 G7:I7 G9:I9 G19:I19 G36:I37" formula="1"/>
    <ignoredError sqref="A7:E8 A10:E22 A9:D9" numberStoredAsText="1" formula="1"/>
    <ignoredError sqref="G10:I18 G21:I22 G23:I24" evalError="1" formula="1"/>
    <ignoredError sqref="G20:I20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zoomScaleNormal="100" workbookViewId="0">
      <selection sqref="A1:F1"/>
    </sheetView>
  </sheetViews>
  <sheetFormatPr defaultRowHeight="17.25"/>
  <cols>
    <col min="1" max="1" width="10.140625" style="46" customWidth="1"/>
    <col min="2" max="2" width="10.5703125" style="46" customWidth="1"/>
    <col min="3" max="3" width="63.42578125" style="43" customWidth="1"/>
    <col min="4" max="4" width="16.42578125" style="43" customWidth="1"/>
    <col min="5" max="5" width="17.5703125" style="43" bestFit="1" customWidth="1"/>
    <col min="6" max="6" width="17.140625" style="43" bestFit="1" customWidth="1"/>
    <col min="7" max="16384" width="9.140625" style="43"/>
  </cols>
  <sheetData>
    <row r="1" spans="1:9" ht="17.25" customHeight="1">
      <c r="A1" s="135" t="s">
        <v>58</v>
      </c>
      <c r="B1" s="135"/>
      <c r="C1" s="135"/>
      <c r="D1" s="135"/>
      <c r="E1" s="135"/>
      <c r="F1" s="135"/>
    </row>
    <row r="2" spans="1:9" ht="17.25" customHeight="1">
      <c r="A2" s="135" t="s">
        <v>92</v>
      </c>
      <c r="B2" s="135"/>
      <c r="C2" s="135"/>
      <c r="D2" s="135"/>
      <c r="E2" s="135"/>
      <c r="F2" s="135"/>
    </row>
    <row r="3" spans="1:9" ht="17.25" customHeight="1">
      <c r="A3" s="135" t="s">
        <v>0</v>
      </c>
      <c r="B3" s="135"/>
      <c r="C3" s="135"/>
      <c r="D3" s="135"/>
      <c r="E3" s="135"/>
      <c r="F3" s="135"/>
    </row>
    <row r="4" spans="1:9">
      <c r="A4" s="135"/>
      <c r="B4" s="135"/>
      <c r="C4" s="135"/>
      <c r="D4" s="135"/>
      <c r="E4" s="135"/>
      <c r="F4" s="135"/>
    </row>
    <row r="5" spans="1:9" ht="48" customHeight="1">
      <c r="A5" s="136" t="s">
        <v>96</v>
      </c>
      <c r="B5" s="136"/>
      <c r="C5" s="136"/>
      <c r="D5" s="136"/>
      <c r="E5" s="136"/>
      <c r="F5" s="136"/>
    </row>
    <row r="6" spans="1:9" ht="17.25" customHeight="1">
      <c r="A6" s="44"/>
      <c r="B6" s="44"/>
      <c r="C6" s="94"/>
      <c r="D6" s="45"/>
      <c r="E6" s="137" t="s">
        <v>87</v>
      </c>
      <c r="F6" s="137"/>
    </row>
    <row r="7" spans="1:9" s="46" customFormat="1" ht="63.75" customHeight="1">
      <c r="A7" s="132" t="s">
        <v>21</v>
      </c>
      <c r="B7" s="132"/>
      <c r="C7" s="133" t="s">
        <v>22</v>
      </c>
      <c r="D7" s="117" t="s">
        <v>36</v>
      </c>
      <c r="E7" s="138"/>
      <c r="F7" s="119"/>
    </row>
    <row r="8" spans="1:9" s="46" customFormat="1" ht="42.75">
      <c r="A8" s="47" t="s">
        <v>24</v>
      </c>
      <c r="B8" s="47" t="s">
        <v>25</v>
      </c>
      <c r="C8" s="134"/>
      <c r="D8" s="48" t="s">
        <v>85</v>
      </c>
      <c r="E8" s="48" t="s">
        <v>86</v>
      </c>
      <c r="F8" s="49" t="s">
        <v>2</v>
      </c>
    </row>
    <row r="9" spans="1:9" s="46" customFormat="1">
      <c r="A9" s="47"/>
      <c r="B9" s="47"/>
      <c r="C9" s="50" t="s">
        <v>30</v>
      </c>
      <c r="D9" s="104">
        <f>D11</f>
        <v>0</v>
      </c>
      <c r="E9" s="104">
        <f>E11</f>
        <v>0</v>
      </c>
      <c r="F9" s="104">
        <f>F11</f>
        <v>0</v>
      </c>
    </row>
    <row r="10" spans="1:9">
      <c r="A10" s="47"/>
      <c r="B10" s="47"/>
      <c r="C10" s="50" t="s">
        <v>31</v>
      </c>
      <c r="D10" s="51"/>
      <c r="E10" s="51"/>
      <c r="F10" s="51"/>
    </row>
    <row r="11" spans="1:9" s="46" customFormat="1" ht="34.5">
      <c r="A11" s="52"/>
      <c r="B11" s="53"/>
      <c r="C11" s="54" t="s">
        <v>34</v>
      </c>
      <c r="D11" s="104">
        <f>+D13</f>
        <v>0</v>
      </c>
      <c r="E11" s="104">
        <f>+E13</f>
        <v>0</v>
      </c>
      <c r="F11" s="104">
        <f>+F13</f>
        <v>0</v>
      </c>
    </row>
    <row r="12" spans="1:9" s="46" customFormat="1">
      <c r="A12" s="52"/>
      <c r="B12" s="52"/>
      <c r="C12" s="55" t="s">
        <v>32</v>
      </c>
      <c r="D12" s="49"/>
      <c r="E12" s="49"/>
      <c r="F12" s="49"/>
    </row>
    <row r="13" spans="1:9" ht="34.5">
      <c r="A13" s="78">
        <v>1049</v>
      </c>
      <c r="B13" s="78">
        <v>21001</v>
      </c>
      <c r="C13" s="106" t="s">
        <v>35</v>
      </c>
      <c r="D13" s="104">
        <f>+D15+D16</f>
        <v>0</v>
      </c>
      <c r="E13" s="104">
        <f>+E15+E16</f>
        <v>0</v>
      </c>
      <c r="F13" s="104">
        <f>+F15+F16</f>
        <v>0</v>
      </c>
    </row>
    <row r="14" spans="1:9" s="59" customFormat="1">
      <c r="A14" s="56"/>
      <c r="B14" s="56"/>
      <c r="C14" s="57" t="s">
        <v>18</v>
      </c>
      <c r="D14" s="58"/>
      <c r="E14" s="58"/>
      <c r="F14" s="58"/>
    </row>
    <row r="15" spans="1:9" s="59" customFormat="1" ht="27" customHeight="1">
      <c r="A15" s="56"/>
      <c r="B15" s="56"/>
      <c r="C15" s="60" t="s">
        <v>83</v>
      </c>
      <c r="D15" s="61">
        <f>-D16</f>
        <v>229265.44999999984</v>
      </c>
      <c r="E15" s="61">
        <f t="shared" ref="E15:F15" si="0">-E16</f>
        <v>-4322460.9700000007</v>
      </c>
      <c r="F15" s="61">
        <f t="shared" si="0"/>
        <v>-4748058.6000000006</v>
      </c>
    </row>
    <row r="16" spans="1:9" s="59" customFormat="1" ht="39" customHeight="1">
      <c r="A16" s="62"/>
      <c r="B16" s="62"/>
      <c r="C16" s="55" t="s">
        <v>37</v>
      </c>
      <c r="D16" s="58">
        <f>+D18+D45+D54</f>
        <v>-229265.44999999984</v>
      </c>
      <c r="E16" s="58">
        <f>+E18+E45+E54</f>
        <v>4322460.9700000007</v>
      </c>
      <c r="F16" s="58">
        <f>+F18+F45+F54</f>
        <v>4748058.6000000006</v>
      </c>
      <c r="G16" s="90"/>
      <c r="H16" s="90"/>
      <c r="I16" s="90"/>
    </row>
    <row r="17" spans="1:6">
      <c r="A17" s="64"/>
      <c r="B17" s="64"/>
      <c r="C17" s="57" t="s">
        <v>33</v>
      </c>
      <c r="D17" s="38"/>
      <c r="E17" s="38"/>
      <c r="F17" s="38"/>
    </row>
    <row r="18" spans="1:6" ht="34.5">
      <c r="A18" s="55"/>
      <c r="B18" s="55">
        <v>1</v>
      </c>
      <c r="C18" s="55" t="s">
        <v>57</v>
      </c>
      <c r="D18" s="104">
        <f>SUM(D19:D44)</f>
        <v>856505.7</v>
      </c>
      <c r="E18" s="104">
        <f>SUM(E19:E44)</f>
        <v>2253573.9400000004</v>
      </c>
      <c r="F18" s="104">
        <f>SUM(F19:F44)</f>
        <v>2524552.3000000003</v>
      </c>
    </row>
    <row r="19" spans="1:6" ht="51.75">
      <c r="A19" s="55"/>
      <c r="B19" s="55"/>
      <c r="C19" s="65" t="s">
        <v>122</v>
      </c>
      <c r="D19" s="104">
        <v>539.79999999999995</v>
      </c>
      <c r="E19" s="104">
        <v>539.79999999999995</v>
      </c>
      <c r="F19" s="104">
        <v>539.79999999999995</v>
      </c>
    </row>
    <row r="20" spans="1:6" ht="51.75">
      <c r="A20" s="55"/>
      <c r="B20" s="55"/>
      <c r="C20" s="65" t="s">
        <v>123</v>
      </c>
      <c r="D20" s="104">
        <v>231.5</v>
      </c>
      <c r="E20" s="104">
        <v>231.5</v>
      </c>
      <c r="F20" s="104">
        <v>231.5</v>
      </c>
    </row>
    <row r="21" spans="1:6" ht="51.75">
      <c r="A21" s="55"/>
      <c r="B21" s="55"/>
      <c r="C21" s="65" t="s">
        <v>124</v>
      </c>
      <c r="D21" s="104">
        <v>223</v>
      </c>
      <c r="E21" s="104">
        <v>223</v>
      </c>
      <c r="F21" s="104">
        <v>223</v>
      </c>
    </row>
    <row r="22" spans="1:6" ht="51.75">
      <c r="A22" s="55"/>
      <c r="B22" s="55"/>
      <c r="C22" s="65" t="s">
        <v>125</v>
      </c>
      <c r="D22" s="104">
        <v>854.9</v>
      </c>
      <c r="E22" s="104">
        <v>854.9</v>
      </c>
      <c r="F22" s="104">
        <v>854.9</v>
      </c>
    </row>
    <row r="23" spans="1:6" ht="34.5">
      <c r="A23" s="55"/>
      <c r="B23" s="55"/>
      <c r="C23" s="65" t="s">
        <v>177</v>
      </c>
      <c r="D23" s="104">
        <v>-200000</v>
      </c>
      <c r="E23" s="104">
        <v>0</v>
      </c>
      <c r="F23" s="104">
        <v>0</v>
      </c>
    </row>
    <row r="24" spans="1:6" ht="51.75">
      <c r="A24" s="55"/>
      <c r="B24" s="55"/>
      <c r="C24" s="65" t="s">
        <v>126</v>
      </c>
      <c r="D24" s="104">
        <v>199.3</v>
      </c>
      <c r="E24" s="104">
        <v>199.3</v>
      </c>
      <c r="F24" s="104">
        <v>199.3</v>
      </c>
    </row>
    <row r="25" spans="1:6" ht="51.75">
      <c r="A25" s="55"/>
      <c r="B25" s="55"/>
      <c r="C25" s="65" t="s">
        <v>127</v>
      </c>
      <c r="D25" s="104">
        <v>274.3</v>
      </c>
      <c r="E25" s="104">
        <v>274.3</v>
      </c>
      <c r="F25" s="104">
        <v>274.3</v>
      </c>
    </row>
    <row r="26" spans="1:6" ht="51.75">
      <c r="A26" s="55"/>
      <c r="B26" s="55"/>
      <c r="C26" s="65" t="s">
        <v>128</v>
      </c>
      <c r="D26" s="104">
        <v>650000</v>
      </c>
      <c r="E26" s="104">
        <v>798647.4</v>
      </c>
      <c r="F26" s="104">
        <v>798647.4</v>
      </c>
    </row>
    <row r="27" spans="1:6" ht="51.75">
      <c r="A27" s="55"/>
      <c r="B27" s="55"/>
      <c r="C27" s="65" t="s">
        <v>129</v>
      </c>
      <c r="D27" s="104">
        <v>100.6</v>
      </c>
      <c r="E27" s="104">
        <v>100.6</v>
      </c>
      <c r="F27" s="104">
        <v>100.6</v>
      </c>
    </row>
    <row r="28" spans="1:6" ht="51.75">
      <c r="A28" s="55"/>
      <c r="B28" s="55"/>
      <c r="C28" s="65" t="s">
        <v>130</v>
      </c>
      <c r="D28" s="104">
        <v>326.3</v>
      </c>
      <c r="E28" s="104">
        <v>326.3</v>
      </c>
      <c r="F28" s="104">
        <v>326.3</v>
      </c>
    </row>
    <row r="29" spans="1:6" ht="51.75">
      <c r="A29" s="55"/>
      <c r="B29" s="55"/>
      <c r="C29" s="65" t="s">
        <v>131</v>
      </c>
      <c r="D29" s="104">
        <v>400000</v>
      </c>
      <c r="E29" s="104">
        <v>980289.04</v>
      </c>
      <c r="F29" s="104">
        <v>1031883.2</v>
      </c>
    </row>
    <row r="30" spans="1:6" ht="51.75">
      <c r="A30" s="55"/>
      <c r="B30" s="55"/>
      <c r="C30" s="65" t="s">
        <v>132</v>
      </c>
      <c r="D30" s="104">
        <v>280.10000000000002</v>
      </c>
      <c r="E30" s="104">
        <v>280.10000000000002</v>
      </c>
      <c r="F30" s="104">
        <v>280.10000000000002</v>
      </c>
    </row>
    <row r="31" spans="1:6" ht="51.75">
      <c r="A31" s="55"/>
      <c r="B31" s="55"/>
      <c r="C31" s="65" t="s">
        <v>133</v>
      </c>
      <c r="D31" s="104">
        <v>149.5</v>
      </c>
      <c r="E31" s="104">
        <v>149.5</v>
      </c>
      <c r="F31" s="104">
        <v>149.5</v>
      </c>
    </row>
    <row r="32" spans="1:6" ht="60.75" customHeight="1">
      <c r="A32" s="55"/>
      <c r="B32" s="55"/>
      <c r="C32" s="65" t="s">
        <v>134</v>
      </c>
      <c r="D32" s="104">
        <v>0</v>
      </c>
      <c r="E32" s="104">
        <v>42550</v>
      </c>
      <c r="F32" s="104">
        <v>42550</v>
      </c>
    </row>
    <row r="33" spans="1:6" ht="86.25">
      <c r="A33" s="55"/>
      <c r="B33" s="55"/>
      <c r="C33" s="65" t="s">
        <v>135</v>
      </c>
      <c r="D33" s="104">
        <v>0</v>
      </c>
      <c r="E33" s="104">
        <v>35590</v>
      </c>
      <c r="F33" s="104">
        <v>35590</v>
      </c>
    </row>
    <row r="34" spans="1:6" ht="51.75">
      <c r="A34" s="55"/>
      <c r="B34" s="55"/>
      <c r="C34" s="65" t="s">
        <v>136</v>
      </c>
      <c r="D34" s="104">
        <v>360.3</v>
      </c>
      <c r="E34" s="104">
        <v>360.3</v>
      </c>
      <c r="F34" s="104">
        <v>360.3</v>
      </c>
    </row>
    <row r="35" spans="1:6" ht="51.75">
      <c r="A35" s="55"/>
      <c r="B35" s="55"/>
      <c r="C35" s="65" t="s">
        <v>137</v>
      </c>
      <c r="D35" s="104">
        <v>110.5</v>
      </c>
      <c r="E35" s="104">
        <v>110.5</v>
      </c>
      <c r="F35" s="104">
        <v>110.5</v>
      </c>
    </row>
    <row r="36" spans="1:6" ht="69">
      <c r="A36" s="55"/>
      <c r="B36" s="55"/>
      <c r="C36" s="65" t="s">
        <v>138</v>
      </c>
      <c r="D36" s="104">
        <v>224.5</v>
      </c>
      <c r="E36" s="104">
        <v>224.5</v>
      </c>
      <c r="F36" s="104">
        <v>224.5</v>
      </c>
    </row>
    <row r="37" spans="1:6" ht="69">
      <c r="A37" s="55"/>
      <c r="B37" s="55"/>
      <c r="C37" s="65" t="s">
        <v>139</v>
      </c>
      <c r="D37" s="104">
        <v>237.4</v>
      </c>
      <c r="E37" s="104">
        <v>237.4</v>
      </c>
      <c r="F37" s="104">
        <v>237.4</v>
      </c>
    </row>
    <row r="38" spans="1:6" ht="86.25">
      <c r="A38" s="55"/>
      <c r="B38" s="55"/>
      <c r="C38" s="65" t="s">
        <v>140</v>
      </c>
      <c r="D38" s="104">
        <v>510.5</v>
      </c>
      <c r="E38" s="104">
        <v>510.5</v>
      </c>
      <c r="F38" s="104">
        <v>510.5</v>
      </c>
    </row>
    <row r="39" spans="1:6" ht="86.25">
      <c r="A39" s="55"/>
      <c r="B39" s="55"/>
      <c r="C39" s="65" t="s">
        <v>178</v>
      </c>
      <c r="D39" s="104">
        <v>0</v>
      </c>
      <c r="E39" s="104">
        <v>60915.5</v>
      </c>
      <c r="F39" s="104">
        <v>60915.5</v>
      </c>
    </row>
    <row r="40" spans="1:6" ht="51.75">
      <c r="A40" s="55"/>
      <c r="B40" s="55"/>
      <c r="C40" s="65" t="s">
        <v>141</v>
      </c>
      <c r="D40" s="104">
        <v>0</v>
      </c>
      <c r="E40" s="104">
        <v>329076.3</v>
      </c>
      <c r="F40" s="104">
        <v>548460.5</v>
      </c>
    </row>
    <row r="41" spans="1:6" ht="51.75">
      <c r="A41" s="55"/>
      <c r="B41" s="55"/>
      <c r="C41" s="65" t="s">
        <v>142</v>
      </c>
      <c r="D41" s="104">
        <v>870</v>
      </c>
      <c r="E41" s="104">
        <v>870</v>
      </c>
      <c r="F41" s="104">
        <v>870</v>
      </c>
    </row>
    <row r="42" spans="1:6" ht="69">
      <c r="A42" s="55"/>
      <c r="B42" s="55"/>
      <c r="C42" s="65" t="s">
        <v>143</v>
      </c>
      <c r="D42" s="104">
        <v>351.4</v>
      </c>
      <c r="E42" s="104">
        <v>351.4</v>
      </c>
      <c r="F42" s="104">
        <v>351.4</v>
      </c>
    </row>
    <row r="43" spans="1:6" ht="51.75">
      <c r="A43" s="55"/>
      <c r="B43" s="55"/>
      <c r="C43" s="65" t="s">
        <v>144</v>
      </c>
      <c r="D43" s="104">
        <v>348.6</v>
      </c>
      <c r="E43" s="104">
        <v>348.6</v>
      </c>
      <c r="F43" s="104">
        <v>348.6</v>
      </c>
    </row>
    <row r="44" spans="1:6" ht="51.75">
      <c r="A44" s="55"/>
      <c r="B44" s="55"/>
      <c r="C44" s="65" t="s">
        <v>145</v>
      </c>
      <c r="D44" s="104">
        <v>313.2</v>
      </c>
      <c r="E44" s="104">
        <v>313.2</v>
      </c>
      <c r="F44" s="104">
        <v>313.2</v>
      </c>
    </row>
    <row r="45" spans="1:6" ht="34.5">
      <c r="A45" s="55"/>
      <c r="B45" s="55" t="s">
        <v>101</v>
      </c>
      <c r="C45" s="67" t="s">
        <v>77</v>
      </c>
      <c r="D45" s="104">
        <f>SUM(D46:D53)</f>
        <v>190270.06999999998</v>
      </c>
      <c r="E45" s="104">
        <f t="shared" ref="E45:F45" si="1">SUM(E46:E53)</f>
        <v>628151.50000000012</v>
      </c>
      <c r="F45" s="104">
        <f t="shared" si="1"/>
        <v>628151.50000000012</v>
      </c>
    </row>
    <row r="46" spans="1:6" ht="51.75">
      <c r="A46" s="55"/>
      <c r="B46" s="55"/>
      <c r="C46" s="65" t="s">
        <v>146</v>
      </c>
      <c r="D46" s="104">
        <v>484.2</v>
      </c>
      <c r="E46" s="104">
        <v>484.2</v>
      </c>
      <c r="F46" s="104">
        <v>484.2</v>
      </c>
    </row>
    <row r="47" spans="1:6" ht="51.75">
      <c r="A47" s="55"/>
      <c r="B47" s="55"/>
      <c r="C47" s="68" t="s">
        <v>147</v>
      </c>
      <c r="D47" s="104">
        <v>247</v>
      </c>
      <c r="E47" s="104">
        <v>247</v>
      </c>
      <c r="F47" s="104">
        <v>247</v>
      </c>
    </row>
    <row r="48" spans="1:6" ht="51.75">
      <c r="A48" s="55"/>
      <c r="B48" s="55"/>
      <c r="C48" s="68" t="s">
        <v>148</v>
      </c>
      <c r="D48" s="104">
        <v>251.8</v>
      </c>
      <c r="E48" s="104">
        <v>251.8</v>
      </c>
      <c r="F48" s="104">
        <v>251.8</v>
      </c>
    </row>
    <row r="49" spans="1:6" ht="69">
      <c r="A49" s="55"/>
      <c r="B49" s="55"/>
      <c r="C49" s="68" t="s">
        <v>149</v>
      </c>
      <c r="D49" s="104">
        <v>499.2</v>
      </c>
      <c r="E49" s="104">
        <v>499.2</v>
      </c>
      <c r="F49" s="104">
        <v>499.2</v>
      </c>
    </row>
    <row r="50" spans="1:6" ht="51.75">
      <c r="A50" s="55"/>
      <c r="B50" s="55"/>
      <c r="C50" s="68" t="s">
        <v>150</v>
      </c>
      <c r="D50" s="104">
        <v>828.5</v>
      </c>
      <c r="E50" s="104">
        <v>828.5</v>
      </c>
      <c r="F50" s="104">
        <v>828.5</v>
      </c>
    </row>
    <row r="51" spans="1:6" ht="51.75">
      <c r="A51" s="55"/>
      <c r="B51" s="55"/>
      <c r="C51" s="68" t="s">
        <v>151</v>
      </c>
      <c r="D51" s="104">
        <v>119.6</v>
      </c>
      <c r="E51" s="104">
        <v>119.6</v>
      </c>
      <c r="F51" s="104">
        <v>119.6</v>
      </c>
    </row>
    <row r="52" spans="1:6" ht="51.75">
      <c r="A52" s="55"/>
      <c r="B52" s="55"/>
      <c r="C52" s="68" t="s">
        <v>152</v>
      </c>
      <c r="D52" s="104">
        <v>187663.47</v>
      </c>
      <c r="E52" s="104">
        <v>625544.9</v>
      </c>
      <c r="F52" s="104">
        <v>625544.9</v>
      </c>
    </row>
    <row r="53" spans="1:6" ht="51.75">
      <c r="A53" s="55"/>
      <c r="B53" s="55"/>
      <c r="C53" s="65" t="s">
        <v>153</v>
      </c>
      <c r="D53" s="104">
        <v>176.3</v>
      </c>
      <c r="E53" s="104">
        <v>176.3</v>
      </c>
      <c r="F53" s="104">
        <v>176.3</v>
      </c>
    </row>
    <row r="54" spans="1:6" ht="34.5">
      <c r="A54" s="55"/>
      <c r="B54" s="55">
        <v>3</v>
      </c>
      <c r="C54" s="67" t="s">
        <v>76</v>
      </c>
      <c r="D54" s="104">
        <f>SUM(D55:D77)</f>
        <v>-1276041.2199999997</v>
      </c>
      <c r="E54" s="104">
        <f t="shared" ref="E54:F54" si="2">SUM(E55:E77)</f>
        <v>1440735.53</v>
      </c>
      <c r="F54" s="104">
        <f t="shared" si="2"/>
        <v>1595354.8</v>
      </c>
    </row>
    <row r="55" spans="1:6" ht="34.5">
      <c r="A55" s="55"/>
      <c r="B55" s="55"/>
      <c r="C55" s="65" t="s">
        <v>154</v>
      </c>
      <c r="D55" s="104">
        <v>107.4</v>
      </c>
      <c r="E55" s="104">
        <v>107.4</v>
      </c>
      <c r="F55" s="104">
        <v>107.4</v>
      </c>
    </row>
    <row r="56" spans="1:6" ht="34.5">
      <c r="A56" s="55"/>
      <c r="B56" s="55"/>
      <c r="C56" s="65" t="s">
        <v>155</v>
      </c>
      <c r="D56" s="104">
        <v>362.2</v>
      </c>
      <c r="E56" s="104">
        <v>362.2</v>
      </c>
      <c r="F56" s="104">
        <v>362.2</v>
      </c>
    </row>
    <row r="57" spans="1:6" ht="34.5">
      <c r="A57" s="55"/>
      <c r="B57" s="55"/>
      <c r="C57" s="65" t="s">
        <v>156</v>
      </c>
      <c r="D57" s="104">
        <v>126.3</v>
      </c>
      <c r="E57" s="104">
        <v>126.3</v>
      </c>
      <c r="F57" s="104">
        <v>126.3</v>
      </c>
    </row>
    <row r="58" spans="1:6" ht="51.75">
      <c r="A58" s="55"/>
      <c r="B58" s="55"/>
      <c r="C58" s="65" t="s">
        <v>157</v>
      </c>
      <c r="D58" s="104">
        <v>471.5</v>
      </c>
      <c r="E58" s="104">
        <v>471.5</v>
      </c>
      <c r="F58" s="104">
        <v>471.5</v>
      </c>
    </row>
    <row r="59" spans="1:6" ht="51.75">
      <c r="A59" s="55"/>
      <c r="B59" s="55"/>
      <c r="C59" s="65" t="s">
        <v>158</v>
      </c>
      <c r="D59" s="104">
        <v>22.1</v>
      </c>
      <c r="E59" s="104">
        <v>22.1</v>
      </c>
      <c r="F59" s="104">
        <v>22.1</v>
      </c>
    </row>
    <row r="60" spans="1:6" ht="51.75">
      <c r="A60" s="55"/>
      <c r="B60" s="55"/>
      <c r="C60" s="65" t="s">
        <v>159</v>
      </c>
      <c r="D60" s="104">
        <v>304.8</v>
      </c>
      <c r="E60" s="104">
        <v>304.8</v>
      </c>
      <c r="F60" s="104">
        <v>304.8</v>
      </c>
    </row>
    <row r="61" spans="1:6" ht="51.75">
      <c r="A61" s="55"/>
      <c r="B61" s="55"/>
      <c r="C61" s="65" t="s">
        <v>160</v>
      </c>
      <c r="D61" s="104">
        <v>109829.34</v>
      </c>
      <c r="E61" s="104">
        <v>329488.02</v>
      </c>
      <c r="F61" s="104">
        <v>366097.8</v>
      </c>
    </row>
    <row r="62" spans="1:6" ht="51.75">
      <c r="A62" s="55"/>
      <c r="B62" s="55"/>
      <c r="C62" s="65" t="s">
        <v>161</v>
      </c>
      <c r="D62" s="104">
        <v>156965.94</v>
      </c>
      <c r="E62" s="104">
        <v>235448.91</v>
      </c>
      <c r="F62" s="104">
        <v>261609.9</v>
      </c>
    </row>
    <row r="63" spans="1:6" ht="34.5">
      <c r="A63" s="55"/>
      <c r="B63" s="55"/>
      <c r="C63" s="65" t="s">
        <v>162</v>
      </c>
      <c r="D63" s="104">
        <v>11925</v>
      </c>
      <c r="E63" s="104">
        <v>32948.699999999997</v>
      </c>
      <c r="F63" s="104">
        <v>32948.699999999997</v>
      </c>
    </row>
    <row r="64" spans="1:6" ht="51.75">
      <c r="A64" s="55"/>
      <c r="B64" s="55"/>
      <c r="C64" s="65" t="s">
        <v>163</v>
      </c>
      <c r="D64" s="104">
        <v>635.20000000000005</v>
      </c>
      <c r="E64" s="104">
        <v>635.20000000000005</v>
      </c>
      <c r="F64" s="104">
        <v>635.20000000000005</v>
      </c>
    </row>
    <row r="65" spans="1:6" ht="34.5">
      <c r="A65" s="55"/>
      <c r="B65" s="55"/>
      <c r="C65" s="65" t="s">
        <v>164</v>
      </c>
      <c r="D65" s="104">
        <v>319.7</v>
      </c>
      <c r="E65" s="104">
        <v>319.7</v>
      </c>
      <c r="F65" s="104">
        <v>319.7</v>
      </c>
    </row>
    <row r="66" spans="1:6" ht="51.75">
      <c r="A66" s="55"/>
      <c r="B66" s="55"/>
      <c r="C66" s="65" t="s">
        <v>165</v>
      </c>
      <c r="D66" s="104">
        <v>91848.5</v>
      </c>
      <c r="E66" s="104">
        <v>826636.2</v>
      </c>
      <c r="F66" s="104">
        <v>918484.7</v>
      </c>
    </row>
    <row r="67" spans="1:6">
      <c r="A67" s="55"/>
      <c r="B67" s="55"/>
      <c r="C67" s="65" t="s">
        <v>176</v>
      </c>
      <c r="D67" s="104">
        <v>-1650000</v>
      </c>
      <c r="E67" s="104">
        <v>0</v>
      </c>
      <c r="F67" s="104">
        <v>0</v>
      </c>
    </row>
    <row r="68" spans="1:6" ht="34.5">
      <c r="A68" s="55"/>
      <c r="B68" s="55"/>
      <c r="C68" s="65" t="s">
        <v>166</v>
      </c>
      <c r="D68" s="104">
        <v>140.5</v>
      </c>
      <c r="E68" s="104">
        <v>140.5</v>
      </c>
      <c r="F68" s="104">
        <v>140.5</v>
      </c>
    </row>
    <row r="69" spans="1:6" ht="34.5">
      <c r="A69" s="55"/>
      <c r="B69" s="55"/>
      <c r="C69" s="65" t="s">
        <v>167</v>
      </c>
      <c r="D69" s="104">
        <v>272.8</v>
      </c>
      <c r="E69" s="104">
        <v>272.8</v>
      </c>
      <c r="F69" s="104">
        <v>272.8</v>
      </c>
    </row>
    <row r="70" spans="1:6" ht="34.5">
      <c r="A70" s="55"/>
      <c r="B70" s="55"/>
      <c r="C70" s="65" t="s">
        <v>168</v>
      </c>
      <c r="D70" s="104">
        <v>218.1</v>
      </c>
      <c r="E70" s="104">
        <v>218.1</v>
      </c>
      <c r="F70" s="104">
        <v>218.1</v>
      </c>
    </row>
    <row r="71" spans="1:6" ht="51.75">
      <c r="A71" s="55"/>
      <c r="B71" s="55"/>
      <c r="C71" s="65" t="s">
        <v>188</v>
      </c>
      <c r="D71" s="104">
        <v>0</v>
      </c>
      <c r="E71" s="104">
        <v>12823.7</v>
      </c>
      <c r="F71" s="104">
        <v>12823.7</v>
      </c>
    </row>
    <row r="72" spans="1:6" ht="51.75">
      <c r="A72" s="55"/>
      <c r="B72" s="55"/>
      <c r="C72" s="65" t="s">
        <v>169</v>
      </c>
      <c r="D72" s="104">
        <v>145.6</v>
      </c>
      <c r="E72" s="104">
        <v>145.6</v>
      </c>
      <c r="F72" s="104">
        <v>145.6</v>
      </c>
    </row>
    <row r="73" spans="1:6" ht="34.5">
      <c r="A73" s="55"/>
      <c r="B73" s="55"/>
      <c r="C73" s="65" t="s">
        <v>170</v>
      </c>
      <c r="D73" s="104">
        <v>147.9</v>
      </c>
      <c r="E73" s="104">
        <v>147.9</v>
      </c>
      <c r="F73" s="104">
        <v>147.9</v>
      </c>
    </row>
    <row r="74" spans="1:6" ht="34.5">
      <c r="A74" s="55"/>
      <c r="B74" s="55"/>
      <c r="C74" s="65" t="s">
        <v>171</v>
      </c>
      <c r="D74" s="104">
        <v>35.6</v>
      </c>
      <c r="E74" s="104">
        <v>35.6</v>
      </c>
      <c r="F74" s="104">
        <v>35.6</v>
      </c>
    </row>
    <row r="75" spans="1:6" ht="51.75">
      <c r="A75" s="55"/>
      <c r="B75" s="55"/>
      <c r="C75" s="65" t="s">
        <v>172</v>
      </c>
      <c r="D75" s="104">
        <v>35.6</v>
      </c>
      <c r="E75" s="104">
        <v>35.6</v>
      </c>
      <c r="F75" s="104">
        <v>35.6</v>
      </c>
    </row>
    <row r="76" spans="1:6" ht="34.5">
      <c r="A76" s="55"/>
      <c r="B76" s="55"/>
      <c r="C76" s="65" t="s">
        <v>173</v>
      </c>
      <c r="D76" s="104">
        <v>30.8</v>
      </c>
      <c r="E76" s="104">
        <v>30.8</v>
      </c>
      <c r="F76" s="104">
        <v>30.8</v>
      </c>
    </row>
    <row r="77" spans="1:6" ht="51.75">
      <c r="A77" s="55"/>
      <c r="B77" s="55"/>
      <c r="C77" s="65" t="s">
        <v>174</v>
      </c>
      <c r="D77" s="104">
        <v>13.9</v>
      </c>
      <c r="E77" s="104">
        <v>13.9</v>
      </c>
      <c r="F77" s="104">
        <v>13.9</v>
      </c>
    </row>
    <row r="78" spans="1:6" s="32" customFormat="1">
      <c r="A78" s="103">
        <v>1049</v>
      </c>
      <c r="B78" s="103">
        <v>21002</v>
      </c>
      <c r="C78" s="37" t="s">
        <v>107</v>
      </c>
      <c r="D78" s="38">
        <f>+D80+D81</f>
        <v>0</v>
      </c>
      <c r="E78" s="38">
        <f>+E80+E81</f>
        <v>0</v>
      </c>
      <c r="F78" s="38">
        <f>+F80+F81</f>
        <v>0</v>
      </c>
    </row>
    <row r="79" spans="1:6" s="32" customFormat="1" ht="24" customHeight="1">
      <c r="A79" s="103"/>
      <c r="B79" s="103"/>
      <c r="C79" s="103" t="s">
        <v>18</v>
      </c>
      <c r="D79" s="38"/>
      <c r="E79" s="38"/>
      <c r="F79" s="107"/>
    </row>
    <row r="80" spans="1:6">
      <c r="A80" s="64"/>
      <c r="B80" s="64"/>
      <c r="C80" s="55" t="s">
        <v>83</v>
      </c>
      <c r="D80" s="38">
        <f>-D81</f>
        <v>-1980</v>
      </c>
      <c r="E80" s="38">
        <f>-E81</f>
        <v>-1980</v>
      </c>
      <c r="F80" s="38">
        <f>-F81</f>
        <v>-1980</v>
      </c>
    </row>
    <row r="81" spans="1:6" ht="34.5">
      <c r="A81" s="64"/>
      <c r="B81" s="64"/>
      <c r="C81" s="55" t="s">
        <v>37</v>
      </c>
      <c r="D81" s="38">
        <f>+D83+D95+D101</f>
        <v>1980</v>
      </c>
      <c r="E81" s="38">
        <f>+E83+E95+E101</f>
        <v>1980</v>
      </c>
      <c r="F81" s="38">
        <f>+F83+F95+F101</f>
        <v>1980</v>
      </c>
    </row>
    <row r="82" spans="1:6" ht="27.75" customHeight="1">
      <c r="A82" s="64"/>
      <c r="B82" s="64"/>
      <c r="C82" s="57" t="s">
        <v>33</v>
      </c>
      <c r="D82" s="38"/>
      <c r="E82" s="38"/>
      <c r="F82" s="38"/>
    </row>
    <row r="83" spans="1:6" ht="69">
      <c r="A83" s="55"/>
      <c r="B83" s="55"/>
      <c r="C83" s="65" t="s">
        <v>121</v>
      </c>
      <c r="D83" s="66">
        <v>1980</v>
      </c>
      <c r="E83" s="66">
        <v>1980</v>
      </c>
      <c r="F83" s="66">
        <v>1980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62"/>
  <sheetViews>
    <sheetView zoomScaleNormal="100" zoomScaleSheetLayoutView="85" workbookViewId="0"/>
  </sheetViews>
  <sheetFormatPr defaultColWidth="8.28515625" defaultRowHeight="17.25"/>
  <cols>
    <col min="1" max="1" width="28.5703125" style="3" customWidth="1"/>
    <col min="2" max="2" width="57.5703125" style="3" customWidth="1"/>
    <col min="3" max="3" width="15.7109375" style="3" customWidth="1"/>
    <col min="4" max="4" width="16.7109375" style="3" customWidth="1"/>
    <col min="5" max="5" width="18.42578125" style="3" customWidth="1"/>
    <col min="6" max="255" width="8.28515625" style="3"/>
    <col min="256" max="256" width="28.5703125" style="3" customWidth="1"/>
    <col min="257" max="257" width="47.7109375" style="3" customWidth="1"/>
    <col min="258" max="260" width="13.85546875" style="3" customWidth="1"/>
    <col min="261" max="261" width="15.42578125" style="3" customWidth="1"/>
    <col min="262" max="511" width="8.28515625" style="3"/>
    <col min="512" max="512" width="28.5703125" style="3" customWidth="1"/>
    <col min="513" max="513" width="47.7109375" style="3" customWidth="1"/>
    <col min="514" max="516" width="13.85546875" style="3" customWidth="1"/>
    <col min="517" max="517" width="15.42578125" style="3" customWidth="1"/>
    <col min="518" max="767" width="8.28515625" style="3"/>
    <col min="768" max="768" width="28.5703125" style="3" customWidth="1"/>
    <col min="769" max="769" width="47.7109375" style="3" customWidth="1"/>
    <col min="770" max="772" width="13.85546875" style="3" customWidth="1"/>
    <col min="773" max="773" width="15.42578125" style="3" customWidth="1"/>
    <col min="774" max="1023" width="8.28515625" style="3"/>
    <col min="1024" max="1024" width="28.5703125" style="3" customWidth="1"/>
    <col min="1025" max="1025" width="47.7109375" style="3" customWidth="1"/>
    <col min="1026" max="1028" width="13.85546875" style="3" customWidth="1"/>
    <col min="1029" max="1029" width="15.42578125" style="3" customWidth="1"/>
    <col min="1030" max="1279" width="8.28515625" style="3"/>
    <col min="1280" max="1280" width="28.5703125" style="3" customWidth="1"/>
    <col min="1281" max="1281" width="47.7109375" style="3" customWidth="1"/>
    <col min="1282" max="1284" width="13.85546875" style="3" customWidth="1"/>
    <col min="1285" max="1285" width="15.42578125" style="3" customWidth="1"/>
    <col min="1286" max="1535" width="8.28515625" style="3"/>
    <col min="1536" max="1536" width="28.5703125" style="3" customWidth="1"/>
    <col min="1537" max="1537" width="47.7109375" style="3" customWidth="1"/>
    <col min="1538" max="1540" width="13.85546875" style="3" customWidth="1"/>
    <col min="1541" max="1541" width="15.42578125" style="3" customWidth="1"/>
    <col min="1542" max="1791" width="8.28515625" style="3"/>
    <col min="1792" max="1792" width="28.5703125" style="3" customWidth="1"/>
    <col min="1793" max="1793" width="47.7109375" style="3" customWidth="1"/>
    <col min="1794" max="1796" width="13.85546875" style="3" customWidth="1"/>
    <col min="1797" max="1797" width="15.42578125" style="3" customWidth="1"/>
    <col min="1798" max="2047" width="8.28515625" style="3"/>
    <col min="2048" max="2048" width="28.5703125" style="3" customWidth="1"/>
    <col min="2049" max="2049" width="47.7109375" style="3" customWidth="1"/>
    <col min="2050" max="2052" width="13.85546875" style="3" customWidth="1"/>
    <col min="2053" max="2053" width="15.42578125" style="3" customWidth="1"/>
    <col min="2054" max="2303" width="8.28515625" style="3"/>
    <col min="2304" max="2304" width="28.5703125" style="3" customWidth="1"/>
    <col min="2305" max="2305" width="47.7109375" style="3" customWidth="1"/>
    <col min="2306" max="2308" width="13.85546875" style="3" customWidth="1"/>
    <col min="2309" max="2309" width="15.42578125" style="3" customWidth="1"/>
    <col min="2310" max="2559" width="8.28515625" style="3"/>
    <col min="2560" max="2560" width="28.5703125" style="3" customWidth="1"/>
    <col min="2561" max="2561" width="47.7109375" style="3" customWidth="1"/>
    <col min="2562" max="2564" width="13.85546875" style="3" customWidth="1"/>
    <col min="2565" max="2565" width="15.42578125" style="3" customWidth="1"/>
    <col min="2566" max="2815" width="8.28515625" style="3"/>
    <col min="2816" max="2816" width="28.5703125" style="3" customWidth="1"/>
    <col min="2817" max="2817" width="47.7109375" style="3" customWidth="1"/>
    <col min="2818" max="2820" width="13.85546875" style="3" customWidth="1"/>
    <col min="2821" max="2821" width="15.42578125" style="3" customWidth="1"/>
    <col min="2822" max="3071" width="8.28515625" style="3"/>
    <col min="3072" max="3072" width="28.5703125" style="3" customWidth="1"/>
    <col min="3073" max="3073" width="47.7109375" style="3" customWidth="1"/>
    <col min="3074" max="3076" width="13.85546875" style="3" customWidth="1"/>
    <col min="3077" max="3077" width="15.42578125" style="3" customWidth="1"/>
    <col min="3078" max="3327" width="8.28515625" style="3"/>
    <col min="3328" max="3328" width="28.5703125" style="3" customWidth="1"/>
    <col min="3329" max="3329" width="47.7109375" style="3" customWidth="1"/>
    <col min="3330" max="3332" width="13.85546875" style="3" customWidth="1"/>
    <col min="3333" max="3333" width="15.42578125" style="3" customWidth="1"/>
    <col min="3334" max="3583" width="8.28515625" style="3"/>
    <col min="3584" max="3584" width="28.5703125" style="3" customWidth="1"/>
    <col min="3585" max="3585" width="47.7109375" style="3" customWidth="1"/>
    <col min="3586" max="3588" width="13.85546875" style="3" customWidth="1"/>
    <col min="3589" max="3589" width="15.42578125" style="3" customWidth="1"/>
    <col min="3590" max="3839" width="8.28515625" style="3"/>
    <col min="3840" max="3840" width="28.5703125" style="3" customWidth="1"/>
    <col min="3841" max="3841" width="47.7109375" style="3" customWidth="1"/>
    <col min="3842" max="3844" width="13.85546875" style="3" customWidth="1"/>
    <col min="3845" max="3845" width="15.42578125" style="3" customWidth="1"/>
    <col min="3846" max="4095" width="8.28515625" style="3"/>
    <col min="4096" max="4096" width="28.5703125" style="3" customWidth="1"/>
    <col min="4097" max="4097" width="47.7109375" style="3" customWidth="1"/>
    <col min="4098" max="4100" width="13.85546875" style="3" customWidth="1"/>
    <col min="4101" max="4101" width="15.42578125" style="3" customWidth="1"/>
    <col min="4102" max="4351" width="8.28515625" style="3"/>
    <col min="4352" max="4352" width="28.5703125" style="3" customWidth="1"/>
    <col min="4353" max="4353" width="47.7109375" style="3" customWidth="1"/>
    <col min="4354" max="4356" width="13.85546875" style="3" customWidth="1"/>
    <col min="4357" max="4357" width="15.42578125" style="3" customWidth="1"/>
    <col min="4358" max="4607" width="8.28515625" style="3"/>
    <col min="4608" max="4608" width="28.5703125" style="3" customWidth="1"/>
    <col min="4609" max="4609" width="47.7109375" style="3" customWidth="1"/>
    <col min="4610" max="4612" width="13.85546875" style="3" customWidth="1"/>
    <col min="4613" max="4613" width="15.42578125" style="3" customWidth="1"/>
    <col min="4614" max="4863" width="8.28515625" style="3"/>
    <col min="4864" max="4864" width="28.5703125" style="3" customWidth="1"/>
    <col min="4865" max="4865" width="47.7109375" style="3" customWidth="1"/>
    <col min="4866" max="4868" width="13.85546875" style="3" customWidth="1"/>
    <col min="4869" max="4869" width="15.42578125" style="3" customWidth="1"/>
    <col min="4870" max="5119" width="8.28515625" style="3"/>
    <col min="5120" max="5120" width="28.5703125" style="3" customWidth="1"/>
    <col min="5121" max="5121" width="47.7109375" style="3" customWidth="1"/>
    <col min="5122" max="5124" width="13.85546875" style="3" customWidth="1"/>
    <col min="5125" max="5125" width="15.42578125" style="3" customWidth="1"/>
    <col min="5126" max="5375" width="8.28515625" style="3"/>
    <col min="5376" max="5376" width="28.5703125" style="3" customWidth="1"/>
    <col min="5377" max="5377" width="47.7109375" style="3" customWidth="1"/>
    <col min="5378" max="5380" width="13.85546875" style="3" customWidth="1"/>
    <col min="5381" max="5381" width="15.42578125" style="3" customWidth="1"/>
    <col min="5382" max="5631" width="8.28515625" style="3"/>
    <col min="5632" max="5632" width="28.5703125" style="3" customWidth="1"/>
    <col min="5633" max="5633" width="47.7109375" style="3" customWidth="1"/>
    <col min="5634" max="5636" width="13.85546875" style="3" customWidth="1"/>
    <col min="5637" max="5637" width="15.42578125" style="3" customWidth="1"/>
    <col min="5638" max="5887" width="8.28515625" style="3"/>
    <col min="5888" max="5888" width="28.5703125" style="3" customWidth="1"/>
    <col min="5889" max="5889" width="47.7109375" style="3" customWidth="1"/>
    <col min="5890" max="5892" width="13.85546875" style="3" customWidth="1"/>
    <col min="5893" max="5893" width="15.42578125" style="3" customWidth="1"/>
    <col min="5894" max="6143" width="8.28515625" style="3"/>
    <col min="6144" max="6144" width="28.5703125" style="3" customWidth="1"/>
    <col min="6145" max="6145" width="47.7109375" style="3" customWidth="1"/>
    <col min="6146" max="6148" width="13.85546875" style="3" customWidth="1"/>
    <col min="6149" max="6149" width="15.42578125" style="3" customWidth="1"/>
    <col min="6150" max="6399" width="8.28515625" style="3"/>
    <col min="6400" max="6400" width="28.5703125" style="3" customWidth="1"/>
    <col min="6401" max="6401" width="47.7109375" style="3" customWidth="1"/>
    <col min="6402" max="6404" width="13.85546875" style="3" customWidth="1"/>
    <col min="6405" max="6405" width="15.42578125" style="3" customWidth="1"/>
    <col min="6406" max="6655" width="8.28515625" style="3"/>
    <col min="6656" max="6656" width="28.5703125" style="3" customWidth="1"/>
    <col min="6657" max="6657" width="47.7109375" style="3" customWidth="1"/>
    <col min="6658" max="6660" width="13.85546875" style="3" customWidth="1"/>
    <col min="6661" max="6661" width="15.42578125" style="3" customWidth="1"/>
    <col min="6662" max="6911" width="8.28515625" style="3"/>
    <col min="6912" max="6912" width="28.5703125" style="3" customWidth="1"/>
    <col min="6913" max="6913" width="47.7109375" style="3" customWidth="1"/>
    <col min="6914" max="6916" width="13.85546875" style="3" customWidth="1"/>
    <col min="6917" max="6917" width="15.42578125" style="3" customWidth="1"/>
    <col min="6918" max="7167" width="8.28515625" style="3"/>
    <col min="7168" max="7168" width="28.5703125" style="3" customWidth="1"/>
    <col min="7169" max="7169" width="47.7109375" style="3" customWidth="1"/>
    <col min="7170" max="7172" width="13.85546875" style="3" customWidth="1"/>
    <col min="7173" max="7173" width="15.42578125" style="3" customWidth="1"/>
    <col min="7174" max="7423" width="8.28515625" style="3"/>
    <col min="7424" max="7424" width="28.5703125" style="3" customWidth="1"/>
    <col min="7425" max="7425" width="47.7109375" style="3" customWidth="1"/>
    <col min="7426" max="7428" width="13.85546875" style="3" customWidth="1"/>
    <col min="7429" max="7429" width="15.42578125" style="3" customWidth="1"/>
    <col min="7430" max="7679" width="8.28515625" style="3"/>
    <col min="7680" max="7680" width="28.5703125" style="3" customWidth="1"/>
    <col min="7681" max="7681" width="47.7109375" style="3" customWidth="1"/>
    <col min="7682" max="7684" width="13.85546875" style="3" customWidth="1"/>
    <col min="7685" max="7685" width="15.42578125" style="3" customWidth="1"/>
    <col min="7686" max="7935" width="8.28515625" style="3"/>
    <col min="7936" max="7936" width="28.5703125" style="3" customWidth="1"/>
    <col min="7937" max="7937" width="47.7109375" style="3" customWidth="1"/>
    <col min="7938" max="7940" width="13.85546875" style="3" customWidth="1"/>
    <col min="7941" max="7941" width="15.42578125" style="3" customWidth="1"/>
    <col min="7942" max="8191" width="8.28515625" style="3"/>
    <col min="8192" max="8192" width="28.5703125" style="3" customWidth="1"/>
    <col min="8193" max="8193" width="47.7109375" style="3" customWidth="1"/>
    <col min="8194" max="8196" width="13.85546875" style="3" customWidth="1"/>
    <col min="8197" max="8197" width="15.42578125" style="3" customWidth="1"/>
    <col min="8198" max="8447" width="8.28515625" style="3"/>
    <col min="8448" max="8448" width="28.5703125" style="3" customWidth="1"/>
    <col min="8449" max="8449" width="47.7109375" style="3" customWidth="1"/>
    <col min="8450" max="8452" width="13.85546875" style="3" customWidth="1"/>
    <col min="8453" max="8453" width="15.42578125" style="3" customWidth="1"/>
    <col min="8454" max="8703" width="8.28515625" style="3"/>
    <col min="8704" max="8704" width="28.5703125" style="3" customWidth="1"/>
    <col min="8705" max="8705" width="47.7109375" style="3" customWidth="1"/>
    <col min="8706" max="8708" width="13.85546875" style="3" customWidth="1"/>
    <col min="8709" max="8709" width="15.42578125" style="3" customWidth="1"/>
    <col min="8710" max="8959" width="8.28515625" style="3"/>
    <col min="8960" max="8960" width="28.5703125" style="3" customWidth="1"/>
    <col min="8961" max="8961" width="47.7109375" style="3" customWidth="1"/>
    <col min="8962" max="8964" width="13.85546875" style="3" customWidth="1"/>
    <col min="8965" max="8965" width="15.42578125" style="3" customWidth="1"/>
    <col min="8966" max="9215" width="8.28515625" style="3"/>
    <col min="9216" max="9216" width="28.5703125" style="3" customWidth="1"/>
    <col min="9217" max="9217" width="47.7109375" style="3" customWidth="1"/>
    <col min="9218" max="9220" width="13.85546875" style="3" customWidth="1"/>
    <col min="9221" max="9221" width="15.42578125" style="3" customWidth="1"/>
    <col min="9222" max="9471" width="8.28515625" style="3"/>
    <col min="9472" max="9472" width="28.5703125" style="3" customWidth="1"/>
    <col min="9473" max="9473" width="47.7109375" style="3" customWidth="1"/>
    <col min="9474" max="9476" width="13.85546875" style="3" customWidth="1"/>
    <col min="9477" max="9477" width="15.42578125" style="3" customWidth="1"/>
    <col min="9478" max="9727" width="8.28515625" style="3"/>
    <col min="9728" max="9728" width="28.5703125" style="3" customWidth="1"/>
    <col min="9729" max="9729" width="47.7109375" style="3" customWidth="1"/>
    <col min="9730" max="9732" width="13.85546875" style="3" customWidth="1"/>
    <col min="9733" max="9733" width="15.42578125" style="3" customWidth="1"/>
    <col min="9734" max="9983" width="8.28515625" style="3"/>
    <col min="9984" max="9984" width="28.5703125" style="3" customWidth="1"/>
    <col min="9985" max="9985" width="47.7109375" style="3" customWidth="1"/>
    <col min="9986" max="9988" width="13.85546875" style="3" customWidth="1"/>
    <col min="9989" max="9989" width="15.42578125" style="3" customWidth="1"/>
    <col min="9990" max="10239" width="8.28515625" style="3"/>
    <col min="10240" max="10240" width="28.5703125" style="3" customWidth="1"/>
    <col min="10241" max="10241" width="47.7109375" style="3" customWidth="1"/>
    <col min="10242" max="10244" width="13.85546875" style="3" customWidth="1"/>
    <col min="10245" max="10245" width="15.42578125" style="3" customWidth="1"/>
    <col min="10246" max="10495" width="8.28515625" style="3"/>
    <col min="10496" max="10496" width="28.5703125" style="3" customWidth="1"/>
    <col min="10497" max="10497" width="47.7109375" style="3" customWidth="1"/>
    <col min="10498" max="10500" width="13.85546875" style="3" customWidth="1"/>
    <col min="10501" max="10501" width="15.42578125" style="3" customWidth="1"/>
    <col min="10502" max="10751" width="8.28515625" style="3"/>
    <col min="10752" max="10752" width="28.5703125" style="3" customWidth="1"/>
    <col min="10753" max="10753" width="47.7109375" style="3" customWidth="1"/>
    <col min="10754" max="10756" width="13.85546875" style="3" customWidth="1"/>
    <col min="10757" max="10757" width="15.42578125" style="3" customWidth="1"/>
    <col min="10758" max="11007" width="8.28515625" style="3"/>
    <col min="11008" max="11008" width="28.5703125" style="3" customWidth="1"/>
    <col min="11009" max="11009" width="47.7109375" style="3" customWidth="1"/>
    <col min="11010" max="11012" width="13.85546875" style="3" customWidth="1"/>
    <col min="11013" max="11013" width="15.42578125" style="3" customWidth="1"/>
    <col min="11014" max="11263" width="8.28515625" style="3"/>
    <col min="11264" max="11264" width="28.5703125" style="3" customWidth="1"/>
    <col min="11265" max="11265" width="47.7109375" style="3" customWidth="1"/>
    <col min="11266" max="11268" width="13.85546875" style="3" customWidth="1"/>
    <col min="11269" max="11269" width="15.42578125" style="3" customWidth="1"/>
    <col min="11270" max="11519" width="8.28515625" style="3"/>
    <col min="11520" max="11520" width="28.5703125" style="3" customWidth="1"/>
    <col min="11521" max="11521" width="47.7109375" style="3" customWidth="1"/>
    <col min="11522" max="11524" width="13.85546875" style="3" customWidth="1"/>
    <col min="11525" max="11525" width="15.42578125" style="3" customWidth="1"/>
    <col min="11526" max="11775" width="8.28515625" style="3"/>
    <col min="11776" max="11776" width="28.5703125" style="3" customWidth="1"/>
    <col min="11777" max="11777" width="47.7109375" style="3" customWidth="1"/>
    <col min="11778" max="11780" width="13.85546875" style="3" customWidth="1"/>
    <col min="11781" max="11781" width="15.42578125" style="3" customWidth="1"/>
    <col min="11782" max="12031" width="8.28515625" style="3"/>
    <col min="12032" max="12032" width="28.5703125" style="3" customWidth="1"/>
    <col min="12033" max="12033" width="47.7109375" style="3" customWidth="1"/>
    <col min="12034" max="12036" width="13.85546875" style="3" customWidth="1"/>
    <col min="12037" max="12037" width="15.42578125" style="3" customWidth="1"/>
    <col min="12038" max="12287" width="8.28515625" style="3"/>
    <col min="12288" max="12288" width="28.5703125" style="3" customWidth="1"/>
    <col min="12289" max="12289" width="47.7109375" style="3" customWidth="1"/>
    <col min="12290" max="12292" width="13.85546875" style="3" customWidth="1"/>
    <col min="12293" max="12293" width="15.42578125" style="3" customWidth="1"/>
    <col min="12294" max="12543" width="8.28515625" style="3"/>
    <col min="12544" max="12544" width="28.5703125" style="3" customWidth="1"/>
    <col min="12545" max="12545" width="47.7109375" style="3" customWidth="1"/>
    <col min="12546" max="12548" width="13.85546875" style="3" customWidth="1"/>
    <col min="12549" max="12549" width="15.42578125" style="3" customWidth="1"/>
    <col min="12550" max="12799" width="8.28515625" style="3"/>
    <col min="12800" max="12800" width="28.5703125" style="3" customWidth="1"/>
    <col min="12801" max="12801" width="47.7109375" style="3" customWidth="1"/>
    <col min="12802" max="12804" width="13.85546875" style="3" customWidth="1"/>
    <col min="12805" max="12805" width="15.42578125" style="3" customWidth="1"/>
    <col min="12806" max="13055" width="8.28515625" style="3"/>
    <col min="13056" max="13056" width="28.5703125" style="3" customWidth="1"/>
    <col min="13057" max="13057" width="47.7109375" style="3" customWidth="1"/>
    <col min="13058" max="13060" width="13.85546875" style="3" customWidth="1"/>
    <col min="13061" max="13061" width="15.42578125" style="3" customWidth="1"/>
    <col min="13062" max="13311" width="8.28515625" style="3"/>
    <col min="13312" max="13312" width="28.5703125" style="3" customWidth="1"/>
    <col min="13313" max="13313" width="47.7109375" style="3" customWidth="1"/>
    <col min="13314" max="13316" width="13.85546875" style="3" customWidth="1"/>
    <col min="13317" max="13317" width="15.42578125" style="3" customWidth="1"/>
    <col min="13318" max="13567" width="8.28515625" style="3"/>
    <col min="13568" max="13568" width="28.5703125" style="3" customWidth="1"/>
    <col min="13569" max="13569" width="47.7109375" style="3" customWidth="1"/>
    <col min="13570" max="13572" width="13.85546875" style="3" customWidth="1"/>
    <col min="13573" max="13573" width="15.42578125" style="3" customWidth="1"/>
    <col min="13574" max="13823" width="8.28515625" style="3"/>
    <col min="13824" max="13824" width="28.5703125" style="3" customWidth="1"/>
    <col min="13825" max="13825" width="47.7109375" style="3" customWidth="1"/>
    <col min="13826" max="13828" width="13.85546875" style="3" customWidth="1"/>
    <col min="13829" max="13829" width="15.42578125" style="3" customWidth="1"/>
    <col min="13830" max="14079" width="8.28515625" style="3"/>
    <col min="14080" max="14080" width="28.5703125" style="3" customWidth="1"/>
    <col min="14081" max="14081" width="47.7109375" style="3" customWidth="1"/>
    <col min="14082" max="14084" width="13.85546875" style="3" customWidth="1"/>
    <col min="14085" max="14085" width="15.42578125" style="3" customWidth="1"/>
    <col min="14086" max="14335" width="8.28515625" style="3"/>
    <col min="14336" max="14336" width="28.5703125" style="3" customWidth="1"/>
    <col min="14337" max="14337" width="47.7109375" style="3" customWidth="1"/>
    <col min="14338" max="14340" width="13.85546875" style="3" customWidth="1"/>
    <col min="14341" max="14341" width="15.42578125" style="3" customWidth="1"/>
    <col min="14342" max="14591" width="8.28515625" style="3"/>
    <col min="14592" max="14592" width="28.5703125" style="3" customWidth="1"/>
    <col min="14593" max="14593" width="47.7109375" style="3" customWidth="1"/>
    <col min="14594" max="14596" width="13.85546875" style="3" customWidth="1"/>
    <col min="14597" max="14597" width="15.42578125" style="3" customWidth="1"/>
    <col min="14598" max="14847" width="8.28515625" style="3"/>
    <col min="14848" max="14848" width="28.5703125" style="3" customWidth="1"/>
    <col min="14849" max="14849" width="47.7109375" style="3" customWidth="1"/>
    <col min="14850" max="14852" width="13.85546875" style="3" customWidth="1"/>
    <col min="14853" max="14853" width="15.42578125" style="3" customWidth="1"/>
    <col min="14854" max="15103" width="8.28515625" style="3"/>
    <col min="15104" max="15104" width="28.5703125" style="3" customWidth="1"/>
    <col min="15105" max="15105" width="47.7109375" style="3" customWidth="1"/>
    <col min="15106" max="15108" width="13.85546875" style="3" customWidth="1"/>
    <col min="15109" max="15109" width="15.42578125" style="3" customWidth="1"/>
    <col min="15110" max="15359" width="8.28515625" style="3"/>
    <col min="15360" max="15360" width="28.5703125" style="3" customWidth="1"/>
    <col min="15361" max="15361" width="47.7109375" style="3" customWidth="1"/>
    <col min="15362" max="15364" width="13.85546875" style="3" customWidth="1"/>
    <col min="15365" max="15365" width="15.42578125" style="3" customWidth="1"/>
    <col min="15366" max="15615" width="8.28515625" style="3"/>
    <col min="15616" max="15616" width="28.5703125" style="3" customWidth="1"/>
    <col min="15617" max="15617" width="47.7109375" style="3" customWidth="1"/>
    <col min="15618" max="15620" width="13.85546875" style="3" customWidth="1"/>
    <col min="15621" max="15621" width="15.42578125" style="3" customWidth="1"/>
    <col min="15622" max="15871" width="8.28515625" style="3"/>
    <col min="15872" max="15872" width="28.5703125" style="3" customWidth="1"/>
    <col min="15873" max="15873" width="47.7109375" style="3" customWidth="1"/>
    <col min="15874" max="15876" width="13.85546875" style="3" customWidth="1"/>
    <col min="15877" max="15877" width="15.42578125" style="3" customWidth="1"/>
    <col min="15878" max="16127" width="8.28515625" style="3"/>
    <col min="16128" max="16128" width="28.5703125" style="3" customWidth="1"/>
    <col min="16129" max="16129" width="47.7109375" style="3" customWidth="1"/>
    <col min="16130" max="16132" width="13.85546875" style="3" customWidth="1"/>
    <col min="16133" max="16133" width="15.42578125" style="3" customWidth="1"/>
    <col min="16134" max="16384" width="8.28515625" style="3"/>
  </cols>
  <sheetData>
    <row r="1" spans="1:6">
      <c r="E1" s="4" t="s">
        <v>48</v>
      </c>
    </row>
    <row r="2" spans="1:6" s="5" customFormat="1" ht="17.25" customHeight="1">
      <c r="A2" s="122" t="s">
        <v>92</v>
      </c>
      <c r="B2" s="122"/>
      <c r="C2" s="122"/>
      <c r="D2" s="122"/>
      <c r="E2" s="122"/>
      <c r="F2" s="108"/>
    </row>
    <row r="3" spans="1:6" s="5" customFormat="1" ht="17.25" customHeight="1">
      <c r="A3" s="122" t="s">
        <v>0</v>
      </c>
      <c r="B3" s="122"/>
      <c r="C3" s="122"/>
      <c r="D3" s="122"/>
      <c r="E3" s="122"/>
      <c r="F3" s="108"/>
    </row>
    <row r="4" spans="1:6" ht="55.5" customHeight="1">
      <c r="A4" s="156" t="s">
        <v>97</v>
      </c>
      <c r="B4" s="156"/>
      <c r="C4" s="156"/>
      <c r="D4" s="156"/>
      <c r="E4" s="156"/>
    </row>
    <row r="5" spans="1:6" ht="21.75" customHeight="1">
      <c r="A5" s="100"/>
      <c r="B5" s="100"/>
      <c r="C5" s="100"/>
      <c r="D5" s="100"/>
      <c r="E5" s="6" t="s">
        <v>98</v>
      </c>
    </row>
    <row r="6" spans="1:6" ht="20.45" customHeight="1">
      <c r="A6" s="150" t="s">
        <v>34</v>
      </c>
      <c r="B6" s="150"/>
      <c r="C6" s="150"/>
      <c r="D6" s="150"/>
      <c r="E6" s="150"/>
    </row>
    <row r="7" spans="1:6" ht="21.75" customHeight="1">
      <c r="A7" s="7" t="s">
        <v>56</v>
      </c>
      <c r="B7" s="7"/>
      <c r="C7" s="7"/>
      <c r="D7" s="7"/>
      <c r="E7" s="7"/>
    </row>
    <row r="8" spans="1:6">
      <c r="A8" s="97" t="s">
        <v>7</v>
      </c>
      <c r="B8" s="8" t="s">
        <v>8</v>
      </c>
      <c r="C8" s="9"/>
      <c r="D8" s="9"/>
      <c r="E8" s="9"/>
    </row>
    <row r="9" spans="1:6" ht="18.75" customHeight="1">
      <c r="A9" s="98" t="s">
        <v>49</v>
      </c>
      <c r="B9" s="10" t="s">
        <v>50</v>
      </c>
      <c r="C9" s="11"/>
      <c r="D9" s="11"/>
      <c r="E9" s="11"/>
    </row>
    <row r="10" spans="1:6" ht="18.75" customHeight="1">
      <c r="A10" s="12"/>
      <c r="B10" s="12"/>
      <c r="C10" s="12"/>
      <c r="D10" s="12"/>
      <c r="E10" s="12"/>
    </row>
    <row r="11" spans="1:6" s="99" customFormat="1">
      <c r="A11" s="7" t="s">
        <v>9</v>
      </c>
      <c r="B11" s="9"/>
      <c r="C11" s="9"/>
      <c r="D11" s="9"/>
      <c r="E11" s="9"/>
    </row>
    <row r="12" spans="1:6" ht="14.25" customHeight="1">
      <c r="A12" s="12"/>
      <c r="B12" s="12"/>
      <c r="C12" s="12"/>
      <c r="D12" s="12"/>
      <c r="E12" s="12"/>
    </row>
    <row r="13" spans="1:6" ht="59.25" customHeight="1">
      <c r="A13" s="97" t="s">
        <v>10</v>
      </c>
      <c r="B13" s="98" t="s">
        <v>49</v>
      </c>
      <c r="C13" s="154" t="s">
        <v>36</v>
      </c>
      <c r="D13" s="142"/>
      <c r="E13" s="155"/>
    </row>
    <row r="14" spans="1:6" ht="34.5">
      <c r="A14" s="97" t="s">
        <v>11</v>
      </c>
      <c r="B14" s="98" t="s">
        <v>51</v>
      </c>
      <c r="C14" s="96" t="s">
        <v>85</v>
      </c>
      <c r="D14" s="96" t="s">
        <v>86</v>
      </c>
      <c r="E14" s="96" t="s">
        <v>2</v>
      </c>
    </row>
    <row r="15" spans="1:6" ht="34.5">
      <c r="A15" s="97" t="s">
        <v>12</v>
      </c>
      <c r="B15" s="98" t="s">
        <v>52</v>
      </c>
      <c r="C15" s="152"/>
      <c r="D15" s="152"/>
      <c r="E15" s="152"/>
    </row>
    <row r="16" spans="1:6" ht="62.25" customHeight="1">
      <c r="A16" s="97" t="s">
        <v>13</v>
      </c>
      <c r="B16" s="98" t="s">
        <v>81</v>
      </c>
      <c r="C16" s="153"/>
      <c r="D16" s="153"/>
      <c r="E16" s="153"/>
    </row>
    <row r="17" spans="1:255" ht="65.25" customHeight="1">
      <c r="A17" s="97" t="s">
        <v>14</v>
      </c>
      <c r="B17" s="98" t="s">
        <v>61</v>
      </c>
      <c r="C17" s="153"/>
      <c r="D17" s="153"/>
      <c r="E17" s="153"/>
    </row>
    <row r="18" spans="1:255" ht="62.25" customHeight="1">
      <c r="A18" s="97" t="s">
        <v>115</v>
      </c>
      <c r="B18" s="98" t="s">
        <v>116</v>
      </c>
      <c r="C18" s="109"/>
      <c r="D18" s="109"/>
      <c r="E18" s="109"/>
    </row>
    <row r="19" spans="1:255" ht="26.25" customHeight="1">
      <c r="A19" s="139" t="s">
        <v>15</v>
      </c>
      <c r="B19" s="139"/>
      <c r="C19" s="97"/>
      <c r="D19" s="97"/>
      <c r="E19" s="97"/>
    </row>
    <row r="20" spans="1:255" s="99" customFormat="1">
      <c r="A20" s="148" t="s">
        <v>54</v>
      </c>
      <c r="B20" s="149"/>
      <c r="C20" s="13">
        <f t="shared" ref="C20:E22" si="0">-C50</f>
        <v>0</v>
      </c>
      <c r="D20" s="13">
        <f t="shared" si="0"/>
        <v>0</v>
      </c>
      <c r="E20" s="13">
        <f t="shared" si="0"/>
        <v>4.9000000000000004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</row>
    <row r="21" spans="1:255" ht="17.25" customHeight="1">
      <c r="A21" s="147" t="s">
        <v>117</v>
      </c>
      <c r="B21" s="147"/>
      <c r="C21" s="13">
        <v>0</v>
      </c>
      <c r="D21" s="13">
        <v>8.1</v>
      </c>
      <c r="E21" s="13">
        <f t="shared" si="0"/>
        <v>8.1</v>
      </c>
    </row>
    <row r="22" spans="1:255" ht="17.25" customHeight="1">
      <c r="A22" s="147" t="s">
        <v>175</v>
      </c>
      <c r="B22" s="147"/>
      <c r="C22" s="13">
        <v>0</v>
      </c>
      <c r="D22" s="13">
        <v>0</v>
      </c>
      <c r="E22" s="13">
        <f t="shared" si="0"/>
        <v>15.6</v>
      </c>
    </row>
    <row r="23" spans="1:255">
      <c r="A23" s="140" t="s">
        <v>16</v>
      </c>
      <c r="B23" s="141"/>
      <c r="C23" s="14">
        <f>+'3'!D16</f>
        <v>-229265.44999999984</v>
      </c>
      <c r="D23" s="14">
        <f>+'3'!E16</f>
        <v>4322460.9700000007</v>
      </c>
      <c r="E23" s="14">
        <f>+'3'!F16</f>
        <v>4748058.6000000006</v>
      </c>
    </row>
    <row r="25" spans="1:255" ht="48" customHeight="1">
      <c r="A25" s="97" t="s">
        <v>10</v>
      </c>
      <c r="B25" s="98" t="s">
        <v>49</v>
      </c>
      <c r="C25" s="154" t="s">
        <v>217</v>
      </c>
      <c r="D25" s="142"/>
      <c r="E25" s="155"/>
    </row>
    <row r="26" spans="1:255" ht="42.75" customHeight="1">
      <c r="A26" s="97" t="s">
        <v>11</v>
      </c>
      <c r="B26" s="98">
        <v>21002</v>
      </c>
      <c r="C26" s="96" t="s">
        <v>85</v>
      </c>
      <c r="D26" s="96" t="s">
        <v>86</v>
      </c>
      <c r="E26" s="96" t="s">
        <v>2</v>
      </c>
    </row>
    <row r="27" spans="1:255" ht="20.45" customHeight="1">
      <c r="A27" s="97" t="s">
        <v>12</v>
      </c>
      <c r="B27" s="98" t="s">
        <v>113</v>
      </c>
      <c r="C27" s="144"/>
      <c r="D27" s="144"/>
      <c r="E27" s="144"/>
    </row>
    <row r="28" spans="1:255" ht="21.75" customHeight="1">
      <c r="A28" s="97" t="s">
        <v>13</v>
      </c>
      <c r="B28" s="98" t="s">
        <v>114</v>
      </c>
      <c r="C28" s="145"/>
      <c r="D28" s="145"/>
      <c r="E28" s="145"/>
    </row>
    <row r="29" spans="1:255" s="99" customFormat="1" ht="51.75">
      <c r="A29" s="97" t="s">
        <v>14</v>
      </c>
      <c r="B29" s="98" t="s">
        <v>61</v>
      </c>
      <c r="C29" s="145"/>
      <c r="D29" s="145"/>
      <c r="E29" s="14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</row>
    <row r="30" spans="1:255" s="99" customFormat="1" ht="18.75" customHeight="1">
      <c r="A30" s="97" t="s">
        <v>115</v>
      </c>
      <c r="B30" s="98" t="s">
        <v>116</v>
      </c>
      <c r="C30" s="109"/>
      <c r="D30" s="109"/>
      <c r="E30" s="109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</row>
    <row r="31" spans="1:255" s="99" customFormat="1" ht="18.75" customHeight="1">
      <c r="A31" s="139" t="s">
        <v>15</v>
      </c>
      <c r="B31" s="139"/>
      <c r="C31" s="97"/>
      <c r="D31" s="97"/>
      <c r="E31" s="9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</row>
    <row r="32" spans="1:255" s="99" customFormat="1" ht="17.25" customHeight="1">
      <c r="A32" s="140" t="s">
        <v>16</v>
      </c>
      <c r="B32" s="141"/>
      <c r="C32" s="14">
        <f>+'3'!D83</f>
        <v>1980</v>
      </c>
      <c r="D32" s="14">
        <f>+'3'!E83</f>
        <v>1980</v>
      </c>
      <c r="E32" s="14">
        <f>+'3'!F83</f>
        <v>1980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</row>
    <row r="35" spans="1:255">
      <c r="A35" s="12"/>
      <c r="B35" s="12"/>
      <c r="C35" s="12"/>
      <c r="D35" s="12"/>
      <c r="E35" s="12"/>
    </row>
    <row r="36" spans="1:255">
      <c r="E36" s="15" t="s">
        <v>99</v>
      </c>
    </row>
    <row r="37" spans="1:255">
      <c r="A37" s="150" t="s">
        <v>84</v>
      </c>
      <c r="B37" s="150"/>
      <c r="C37" s="150"/>
      <c r="D37" s="150"/>
      <c r="E37" s="150"/>
    </row>
    <row r="38" spans="1:255">
      <c r="A38" s="7" t="s">
        <v>56</v>
      </c>
      <c r="B38" s="7"/>
      <c r="C38" s="7"/>
      <c r="D38" s="7"/>
      <c r="E38" s="7"/>
    </row>
    <row r="39" spans="1:255">
      <c r="A39" s="97" t="s">
        <v>7</v>
      </c>
      <c r="B39" s="8" t="s">
        <v>8</v>
      </c>
      <c r="C39" s="9"/>
      <c r="D39" s="9"/>
      <c r="E39" s="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99"/>
      <c r="BT39" s="99"/>
      <c r="BU39" s="99"/>
      <c r="BV39" s="99"/>
      <c r="BW39" s="99"/>
      <c r="BX39" s="99"/>
      <c r="BY39" s="99"/>
      <c r="BZ39" s="99"/>
      <c r="CA39" s="99"/>
      <c r="CB39" s="99"/>
      <c r="CC39" s="99"/>
      <c r="CD39" s="99"/>
      <c r="CE39" s="99"/>
      <c r="CF39" s="99"/>
      <c r="CG39" s="99"/>
      <c r="CH39" s="99"/>
      <c r="CI39" s="99"/>
      <c r="CJ39" s="99"/>
      <c r="CK39" s="99"/>
      <c r="CL39" s="99"/>
      <c r="CM39" s="99"/>
      <c r="CN39" s="99"/>
      <c r="CO39" s="99"/>
      <c r="CP39" s="99"/>
      <c r="CQ39" s="99"/>
      <c r="CR39" s="99"/>
      <c r="CS39" s="99"/>
      <c r="CT39" s="99"/>
      <c r="CU39" s="99"/>
      <c r="CV39" s="99"/>
      <c r="CW39" s="99"/>
      <c r="CX39" s="99"/>
      <c r="CY39" s="99"/>
      <c r="CZ39" s="99"/>
      <c r="DA39" s="99"/>
      <c r="DB39" s="99"/>
      <c r="DC39" s="99"/>
      <c r="DD39" s="99"/>
      <c r="DE39" s="99"/>
      <c r="DF39" s="99"/>
      <c r="DG39" s="99"/>
      <c r="DH39" s="99"/>
      <c r="DI39" s="99"/>
      <c r="DJ39" s="99"/>
      <c r="DK39" s="99"/>
      <c r="DL39" s="99"/>
      <c r="DM39" s="99"/>
      <c r="DN39" s="99"/>
      <c r="DO39" s="99"/>
      <c r="DP39" s="99"/>
      <c r="DQ39" s="99"/>
      <c r="DR39" s="99"/>
      <c r="DS39" s="99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99"/>
      <c r="FD39" s="99"/>
      <c r="FE39" s="99"/>
      <c r="FF39" s="99"/>
      <c r="FG39" s="99"/>
      <c r="FH39" s="99"/>
      <c r="FI39" s="99"/>
      <c r="FJ39" s="99"/>
      <c r="FK39" s="99"/>
      <c r="FL39" s="99"/>
      <c r="FM39" s="99"/>
      <c r="FN39" s="99"/>
      <c r="FO39" s="99"/>
      <c r="FP39" s="99"/>
      <c r="FQ39" s="99"/>
      <c r="FR39" s="99"/>
      <c r="FS39" s="99"/>
      <c r="FT39" s="99"/>
      <c r="FU39" s="99"/>
      <c r="FV39" s="99"/>
      <c r="FW39" s="99"/>
      <c r="FX39" s="99"/>
      <c r="FY39" s="99"/>
      <c r="FZ39" s="99"/>
      <c r="GA39" s="99"/>
      <c r="GB39" s="99"/>
      <c r="GC39" s="99"/>
      <c r="GD39" s="99"/>
      <c r="GE39" s="99"/>
      <c r="GF39" s="99"/>
      <c r="GG39" s="99"/>
      <c r="GH39" s="99"/>
      <c r="GI39" s="99"/>
      <c r="GJ39" s="99"/>
      <c r="GK39" s="99"/>
      <c r="GL39" s="99"/>
      <c r="GM39" s="99"/>
      <c r="GN39" s="99"/>
      <c r="GO39" s="99"/>
      <c r="GP39" s="99"/>
      <c r="GQ39" s="99"/>
      <c r="GR39" s="99"/>
      <c r="GS39" s="99"/>
      <c r="GT39" s="99"/>
      <c r="GU39" s="99"/>
      <c r="GV39" s="99"/>
      <c r="GW39" s="99"/>
      <c r="GX39" s="99"/>
      <c r="GY39" s="99"/>
      <c r="GZ39" s="99"/>
      <c r="HA39" s="99"/>
      <c r="HB39" s="99"/>
      <c r="HC39" s="99"/>
      <c r="HD39" s="99"/>
      <c r="HE39" s="99"/>
      <c r="HF39" s="99"/>
      <c r="HG39" s="99"/>
      <c r="HH39" s="99"/>
      <c r="HI39" s="99"/>
      <c r="HJ39" s="99"/>
      <c r="HK39" s="99"/>
      <c r="HL39" s="99"/>
      <c r="HM39" s="99"/>
      <c r="HN39" s="99"/>
      <c r="HO39" s="99"/>
      <c r="HP39" s="99"/>
      <c r="HQ39" s="99"/>
      <c r="HR39" s="99"/>
      <c r="HS39" s="99"/>
      <c r="HT39" s="99"/>
      <c r="HU39" s="99"/>
      <c r="HV39" s="99"/>
      <c r="HW39" s="99"/>
      <c r="HX39" s="99"/>
      <c r="HY39" s="99"/>
      <c r="HZ39" s="99"/>
      <c r="IA39" s="99"/>
      <c r="IB39" s="99"/>
      <c r="IC39" s="99"/>
      <c r="ID39" s="99"/>
      <c r="IE39" s="99"/>
      <c r="IF39" s="99"/>
      <c r="IG39" s="99"/>
      <c r="IH39" s="99"/>
      <c r="II39" s="99"/>
      <c r="IJ39" s="99"/>
      <c r="IK39" s="99"/>
      <c r="IL39" s="99"/>
      <c r="IM39" s="99"/>
      <c r="IN39" s="99"/>
      <c r="IO39" s="99"/>
      <c r="IP39" s="99"/>
      <c r="IQ39" s="99"/>
      <c r="IR39" s="99"/>
      <c r="IS39" s="99"/>
      <c r="IT39" s="99"/>
      <c r="IU39" s="99"/>
    </row>
    <row r="40" spans="1:255">
      <c r="A40" s="98" t="s">
        <v>49</v>
      </c>
      <c r="B40" s="10" t="s">
        <v>50</v>
      </c>
      <c r="C40" s="11"/>
      <c r="D40" s="11"/>
      <c r="E40" s="11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99"/>
      <c r="BE40" s="99"/>
      <c r="BF40" s="99"/>
      <c r="BG40" s="99"/>
      <c r="BH40" s="99"/>
      <c r="BI40" s="99"/>
      <c r="BJ40" s="99"/>
      <c r="BK40" s="99"/>
      <c r="BL40" s="99"/>
      <c r="BM40" s="99"/>
      <c r="BN40" s="99"/>
      <c r="BO40" s="99"/>
      <c r="BP40" s="99"/>
      <c r="BQ40" s="99"/>
      <c r="BR40" s="99"/>
      <c r="BS40" s="99"/>
      <c r="BT40" s="99"/>
      <c r="BU40" s="99"/>
      <c r="BV40" s="99"/>
      <c r="BW40" s="99"/>
      <c r="BX40" s="99"/>
      <c r="BY40" s="99"/>
      <c r="BZ40" s="99"/>
      <c r="CA40" s="99"/>
      <c r="CB40" s="99"/>
      <c r="CC40" s="99"/>
      <c r="CD40" s="99"/>
      <c r="CE40" s="99"/>
      <c r="CF40" s="99"/>
      <c r="CG40" s="99"/>
      <c r="CH40" s="99"/>
      <c r="CI40" s="99"/>
      <c r="CJ40" s="99"/>
      <c r="CK40" s="99"/>
      <c r="CL40" s="99"/>
      <c r="CM40" s="99"/>
      <c r="CN40" s="99"/>
      <c r="CO40" s="99"/>
      <c r="CP40" s="99"/>
      <c r="CQ40" s="99"/>
      <c r="CR40" s="99"/>
      <c r="CS40" s="99"/>
      <c r="CT40" s="99"/>
      <c r="CU40" s="99"/>
      <c r="CV40" s="99"/>
      <c r="CW40" s="99"/>
      <c r="CX40" s="99"/>
      <c r="CY40" s="99"/>
      <c r="CZ40" s="99"/>
      <c r="DA40" s="99"/>
      <c r="DB40" s="99"/>
      <c r="DC40" s="99"/>
      <c r="DD40" s="99"/>
      <c r="DE40" s="99"/>
      <c r="DF40" s="99"/>
      <c r="DG40" s="99"/>
      <c r="DH40" s="99"/>
      <c r="DI40" s="99"/>
      <c r="DJ40" s="99"/>
      <c r="DK40" s="99"/>
      <c r="DL40" s="99"/>
      <c r="DM40" s="99"/>
      <c r="DN40" s="99"/>
      <c r="DO40" s="99"/>
      <c r="DP40" s="99"/>
      <c r="DQ40" s="99"/>
      <c r="DR40" s="99"/>
      <c r="DS40" s="99"/>
      <c r="DT40" s="99"/>
      <c r="DU40" s="99"/>
      <c r="DV40" s="99"/>
      <c r="DW40" s="99"/>
      <c r="DX40" s="99"/>
      <c r="DY40" s="99"/>
      <c r="DZ40" s="99"/>
      <c r="EA40" s="99"/>
      <c r="EB40" s="99"/>
      <c r="EC40" s="99"/>
      <c r="ED40" s="99"/>
      <c r="EE40" s="99"/>
      <c r="EF40" s="99"/>
      <c r="EG40" s="99"/>
      <c r="EH40" s="99"/>
      <c r="EI40" s="99"/>
      <c r="EJ40" s="99"/>
      <c r="EK40" s="99"/>
      <c r="EL40" s="99"/>
      <c r="EM40" s="99"/>
      <c r="EN40" s="99"/>
      <c r="EO40" s="99"/>
      <c r="EP40" s="99"/>
      <c r="EQ40" s="99"/>
      <c r="ER40" s="99"/>
      <c r="ES40" s="99"/>
      <c r="ET40" s="99"/>
      <c r="EU40" s="99"/>
      <c r="EV40" s="99"/>
      <c r="EW40" s="99"/>
      <c r="EX40" s="99"/>
      <c r="EY40" s="99"/>
      <c r="EZ40" s="99"/>
      <c r="FA40" s="99"/>
      <c r="FB40" s="99"/>
      <c r="FC40" s="99"/>
      <c r="FD40" s="99"/>
      <c r="FE40" s="99"/>
      <c r="FF40" s="99"/>
      <c r="FG40" s="99"/>
      <c r="FH40" s="99"/>
      <c r="FI40" s="99"/>
      <c r="FJ40" s="99"/>
      <c r="FK40" s="99"/>
      <c r="FL40" s="99"/>
      <c r="FM40" s="99"/>
      <c r="FN40" s="99"/>
      <c r="FO40" s="99"/>
      <c r="FP40" s="99"/>
      <c r="FQ40" s="99"/>
      <c r="FR40" s="99"/>
      <c r="FS40" s="99"/>
      <c r="FT40" s="99"/>
      <c r="FU40" s="99"/>
      <c r="FV40" s="99"/>
      <c r="FW40" s="99"/>
      <c r="FX40" s="99"/>
      <c r="FY40" s="99"/>
      <c r="FZ40" s="99"/>
      <c r="GA40" s="99"/>
      <c r="GB40" s="99"/>
      <c r="GC40" s="99"/>
      <c r="GD40" s="99"/>
      <c r="GE40" s="99"/>
      <c r="GF40" s="99"/>
      <c r="GG40" s="99"/>
      <c r="GH40" s="99"/>
      <c r="GI40" s="99"/>
      <c r="GJ40" s="99"/>
      <c r="GK40" s="99"/>
      <c r="GL40" s="99"/>
      <c r="GM40" s="99"/>
      <c r="GN40" s="99"/>
      <c r="GO40" s="99"/>
      <c r="GP40" s="99"/>
      <c r="GQ40" s="99"/>
      <c r="GR40" s="99"/>
      <c r="GS40" s="99"/>
      <c r="GT40" s="99"/>
      <c r="GU40" s="99"/>
      <c r="GV40" s="99"/>
      <c r="GW40" s="99"/>
      <c r="GX40" s="99"/>
      <c r="GY40" s="99"/>
      <c r="GZ40" s="99"/>
      <c r="HA40" s="99"/>
      <c r="HB40" s="99"/>
      <c r="HC40" s="99"/>
      <c r="HD40" s="99"/>
      <c r="HE40" s="99"/>
      <c r="HF40" s="99"/>
      <c r="HG40" s="99"/>
      <c r="HH40" s="99"/>
      <c r="HI40" s="99"/>
      <c r="HJ40" s="99"/>
      <c r="HK40" s="99"/>
      <c r="HL40" s="99"/>
      <c r="HM40" s="99"/>
      <c r="HN40" s="99"/>
      <c r="HO40" s="99"/>
      <c r="HP40" s="99"/>
      <c r="HQ40" s="99"/>
      <c r="HR40" s="99"/>
      <c r="HS40" s="99"/>
      <c r="HT40" s="99"/>
      <c r="HU40" s="99"/>
      <c r="HV40" s="99"/>
      <c r="HW40" s="99"/>
      <c r="HX40" s="99"/>
      <c r="HY40" s="99"/>
      <c r="HZ40" s="99"/>
      <c r="IA40" s="99"/>
      <c r="IB40" s="99"/>
      <c r="IC40" s="99"/>
      <c r="ID40" s="99"/>
      <c r="IE40" s="99"/>
      <c r="IF40" s="99"/>
      <c r="IG40" s="99"/>
      <c r="IH40" s="99"/>
      <c r="II40" s="99"/>
      <c r="IJ40" s="99"/>
      <c r="IK40" s="99"/>
      <c r="IL40" s="99"/>
      <c r="IM40" s="99"/>
      <c r="IN40" s="99"/>
      <c r="IO40" s="99"/>
      <c r="IP40" s="99"/>
      <c r="IQ40" s="99"/>
      <c r="IR40" s="99"/>
      <c r="IS40" s="99"/>
      <c r="IT40" s="99"/>
      <c r="IU40" s="99"/>
    </row>
    <row r="41" spans="1:255">
      <c r="A41" s="12"/>
      <c r="B41" s="11"/>
      <c r="C41" s="11"/>
      <c r="D41" s="11"/>
      <c r="E41" s="11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  <c r="BM41" s="99"/>
      <c r="BN41" s="99"/>
      <c r="BO41" s="99"/>
      <c r="BP41" s="99"/>
      <c r="BQ41" s="99"/>
      <c r="BR41" s="99"/>
      <c r="BS41" s="99"/>
      <c r="BT41" s="99"/>
      <c r="BU41" s="99"/>
      <c r="BV41" s="99"/>
      <c r="BW41" s="99"/>
      <c r="BX41" s="99"/>
      <c r="BY41" s="99"/>
      <c r="BZ41" s="99"/>
      <c r="CA41" s="99"/>
      <c r="CB41" s="99"/>
      <c r="CC41" s="99"/>
      <c r="CD41" s="99"/>
      <c r="CE41" s="99"/>
      <c r="CF41" s="99"/>
      <c r="CG41" s="99"/>
      <c r="CH41" s="99"/>
      <c r="CI41" s="99"/>
      <c r="CJ41" s="99"/>
      <c r="CK41" s="99"/>
      <c r="CL41" s="99"/>
      <c r="CM41" s="99"/>
      <c r="CN41" s="99"/>
      <c r="CO41" s="99"/>
      <c r="CP41" s="99"/>
      <c r="CQ41" s="99"/>
      <c r="CR41" s="99"/>
      <c r="CS41" s="99"/>
      <c r="CT41" s="99"/>
      <c r="CU41" s="99"/>
      <c r="CV41" s="99"/>
      <c r="CW41" s="99"/>
      <c r="CX41" s="99"/>
      <c r="CY41" s="99"/>
      <c r="CZ41" s="99"/>
      <c r="DA41" s="99"/>
      <c r="DB41" s="99"/>
      <c r="DC41" s="99"/>
      <c r="DD41" s="99"/>
      <c r="DE41" s="99"/>
      <c r="DF41" s="99"/>
      <c r="DG41" s="99"/>
      <c r="DH41" s="99"/>
      <c r="DI41" s="99"/>
      <c r="DJ41" s="99"/>
      <c r="DK41" s="99"/>
      <c r="DL41" s="99"/>
      <c r="DM41" s="99"/>
      <c r="DN41" s="99"/>
      <c r="DO41" s="99"/>
      <c r="DP41" s="99"/>
      <c r="DQ41" s="99"/>
      <c r="DR41" s="99"/>
      <c r="DS41" s="99"/>
      <c r="DT41" s="99"/>
      <c r="DU41" s="99"/>
      <c r="DV41" s="99"/>
      <c r="DW41" s="99"/>
      <c r="DX41" s="99"/>
      <c r="DY41" s="99"/>
      <c r="DZ41" s="99"/>
      <c r="EA41" s="99"/>
      <c r="EB41" s="99"/>
      <c r="EC41" s="99"/>
      <c r="ED41" s="99"/>
      <c r="EE41" s="99"/>
      <c r="EF41" s="99"/>
      <c r="EG41" s="99"/>
      <c r="EH41" s="99"/>
      <c r="EI41" s="99"/>
      <c r="EJ41" s="99"/>
      <c r="EK41" s="99"/>
      <c r="EL41" s="99"/>
      <c r="EM41" s="99"/>
      <c r="EN41" s="99"/>
      <c r="EO41" s="99"/>
      <c r="EP41" s="99"/>
      <c r="EQ41" s="99"/>
      <c r="ER41" s="99"/>
      <c r="ES41" s="99"/>
      <c r="ET41" s="99"/>
      <c r="EU41" s="99"/>
      <c r="EV41" s="99"/>
      <c r="EW41" s="99"/>
      <c r="EX41" s="99"/>
      <c r="EY41" s="99"/>
      <c r="EZ41" s="99"/>
      <c r="FA41" s="99"/>
      <c r="FB41" s="99"/>
      <c r="FC41" s="99"/>
      <c r="FD41" s="99"/>
      <c r="FE41" s="99"/>
      <c r="FF41" s="99"/>
      <c r="FG41" s="99"/>
      <c r="FH41" s="99"/>
      <c r="FI41" s="99"/>
      <c r="FJ41" s="99"/>
      <c r="FK41" s="99"/>
      <c r="FL41" s="99"/>
      <c r="FM41" s="99"/>
      <c r="FN41" s="99"/>
      <c r="FO41" s="99"/>
      <c r="FP41" s="99"/>
      <c r="FQ41" s="99"/>
      <c r="FR41" s="99"/>
      <c r="FS41" s="99"/>
      <c r="FT41" s="99"/>
      <c r="FU41" s="99"/>
      <c r="FV41" s="99"/>
      <c r="FW41" s="99"/>
      <c r="FX41" s="99"/>
      <c r="FY41" s="99"/>
      <c r="FZ41" s="99"/>
      <c r="GA41" s="99"/>
      <c r="GB41" s="99"/>
      <c r="GC41" s="99"/>
      <c r="GD41" s="99"/>
      <c r="GE41" s="99"/>
      <c r="GF41" s="99"/>
      <c r="GG41" s="99"/>
      <c r="GH41" s="99"/>
      <c r="GI41" s="99"/>
      <c r="GJ41" s="99"/>
      <c r="GK41" s="99"/>
      <c r="GL41" s="99"/>
      <c r="GM41" s="99"/>
      <c r="GN41" s="99"/>
      <c r="GO41" s="99"/>
      <c r="GP41" s="99"/>
      <c r="GQ41" s="99"/>
      <c r="GR41" s="99"/>
      <c r="GS41" s="99"/>
      <c r="GT41" s="99"/>
      <c r="GU41" s="99"/>
      <c r="GV41" s="99"/>
      <c r="GW41" s="99"/>
      <c r="GX41" s="99"/>
      <c r="GY41" s="99"/>
      <c r="GZ41" s="99"/>
      <c r="HA41" s="99"/>
      <c r="HB41" s="99"/>
      <c r="HC41" s="99"/>
      <c r="HD41" s="99"/>
      <c r="HE41" s="99"/>
      <c r="HF41" s="99"/>
      <c r="HG41" s="99"/>
      <c r="HH41" s="99"/>
      <c r="HI41" s="99"/>
      <c r="HJ41" s="99"/>
      <c r="HK41" s="99"/>
      <c r="HL41" s="99"/>
      <c r="HM41" s="99"/>
      <c r="HN41" s="99"/>
      <c r="HO41" s="99"/>
      <c r="HP41" s="99"/>
      <c r="HQ41" s="99"/>
      <c r="HR41" s="99"/>
      <c r="HS41" s="99"/>
      <c r="HT41" s="99"/>
      <c r="HU41" s="99"/>
      <c r="HV41" s="99"/>
      <c r="HW41" s="99"/>
      <c r="HX41" s="99"/>
      <c r="HY41" s="99"/>
      <c r="HZ41" s="99"/>
      <c r="IA41" s="99"/>
      <c r="IB41" s="99"/>
      <c r="IC41" s="99"/>
      <c r="ID41" s="99"/>
      <c r="IE41" s="99"/>
      <c r="IF41" s="99"/>
      <c r="IG41" s="99"/>
      <c r="IH41" s="99"/>
      <c r="II41" s="99"/>
      <c r="IJ41" s="99"/>
      <c r="IK41" s="99"/>
      <c r="IL41" s="99"/>
      <c r="IM41" s="99"/>
      <c r="IN41" s="99"/>
      <c r="IO41" s="99"/>
      <c r="IP41" s="99"/>
      <c r="IQ41" s="99"/>
      <c r="IR41" s="99"/>
      <c r="IS41" s="99"/>
      <c r="IT41" s="99"/>
      <c r="IU41" s="99"/>
    </row>
    <row r="42" spans="1:255">
      <c r="A42" s="151" t="s">
        <v>9</v>
      </c>
      <c r="B42" s="151"/>
      <c r="C42" s="151"/>
      <c r="D42" s="151"/>
      <c r="E42" s="151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99"/>
      <c r="BW42" s="99"/>
      <c r="BX42" s="99"/>
      <c r="BY42" s="99"/>
      <c r="BZ42" s="99"/>
      <c r="CA42" s="99"/>
      <c r="CB42" s="99"/>
      <c r="CC42" s="99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99"/>
      <c r="CQ42" s="99"/>
      <c r="CR42" s="99"/>
      <c r="CS42" s="99"/>
      <c r="CT42" s="99"/>
      <c r="CU42" s="99"/>
      <c r="CV42" s="99"/>
      <c r="CW42" s="99"/>
      <c r="CX42" s="99"/>
      <c r="CY42" s="99"/>
      <c r="CZ42" s="99"/>
      <c r="DA42" s="99"/>
      <c r="DB42" s="99"/>
      <c r="DC42" s="99"/>
      <c r="DD42" s="99"/>
      <c r="DE42" s="99"/>
      <c r="DF42" s="99"/>
      <c r="DG42" s="99"/>
      <c r="DH42" s="99"/>
      <c r="DI42" s="99"/>
      <c r="DJ42" s="99"/>
      <c r="DK42" s="99"/>
      <c r="DL42" s="99"/>
      <c r="DM42" s="99"/>
      <c r="DN42" s="99"/>
      <c r="DO42" s="99"/>
      <c r="DP42" s="99"/>
      <c r="DQ42" s="99"/>
      <c r="DR42" s="99"/>
      <c r="DS42" s="99"/>
      <c r="DT42" s="99"/>
      <c r="DU42" s="99"/>
      <c r="DV42" s="99"/>
      <c r="DW42" s="99"/>
      <c r="DX42" s="99"/>
      <c r="DY42" s="99"/>
      <c r="DZ42" s="99"/>
      <c r="EA42" s="99"/>
      <c r="EB42" s="99"/>
      <c r="EC42" s="99"/>
      <c r="ED42" s="99"/>
      <c r="EE42" s="99"/>
      <c r="EF42" s="99"/>
      <c r="EG42" s="99"/>
      <c r="EH42" s="99"/>
      <c r="EI42" s="99"/>
      <c r="EJ42" s="99"/>
      <c r="EK42" s="99"/>
      <c r="EL42" s="99"/>
      <c r="EM42" s="99"/>
      <c r="EN42" s="99"/>
      <c r="EO42" s="99"/>
      <c r="EP42" s="99"/>
      <c r="EQ42" s="99"/>
      <c r="ER42" s="99"/>
      <c r="ES42" s="99"/>
      <c r="ET42" s="99"/>
      <c r="EU42" s="99"/>
      <c r="EV42" s="99"/>
      <c r="EW42" s="99"/>
      <c r="EX42" s="99"/>
      <c r="EY42" s="99"/>
      <c r="EZ42" s="99"/>
      <c r="FA42" s="99"/>
      <c r="FB42" s="99"/>
      <c r="FC42" s="99"/>
      <c r="FD42" s="99"/>
      <c r="FE42" s="99"/>
      <c r="FF42" s="99"/>
      <c r="FG42" s="99"/>
      <c r="FH42" s="99"/>
      <c r="FI42" s="99"/>
      <c r="FJ42" s="99"/>
      <c r="FK42" s="99"/>
      <c r="FL42" s="99"/>
      <c r="FM42" s="99"/>
      <c r="FN42" s="99"/>
      <c r="FO42" s="99"/>
      <c r="FP42" s="99"/>
      <c r="FQ42" s="99"/>
      <c r="FR42" s="99"/>
      <c r="FS42" s="99"/>
      <c r="FT42" s="99"/>
      <c r="FU42" s="99"/>
      <c r="FV42" s="99"/>
      <c r="FW42" s="99"/>
      <c r="FX42" s="99"/>
      <c r="FY42" s="99"/>
      <c r="FZ42" s="99"/>
      <c r="GA42" s="99"/>
      <c r="GB42" s="99"/>
      <c r="GC42" s="99"/>
      <c r="GD42" s="99"/>
      <c r="GE42" s="99"/>
      <c r="GF42" s="99"/>
      <c r="GG42" s="99"/>
      <c r="GH42" s="99"/>
      <c r="GI42" s="99"/>
      <c r="GJ42" s="99"/>
      <c r="GK42" s="99"/>
      <c r="GL42" s="99"/>
      <c r="GM42" s="99"/>
      <c r="GN42" s="99"/>
      <c r="GO42" s="99"/>
      <c r="GP42" s="99"/>
      <c r="GQ42" s="99"/>
      <c r="GR42" s="99"/>
      <c r="GS42" s="99"/>
      <c r="GT42" s="99"/>
      <c r="GU42" s="99"/>
      <c r="GV42" s="99"/>
      <c r="GW42" s="99"/>
      <c r="GX42" s="99"/>
      <c r="GY42" s="99"/>
      <c r="GZ42" s="99"/>
      <c r="HA42" s="99"/>
      <c r="HB42" s="99"/>
      <c r="HC42" s="99"/>
      <c r="HD42" s="99"/>
      <c r="HE42" s="99"/>
      <c r="HF42" s="99"/>
      <c r="HG42" s="99"/>
      <c r="HH42" s="99"/>
      <c r="HI42" s="99"/>
      <c r="HJ42" s="99"/>
      <c r="HK42" s="99"/>
      <c r="HL42" s="99"/>
      <c r="HM42" s="99"/>
      <c r="HN42" s="99"/>
      <c r="HO42" s="99"/>
      <c r="HP42" s="99"/>
      <c r="HQ42" s="99"/>
      <c r="HR42" s="99"/>
      <c r="HS42" s="99"/>
      <c r="HT42" s="99"/>
      <c r="HU42" s="99"/>
      <c r="HV42" s="99"/>
      <c r="HW42" s="99"/>
      <c r="HX42" s="99"/>
      <c r="HY42" s="99"/>
      <c r="HZ42" s="99"/>
      <c r="IA42" s="99"/>
      <c r="IB42" s="99"/>
      <c r="IC42" s="99"/>
      <c r="ID42" s="99"/>
      <c r="IE42" s="99"/>
      <c r="IF42" s="99"/>
      <c r="IG42" s="99"/>
      <c r="IH42" s="99"/>
      <c r="II42" s="99"/>
      <c r="IJ42" s="99"/>
      <c r="IK42" s="99"/>
      <c r="IL42" s="99"/>
      <c r="IM42" s="99"/>
      <c r="IN42" s="99"/>
      <c r="IO42" s="99"/>
      <c r="IP42" s="99"/>
      <c r="IQ42" s="99"/>
      <c r="IR42" s="99"/>
      <c r="IS42" s="99"/>
      <c r="IT42" s="99"/>
      <c r="IU42" s="99"/>
    </row>
    <row r="43" spans="1:25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99"/>
      <c r="BR43" s="99"/>
      <c r="BS43" s="99"/>
      <c r="BT43" s="99"/>
      <c r="BU43" s="99"/>
      <c r="BV43" s="99"/>
      <c r="BW43" s="99"/>
      <c r="BX43" s="99"/>
      <c r="BY43" s="99"/>
      <c r="BZ43" s="99"/>
      <c r="CA43" s="99"/>
      <c r="CB43" s="99"/>
      <c r="CC43" s="99"/>
      <c r="CD43" s="99"/>
      <c r="CE43" s="99"/>
      <c r="CF43" s="99"/>
      <c r="CG43" s="99"/>
      <c r="CH43" s="99"/>
      <c r="CI43" s="99"/>
      <c r="CJ43" s="99"/>
      <c r="CK43" s="99"/>
      <c r="CL43" s="99"/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99"/>
      <c r="DG43" s="99"/>
      <c r="DH43" s="99"/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99"/>
      <c r="EK43" s="99"/>
      <c r="EL43" s="99"/>
      <c r="EM43" s="99"/>
      <c r="EN43" s="99"/>
      <c r="EO43" s="99"/>
      <c r="EP43" s="99"/>
      <c r="EQ43" s="99"/>
      <c r="ER43" s="99"/>
      <c r="ES43" s="99"/>
      <c r="ET43" s="99"/>
      <c r="EU43" s="99"/>
      <c r="EV43" s="99"/>
      <c r="EW43" s="99"/>
      <c r="EX43" s="99"/>
      <c r="EY43" s="99"/>
      <c r="EZ43" s="99"/>
      <c r="FA43" s="99"/>
      <c r="FB43" s="99"/>
      <c r="FC43" s="99"/>
      <c r="FD43" s="99"/>
      <c r="FE43" s="99"/>
      <c r="FF43" s="99"/>
      <c r="FG43" s="99"/>
      <c r="FH43" s="99"/>
      <c r="FI43" s="99"/>
      <c r="FJ43" s="99"/>
      <c r="FK43" s="99"/>
      <c r="FL43" s="99"/>
      <c r="FM43" s="99"/>
      <c r="FN43" s="99"/>
      <c r="FO43" s="99"/>
      <c r="FP43" s="99"/>
      <c r="FQ43" s="99"/>
      <c r="FR43" s="99"/>
      <c r="FS43" s="99"/>
      <c r="FT43" s="99"/>
      <c r="FU43" s="99"/>
      <c r="FV43" s="99"/>
      <c r="FW43" s="99"/>
      <c r="FX43" s="99"/>
      <c r="FY43" s="99"/>
      <c r="FZ43" s="99"/>
      <c r="GA43" s="99"/>
      <c r="GB43" s="99"/>
      <c r="GC43" s="99"/>
      <c r="GD43" s="99"/>
      <c r="GE43" s="99"/>
      <c r="GF43" s="99"/>
      <c r="GG43" s="99"/>
      <c r="GH43" s="99"/>
      <c r="GI43" s="99"/>
      <c r="GJ43" s="99"/>
      <c r="GK43" s="99"/>
      <c r="GL43" s="99"/>
      <c r="GM43" s="99"/>
      <c r="GN43" s="99"/>
      <c r="GO43" s="99"/>
      <c r="GP43" s="99"/>
      <c r="GQ43" s="99"/>
      <c r="GR43" s="99"/>
      <c r="GS43" s="99"/>
      <c r="GT43" s="99"/>
      <c r="GU43" s="99"/>
      <c r="GV43" s="99"/>
      <c r="GW43" s="99"/>
      <c r="GX43" s="99"/>
      <c r="GY43" s="99"/>
      <c r="GZ43" s="99"/>
      <c r="HA43" s="99"/>
      <c r="HB43" s="99"/>
      <c r="HC43" s="99"/>
      <c r="HD43" s="99"/>
      <c r="HE43" s="99"/>
      <c r="HF43" s="99"/>
      <c r="HG43" s="99"/>
      <c r="HH43" s="99"/>
      <c r="HI43" s="99"/>
      <c r="HJ43" s="99"/>
      <c r="HK43" s="99"/>
      <c r="HL43" s="99"/>
      <c r="HM43" s="99"/>
      <c r="HN43" s="99"/>
      <c r="HO43" s="99"/>
      <c r="HP43" s="99"/>
      <c r="HQ43" s="99"/>
      <c r="HR43" s="99"/>
      <c r="HS43" s="99"/>
      <c r="HT43" s="99"/>
      <c r="HU43" s="99"/>
      <c r="HV43" s="99"/>
      <c r="HW43" s="99"/>
      <c r="HX43" s="99"/>
      <c r="HY43" s="99"/>
      <c r="HZ43" s="99"/>
      <c r="IA43" s="99"/>
      <c r="IB43" s="99"/>
      <c r="IC43" s="99"/>
      <c r="ID43" s="99"/>
      <c r="IE43" s="99"/>
      <c r="IF43" s="99"/>
      <c r="IG43" s="99"/>
      <c r="IH43" s="99"/>
      <c r="II43" s="99"/>
      <c r="IJ43" s="99"/>
      <c r="IK43" s="99"/>
      <c r="IL43" s="99"/>
      <c r="IM43" s="99"/>
      <c r="IN43" s="99"/>
      <c r="IO43" s="99"/>
      <c r="IP43" s="99"/>
      <c r="IQ43" s="99"/>
      <c r="IR43" s="99"/>
      <c r="IS43" s="99"/>
      <c r="IT43" s="99"/>
      <c r="IU43" s="99"/>
    </row>
    <row r="44" spans="1:255" ht="60" customHeight="1">
      <c r="A44" s="97" t="s">
        <v>10</v>
      </c>
      <c r="B44" s="98" t="s">
        <v>49</v>
      </c>
      <c r="C44" s="154" t="s">
        <v>36</v>
      </c>
      <c r="D44" s="142"/>
      <c r="E44" s="155"/>
    </row>
    <row r="45" spans="1:255" ht="34.5">
      <c r="A45" s="97" t="s">
        <v>11</v>
      </c>
      <c r="B45" s="98" t="s">
        <v>51</v>
      </c>
      <c r="C45" s="96" t="s">
        <v>85</v>
      </c>
      <c r="D45" s="96" t="s">
        <v>86</v>
      </c>
      <c r="E45" s="96" t="s">
        <v>2</v>
      </c>
    </row>
    <row r="46" spans="1:255" ht="34.5">
      <c r="A46" s="97" t="s">
        <v>12</v>
      </c>
      <c r="B46" s="98" t="s">
        <v>52</v>
      </c>
      <c r="C46" s="152"/>
      <c r="D46" s="152"/>
      <c r="E46" s="152"/>
    </row>
    <row r="47" spans="1:255" ht="86.25">
      <c r="A47" s="97" t="s">
        <v>13</v>
      </c>
      <c r="B47" s="98" t="s">
        <v>62</v>
      </c>
      <c r="C47" s="153"/>
      <c r="D47" s="153"/>
      <c r="E47" s="153"/>
    </row>
    <row r="48" spans="1:255" ht="51.75">
      <c r="A48" s="97" t="s">
        <v>14</v>
      </c>
      <c r="B48" s="98" t="s">
        <v>53</v>
      </c>
      <c r="C48" s="153"/>
      <c r="D48" s="153"/>
      <c r="E48" s="153"/>
    </row>
    <row r="49" spans="1:255">
      <c r="A49" s="139" t="s">
        <v>15</v>
      </c>
      <c r="B49" s="139"/>
      <c r="C49" s="97"/>
      <c r="D49" s="97"/>
      <c r="E49" s="97"/>
    </row>
    <row r="50" spans="1:255">
      <c r="A50" s="147" t="s">
        <v>54</v>
      </c>
      <c r="B50" s="147"/>
      <c r="C50" s="13">
        <v>0</v>
      </c>
      <c r="D50" s="13">
        <v>0</v>
      </c>
      <c r="E50" s="13">
        <v>-4.9000000000000004</v>
      </c>
    </row>
    <row r="51" spans="1:255" ht="17.25" customHeight="1">
      <c r="A51" s="147" t="s">
        <v>117</v>
      </c>
      <c r="B51" s="147"/>
      <c r="C51" s="13">
        <v>0</v>
      </c>
      <c r="D51" s="13">
        <v>-8.1</v>
      </c>
      <c r="E51" s="13">
        <v>-8.1</v>
      </c>
    </row>
    <row r="52" spans="1:255" ht="17.25" customHeight="1">
      <c r="A52" s="147" t="s">
        <v>175</v>
      </c>
      <c r="B52" s="147"/>
      <c r="C52" s="13">
        <v>0</v>
      </c>
      <c r="D52" s="13">
        <v>0</v>
      </c>
      <c r="E52" s="13">
        <v>-15.6</v>
      </c>
    </row>
    <row r="53" spans="1:255">
      <c r="A53" s="146" t="s">
        <v>16</v>
      </c>
      <c r="B53" s="146"/>
      <c r="C53" s="14">
        <f>-C23</f>
        <v>229265.44999999984</v>
      </c>
      <c r="D53" s="14">
        <f>-D23</f>
        <v>-4322460.9700000007</v>
      </c>
      <c r="E53" s="14">
        <f>-E23</f>
        <v>-4748058.6000000006</v>
      </c>
    </row>
    <row r="55" spans="1:255" ht="45.75" customHeight="1">
      <c r="A55" s="97" t="s">
        <v>10</v>
      </c>
      <c r="B55" s="98" t="s">
        <v>49</v>
      </c>
      <c r="C55" s="142" t="s">
        <v>216</v>
      </c>
      <c r="D55" s="142"/>
      <c r="E55" s="143"/>
    </row>
    <row r="56" spans="1:255" ht="34.5">
      <c r="A56" s="97" t="s">
        <v>11</v>
      </c>
      <c r="B56" s="98">
        <v>21002</v>
      </c>
      <c r="C56" s="96" t="s">
        <v>85</v>
      </c>
      <c r="D56" s="96" t="s">
        <v>86</v>
      </c>
      <c r="E56" s="96" t="s">
        <v>2</v>
      </c>
    </row>
    <row r="57" spans="1:255" ht="20.45" customHeight="1">
      <c r="A57" s="97" t="s">
        <v>12</v>
      </c>
      <c r="B57" s="98" t="s">
        <v>113</v>
      </c>
      <c r="C57" s="144"/>
      <c r="D57" s="144"/>
      <c r="E57" s="144"/>
    </row>
    <row r="58" spans="1:255" ht="21.75" customHeight="1">
      <c r="A58" s="97" t="s">
        <v>13</v>
      </c>
      <c r="B58" s="98" t="s">
        <v>114</v>
      </c>
      <c r="C58" s="145"/>
      <c r="D58" s="145"/>
      <c r="E58" s="145"/>
    </row>
    <row r="59" spans="1:255" s="99" customFormat="1" ht="51.75">
      <c r="A59" s="97" t="s">
        <v>14</v>
      </c>
      <c r="B59" s="98" t="s">
        <v>61</v>
      </c>
      <c r="C59" s="145"/>
      <c r="D59" s="145"/>
      <c r="E59" s="14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</row>
    <row r="60" spans="1:255" s="99" customFormat="1" ht="18.75" customHeight="1">
      <c r="A60" s="97" t="s">
        <v>115</v>
      </c>
      <c r="B60" s="98" t="s">
        <v>116</v>
      </c>
      <c r="C60" s="109"/>
      <c r="D60" s="109"/>
      <c r="E60" s="109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</row>
    <row r="61" spans="1:255" s="99" customFormat="1" ht="18.75" customHeight="1">
      <c r="A61" s="139" t="s">
        <v>15</v>
      </c>
      <c r="B61" s="139"/>
      <c r="C61" s="97"/>
      <c r="D61" s="97"/>
      <c r="E61" s="97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</row>
    <row r="62" spans="1:255" s="99" customFormat="1" ht="17.25" customHeight="1">
      <c r="A62" s="140" t="s">
        <v>16</v>
      </c>
      <c r="B62" s="141"/>
      <c r="C62" s="14">
        <f>+'3'!D80</f>
        <v>-1980</v>
      </c>
      <c r="D62" s="14">
        <f>+'3'!E80</f>
        <v>-1980</v>
      </c>
      <c r="E62" s="14">
        <f>+'3'!F80</f>
        <v>-1980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</row>
  </sheetData>
  <mergeCells count="36">
    <mergeCell ref="A22:B22"/>
    <mergeCell ref="A21:B21"/>
    <mergeCell ref="C27:C29"/>
    <mergeCell ref="D27:D29"/>
    <mergeCell ref="E27:E29"/>
    <mergeCell ref="C25:E25"/>
    <mergeCell ref="A4:E4"/>
    <mergeCell ref="A6:E6"/>
    <mergeCell ref="A2:E2"/>
    <mergeCell ref="A3:E3"/>
    <mergeCell ref="D15:D17"/>
    <mergeCell ref="E15:E17"/>
    <mergeCell ref="C15:C17"/>
    <mergeCell ref="C13:E13"/>
    <mergeCell ref="A19:B19"/>
    <mergeCell ref="A53:B53"/>
    <mergeCell ref="A49:B49"/>
    <mergeCell ref="A50:B50"/>
    <mergeCell ref="A31:B31"/>
    <mergeCell ref="A20:B20"/>
    <mergeCell ref="A32:B32"/>
    <mergeCell ref="A37:E37"/>
    <mergeCell ref="A42:E42"/>
    <mergeCell ref="A23:B23"/>
    <mergeCell ref="D46:D48"/>
    <mergeCell ref="E46:E48"/>
    <mergeCell ref="C46:C48"/>
    <mergeCell ref="A51:B51"/>
    <mergeCell ref="C44:E44"/>
    <mergeCell ref="A52:B52"/>
    <mergeCell ref="A61:B61"/>
    <mergeCell ref="A62:B62"/>
    <mergeCell ref="C55:E55"/>
    <mergeCell ref="C57:C59"/>
    <mergeCell ref="D57:D59"/>
    <mergeCell ref="E57:E59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zoomScaleNormal="100" workbookViewId="0">
      <selection sqref="A1:G1"/>
    </sheetView>
  </sheetViews>
  <sheetFormatPr defaultRowHeight="17.25"/>
  <cols>
    <col min="1" max="1" width="16" style="39" customWidth="1"/>
    <col min="2" max="2" width="57.5703125" style="32" bestFit="1" customWidth="1"/>
    <col min="3" max="3" width="11.5703125" style="32" bestFit="1" customWidth="1"/>
    <col min="4" max="4" width="10.7109375" style="32" customWidth="1"/>
    <col min="5" max="5" width="19.7109375" style="40" customWidth="1"/>
    <col min="6" max="6" width="10.85546875" style="40" customWidth="1"/>
    <col min="7" max="7" width="17.7109375" style="40" customWidth="1"/>
    <col min="8" max="10" width="9.140625" style="32"/>
    <col min="11" max="11" width="20.7109375" style="32" customWidth="1"/>
    <col min="12" max="16384" width="9.140625" style="32"/>
  </cols>
  <sheetData>
    <row r="1" spans="1:11" s="33" customFormat="1" ht="17.25" customHeight="1">
      <c r="A1" s="157" t="s">
        <v>55</v>
      </c>
      <c r="B1" s="157"/>
      <c r="C1" s="157"/>
      <c r="D1" s="157"/>
      <c r="E1" s="157"/>
      <c r="F1" s="157"/>
      <c r="G1" s="157"/>
    </row>
    <row r="2" spans="1:11" s="33" customFormat="1" ht="17.25" customHeight="1">
      <c r="A2" s="157" t="s">
        <v>120</v>
      </c>
      <c r="B2" s="157"/>
      <c r="C2" s="157"/>
      <c r="D2" s="157"/>
      <c r="E2" s="157"/>
      <c r="F2" s="157"/>
      <c r="G2" s="157"/>
    </row>
    <row r="3" spans="1:11" s="33" customFormat="1" ht="17.25" customHeight="1">
      <c r="A3" s="157" t="s">
        <v>0</v>
      </c>
      <c r="B3" s="157"/>
      <c r="C3" s="157"/>
      <c r="D3" s="157"/>
      <c r="E3" s="157"/>
      <c r="F3" s="157"/>
      <c r="G3" s="157"/>
    </row>
    <row r="5" spans="1:11" ht="55.5" customHeight="1">
      <c r="A5" s="158" t="s">
        <v>100</v>
      </c>
      <c r="B5" s="158"/>
      <c r="C5" s="158"/>
      <c r="D5" s="158"/>
      <c r="E5" s="158"/>
      <c r="F5" s="158"/>
      <c r="G5" s="158"/>
    </row>
    <row r="6" spans="1:11" ht="74.25" customHeight="1">
      <c r="A6" s="159" t="s">
        <v>63</v>
      </c>
      <c r="B6" s="160" t="s">
        <v>64</v>
      </c>
      <c r="C6" s="160" t="s">
        <v>65</v>
      </c>
      <c r="D6" s="160" t="s">
        <v>66</v>
      </c>
      <c r="E6" s="161" t="s">
        <v>67</v>
      </c>
      <c r="F6" s="161" t="s">
        <v>217</v>
      </c>
      <c r="G6" s="161"/>
    </row>
    <row r="7" spans="1:11" ht="54.75" customHeight="1">
      <c r="A7" s="159"/>
      <c r="B7" s="160"/>
      <c r="C7" s="160"/>
      <c r="D7" s="160"/>
      <c r="E7" s="161"/>
      <c r="F7" s="104" t="s">
        <v>68</v>
      </c>
      <c r="G7" s="104" t="s">
        <v>69</v>
      </c>
    </row>
    <row r="8" spans="1:11" ht="17.25" customHeight="1">
      <c r="A8" s="162" t="s">
        <v>37</v>
      </c>
      <c r="B8" s="162"/>
      <c r="C8" s="162"/>
      <c r="D8" s="162"/>
      <c r="E8" s="162"/>
      <c r="F8" s="162"/>
      <c r="G8" s="104">
        <f>+G9</f>
        <v>4750037.2680000011</v>
      </c>
      <c r="K8" s="34"/>
    </row>
    <row r="9" spans="1:11" ht="17.25" customHeight="1">
      <c r="A9" s="102" t="s">
        <v>70</v>
      </c>
      <c r="B9" s="103" t="s">
        <v>71</v>
      </c>
      <c r="C9" s="103" t="s">
        <v>72</v>
      </c>
      <c r="D9" s="162" t="s">
        <v>42</v>
      </c>
      <c r="E9" s="162"/>
      <c r="F9" s="162"/>
      <c r="G9" s="104">
        <f>+G10+G52</f>
        <v>4750037.2680000011</v>
      </c>
      <c r="I9" s="35"/>
      <c r="K9" s="36"/>
    </row>
    <row r="10" spans="1:11" ht="17.25" customHeight="1">
      <c r="A10" s="102" t="s">
        <v>73</v>
      </c>
      <c r="B10" s="162" t="s">
        <v>35</v>
      </c>
      <c r="C10" s="162"/>
      <c r="D10" s="162"/>
      <c r="E10" s="162"/>
      <c r="F10" s="162"/>
      <c r="G10" s="104">
        <f>+G11+G22</f>
        <v>4748057.2680000011</v>
      </c>
    </row>
    <row r="11" spans="1:11" ht="17.25" customHeight="1">
      <c r="A11" s="162" t="s">
        <v>74</v>
      </c>
      <c r="B11" s="162"/>
      <c r="C11" s="162"/>
      <c r="D11" s="162"/>
      <c r="E11" s="162"/>
      <c r="F11" s="162"/>
      <c r="G11" s="104">
        <f>SUM(G12:G21)</f>
        <v>4536710.6130000008</v>
      </c>
    </row>
    <row r="12" spans="1:11" s="101" customFormat="1">
      <c r="A12" s="91" t="s">
        <v>189</v>
      </c>
      <c r="B12" s="37" t="s">
        <v>88</v>
      </c>
      <c r="C12" s="103" t="s">
        <v>198</v>
      </c>
      <c r="D12" s="103" t="s">
        <v>89</v>
      </c>
      <c r="E12" s="87">
        <v>763466755</v>
      </c>
      <c r="F12" s="103">
        <v>1</v>
      </c>
      <c r="G12" s="38">
        <f t="shared" ref="G12:G21" si="0">+F12*E12/1000</f>
        <v>763466.755</v>
      </c>
    </row>
    <row r="13" spans="1:11" s="101" customFormat="1">
      <c r="A13" s="91" t="s">
        <v>190</v>
      </c>
      <c r="B13" s="37" t="s">
        <v>88</v>
      </c>
      <c r="C13" s="103" t="s">
        <v>198</v>
      </c>
      <c r="D13" s="103" t="s">
        <v>89</v>
      </c>
      <c r="E13" s="87">
        <v>991734919</v>
      </c>
      <c r="F13" s="103">
        <v>1</v>
      </c>
      <c r="G13" s="38">
        <f t="shared" si="0"/>
        <v>991734.91899999999</v>
      </c>
    </row>
    <row r="14" spans="1:11" s="101" customFormat="1">
      <c r="A14" s="91" t="s">
        <v>191</v>
      </c>
      <c r="B14" s="37" t="s">
        <v>88</v>
      </c>
      <c r="C14" s="103" t="s">
        <v>199</v>
      </c>
      <c r="D14" s="103" t="s">
        <v>89</v>
      </c>
      <c r="E14" s="87">
        <v>58800000</v>
      </c>
      <c r="F14" s="103">
        <v>1</v>
      </c>
      <c r="G14" s="38">
        <f t="shared" si="0"/>
        <v>58800</v>
      </c>
    </row>
    <row r="15" spans="1:11" s="101" customFormat="1">
      <c r="A15" s="91" t="s">
        <v>192</v>
      </c>
      <c r="B15" s="37" t="s">
        <v>88</v>
      </c>
      <c r="C15" s="103" t="s">
        <v>198</v>
      </c>
      <c r="D15" s="103" t="s">
        <v>89</v>
      </c>
      <c r="E15" s="87">
        <v>536918504</v>
      </c>
      <c r="F15" s="103">
        <v>1</v>
      </c>
      <c r="G15" s="38">
        <f t="shared" si="0"/>
        <v>536918.50399999996</v>
      </c>
    </row>
    <row r="16" spans="1:11" s="101" customFormat="1">
      <c r="A16" s="91" t="s">
        <v>218</v>
      </c>
      <c r="B16" s="37" t="s">
        <v>88</v>
      </c>
      <c r="C16" s="103" t="s">
        <v>200</v>
      </c>
      <c r="D16" s="103" t="s">
        <v>89</v>
      </c>
      <c r="E16" s="87">
        <v>620000000</v>
      </c>
      <c r="F16" s="103">
        <v>1</v>
      </c>
      <c r="G16" s="38">
        <f t="shared" si="0"/>
        <v>620000</v>
      </c>
    </row>
    <row r="17" spans="1:7" s="101" customFormat="1">
      <c r="A17" s="91" t="s">
        <v>193</v>
      </c>
      <c r="B17" s="37" t="s">
        <v>88</v>
      </c>
      <c r="C17" s="103" t="s">
        <v>200</v>
      </c>
      <c r="D17" s="103" t="s">
        <v>89</v>
      </c>
      <c r="E17" s="87">
        <v>359950000</v>
      </c>
      <c r="F17" s="103">
        <v>1</v>
      </c>
      <c r="G17" s="38">
        <f t="shared" si="0"/>
        <v>359950</v>
      </c>
    </row>
    <row r="18" spans="1:7" s="101" customFormat="1">
      <c r="A18" s="91" t="s">
        <v>194</v>
      </c>
      <c r="B18" s="37" t="s">
        <v>88</v>
      </c>
      <c r="C18" s="103" t="s">
        <v>200</v>
      </c>
      <c r="D18" s="103" t="s">
        <v>89</v>
      </c>
      <c r="E18" s="87">
        <v>259000000</v>
      </c>
      <c r="F18" s="103">
        <v>1</v>
      </c>
      <c r="G18" s="38">
        <f t="shared" si="0"/>
        <v>259000</v>
      </c>
    </row>
    <row r="19" spans="1:7" s="101" customFormat="1">
      <c r="A19" s="91" t="s">
        <v>195</v>
      </c>
      <c r="B19" s="37" t="s">
        <v>88</v>
      </c>
      <c r="C19" s="103" t="s">
        <v>198</v>
      </c>
      <c r="D19" s="103" t="s">
        <v>89</v>
      </c>
      <c r="E19" s="87">
        <v>30868481</v>
      </c>
      <c r="F19" s="103">
        <v>1</v>
      </c>
      <c r="G19" s="38">
        <f t="shared" si="0"/>
        <v>30868.481</v>
      </c>
    </row>
    <row r="20" spans="1:7" s="101" customFormat="1">
      <c r="A20" s="91" t="s">
        <v>196</v>
      </c>
      <c r="B20" s="37" t="s">
        <v>88</v>
      </c>
      <c r="C20" s="103" t="s">
        <v>215</v>
      </c>
      <c r="D20" s="103" t="s">
        <v>89</v>
      </c>
      <c r="E20" s="87">
        <v>903392662</v>
      </c>
      <c r="F20" s="103">
        <v>1</v>
      </c>
      <c r="G20" s="38">
        <f t="shared" si="0"/>
        <v>903392.66200000001</v>
      </c>
    </row>
    <row r="21" spans="1:7" s="101" customFormat="1">
      <c r="A21" s="91" t="s">
        <v>197</v>
      </c>
      <c r="B21" s="37" t="s">
        <v>88</v>
      </c>
      <c r="C21" s="103" t="s">
        <v>198</v>
      </c>
      <c r="D21" s="103" t="s">
        <v>89</v>
      </c>
      <c r="E21" s="87">
        <v>12579292</v>
      </c>
      <c r="F21" s="103">
        <v>1</v>
      </c>
      <c r="G21" s="38">
        <f t="shared" si="0"/>
        <v>12579.291999999999</v>
      </c>
    </row>
    <row r="22" spans="1:7" s="101" customFormat="1">
      <c r="A22" s="163" t="s">
        <v>75</v>
      </c>
      <c r="B22" s="164"/>
      <c r="C22" s="164"/>
      <c r="D22" s="164"/>
      <c r="E22" s="164"/>
      <c r="F22" s="165"/>
      <c r="G22" s="104">
        <f>SUM(G23:G51)</f>
        <v>211346.65500000003</v>
      </c>
    </row>
    <row r="23" spans="1:7" s="101" customFormat="1">
      <c r="A23" s="91" t="s">
        <v>207</v>
      </c>
      <c r="B23" s="105" t="s">
        <v>90</v>
      </c>
      <c r="C23" s="103" t="s">
        <v>205</v>
      </c>
      <c r="D23" s="103" t="s">
        <v>89</v>
      </c>
      <c r="E23" s="87">
        <v>6128000</v>
      </c>
      <c r="F23" s="103">
        <v>1</v>
      </c>
      <c r="G23" s="38">
        <f t="shared" ref="G23:G51" si="1">+F23*E23/1000</f>
        <v>6128</v>
      </c>
    </row>
    <row r="24" spans="1:7" s="101" customFormat="1">
      <c r="A24" s="91" t="s">
        <v>208</v>
      </c>
      <c r="B24" s="105" t="s">
        <v>90</v>
      </c>
      <c r="C24" s="103" t="s">
        <v>205</v>
      </c>
      <c r="D24" s="103" t="s">
        <v>89</v>
      </c>
      <c r="E24" s="87">
        <v>6845981</v>
      </c>
      <c r="F24" s="103">
        <v>1</v>
      </c>
      <c r="G24" s="38">
        <f t="shared" si="1"/>
        <v>6845.9809999999998</v>
      </c>
    </row>
    <row r="25" spans="1:7" s="101" customFormat="1">
      <c r="A25" s="91" t="s">
        <v>209</v>
      </c>
      <c r="B25" s="105" t="s">
        <v>90</v>
      </c>
      <c r="C25" s="103" t="s">
        <v>205</v>
      </c>
      <c r="D25" s="103" t="s">
        <v>89</v>
      </c>
      <c r="E25" s="87">
        <v>360720</v>
      </c>
      <c r="F25" s="103">
        <v>1</v>
      </c>
      <c r="G25" s="38">
        <f t="shared" si="1"/>
        <v>360.72</v>
      </c>
    </row>
    <row r="26" spans="1:7" s="101" customFormat="1">
      <c r="A26" s="91" t="s">
        <v>210</v>
      </c>
      <c r="B26" s="105" t="s">
        <v>90</v>
      </c>
      <c r="C26" s="103" t="s">
        <v>205</v>
      </c>
      <c r="D26" s="103" t="s">
        <v>89</v>
      </c>
      <c r="E26" s="87">
        <v>3802739</v>
      </c>
      <c r="F26" s="103">
        <v>1</v>
      </c>
      <c r="G26" s="38">
        <f t="shared" si="1"/>
        <v>3802.739</v>
      </c>
    </row>
    <row r="27" spans="1:7" s="101" customFormat="1">
      <c r="A27" s="91">
        <v>98111140</v>
      </c>
      <c r="B27" s="105" t="s">
        <v>90</v>
      </c>
      <c r="C27" s="103" t="s">
        <v>205</v>
      </c>
      <c r="D27" s="103" t="s">
        <v>89</v>
      </c>
      <c r="E27" s="87">
        <v>4691077</v>
      </c>
      <c r="F27" s="103">
        <v>1</v>
      </c>
      <c r="G27" s="38">
        <f t="shared" si="1"/>
        <v>4691.0770000000002</v>
      </c>
    </row>
    <row r="28" spans="1:7" s="101" customFormat="1">
      <c r="A28" s="91">
        <v>98111140</v>
      </c>
      <c r="B28" s="105" t="s">
        <v>90</v>
      </c>
      <c r="C28" s="103" t="s">
        <v>205</v>
      </c>
      <c r="D28" s="103" t="s">
        <v>89</v>
      </c>
      <c r="E28" s="87">
        <v>2151757</v>
      </c>
      <c r="F28" s="103">
        <v>1</v>
      </c>
      <c r="G28" s="38">
        <f t="shared" si="1"/>
        <v>2151.7570000000001</v>
      </c>
    </row>
    <row r="29" spans="1:7" s="101" customFormat="1">
      <c r="A29" s="91">
        <v>98111140</v>
      </c>
      <c r="B29" s="105" t="s">
        <v>90</v>
      </c>
      <c r="C29" s="103" t="s">
        <v>205</v>
      </c>
      <c r="D29" s="103" t="s">
        <v>89</v>
      </c>
      <c r="E29" s="87">
        <v>2180043</v>
      </c>
      <c r="F29" s="103">
        <v>1</v>
      </c>
      <c r="G29" s="38">
        <f t="shared" si="1"/>
        <v>2180.0430000000001</v>
      </c>
    </row>
    <row r="30" spans="1:7" s="101" customFormat="1">
      <c r="A30" s="91">
        <v>98111140</v>
      </c>
      <c r="B30" s="105" t="s">
        <v>90</v>
      </c>
      <c r="C30" s="103" t="s">
        <v>205</v>
      </c>
      <c r="D30" s="103" t="s">
        <v>89</v>
      </c>
      <c r="E30" s="87">
        <v>1506200</v>
      </c>
      <c r="F30" s="103">
        <v>1</v>
      </c>
      <c r="G30" s="38">
        <f t="shared" si="1"/>
        <v>1506.2</v>
      </c>
    </row>
    <row r="31" spans="1:7" s="101" customFormat="1">
      <c r="A31" s="91" t="s">
        <v>212</v>
      </c>
      <c r="B31" s="105" t="s">
        <v>90</v>
      </c>
      <c r="C31" s="103" t="s">
        <v>205</v>
      </c>
      <c r="D31" s="103" t="s">
        <v>89</v>
      </c>
      <c r="E31" s="87">
        <v>6571996</v>
      </c>
      <c r="F31" s="103">
        <v>1</v>
      </c>
      <c r="G31" s="38">
        <f t="shared" si="1"/>
        <v>6571.9960000000001</v>
      </c>
    </row>
    <row r="32" spans="1:7" s="101" customFormat="1">
      <c r="A32" s="91" t="s">
        <v>213</v>
      </c>
      <c r="B32" s="105" t="s">
        <v>90</v>
      </c>
      <c r="C32" s="103" t="s">
        <v>205</v>
      </c>
      <c r="D32" s="103" t="s">
        <v>89</v>
      </c>
      <c r="E32" s="87">
        <v>93309</v>
      </c>
      <c r="F32" s="103">
        <v>1</v>
      </c>
      <c r="G32" s="38">
        <f t="shared" si="1"/>
        <v>93.308999999999997</v>
      </c>
    </row>
    <row r="33" spans="1:11">
      <c r="A33" s="91" t="s">
        <v>201</v>
      </c>
      <c r="B33" s="105" t="s">
        <v>91</v>
      </c>
      <c r="C33" s="103" t="s">
        <v>198</v>
      </c>
      <c r="D33" s="103" t="s">
        <v>89</v>
      </c>
      <c r="E33" s="92">
        <v>64109574</v>
      </c>
      <c r="F33" s="103">
        <v>1</v>
      </c>
      <c r="G33" s="38">
        <f t="shared" si="1"/>
        <v>64109.574000000001</v>
      </c>
      <c r="K33" s="41"/>
    </row>
    <row r="34" spans="1:11">
      <c r="A34" s="91" t="s">
        <v>206</v>
      </c>
      <c r="B34" s="105" t="s">
        <v>91</v>
      </c>
      <c r="C34" s="103" t="s">
        <v>198</v>
      </c>
      <c r="D34" s="103" t="s">
        <v>89</v>
      </c>
      <c r="E34" s="92">
        <v>7740752</v>
      </c>
      <c r="F34" s="103">
        <v>1</v>
      </c>
      <c r="G34" s="38">
        <f t="shared" si="1"/>
        <v>7740.7520000000004</v>
      </c>
      <c r="K34" s="41"/>
    </row>
    <row r="35" spans="1:11">
      <c r="A35" s="91" t="s">
        <v>202</v>
      </c>
      <c r="B35" s="105" t="s">
        <v>91</v>
      </c>
      <c r="C35" s="103" t="s">
        <v>198</v>
      </c>
      <c r="D35" s="103" t="s">
        <v>89</v>
      </c>
      <c r="E35" s="92">
        <v>574000</v>
      </c>
      <c r="F35" s="103">
        <v>1</v>
      </c>
      <c r="G35" s="38">
        <f t="shared" si="1"/>
        <v>574</v>
      </c>
      <c r="K35" s="41"/>
    </row>
    <row r="36" spans="1:11">
      <c r="A36" s="91" t="s">
        <v>204</v>
      </c>
      <c r="B36" s="105" t="s">
        <v>91</v>
      </c>
      <c r="C36" s="103" t="s">
        <v>205</v>
      </c>
      <c r="D36" s="103" t="s">
        <v>89</v>
      </c>
      <c r="E36" s="92">
        <v>8520000</v>
      </c>
      <c r="F36" s="103">
        <v>1</v>
      </c>
      <c r="G36" s="38">
        <f t="shared" si="1"/>
        <v>8520</v>
      </c>
      <c r="K36" s="41"/>
    </row>
    <row r="37" spans="1:11">
      <c r="A37" s="91" t="s">
        <v>203</v>
      </c>
      <c r="B37" s="105" t="s">
        <v>91</v>
      </c>
      <c r="C37" s="103" t="s">
        <v>198</v>
      </c>
      <c r="D37" s="103" t="s">
        <v>89</v>
      </c>
      <c r="E37" s="92">
        <v>151000</v>
      </c>
      <c r="F37" s="103">
        <v>1</v>
      </c>
      <c r="G37" s="38">
        <f t="shared" si="1"/>
        <v>151</v>
      </c>
      <c r="K37" s="41"/>
    </row>
    <row r="38" spans="1:11">
      <c r="A38" s="91" t="s">
        <v>211</v>
      </c>
      <c r="B38" s="105" t="s">
        <v>91</v>
      </c>
      <c r="C38" s="103" t="s">
        <v>198</v>
      </c>
      <c r="D38" s="103" t="s">
        <v>89</v>
      </c>
      <c r="E38" s="92">
        <v>1283507</v>
      </c>
      <c r="F38" s="103">
        <v>1</v>
      </c>
      <c r="G38" s="38">
        <f t="shared" si="1"/>
        <v>1283.5070000000001</v>
      </c>
      <c r="K38" s="41"/>
    </row>
    <row r="39" spans="1:11">
      <c r="A39" s="91" t="s">
        <v>201</v>
      </c>
      <c r="B39" s="105" t="s">
        <v>91</v>
      </c>
      <c r="C39" s="103" t="s">
        <v>199</v>
      </c>
      <c r="D39" s="103" t="s">
        <v>89</v>
      </c>
      <c r="E39" s="92">
        <v>3996000</v>
      </c>
      <c r="F39" s="103">
        <v>1</v>
      </c>
      <c r="G39" s="38">
        <f t="shared" si="1"/>
        <v>3996</v>
      </c>
      <c r="K39" s="41"/>
    </row>
    <row r="40" spans="1:11">
      <c r="A40" s="93">
        <v>71241200</v>
      </c>
      <c r="B40" s="88" t="s">
        <v>187</v>
      </c>
      <c r="C40" s="103" t="s">
        <v>215</v>
      </c>
      <c r="D40" s="103" t="s">
        <v>89</v>
      </c>
      <c r="E40" s="92">
        <v>40650000</v>
      </c>
      <c r="F40" s="103">
        <v>1</v>
      </c>
      <c r="G40" s="38">
        <f t="shared" si="1"/>
        <v>40650</v>
      </c>
      <c r="K40" s="41"/>
    </row>
    <row r="41" spans="1:11">
      <c r="A41" s="93">
        <v>71241200</v>
      </c>
      <c r="B41" s="88" t="s">
        <v>187</v>
      </c>
      <c r="C41" s="103" t="s">
        <v>215</v>
      </c>
      <c r="D41" s="103" t="s">
        <v>89</v>
      </c>
      <c r="E41" s="92">
        <v>33990000</v>
      </c>
      <c r="F41" s="103">
        <v>1</v>
      </c>
      <c r="G41" s="38">
        <f t="shared" si="1"/>
        <v>33990</v>
      </c>
      <c r="K41" s="41"/>
    </row>
    <row r="42" spans="1:11">
      <c r="A42" s="93">
        <v>50531140</v>
      </c>
      <c r="B42" s="105" t="s">
        <v>118</v>
      </c>
      <c r="C42" s="103" t="s">
        <v>215</v>
      </c>
      <c r="D42" s="103" t="s">
        <v>89</v>
      </c>
      <c r="E42" s="92">
        <v>1900000</v>
      </c>
      <c r="F42" s="103">
        <v>1</v>
      </c>
      <c r="G42" s="38">
        <f t="shared" si="1"/>
        <v>1900</v>
      </c>
      <c r="K42" s="41"/>
    </row>
    <row r="43" spans="1:11">
      <c r="A43" s="93">
        <v>50531140</v>
      </c>
      <c r="B43" s="105" t="s">
        <v>118</v>
      </c>
      <c r="C43" s="103" t="s">
        <v>215</v>
      </c>
      <c r="D43" s="103" t="s">
        <v>89</v>
      </c>
      <c r="E43" s="92">
        <v>1600000</v>
      </c>
      <c r="F43" s="103">
        <v>1</v>
      </c>
      <c r="G43" s="38">
        <f t="shared" si="1"/>
        <v>1600</v>
      </c>
      <c r="K43" s="41"/>
    </row>
    <row r="44" spans="1:11">
      <c r="A44" s="93" t="s">
        <v>179</v>
      </c>
      <c r="B44" s="105" t="s">
        <v>118</v>
      </c>
      <c r="C44" s="103" t="s">
        <v>199</v>
      </c>
      <c r="D44" s="103" t="s">
        <v>89</v>
      </c>
      <c r="E44" s="87">
        <v>2280000</v>
      </c>
      <c r="F44" s="103">
        <v>1</v>
      </c>
      <c r="G44" s="38">
        <f t="shared" si="1"/>
        <v>2280</v>
      </c>
      <c r="K44" s="41"/>
    </row>
    <row r="45" spans="1:11">
      <c r="A45" s="93" t="s">
        <v>180</v>
      </c>
      <c r="B45" s="105" t="s">
        <v>118</v>
      </c>
      <c r="C45" s="103" t="s">
        <v>199</v>
      </c>
      <c r="D45" s="103" t="s">
        <v>89</v>
      </c>
      <c r="E45" s="87">
        <v>2550000</v>
      </c>
      <c r="F45" s="103">
        <v>1</v>
      </c>
      <c r="G45" s="38">
        <f t="shared" si="1"/>
        <v>2550</v>
      </c>
      <c r="K45" s="41"/>
    </row>
    <row r="46" spans="1:11">
      <c r="A46" s="93" t="s">
        <v>181</v>
      </c>
      <c r="B46" s="105" t="s">
        <v>118</v>
      </c>
      <c r="C46" s="103" t="s">
        <v>199</v>
      </c>
      <c r="D46" s="103" t="s">
        <v>89</v>
      </c>
      <c r="E46" s="87">
        <v>1200000</v>
      </c>
      <c r="F46" s="103">
        <v>1</v>
      </c>
      <c r="G46" s="38">
        <f t="shared" si="1"/>
        <v>1200</v>
      </c>
      <c r="K46" s="41"/>
    </row>
    <row r="47" spans="1:11">
      <c r="A47" s="93" t="s">
        <v>182</v>
      </c>
      <c r="B47" s="105" t="s">
        <v>118</v>
      </c>
      <c r="C47" s="103" t="s">
        <v>199</v>
      </c>
      <c r="D47" s="103" t="s">
        <v>89</v>
      </c>
      <c r="E47" s="87">
        <v>1950000</v>
      </c>
      <c r="F47" s="103">
        <v>1</v>
      </c>
      <c r="G47" s="38">
        <f t="shared" si="1"/>
        <v>1950</v>
      </c>
      <c r="K47" s="41"/>
    </row>
    <row r="48" spans="1:11">
      <c r="A48" s="93" t="s">
        <v>183</v>
      </c>
      <c r="B48" s="105" t="s">
        <v>118</v>
      </c>
      <c r="C48" s="103" t="s">
        <v>199</v>
      </c>
      <c r="D48" s="103" t="s">
        <v>89</v>
      </c>
      <c r="E48" s="87">
        <v>1600000</v>
      </c>
      <c r="F48" s="103">
        <v>1</v>
      </c>
      <c r="G48" s="38">
        <f t="shared" si="1"/>
        <v>1600</v>
      </c>
      <c r="K48" s="41"/>
    </row>
    <row r="49" spans="1:11">
      <c r="A49" s="93" t="s">
        <v>184</v>
      </c>
      <c r="B49" s="105" t="s">
        <v>118</v>
      </c>
      <c r="C49" s="103" t="s">
        <v>199</v>
      </c>
      <c r="D49" s="103" t="s">
        <v>89</v>
      </c>
      <c r="E49" s="87">
        <v>1440000</v>
      </c>
      <c r="F49" s="103">
        <v>1</v>
      </c>
      <c r="G49" s="38">
        <f t="shared" si="1"/>
        <v>1440</v>
      </c>
      <c r="K49" s="41"/>
    </row>
    <row r="50" spans="1:11">
      <c r="A50" s="93" t="s">
        <v>185</v>
      </c>
      <c r="B50" s="105" t="s">
        <v>118</v>
      </c>
      <c r="C50" s="103" t="s">
        <v>199</v>
      </c>
      <c r="D50" s="103" t="s">
        <v>89</v>
      </c>
      <c r="E50" s="87">
        <v>480000</v>
      </c>
      <c r="F50" s="103">
        <v>1</v>
      </c>
      <c r="G50" s="38">
        <f t="shared" si="1"/>
        <v>480</v>
      </c>
      <c r="K50" s="41"/>
    </row>
    <row r="51" spans="1:11">
      <c r="A51" s="93" t="s">
        <v>186</v>
      </c>
      <c r="B51" s="105" t="s">
        <v>118</v>
      </c>
      <c r="C51" s="103" t="s">
        <v>199</v>
      </c>
      <c r="D51" s="103" t="s">
        <v>89</v>
      </c>
      <c r="E51" s="87">
        <v>1000000</v>
      </c>
      <c r="F51" s="103">
        <v>1</v>
      </c>
      <c r="G51" s="38">
        <f t="shared" si="1"/>
        <v>1000</v>
      </c>
    </row>
    <row r="52" spans="1:11">
      <c r="A52" s="102" t="s">
        <v>119</v>
      </c>
      <c r="B52" s="162" t="s">
        <v>107</v>
      </c>
      <c r="C52" s="162"/>
      <c r="D52" s="162"/>
      <c r="E52" s="162"/>
      <c r="F52" s="162"/>
      <c r="G52" s="104">
        <f>+G53</f>
        <v>1980</v>
      </c>
    </row>
    <row r="53" spans="1:11">
      <c r="A53" s="166" t="s">
        <v>75</v>
      </c>
      <c r="B53" s="167"/>
      <c r="C53" s="167"/>
      <c r="D53" s="167"/>
      <c r="E53" s="167"/>
      <c r="F53" s="168"/>
      <c r="G53" s="104">
        <f>SUM(G54:G54)</f>
        <v>1980</v>
      </c>
    </row>
    <row r="54" spans="1:11">
      <c r="A54" s="93" t="s">
        <v>214</v>
      </c>
      <c r="B54" s="88" t="s">
        <v>187</v>
      </c>
      <c r="C54" s="103" t="s">
        <v>199</v>
      </c>
      <c r="D54" s="103" t="s">
        <v>89</v>
      </c>
      <c r="E54" s="87">
        <v>1980000</v>
      </c>
      <c r="F54" s="103">
        <v>1</v>
      </c>
      <c r="G54" s="38">
        <f t="shared" ref="G54" si="2">+F54*E54/1000</f>
        <v>1980</v>
      </c>
    </row>
  </sheetData>
  <mergeCells count="17">
    <mergeCell ref="A11:F11"/>
    <mergeCell ref="A22:F22"/>
    <mergeCell ref="B52:F52"/>
    <mergeCell ref="A53:F53"/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'1'!Заголовки_для_печати</vt:lpstr>
      <vt:lpstr>'2'!Заголовки_для_печати</vt:lpstr>
      <vt:lpstr>'3'!Заголовки_для_печати</vt:lpstr>
      <vt:lpstr>'3'!Область_печати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https://mul2.gov.am/tasks/611992/oneclick/c0a82d8a31ba0ebed2723b1d0767599b26d150ad7d07630e078dbd36f006ba23.xlsx?token=3553dfe82bcc34686d8ed79b984bec92</cp:keywords>
  <cp:lastModifiedBy>h.aperyan</cp:lastModifiedBy>
  <cp:lastPrinted>2022-03-01T09:29:35Z</cp:lastPrinted>
  <dcterms:created xsi:type="dcterms:W3CDTF">2020-01-16T08:04:10Z</dcterms:created>
  <dcterms:modified xsi:type="dcterms:W3CDTF">2022-05-12T16:12:32Z</dcterms:modified>
</cp:coreProperties>
</file>