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-server\Fin_Varch\ANANIKYAN\ԱՐՄԻՆԵ\_VOROSHMAN NAXAGCER\5.Naxagic_ATG\"/>
    </mc:Choice>
  </mc:AlternateContent>
  <bookViews>
    <workbookView xWindow="0" yWindow="0" windowWidth="28800" windowHeight="10635"/>
  </bookViews>
  <sheets>
    <sheet name="Հավելված 1" sheetId="25" r:id="rId1"/>
    <sheet name="Հավելված 2" sheetId="5" r:id="rId2"/>
    <sheet name="Հավելված 3" sheetId="26" r:id="rId3"/>
    <sheet name="Հավելված 4 աղյուսակներ 1,2" sheetId="7" r:id="rId4"/>
    <sheet name="Հավելված 5" sheetId="23" r:id="rId5"/>
  </sheets>
  <definedNames>
    <definedName name="_xlnm._FilterDatabase" localSheetId="1" hidden="1">'Հավելված 2'!$F$1:$F$17</definedName>
    <definedName name="_xlnm._FilterDatabase" localSheetId="3" hidden="1">'Հավելված 4 աղյուսակներ 1,2'!$A$1:$A$13</definedName>
    <definedName name="_xlnm.Print_Area" localSheetId="0">'Հավելված 1'!$A$1:$H$15</definedName>
    <definedName name="_xlnm.Print_Area" localSheetId="1">'Հավելված 2'!$A$1:$I$28</definedName>
    <definedName name="_xlnm.Print_Area" localSheetId="2">'Հավելված 3'!$A$1:$F$16</definedName>
    <definedName name="_xlnm.Print_Area" localSheetId="3">'Հավելված 4 աղյուսակներ 1,2'!$A$1:$E$51</definedName>
    <definedName name="_xlnm.Print_Area" localSheetId="4">'Հավելված 5'!$A$1:$G$14</definedName>
    <definedName name="_xlnm.Print_Titles" localSheetId="0">'Հավելված 1'!$4:$7</definedName>
    <definedName name="_xlnm.Print_Titles" localSheetId="1">'Հավելված 2'!$5:$6</definedName>
    <definedName name="_xlnm.Print_Titles" localSheetId="2">'Հավելված 3'!$4:$5</definedName>
  </definedNames>
  <calcPr calcId="152511"/>
</workbook>
</file>

<file path=xl/calcChain.xml><?xml version="1.0" encoding="utf-8"?>
<calcChain xmlns="http://schemas.openxmlformats.org/spreadsheetml/2006/main">
  <c r="F14" i="26" l="1"/>
  <c r="G11" i="23" s="1"/>
  <c r="G10" i="23" s="1"/>
  <c r="E14" i="26"/>
  <c r="H26" i="5" s="1"/>
  <c r="C51" i="7"/>
  <c r="C26" i="7"/>
  <c r="G16" i="5"/>
  <c r="H28" i="5"/>
  <c r="I28" i="5"/>
  <c r="G28" i="5"/>
  <c r="I26" i="5"/>
  <c r="G26" i="5"/>
  <c r="F10" i="25"/>
  <c r="H10" i="25"/>
  <c r="D14" i="26"/>
  <c r="F12" i="26" l="1"/>
  <c r="E12" i="26" l="1"/>
  <c r="G13" i="23" l="1"/>
  <c r="G9" i="23" s="1"/>
  <c r="G8" i="23" s="1"/>
  <c r="G12" i="23"/>
  <c r="G7" i="23" l="1"/>
  <c r="G15" i="25" l="1"/>
  <c r="D15" i="25" s="1"/>
  <c r="D12" i="26"/>
  <c r="F10" i="26" l="1"/>
  <c r="F8" i="26" s="1"/>
  <c r="E10" i="26"/>
  <c r="E8" i="26" s="1"/>
  <c r="G14" i="25"/>
  <c r="H27" i="5"/>
  <c r="I27" i="5"/>
  <c r="G27" i="5"/>
  <c r="F12" i="25" l="1"/>
  <c r="G12" i="25"/>
  <c r="G10" i="25" s="1"/>
  <c r="H12" i="25"/>
  <c r="E13" i="25"/>
  <c r="E12" i="25" l="1"/>
  <c r="E10" i="25" s="1"/>
  <c r="D14" i="25"/>
  <c r="G8" i="25" l="1"/>
  <c r="F8" i="25"/>
  <c r="E8" i="25"/>
  <c r="D10" i="26" l="1"/>
  <c r="D8" i="26" s="1"/>
  <c r="D13" i="25"/>
  <c r="D12" i="25" s="1"/>
  <c r="D10" i="25" s="1"/>
  <c r="F6" i="26" l="1"/>
  <c r="H8" i="25" l="1"/>
  <c r="E6" i="26"/>
  <c r="D8" i="25" l="1"/>
  <c r="D6" i="26"/>
  <c r="H25" i="5" l="1"/>
  <c r="G25" i="5"/>
  <c r="I25" i="5"/>
  <c r="I24" i="5" l="1"/>
  <c r="I23" i="5" s="1"/>
  <c r="I22" i="5" s="1"/>
  <c r="I20" i="5" s="1"/>
  <c r="I18" i="5" s="1"/>
  <c r="H24" i="5"/>
  <c r="H23" i="5" s="1"/>
  <c r="H22" i="5" s="1"/>
  <c r="H20" i="5" s="1"/>
  <c r="H18" i="5" s="1"/>
  <c r="G24" i="5"/>
  <c r="G23" i="5" s="1"/>
  <c r="G22" i="5" s="1"/>
  <c r="G20" i="5" s="1"/>
  <c r="G18" i="5" s="1"/>
  <c r="E26" i="7" l="1"/>
  <c r="E51" i="7"/>
  <c r="I16" i="5"/>
  <c r="I15" i="5" s="1"/>
  <c r="I13" i="5" s="1"/>
  <c r="I11" i="5" s="1"/>
  <c r="I9" i="5" s="1"/>
  <c r="I7" i="5" s="1"/>
  <c r="D51" i="7"/>
  <c r="D26" i="7"/>
  <c r="H16" i="5"/>
  <c r="H15" i="5" s="1"/>
  <c r="H13" i="5" s="1"/>
  <c r="H11" i="5" s="1"/>
  <c r="H9" i="5" s="1"/>
  <c r="H7" i="5" s="1"/>
  <c r="G15" i="5"/>
  <c r="G13" i="5" s="1"/>
  <c r="G11" i="5" s="1"/>
  <c r="G9" i="5" s="1"/>
  <c r="G7" i="5" s="1"/>
</calcChain>
</file>

<file path=xl/sharedStrings.xml><?xml version="1.0" encoding="utf-8"?>
<sst xmlns="http://schemas.openxmlformats.org/spreadsheetml/2006/main" count="173" uniqueCount="114">
  <si>
    <t>Ծրագրային դասիչը</t>
  </si>
  <si>
    <t>ՀՀ պետական եկամուտների կոմիտե</t>
  </si>
  <si>
    <t>Հարկային և մաքսային ծառայություններ</t>
  </si>
  <si>
    <t>այդ թվում՝</t>
  </si>
  <si>
    <t>01</t>
  </si>
  <si>
    <t>02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</si>
  <si>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</si>
  <si>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</si>
  <si>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</si>
  <si>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</si>
  <si>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Արդյունքի չափորոշիչներ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</si>
  <si>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</si>
  <si>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Միջոցառման վրա կատարվող ծախսը (հազար դրամ)</t>
  </si>
  <si>
    <t>Գործառնական դասիչը</t>
  </si>
  <si>
    <t xml:space="preserve">ԸՆԴԱՄԵՆԸ ԾԱԽՍԵՐ                                                                     </t>
  </si>
  <si>
    <t xml:space="preserve">ԸՆԴՀԱՆՈՒՐ ԲՆՈՒՅԹԻ ՀԱՆՐԱՅԻՆ ԾԱՌԱՅՈՒԹՅՈՒՆՆԵՐ                                                                    </t>
  </si>
  <si>
    <t xml:space="preserve">Օրենսդիր և գործադիր մարմիններ, պետական կառավարում, ֆինանսական և հարկաբյուջետային հարաբերություններ, արտաքին հարաբերություններ                                                                         </t>
  </si>
  <si>
    <t xml:space="preserve">Ֆինանսական և հարկաբյուջետային հարաբերություններ                   </t>
  </si>
  <si>
    <t xml:space="preserve">Հարկային և մաքսային ծառայություններ                          </t>
  </si>
  <si>
    <t xml:space="preserve"> ՀՀ պետական եկամուտների կոմիտե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</si>
  <si>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</si>
  <si>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</si>
  <si>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</si>
  <si>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Ցուցանիշների փոփոխությունը (ավելացումները նշված են դրական նշանով)</t>
  </si>
  <si>
    <t>Հավելված N 2</t>
  </si>
  <si>
    <t>Հավելված N 3</t>
  </si>
  <si>
    <t>ԸՆԴԱՄԵՆԸ</t>
  </si>
  <si>
    <t>Հավելված N 1</t>
  </si>
  <si>
    <t>Ցուցանիշների փոփոխությունը (ավելացումները նշված են դրական նշանով, իսկ նվազեցումները՝ փակագծերում)</t>
  </si>
  <si>
    <t xml:space="preserve">Տարի </t>
  </si>
  <si>
    <t>Ծրագիր</t>
  </si>
  <si>
    <t>Միջոցառում</t>
  </si>
  <si>
    <t>ծրագիր</t>
  </si>
  <si>
    <t>միջոցառում</t>
  </si>
  <si>
    <t>բաժին</t>
  </si>
  <si>
    <t>խումբ</t>
  </si>
  <si>
    <t>դաս</t>
  </si>
  <si>
    <t>Աղյուսակ N 1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</si>
  <si>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</si>
  <si>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</si>
  <si>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</si>
  <si>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</si>
  <si>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</si>
  <si>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</si>
  <si>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</si>
  <si>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</si>
  <si>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</si>
  <si>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Առաջին կիսամյակ</t>
  </si>
  <si>
    <t>Ինն ամիս</t>
  </si>
  <si>
    <t xml:space="preserve"> ԱՅԼ ՀԻՄՆԱԿԱՆ ՄԻՋՈՑՆԵՐ</t>
  </si>
  <si>
    <t>ՀԱՅԱՍՏԱՆԻ ՀԱՆՐԱՊԵՏՈՒԹՅԱՆ ԿԱՌԱՎԱՐՈՒԹՅԱՆ 2021 ԹՎԱԿԱՆԻ ԴԵԿՏԵՄԲԵՐԻ 23-Ի N 2121-Ն ՈՐՈՇՄԱՆ N 9 
ՀԱՎԵԼՎԱԾԻ  N 9.25 ԱՂՅՈՒՍԱԿՈՒՄ ԿԱՏԱՐՎՈՂ ՓՈՓՈԽՈՒԹՅՈՒՆՆԵՐԸ ԵՎ ԼՐԱՑՈՒՄՆԵՐԸ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</si>
  <si>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</si>
  <si>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</si>
  <si>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</si>
  <si>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Կառուցման աշխատանքներ</t>
  </si>
  <si>
    <t>Վերակառուցման, վերանորոգման և վերականգնման աշխատանքներ</t>
  </si>
  <si>
    <t>Նախագծահետազոտական, գեոդեզա-քարտեզագրական աշխատանքներ</t>
  </si>
  <si>
    <t>Ոչ ֆինանսական այլ ակտիվների ձեռքբերում</t>
  </si>
  <si>
    <t>ՀՀ ՊԵՏԱԿԱՆ ԵԿԱՄՈՒՏՆԵՐԻ ԿՈՄԻՏԵ</t>
  </si>
  <si>
    <t>այդ թվում`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</si>
  <si>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</si>
  <si>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</si>
  <si>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Ծրագիրը</t>
  </si>
  <si>
    <t>Միջոցառումը</t>
  </si>
  <si>
    <t>այդ թվում` ըստ կատարողների</t>
  </si>
  <si>
    <t>Հավելված N 5</t>
  </si>
  <si>
    <t>Աղյուսակ N 2</t>
  </si>
  <si>
    <t>ՄԱՍ 1. ՊԵՏԱԿԱՆ ՄԱՐՄՆԻ ԳԾՈՎ ԱՐԴՅՈՒՆՔԱՅԻՆ (ԿԱՏԱՐՈՂԱԿԱՆ) ՑՈՒՑԱՆԻՇՆԵՐԸ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</si>
  <si>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</si>
  <si>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 xml:space="preserve">ՀԱՅԱՍՏԱՆԻ ՀԱՆՐԱՊԵՏՈՒԹՅԱՆ ԿԱՌԱՎԱՐՈՒԹՅԱՆ 2021 ԹՎԱԿԱՆԻ ԴԵԿՏԵՄԲԵՐԻ 23-Ի N 2121-Ն ՈՐՈՇՄԱՆ N 10  ՀԱՎԵԼՎԱԾՈՒՄ ԿԱՏԱՐՎՈՂ ՓՈՓՈԽՈՒԹՅՈՒՆՆԵՐՆ ՈՒ ԼՐԱՑՈՒՄՆԵՐԸ </t>
  </si>
  <si>
    <t>ՀԱՅԱՍՏԱՆԻ ՀԱՆՐԱՊԵՏՈՒԹՅԱՆ ԿԱՌԱՎԱՐՈՒԹՅԱՆ 2021 ԹՎԱԿԱՆԻ ԴԵԿՏԵՄԲԵՐԻ 23-Ի N 2121-Ն ՈՐՈՇՄԱՆ N 9.1
ՀԱՎԵԼՎԱԾԻ  N 9.1.28 ԱՂՅՈՒՍԱԿՈՒՄ ԿԱՏԱՐՎՈՂ ՓՈՓՈԽՈՒԹՅՈՒՆՆԵՐԸ ԵՎ ԼՐԱՑՈՒՄՆԵՐԸ</t>
  </si>
  <si>
    <t>հազ. դրամ</t>
  </si>
  <si>
    <t xml:space="preserve">ՀԱՅԱՍՏԱՆԻ ՀԱՆՐԱՊԵՏՈՒԹՅԱՆ ԿԱՌԱՎԱՐՈՒԹՅԱՆ 2021 ԹՎԱԿԱՆԻ ԴԵԿՏԵՄԲԵՐԻ 23-Ի N 2121-Ն ՈՐՈՇՄԱՆ NN 3 ԵՎ 4 ՀԱՎԵԼՎԱԾՆԵՐԻ ԱՂՅՈՒՍԱԿՆԵՐՈՒՄ ԿԱՏԱՐՎՈՂ ՓՈՓՈԽՈՒԹՅՈՒՆՆԵՐԸ </t>
  </si>
  <si>
    <t>հազ.դրամ</t>
  </si>
  <si>
    <t>ՀՀ պետական եկամուտների կոմիտեի շենքային ապահովվածության բարելավում</t>
  </si>
  <si>
    <t xml:space="preserve">ՀՀ պետական եկամուտների կոմիտեի Գյումրի քաղաքի Թբիլիսյան խճուղի թիվ 2/14 հասցեում գտնվող արտաքին տնտեսական գործունեության կենտրոնի կառուցման աշխատանքներ </t>
  </si>
  <si>
    <t xml:space="preserve"> ՀՀ պետական եկամուտների կոմիտեի շենքային ապահովվածության բարելավում
</t>
  </si>
  <si>
    <t xml:space="preserve"> ՇԵՆՔԵՐ ԵՎ ՇԻՆՈՒԹՅՈՒՆՆԵՐ</t>
  </si>
  <si>
    <t xml:space="preserve"> - Շենքերի և շինությունների շինարարություն</t>
  </si>
  <si>
    <t>այդ թվում` ըստ ուղղությունների</t>
  </si>
  <si>
    <t xml:space="preserve"> - Նախագծահետազոտական ծախսեր</t>
  </si>
  <si>
    <t xml:space="preserve"> ՀՀ պետական եկամուտների կոմիտեի շենքային ապահովվածության բարելավում </t>
  </si>
  <si>
    <t xml:space="preserve"> ՀՀ պետական եկամուտների կոմիտեի նոր շենքերի և շինությունների շինարարություն, նախագծային աշխատանքների ձեռքբերում </t>
  </si>
  <si>
    <t xml:space="preserve"> Միջոցառումն իրականացնողի անվանումը </t>
  </si>
  <si>
    <t>«ՀԱՅԱՍՏԱՆԻ ՀԱՆՐԱՊԵՏՈՒԹՅԱՆ 2022 ԹՎԱԿԱՆԻ ՊԵՏԱԿԱՆ ԲՅՈՒՋԵԻ ՄԱՍԻՆ» ՀԱՅԱՍՏԱՆԻ ՀԱՆՐԱՊԵՏՈՒԹՅԱՆ ՕՐԵՆՔԻ N 1 ՀԱՎԵԼՎԱԾԻ N 3 ԱՂՅՈՒՍԱԿՈՒՄ ԿԱՏԱՐՎՈՂ ՓՈՓՈԽՈՒԹՅՈՒՆՆԵՐԸ ԵՎ ԼՐԱՑՈՒՄՆԵՐԸ</t>
  </si>
  <si>
    <t xml:space="preserve"> Նախագծվող մակերես, քմ </t>
  </si>
  <si>
    <t xml:space="preserve"> Նախագծահետազոտական փաստաթղթերի թիվ, հատ </t>
  </si>
  <si>
    <t>ՀՀ ՊԵԿ-ի Երևան քաղաքի արտաքին տնտեսական գործունեության կենտրոնի կառուցման աշխատանքների նախագծանախահաշվային փաստաթղթերի ձեռքբերում</t>
  </si>
  <si>
    <t xml:space="preserve">ՀՀ ՊԵԿ-ի Երևան քաղաքի արտաքին տնտեսական գործունեության կենտրոնի կառուցման համար հողատարածքի երկրաբանական հետազոտության ծառայություններ </t>
  </si>
  <si>
    <t>Երկրաբանական հետազոտություն, հատ</t>
  </si>
  <si>
    <t xml:space="preserve">Նախագծվող աշխատանքների ավարտվածության աստիճանը, տոկոս </t>
  </si>
  <si>
    <t>Գնման առարկայի</t>
  </si>
  <si>
    <t>կոդը</t>
  </si>
  <si>
    <t>անվանումը</t>
  </si>
  <si>
    <t xml:space="preserve">գնման ձևը </t>
  </si>
  <si>
    <t>չափի միավորը</t>
  </si>
  <si>
    <t xml:space="preserve">միավորի գինը  </t>
  </si>
  <si>
    <t>քանակը</t>
  </si>
  <si>
    <t>Գումարը (հազար դրամ)</t>
  </si>
  <si>
    <t>Բաժին N 01</t>
  </si>
  <si>
    <t>Խումբ N 01</t>
  </si>
  <si>
    <t>Դաս N 02</t>
  </si>
  <si>
    <t>Ֆինանսական և հարկաբյուջետային հարաբերություններ</t>
  </si>
  <si>
    <t>ՄԱՍ III. ԾԱՌԱՅՈՒԹՅՈՒՆՆԵՐ</t>
  </si>
  <si>
    <t>ԲՄ</t>
  </si>
  <si>
    <t>դրամ</t>
  </si>
  <si>
    <t>ԳՀ</t>
  </si>
  <si>
    <t>1023 31003</t>
  </si>
  <si>
    <t>ՄԱՍ II. ԱՇԽԱՏԱՆՔՆԵՐ</t>
  </si>
  <si>
    <t>45451700-1</t>
  </si>
  <si>
    <t>վերակառուցման աշխատանքներ</t>
  </si>
  <si>
    <t>նախագծերի պատրաստում, ծախսերի գնահատում</t>
  </si>
  <si>
    <t>երկրաբանական հետազոտական ծառայություններ</t>
  </si>
  <si>
    <t>Երկրաբանական հետազոտության մակերես, քմ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</si>
</sst>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(* #,##0.0_);_(* \(#,##0.0\);_(* &quot;-&quot;?_);_(@_)"/>
    <numFmt numFmtId="169" formatCode="#,##0.0_);\(#,##0.0\)"/>
    <numFmt numFmtId="170" formatCode="_-* #,##0.0\ _ _-;\-* #,##0.0\ _ _-;_-* &quot;-&quot;??\ _ _-;_-@_-"/>
    <numFmt numFmtId="173" formatCode="_(* #,##0_);_(* \(#,##0\);_(* &quot;-&quot;??_);_(@_)"/>
  </numFmts>
  <fonts count="5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color rgb="FFFF0000"/>
      <name val="GHEA Grapalat"/>
      <family val="3"/>
    </font>
    <font>
      <b/>
      <sz val="11"/>
      <color rgb="FF000000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b/>
      <u/>
      <sz val="12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sz val="12"/>
      <color rgb="FF333333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95">
    <xf numFmtId="0" fontId="0" fillId="0" borderId="0"/>
    <xf numFmtId="0" fontId="3" fillId="0" borderId="0"/>
    <xf numFmtId="43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5" fillId="0" borderId="0"/>
    <xf numFmtId="167" fontId="16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6" fillId="0" borderId="0">
      <alignment horizontal="left" vertical="top" wrapText="1"/>
    </xf>
    <xf numFmtId="0" fontId="4" fillId="0" borderId="0"/>
    <xf numFmtId="0" fontId="4" fillId="0" borderId="0"/>
    <xf numFmtId="43" fontId="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9" fillId="0" borderId="0"/>
    <xf numFmtId="0" fontId="4" fillId="0" borderId="0"/>
    <xf numFmtId="0" fontId="20" fillId="3" borderId="0" applyNumberFormat="0" applyBorder="0" applyAlignment="0" applyProtection="0"/>
    <xf numFmtId="0" fontId="18" fillId="0" borderId="0"/>
    <xf numFmtId="0" fontId="3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8" borderId="0" applyNumberFormat="0" applyBorder="0" applyAlignment="0" applyProtection="0"/>
    <xf numFmtId="0" fontId="17" fillId="7" borderId="0" applyNumberFormat="0" applyBorder="0" applyAlignment="0" applyProtection="0"/>
    <xf numFmtId="0" fontId="17" fillId="13" borderId="0" applyNumberFormat="0" applyBorder="0" applyAlignment="0" applyProtection="0"/>
    <xf numFmtId="0" fontId="17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4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10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9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2" fillId="5" borderId="0" applyNumberFormat="0" applyBorder="0" applyAlignment="0" applyProtection="0"/>
    <xf numFmtId="0" fontId="23" fillId="22" borderId="6" applyNumberFormat="0" applyAlignment="0" applyProtection="0"/>
    <xf numFmtId="0" fontId="24" fillId="23" borderId="7" applyNumberFormat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0" borderId="8" applyNumberFormat="0" applyFill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12" borderId="6" applyNumberFormat="0" applyAlignment="0" applyProtection="0"/>
    <xf numFmtId="0" fontId="31" fillId="0" borderId="11" applyNumberFormat="0" applyFill="0" applyAlignment="0" applyProtection="0"/>
    <xf numFmtId="0" fontId="32" fillId="24" borderId="0" applyNumberFormat="0" applyBorder="0" applyAlignment="0" applyProtection="0"/>
    <xf numFmtId="1" fontId="38" fillId="0" borderId="0"/>
    <xf numFmtId="1" fontId="38" fillId="0" borderId="0"/>
    <xf numFmtId="1" fontId="38" fillId="0" borderId="0"/>
    <xf numFmtId="0" fontId="1" fillId="0" borderId="0"/>
    <xf numFmtId="0" fontId="3" fillId="0" borderId="0"/>
    <xf numFmtId="0" fontId="3" fillId="0" borderId="0"/>
    <xf numFmtId="0" fontId="4" fillId="25" borderId="12" applyNumberFormat="0" applyFont="0" applyAlignment="0" applyProtection="0"/>
    <xf numFmtId="0" fontId="33" fillId="22" borderId="13" applyNumberFormat="0" applyAlignment="0" applyProtection="0"/>
    <xf numFmtId="0" fontId="37" fillId="0" borderId="0"/>
    <xf numFmtId="0" fontId="37" fillId="0" borderId="0"/>
    <xf numFmtId="0" fontId="37" fillId="0" borderId="0"/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0" applyNumberFormat="0" applyFill="0" applyBorder="0" applyAlignment="0" applyProtection="0"/>
    <xf numFmtId="0" fontId="19" fillId="0" borderId="0"/>
    <xf numFmtId="1" fontId="38" fillId="0" borderId="0"/>
    <xf numFmtId="0" fontId="37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4" fillId="0" borderId="0"/>
    <xf numFmtId="0" fontId="49" fillId="0" borderId="0"/>
    <xf numFmtId="0" fontId="3" fillId="0" borderId="0"/>
  </cellStyleXfs>
  <cellXfs count="157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8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wrapText="1"/>
    </xf>
    <xf numFmtId="166" fontId="5" fillId="0" borderId="0" xfId="3" applyNumberFormat="1" applyFont="1" applyAlignment="1">
      <alignment horizontal="right" vertical="center"/>
    </xf>
    <xf numFmtId="0" fontId="11" fillId="0" borderId="0" xfId="0" applyFont="1"/>
    <xf numFmtId="0" fontId="11" fillId="0" borderId="0" xfId="0" applyFont="1" applyFill="1" applyAlignment="1">
      <alignment horizontal="center" wrapText="1"/>
    </xf>
    <xf numFmtId="0" fontId="7" fillId="0" borderId="0" xfId="0" applyFont="1" applyFill="1" applyBorder="1" applyAlignment="1">
      <alignment horizontal="left" vertical="top"/>
    </xf>
    <xf numFmtId="0" fontId="11" fillId="0" borderId="0" xfId="0" applyFont="1" applyFill="1" applyAlignment="1">
      <alignment horizontal="center" wrapText="1"/>
    </xf>
    <xf numFmtId="0" fontId="12" fillId="2" borderId="0" xfId="0" applyFont="1" applyFill="1"/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12" fillId="2" borderId="17" xfId="0" applyFont="1" applyFill="1" applyBorder="1" applyAlignment="1">
      <alignment vertical="top" wrapText="1"/>
    </xf>
    <xf numFmtId="0" fontId="12" fillId="2" borderId="17" xfId="0" applyFont="1" applyFill="1" applyBorder="1" applyAlignment="1">
      <alignment horizontal="left" vertical="top" wrapText="1"/>
    </xf>
    <xf numFmtId="0" fontId="12" fillId="2" borderId="17" xfId="0" applyFont="1" applyFill="1" applyBorder="1" applyAlignment="1">
      <alignment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41" fillId="2" borderId="17" xfId="0" applyFont="1" applyFill="1" applyBorder="1" applyAlignment="1">
      <alignment horizontal="left" vertical="top" wrapText="1"/>
    </xf>
    <xf numFmtId="166" fontId="41" fillId="2" borderId="17" xfId="0" applyNumberFormat="1" applyFont="1" applyFill="1" applyBorder="1" applyAlignment="1">
      <alignment horizontal="center" vertical="center" wrapText="1"/>
    </xf>
    <xf numFmtId="166" fontId="13" fillId="2" borderId="0" xfId="3" applyNumberFormat="1" applyFont="1" applyFill="1" applyAlignment="1">
      <alignment horizontal="right" vertical="center"/>
    </xf>
    <xf numFmtId="0" fontId="11" fillId="2" borderId="1" xfId="0" applyFont="1" applyFill="1" applyBorder="1" applyAlignment="1">
      <alignment vertical="top" wrapText="1"/>
    </xf>
    <xf numFmtId="0" fontId="11" fillId="2" borderId="0" xfId="0" applyFont="1" applyFill="1" applyBorder="1" applyAlignment="1">
      <alignment vertical="top" wrapText="1"/>
    </xf>
    <xf numFmtId="0" fontId="12" fillId="2" borderId="1" xfId="0" applyFont="1" applyFill="1" applyBorder="1" applyAlignment="1">
      <alignment horizontal="left" vertical="top" wrapText="1"/>
    </xf>
    <xf numFmtId="0" fontId="41" fillId="2" borderId="2" xfId="0" applyFont="1" applyFill="1" applyBorder="1" applyAlignment="1">
      <alignment horizontal="left" vertical="top" wrapText="1"/>
    </xf>
    <xf numFmtId="0" fontId="41" fillId="2" borderId="0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justify"/>
    </xf>
    <xf numFmtId="0" fontId="13" fillId="2" borderId="0" xfId="0" applyFont="1" applyFill="1" applyBorder="1" applyAlignment="1">
      <alignment vertical="top" wrapText="1"/>
    </xf>
    <xf numFmtId="0" fontId="41" fillId="2" borderId="0" xfId="0" applyFont="1" applyFill="1" applyBorder="1" applyAlignment="1">
      <alignment horizontal="right" vertical="center" wrapText="1"/>
    </xf>
    <xf numFmtId="0" fontId="41" fillId="2" borderId="17" xfId="0" applyFont="1" applyFill="1" applyBorder="1" applyAlignment="1">
      <alignment vertical="center" wrapText="1"/>
    </xf>
    <xf numFmtId="0" fontId="41" fillId="2" borderId="17" xfId="0" applyFont="1" applyFill="1" applyBorder="1" applyAlignment="1">
      <alignment horizontal="left" vertical="center" wrapText="1"/>
    </xf>
    <xf numFmtId="166" fontId="41" fillId="2" borderId="0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/>
    <xf numFmtId="0" fontId="13" fillId="2" borderId="0" xfId="0" applyFont="1" applyFill="1" applyBorder="1" applyAlignment="1">
      <alignment horizontal="left"/>
    </xf>
    <xf numFmtId="0" fontId="12" fillId="2" borderId="4" xfId="0" applyFont="1" applyFill="1" applyBorder="1" applyAlignment="1">
      <alignment horizontal="left" vertical="top" wrapText="1"/>
    </xf>
    <xf numFmtId="0" fontId="41" fillId="2" borderId="27" xfId="0" applyFont="1" applyFill="1" applyBorder="1" applyAlignment="1">
      <alignment horizontal="left" vertical="top" wrapText="1"/>
    </xf>
    <xf numFmtId="0" fontId="11" fillId="2" borderId="17" xfId="0" applyFont="1" applyFill="1" applyBorder="1" applyAlignment="1">
      <alignment vertical="top" wrapText="1"/>
    </xf>
    <xf numFmtId="49" fontId="6" fillId="2" borderId="17" xfId="0" applyNumberFormat="1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left" vertical="top" wrapText="1"/>
    </xf>
    <xf numFmtId="43" fontId="12" fillId="2" borderId="0" xfId="0" applyNumberFormat="1" applyFont="1" applyFill="1"/>
    <xf numFmtId="43" fontId="7" fillId="0" borderId="0" xfId="0" applyNumberFormat="1" applyFont="1" applyFill="1" applyBorder="1" applyAlignment="1">
      <alignment horizontal="left" vertical="top"/>
    </xf>
    <xf numFmtId="166" fontId="9" fillId="2" borderId="17" xfId="0" applyNumberFormat="1" applyFont="1" applyFill="1" applyBorder="1" applyAlignment="1">
      <alignment horizontal="center" vertical="center"/>
    </xf>
    <xf numFmtId="166" fontId="13" fillId="2" borderId="17" xfId="0" applyNumberFormat="1" applyFont="1" applyFill="1" applyBorder="1" applyAlignment="1">
      <alignment horizontal="center" vertical="center" wrapText="1"/>
    </xf>
    <xf numFmtId="166" fontId="13" fillId="2" borderId="0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 applyAlignment="1">
      <alignment horizontal="left" vertical="top"/>
    </xf>
    <xf numFmtId="0" fontId="13" fillId="2" borderId="0" xfId="0" applyFont="1" applyFill="1" applyBorder="1" applyAlignment="1">
      <alignment horizontal="right" vertical="center"/>
    </xf>
    <xf numFmtId="0" fontId="39" fillId="2" borderId="0" xfId="0" applyFont="1" applyFill="1" applyBorder="1" applyAlignment="1">
      <alignment horizontal="left" vertical="top"/>
    </xf>
    <xf numFmtId="0" fontId="48" fillId="2" borderId="0" xfId="0" applyFont="1" applyFill="1" applyBorder="1" applyAlignment="1">
      <alignment horizontal="left" vertical="top"/>
    </xf>
    <xf numFmtId="170" fontId="12" fillId="2" borderId="0" xfId="3" applyNumberFormat="1" applyFont="1" applyFill="1"/>
    <xf numFmtId="0" fontId="12" fillId="2" borderId="15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  <xf numFmtId="0" fontId="41" fillId="2" borderId="17" xfId="0" applyFont="1" applyFill="1" applyBorder="1" applyAlignment="1">
      <alignment horizontal="center" vertical="center" wrapText="1"/>
    </xf>
    <xf numFmtId="166" fontId="12" fillId="2" borderId="17" xfId="0" applyNumberFormat="1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vertical="center"/>
    </xf>
    <xf numFmtId="169" fontId="13" fillId="2" borderId="0" xfId="0" applyNumberFormat="1" applyFont="1" applyFill="1" applyAlignment="1">
      <alignment vertical="center" wrapText="1"/>
    </xf>
    <xf numFmtId="169" fontId="41" fillId="2" borderId="0" xfId="0" applyNumberFormat="1" applyFont="1" applyFill="1" applyAlignment="1">
      <alignment vertical="center" wrapText="1"/>
    </xf>
    <xf numFmtId="49" fontId="13" fillId="2" borderId="0" xfId="0" applyNumberFormat="1" applyFont="1" applyFill="1" applyAlignment="1">
      <alignment horizontal="center" vertical="center" wrapText="1"/>
    </xf>
    <xf numFmtId="0" fontId="13" fillId="2" borderId="0" xfId="0" applyNumberFormat="1" applyFont="1" applyFill="1" applyAlignment="1">
      <alignment horizontal="center" vertical="center" wrapText="1"/>
    </xf>
    <xf numFmtId="169" fontId="13" fillId="2" borderId="0" xfId="0" applyNumberFormat="1" applyFont="1" applyFill="1" applyAlignment="1">
      <alignment horizontal="center" vertical="center" wrapText="1"/>
    </xf>
    <xf numFmtId="169" fontId="41" fillId="2" borderId="0" xfId="0" applyNumberFormat="1" applyFont="1" applyFill="1" applyBorder="1" applyAlignment="1">
      <alignment horizontal="right" vertical="center" wrapText="1"/>
    </xf>
    <xf numFmtId="165" fontId="41" fillId="2" borderId="0" xfId="92" applyNumberFormat="1" applyFont="1" applyFill="1" applyBorder="1" applyAlignment="1">
      <alignment horizontal="right" vertical="center"/>
    </xf>
    <xf numFmtId="49" fontId="42" fillId="2" borderId="17" xfId="0" applyNumberFormat="1" applyFont="1" applyFill="1" applyBorder="1" applyAlignment="1">
      <alignment horizontal="center" vertical="center" textRotation="90" wrapText="1"/>
    </xf>
    <xf numFmtId="49" fontId="43" fillId="2" borderId="17" xfId="0" applyNumberFormat="1" applyFont="1" applyFill="1" applyBorder="1" applyAlignment="1">
      <alignment horizontal="center" vertical="center" textRotation="90" wrapText="1"/>
    </xf>
    <xf numFmtId="0" fontId="43" fillId="2" borderId="4" xfId="0" applyNumberFormat="1" applyFont="1" applyFill="1" applyBorder="1" applyAlignment="1">
      <alignment horizontal="center" vertical="center" wrapText="1"/>
    </xf>
    <xf numFmtId="166" fontId="11" fillId="2" borderId="17" xfId="0" applyNumberFormat="1" applyFont="1" applyFill="1" applyBorder="1" applyAlignment="1">
      <alignment horizontal="center" vertical="center" wrapText="1"/>
    </xf>
    <xf numFmtId="0" fontId="42" fillId="2" borderId="4" xfId="0" applyNumberFormat="1" applyFont="1" applyFill="1" applyBorder="1" applyAlignment="1">
      <alignment horizontal="center" vertical="center" wrapText="1"/>
    </xf>
    <xf numFmtId="169" fontId="12" fillId="2" borderId="17" xfId="0" applyNumberFormat="1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44" fillId="2" borderId="17" xfId="0" applyFont="1" applyFill="1" applyBorder="1" applyAlignment="1">
      <alignment horizontal="center" vertical="center" wrapText="1"/>
    </xf>
    <xf numFmtId="169" fontId="41" fillId="2" borderId="17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left" vertical="top"/>
    </xf>
    <xf numFmtId="165" fontId="6" fillId="2" borderId="0" xfId="92" applyNumberFormat="1" applyFont="1" applyFill="1" applyBorder="1" applyAlignment="1">
      <alignment horizontal="right" vertical="center"/>
    </xf>
    <xf numFmtId="0" fontId="6" fillId="2" borderId="17" xfId="0" applyFont="1" applyFill="1" applyBorder="1" applyAlignment="1">
      <alignment horizontal="center" vertical="center" textRotation="90" wrapText="1"/>
    </xf>
    <xf numFmtId="0" fontId="14" fillId="2" borderId="1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166" fontId="7" fillId="2" borderId="17" xfId="0" applyNumberFormat="1" applyFont="1" applyFill="1" applyBorder="1" applyAlignment="1">
      <alignment horizontal="right" vertical="center" wrapText="1"/>
    </xf>
    <xf numFmtId="0" fontId="40" fillId="2" borderId="17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center" vertical="center" wrapText="1"/>
    </xf>
    <xf numFmtId="0" fontId="41" fillId="2" borderId="0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0" xfId="0" applyFont="1" applyFill="1"/>
    <xf numFmtId="43" fontId="11" fillId="2" borderId="0" xfId="0" applyNumberFormat="1" applyFont="1" applyFill="1"/>
    <xf numFmtId="166" fontId="12" fillId="2" borderId="0" xfId="0" applyNumberFormat="1" applyFont="1" applyFill="1" applyBorder="1" applyAlignment="1">
      <alignment horizontal="center" vertical="center" wrapText="1"/>
    </xf>
    <xf numFmtId="0" fontId="47" fillId="2" borderId="17" xfId="0" applyFont="1" applyFill="1" applyBorder="1" applyAlignment="1">
      <alignment horizontal="center" vertical="center" wrapText="1"/>
    </xf>
    <xf numFmtId="4" fontId="45" fillId="0" borderId="0" xfId="0" applyNumberFormat="1" applyFont="1" applyFill="1" applyBorder="1" applyAlignment="1">
      <alignment horizontal="left" vertical="top"/>
    </xf>
    <xf numFmtId="168" fontId="7" fillId="0" borderId="0" xfId="0" applyNumberFormat="1" applyFont="1" applyFill="1" applyBorder="1" applyAlignment="1">
      <alignment horizontal="left" vertical="top"/>
    </xf>
    <xf numFmtId="0" fontId="12" fillId="2" borderId="17" xfId="0" applyFont="1" applyFill="1" applyBorder="1" applyAlignment="1">
      <alignment horizontal="center" vertical="center" wrapText="1"/>
    </xf>
    <xf numFmtId="0" fontId="50" fillId="0" borderId="0" xfId="0" applyFont="1"/>
    <xf numFmtId="43" fontId="50" fillId="0" borderId="0" xfId="0" applyNumberFormat="1" applyFont="1"/>
    <xf numFmtId="0" fontId="46" fillId="2" borderId="17" xfId="0" applyFont="1" applyFill="1" applyBorder="1" applyAlignment="1">
      <alignment horizontal="left" vertical="top" wrapText="1"/>
    </xf>
    <xf numFmtId="164" fontId="7" fillId="0" borderId="0" xfId="3" applyFont="1" applyFill="1" applyBorder="1" applyAlignment="1">
      <alignment horizontal="left" vertical="top"/>
    </xf>
    <xf numFmtId="0" fontId="7" fillId="2" borderId="17" xfId="0" applyFont="1" applyFill="1" applyBorder="1" applyAlignment="1">
      <alignment vertical="top" wrapText="1"/>
    </xf>
    <xf numFmtId="0" fontId="41" fillId="2" borderId="17" xfId="16" applyFont="1" applyFill="1" applyBorder="1" applyAlignment="1">
      <alignment horizontal="center" vertical="center" wrapText="1"/>
    </xf>
    <xf numFmtId="0" fontId="12" fillId="2" borderId="17" xfId="0" applyFont="1" applyFill="1" applyBorder="1"/>
    <xf numFmtId="0" fontId="12" fillId="2" borderId="17" xfId="0" applyFont="1" applyFill="1" applyBorder="1" applyAlignment="1">
      <alignment horizontal="right" vertical="top" wrapText="1"/>
    </xf>
    <xf numFmtId="0" fontId="14" fillId="2" borderId="17" xfId="0" applyFont="1" applyFill="1" applyBorder="1" applyAlignment="1">
      <alignment horizontal="left" vertical="center"/>
    </xf>
    <xf numFmtId="0" fontId="14" fillId="2" borderId="17" xfId="0" applyFont="1" applyFill="1" applyBorder="1" applyAlignment="1">
      <alignment horizontal="left" vertical="top"/>
    </xf>
    <xf numFmtId="0" fontId="14" fillId="2" borderId="0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top"/>
    </xf>
    <xf numFmtId="0" fontId="12" fillId="2" borderId="17" xfId="0" applyFont="1" applyFill="1" applyBorder="1" applyAlignment="1">
      <alignment horizontal="center" vertical="center" wrapText="1"/>
    </xf>
    <xf numFmtId="170" fontId="12" fillId="2" borderId="17" xfId="3" applyNumberFormat="1" applyFont="1" applyFill="1" applyBorder="1" applyAlignment="1">
      <alignment horizontal="right" vertical="top" wrapText="1"/>
    </xf>
    <xf numFmtId="4" fontId="12" fillId="2" borderId="0" xfId="0" applyNumberFormat="1" applyFont="1" applyFill="1"/>
    <xf numFmtId="166" fontId="41" fillId="2" borderId="17" xfId="0" applyNumberFormat="1" applyFont="1" applyFill="1" applyBorder="1" applyAlignment="1">
      <alignment horizontal="right" wrapText="1"/>
    </xf>
    <xf numFmtId="0" fontId="41" fillId="2" borderId="17" xfId="0" applyFont="1" applyFill="1" applyBorder="1" applyAlignment="1">
      <alignment horizontal="center" vertical="center"/>
    </xf>
    <xf numFmtId="43" fontId="39" fillId="2" borderId="0" xfId="0" applyNumberFormat="1" applyFont="1" applyFill="1" applyBorder="1" applyAlignment="1">
      <alignment horizontal="left" vertical="top"/>
    </xf>
    <xf numFmtId="173" fontId="41" fillId="2" borderId="17" xfId="0" applyNumberFormat="1" applyFont="1" applyFill="1" applyBorder="1" applyAlignment="1">
      <alignment horizontal="center" vertical="center" wrapText="1"/>
    </xf>
    <xf numFmtId="0" fontId="51" fillId="2" borderId="17" xfId="0" applyFont="1" applyFill="1" applyBorder="1" applyAlignment="1">
      <alignment horizontal="center" vertical="center"/>
    </xf>
    <xf numFmtId="166" fontId="41" fillId="2" borderId="18" xfId="0" applyNumberFormat="1" applyFont="1" applyFill="1" applyBorder="1" applyAlignment="1">
      <alignment horizontal="center" vertical="center" wrapText="1"/>
    </xf>
    <xf numFmtId="164" fontId="39" fillId="2" borderId="0" xfId="3" applyFont="1" applyFill="1" applyBorder="1" applyAlignment="1">
      <alignment horizontal="left" vertical="top"/>
    </xf>
    <xf numFmtId="0" fontId="41" fillId="2" borderId="17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49" fontId="42" fillId="2" borderId="20" xfId="0" applyNumberFormat="1" applyFont="1" applyFill="1" applyBorder="1" applyAlignment="1">
      <alignment horizontal="center" vertical="center" wrapText="1"/>
    </xf>
    <xf numFmtId="49" fontId="42" fillId="2" borderId="21" xfId="0" applyNumberFormat="1" applyFont="1" applyFill="1" applyBorder="1" applyAlignment="1">
      <alignment horizontal="center" vertical="center" wrapText="1"/>
    </xf>
    <xf numFmtId="49" fontId="42" fillId="2" borderId="22" xfId="0" applyNumberFormat="1" applyFont="1" applyFill="1" applyBorder="1" applyAlignment="1">
      <alignment horizontal="center" vertical="center" wrapText="1"/>
    </xf>
    <xf numFmtId="49" fontId="42" fillId="2" borderId="23" xfId="0" applyNumberFormat="1" applyFont="1" applyFill="1" applyBorder="1" applyAlignment="1">
      <alignment horizontal="center" vertical="center" wrapText="1"/>
    </xf>
    <xf numFmtId="49" fontId="42" fillId="2" borderId="25" xfId="0" applyNumberFormat="1" applyFont="1" applyFill="1" applyBorder="1" applyAlignment="1">
      <alignment horizontal="center" vertical="center" wrapText="1"/>
    </xf>
    <xf numFmtId="49" fontId="42" fillId="2" borderId="26" xfId="0" applyNumberFormat="1" applyFont="1" applyFill="1" applyBorder="1" applyAlignment="1">
      <alignment horizontal="center" vertical="center" wrapText="1"/>
    </xf>
    <xf numFmtId="0" fontId="42" fillId="2" borderId="19" xfId="0" applyNumberFormat="1" applyFont="1" applyFill="1" applyBorder="1" applyAlignment="1">
      <alignment horizontal="center" vertical="center" wrapText="1"/>
    </xf>
    <xf numFmtId="0" fontId="42" fillId="2" borderId="3" xfId="0" applyNumberFormat="1" applyFont="1" applyFill="1" applyBorder="1" applyAlignment="1">
      <alignment horizontal="center" vertical="center" wrapText="1"/>
    </xf>
    <xf numFmtId="0" fontId="42" fillId="2" borderId="4" xfId="0" applyNumberFormat="1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169" fontId="42" fillId="2" borderId="19" xfId="0" applyNumberFormat="1" applyFont="1" applyFill="1" applyBorder="1" applyAlignment="1">
      <alignment horizontal="center" vertical="center" wrapText="1"/>
    </xf>
    <xf numFmtId="169" fontId="42" fillId="2" borderId="3" xfId="0" applyNumberFormat="1" applyFont="1" applyFill="1" applyBorder="1" applyAlignment="1">
      <alignment horizontal="center" vertical="center" wrapText="1"/>
    </xf>
    <xf numFmtId="169" fontId="42" fillId="2" borderId="4" xfId="0" applyNumberFormat="1" applyFont="1" applyFill="1" applyBorder="1" applyAlignment="1">
      <alignment horizontal="center" vertical="center" wrapText="1"/>
    </xf>
    <xf numFmtId="169" fontId="41" fillId="2" borderId="20" xfId="0" applyNumberFormat="1" applyFont="1" applyFill="1" applyBorder="1" applyAlignment="1">
      <alignment horizontal="center" vertical="center" wrapText="1"/>
    </xf>
    <xf numFmtId="169" fontId="41" fillId="2" borderId="24" xfId="0" applyNumberFormat="1" applyFont="1" applyFill="1" applyBorder="1" applyAlignment="1">
      <alignment horizontal="center" vertical="center" wrapText="1"/>
    </xf>
    <xf numFmtId="169" fontId="41" fillId="2" borderId="21" xfId="0" applyNumberFormat="1" applyFont="1" applyFill="1" applyBorder="1" applyAlignment="1">
      <alignment horizontal="center" vertical="center" wrapText="1"/>
    </xf>
    <xf numFmtId="169" fontId="42" fillId="2" borderId="17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41" fillId="2" borderId="15" xfId="0" applyFont="1" applyFill="1" applyBorder="1" applyAlignment="1">
      <alignment horizontal="center" vertical="center" wrapText="1"/>
    </xf>
    <xf numFmtId="0" fontId="41" fillId="2" borderId="18" xfId="0" applyFont="1" applyFill="1" applyBorder="1" applyAlignment="1">
      <alignment horizontal="center" vertical="center" wrapText="1"/>
    </xf>
    <xf numFmtId="0" fontId="41" fillId="2" borderId="1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left" vertical="top" wrapText="1"/>
    </xf>
    <xf numFmtId="0" fontId="12" fillId="2" borderId="16" xfId="0" applyFont="1" applyFill="1" applyBorder="1" applyAlignment="1">
      <alignment horizontal="left" vertical="top" wrapText="1"/>
    </xf>
    <xf numFmtId="0" fontId="12" fillId="2" borderId="15" xfId="0" applyFont="1" applyFill="1" applyBorder="1" applyAlignment="1">
      <alignment horizontal="center" vertical="top" wrapText="1"/>
    </xf>
    <xf numFmtId="0" fontId="12" fillId="2" borderId="16" xfId="0" applyFont="1" applyFill="1" applyBorder="1" applyAlignment="1">
      <alignment horizontal="center" vertical="top" wrapText="1"/>
    </xf>
    <xf numFmtId="0" fontId="13" fillId="2" borderId="17" xfId="0" applyFont="1" applyFill="1" applyBorder="1" applyAlignment="1">
      <alignment horizontal="left"/>
    </xf>
    <xf numFmtId="0" fontId="11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wrapText="1"/>
    </xf>
    <xf numFmtId="0" fontId="13" fillId="2" borderId="5" xfId="0" applyFont="1" applyFill="1" applyBorder="1" applyAlignment="1">
      <alignment horizontal="left"/>
    </xf>
    <xf numFmtId="0" fontId="12" fillId="2" borderId="17" xfId="0" applyFont="1" applyFill="1" applyBorder="1" applyAlignment="1">
      <alignment horizontal="center" vertical="top" wrapText="1"/>
    </xf>
    <xf numFmtId="0" fontId="41" fillId="2" borderId="15" xfId="0" applyFont="1" applyFill="1" applyBorder="1" applyAlignment="1">
      <alignment horizontal="center" vertical="center"/>
    </xf>
    <xf numFmtId="0" fontId="41" fillId="2" borderId="16" xfId="0" applyFont="1" applyFill="1" applyBorder="1" applyAlignment="1">
      <alignment horizontal="center" vertical="center"/>
    </xf>
    <xf numFmtId="0" fontId="41" fillId="2" borderId="18" xfId="0" applyFont="1" applyFill="1" applyBorder="1" applyAlignment="1">
      <alignment horizontal="center" vertical="center"/>
    </xf>
    <xf numFmtId="0" fontId="41" fillId="2" borderId="17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</cellXfs>
  <cellStyles count="95">
    <cellStyle name="20% - Accent1 2" xfId="31"/>
    <cellStyle name="20% - Accent2 2" xfId="32"/>
    <cellStyle name="20% - Accent3 2" xfId="33"/>
    <cellStyle name="20% - Accent4 2" xfId="34"/>
    <cellStyle name="20% - Accent5 2" xfId="35"/>
    <cellStyle name="20% - Accent6 2" xfId="36"/>
    <cellStyle name="40% - Accent1 2" xfId="37"/>
    <cellStyle name="40% - Accent2 2" xfId="38"/>
    <cellStyle name="40% - Accent3 2" xfId="39"/>
    <cellStyle name="40% - Accent4 2" xfId="40"/>
    <cellStyle name="40% - Accent5 2" xfId="41"/>
    <cellStyle name="40% - Accent6 2" xfId="42"/>
    <cellStyle name="60% - Accent1 2" xfId="43"/>
    <cellStyle name="60% - Accent2 2" xfId="44"/>
    <cellStyle name="60% - Accent3 2" xfId="45"/>
    <cellStyle name="60% - Accent4 2" xfId="46"/>
    <cellStyle name="60% - Accent5 2" xfId="47"/>
    <cellStyle name="60% - Accent6 2" xfId="48"/>
    <cellStyle name="Accent1 2" xfId="49"/>
    <cellStyle name="Accent2 2" xfId="50"/>
    <cellStyle name="Accent3 2" xfId="51"/>
    <cellStyle name="Accent4 2" xfId="52"/>
    <cellStyle name="Accent5 2" xfId="53"/>
    <cellStyle name="Accent6 2" xfId="54"/>
    <cellStyle name="Bad 2" xfId="55"/>
    <cellStyle name="Calculation 2" xfId="56"/>
    <cellStyle name="Check Cell 2" xfId="57"/>
    <cellStyle name="Comma" xfId="3" builtinId="3"/>
    <cellStyle name="Comma 2" xfId="2"/>
    <cellStyle name="Comma 2 2" xfId="4"/>
    <cellStyle name="Comma 2 2 2" xfId="7"/>
    <cellStyle name="Comma 2 2 2 2" xfId="58"/>
    <cellStyle name="Comma 2 2 3" xfId="23"/>
    <cellStyle name="Comma 2 3" xfId="17"/>
    <cellStyle name="Comma 3" xfId="5"/>
    <cellStyle name="Comma 3 2" xfId="8"/>
    <cellStyle name="Comma 3 2 2" xfId="90"/>
    <cellStyle name="Comma 3 2 3" xfId="59"/>
    <cellStyle name="Comma 3 3" xfId="22"/>
    <cellStyle name="Comma 4" xfId="6"/>
    <cellStyle name="Comma 4 2" xfId="25"/>
    <cellStyle name="Comma 5" xfId="9"/>
    <cellStyle name="Comma 5 2" xfId="19"/>
    <cellStyle name="Comma 6" xfId="89"/>
    <cellStyle name="Comma 8" xfId="13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Linked Cell 2" xfId="67"/>
    <cellStyle name="Neutral 2" xfId="28"/>
    <cellStyle name="Neutral 3" xfId="68"/>
    <cellStyle name="Normal" xfId="0" builtinId="0"/>
    <cellStyle name="Normal 10" xfId="87"/>
    <cellStyle name="Normal 11" xfId="88"/>
    <cellStyle name="Normal 12" xfId="15"/>
    <cellStyle name="Normal 15 2 2" xfId="93"/>
    <cellStyle name="Normal 2" xfId="1"/>
    <cellStyle name="Normal 2 2" xfId="14"/>
    <cellStyle name="Normal 2 2 2" xfId="69"/>
    <cellStyle name="Normal 2 3" xfId="70"/>
    <cellStyle name="Normal 2 4" xfId="16"/>
    <cellStyle name="Normal 3" xfId="10"/>
    <cellStyle name="Normal 3 2" xfId="26"/>
    <cellStyle name="Normal 3 2 2" xfId="71"/>
    <cellStyle name="Normal 3 3" xfId="21"/>
    <cellStyle name="Normal 3_HavelvacN2axjusakN3" xfId="29"/>
    <cellStyle name="Normal 4" xfId="24"/>
    <cellStyle name="Normal 4 2" xfId="27"/>
    <cellStyle name="Normal 4 3" xfId="12"/>
    <cellStyle name="Normal 5" xfId="30"/>
    <cellStyle name="Normal 5 2" xfId="72"/>
    <cellStyle name="Normal 5 2 2" xfId="91"/>
    <cellStyle name="Normal 5 2 9" xfId="94"/>
    <cellStyle name="Normal 6" xfId="73"/>
    <cellStyle name="Normal 7" xfId="74"/>
    <cellStyle name="Normal 8" xfId="18"/>
    <cellStyle name="Normal 9" xfId="86"/>
    <cellStyle name="Normal_General 17.02.04" xfId="92"/>
    <cellStyle name="Note 2" xfId="75"/>
    <cellStyle name="Output 2" xfId="76"/>
    <cellStyle name="Percent 2" xfId="20"/>
    <cellStyle name="SN_241" xfId="11"/>
    <cellStyle name="Style 1" xfId="77"/>
    <cellStyle name="Style 1 2" xfId="78"/>
    <cellStyle name="Style 1 2 2" xfId="85"/>
    <cellStyle name="Style 1_verchnakan_ax21-25_2018" xfId="79"/>
    <cellStyle name="Title 2" xfId="80"/>
    <cellStyle name="Total 2" xfId="81"/>
    <cellStyle name="Warning Text 2" xfId="82"/>
    <cellStyle name="Обычный 2" xfId="83"/>
    <cellStyle name="Обычный 2 2" xfId="8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zoomScaleNormal="100" workbookViewId="0">
      <selection activeCell="C12" sqref="C12"/>
    </sheetView>
  </sheetViews>
  <sheetFormatPr defaultColWidth="10.6640625" defaultRowHeight="17.25" x14ac:dyDescent="0.3"/>
  <cols>
    <col min="1" max="2" width="10.6640625" style="1"/>
    <col min="3" max="3" width="45" style="1" customWidth="1"/>
    <col min="4" max="5" width="21.1640625" style="1" customWidth="1"/>
    <col min="6" max="6" width="24.6640625" style="1" customWidth="1"/>
    <col min="7" max="7" width="24.1640625" style="1" customWidth="1"/>
    <col min="8" max="8" width="22.83203125" style="1" customWidth="1"/>
    <col min="9" max="10" width="10.6640625" style="1"/>
    <col min="11" max="11" width="15.33203125" style="1" bestFit="1" customWidth="1"/>
    <col min="12" max="16384" width="10.6640625" style="1"/>
  </cols>
  <sheetData>
    <row r="1" spans="1:11" x14ac:dyDescent="0.3">
      <c r="A1" s="53"/>
      <c r="B1" s="53"/>
      <c r="C1" s="53"/>
      <c r="D1" s="53"/>
      <c r="E1" s="53"/>
      <c r="F1" s="53"/>
      <c r="G1" s="54"/>
      <c r="H1" s="19" t="s">
        <v>27</v>
      </c>
    </row>
    <row r="2" spans="1:11" ht="35.25" customHeight="1" x14ac:dyDescent="0.3">
      <c r="A2" s="111" t="s">
        <v>84</v>
      </c>
      <c r="B2" s="111"/>
      <c r="C2" s="111"/>
      <c r="D2" s="111"/>
      <c r="E2" s="111"/>
      <c r="F2" s="111"/>
      <c r="G2" s="111"/>
      <c r="H2" s="111"/>
    </row>
    <row r="3" spans="1:11" x14ac:dyDescent="0.3">
      <c r="A3" s="55"/>
      <c r="B3" s="55"/>
      <c r="C3" s="56"/>
      <c r="D3" s="57"/>
      <c r="E3" s="57"/>
      <c r="F3" s="57"/>
      <c r="G3" s="58"/>
      <c r="H3" s="59" t="s">
        <v>71</v>
      </c>
    </row>
    <row r="4" spans="1:11" ht="44.25" customHeight="1" x14ac:dyDescent="0.3">
      <c r="A4" s="112" t="s">
        <v>51</v>
      </c>
      <c r="B4" s="113"/>
      <c r="C4" s="118" t="s">
        <v>52</v>
      </c>
      <c r="D4" s="121" t="s">
        <v>28</v>
      </c>
      <c r="E4" s="122"/>
      <c r="F4" s="122"/>
      <c r="G4" s="122"/>
      <c r="H4" s="123"/>
    </row>
    <row r="5" spans="1:11" x14ac:dyDescent="0.3">
      <c r="A5" s="114"/>
      <c r="B5" s="115"/>
      <c r="C5" s="119"/>
      <c r="D5" s="124" t="s">
        <v>53</v>
      </c>
      <c r="E5" s="127" t="s">
        <v>3</v>
      </c>
      <c r="F5" s="128"/>
      <c r="G5" s="128"/>
      <c r="H5" s="129"/>
    </row>
    <row r="6" spans="1:11" x14ac:dyDescent="0.3">
      <c r="A6" s="116"/>
      <c r="B6" s="117"/>
      <c r="C6" s="119"/>
      <c r="D6" s="125"/>
      <c r="E6" s="130" t="s">
        <v>54</v>
      </c>
      <c r="F6" s="130" t="s">
        <v>55</v>
      </c>
      <c r="G6" s="130" t="s">
        <v>56</v>
      </c>
      <c r="H6" s="130" t="s">
        <v>57</v>
      </c>
    </row>
    <row r="7" spans="1:11" ht="105" customHeight="1" x14ac:dyDescent="0.3">
      <c r="A7" s="60" t="s">
        <v>30</v>
      </c>
      <c r="B7" s="60" t="s">
        <v>31</v>
      </c>
      <c r="C7" s="120"/>
      <c r="D7" s="126"/>
      <c r="E7" s="130"/>
      <c r="F7" s="130"/>
      <c r="G7" s="130"/>
      <c r="H7" s="130"/>
    </row>
    <row r="8" spans="1:11" s="5" customFormat="1" x14ac:dyDescent="0.3">
      <c r="A8" s="61"/>
      <c r="B8" s="61"/>
      <c r="C8" s="62" t="s">
        <v>26</v>
      </c>
      <c r="D8" s="63">
        <f>D10</f>
        <v>0</v>
      </c>
      <c r="E8" s="63">
        <f t="shared" ref="E8:H8" si="0">E10</f>
        <v>-159700</v>
      </c>
      <c r="F8" s="63">
        <f t="shared" si="0"/>
        <v>0</v>
      </c>
      <c r="G8" s="63">
        <f t="shared" si="0"/>
        <v>159700</v>
      </c>
      <c r="H8" s="63">
        <f t="shared" si="0"/>
        <v>0</v>
      </c>
    </row>
    <row r="9" spans="1:11" x14ac:dyDescent="0.3">
      <c r="A9" s="60"/>
      <c r="B9" s="60"/>
      <c r="C9" s="64" t="s">
        <v>3</v>
      </c>
      <c r="D9" s="65"/>
      <c r="E9" s="65"/>
      <c r="F9" s="65"/>
      <c r="G9" s="65"/>
      <c r="H9" s="65"/>
    </row>
    <row r="10" spans="1:11" s="5" customFormat="1" ht="34.5" x14ac:dyDescent="0.3">
      <c r="A10" s="66"/>
      <c r="B10" s="67"/>
      <c r="C10" s="67" t="s">
        <v>58</v>
      </c>
      <c r="D10" s="63">
        <f>D12</f>
        <v>0</v>
      </c>
      <c r="E10" s="63">
        <f t="shared" ref="E10:H10" si="1">E12</f>
        <v>-159700</v>
      </c>
      <c r="F10" s="63">
        <f t="shared" si="1"/>
        <v>0</v>
      </c>
      <c r="G10" s="63">
        <f t="shared" si="1"/>
        <v>159700</v>
      </c>
      <c r="H10" s="63">
        <f t="shared" si="1"/>
        <v>0</v>
      </c>
    </row>
    <row r="11" spans="1:11" x14ac:dyDescent="0.3">
      <c r="A11" s="50"/>
      <c r="B11" s="50"/>
      <c r="C11" s="50" t="s">
        <v>59</v>
      </c>
      <c r="D11" s="18"/>
      <c r="E11" s="18"/>
      <c r="F11" s="68"/>
      <c r="G11" s="68"/>
      <c r="H11" s="28"/>
    </row>
    <row r="12" spans="1:11" s="88" customFormat="1" ht="70.5" customHeight="1" x14ac:dyDescent="0.25">
      <c r="A12" s="50">
        <v>1023</v>
      </c>
      <c r="B12" s="50">
        <v>31003</v>
      </c>
      <c r="C12" s="29" t="s">
        <v>74</v>
      </c>
      <c r="D12" s="18">
        <f>SUM(D13:D15)</f>
        <v>0</v>
      </c>
      <c r="E12" s="18">
        <f>SUM(E13:E15)</f>
        <v>-159700</v>
      </c>
      <c r="F12" s="18">
        <f>SUM(F13:F15)</f>
        <v>0</v>
      </c>
      <c r="G12" s="18">
        <f>SUM(G13:G15)</f>
        <v>159700</v>
      </c>
      <c r="H12" s="18">
        <f>SUM(H13:H15)</f>
        <v>0</v>
      </c>
      <c r="K12" s="89"/>
    </row>
    <row r="13" spans="1:11" s="88" customFormat="1" ht="130.5" customHeight="1" x14ac:dyDescent="0.25">
      <c r="A13" s="50"/>
      <c r="B13" s="50"/>
      <c r="C13" s="29" t="s">
        <v>75</v>
      </c>
      <c r="D13" s="18">
        <f>E13+F13+G13+H13</f>
        <v>-159700</v>
      </c>
      <c r="E13" s="18">
        <f>'Հավելված 3'!F14</f>
        <v>-159700</v>
      </c>
      <c r="F13" s="18"/>
      <c r="G13" s="18"/>
      <c r="H13" s="18"/>
      <c r="K13" s="89"/>
    </row>
    <row r="14" spans="1:11" s="88" customFormat="1" ht="115.5" customHeight="1" x14ac:dyDescent="0.25">
      <c r="A14" s="50"/>
      <c r="B14" s="50"/>
      <c r="C14" s="29" t="s">
        <v>87</v>
      </c>
      <c r="D14" s="18">
        <f t="shared" ref="D14:D15" si="2">E14+F14+G14+H14</f>
        <v>145000</v>
      </c>
      <c r="E14" s="18"/>
      <c r="F14" s="18"/>
      <c r="G14" s="18">
        <f>'Հավելված 3'!F15</f>
        <v>145000</v>
      </c>
      <c r="H14" s="18"/>
      <c r="K14" s="89"/>
    </row>
    <row r="15" spans="1:11" s="88" customFormat="1" ht="128.25" customHeight="1" x14ac:dyDescent="0.25">
      <c r="A15" s="50"/>
      <c r="B15" s="50"/>
      <c r="C15" s="29" t="s">
        <v>88</v>
      </c>
      <c r="D15" s="18">
        <f t="shared" si="2"/>
        <v>14700</v>
      </c>
      <c r="E15" s="18"/>
      <c r="F15" s="18"/>
      <c r="G15" s="18">
        <f>'Հավելված 3'!F16</f>
        <v>14700</v>
      </c>
      <c r="H15" s="18"/>
      <c r="K15" s="89"/>
    </row>
  </sheetData>
  <mergeCells count="10">
    <mergeCell ref="A2:H2"/>
    <mergeCell ref="A4:B6"/>
    <mergeCell ref="C4:C7"/>
    <mergeCell ref="D4:H4"/>
    <mergeCell ref="D5:D7"/>
    <mergeCell ref="E5:H5"/>
    <mergeCell ref="E6:E7"/>
    <mergeCell ref="F6:F7"/>
    <mergeCell ref="G6:G7"/>
    <mergeCell ref="H6:H7"/>
  </mergeCells>
  <pageMargins left="0.70866141732283505" right="0.70866141732283505" top="0.5" bottom="0.53" header="0.31496062992126" footer="0.31496062992126"/>
  <pageSetup scale="75" firstPageNumber="2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A10" zoomScaleNormal="100" zoomScaleSheetLayoutView="100" workbookViewId="0">
      <selection activeCell="J11" sqref="J11"/>
    </sheetView>
  </sheetViews>
  <sheetFormatPr defaultRowHeight="13.5" x14ac:dyDescent="0.2"/>
  <cols>
    <col min="1" max="1" width="9" style="2" customWidth="1"/>
    <col min="2" max="2" width="9.5" style="2" customWidth="1"/>
    <col min="3" max="3" width="6.83203125" style="2" customWidth="1"/>
    <col min="4" max="4" width="11" style="2" customWidth="1"/>
    <col min="5" max="5" width="10.83203125" style="2" customWidth="1"/>
    <col min="6" max="6" width="71.5" style="2" customWidth="1"/>
    <col min="7" max="7" width="18.1640625" style="2" customWidth="1"/>
    <col min="8" max="8" width="20.5" style="2" customWidth="1"/>
    <col min="9" max="9" width="19" style="2" customWidth="1"/>
    <col min="10" max="10" width="24.33203125" style="2" customWidth="1"/>
    <col min="11" max="11" width="19" style="2" customWidth="1"/>
    <col min="12" max="12" width="23.1640625" style="2" customWidth="1"/>
    <col min="13" max="13" width="19.83203125" style="2" customWidth="1"/>
    <col min="14" max="14" width="16.1640625" style="2" bestFit="1" customWidth="1"/>
    <col min="15" max="15" width="17.83203125" style="2" bestFit="1" customWidth="1"/>
    <col min="16" max="16384" width="9.33203125" style="2"/>
  </cols>
  <sheetData>
    <row r="1" spans="1:12" ht="16.5" customHeight="1" x14ac:dyDescent="0.2">
      <c r="I1" s="4" t="s">
        <v>24</v>
      </c>
    </row>
    <row r="2" spans="1:12" ht="41.25" customHeight="1" x14ac:dyDescent="0.3">
      <c r="A2" s="131" t="s">
        <v>72</v>
      </c>
      <c r="B2" s="131"/>
      <c r="C2" s="131"/>
      <c r="D2" s="131"/>
      <c r="E2" s="131"/>
      <c r="F2" s="131"/>
      <c r="G2" s="131"/>
      <c r="H2" s="131"/>
      <c r="I2" s="131"/>
      <c r="J2" s="3"/>
    </row>
    <row r="3" spans="1:12" ht="17.25" x14ac:dyDescent="0.3">
      <c r="A3" s="6"/>
      <c r="B3" s="6"/>
      <c r="C3" s="6"/>
      <c r="D3" s="6"/>
      <c r="E3" s="6"/>
      <c r="F3" s="6"/>
      <c r="G3" s="8"/>
      <c r="H3" s="8"/>
      <c r="I3" s="6"/>
      <c r="J3" s="3"/>
    </row>
    <row r="4" spans="1:12" ht="22.5" customHeight="1" x14ac:dyDescent="0.2">
      <c r="A4" s="69"/>
      <c r="B4" s="69"/>
      <c r="C4" s="69"/>
      <c r="D4" s="69"/>
      <c r="E4" s="69"/>
      <c r="F4" s="69"/>
      <c r="G4" s="69"/>
      <c r="H4" s="69"/>
      <c r="I4" s="70" t="s">
        <v>73</v>
      </c>
    </row>
    <row r="5" spans="1:12" ht="59.25" customHeight="1" x14ac:dyDescent="0.2">
      <c r="A5" s="132" t="s">
        <v>13</v>
      </c>
      <c r="B5" s="132"/>
      <c r="C5" s="132"/>
      <c r="D5" s="132" t="s">
        <v>0</v>
      </c>
      <c r="E5" s="132"/>
      <c r="F5" s="132" t="s">
        <v>11</v>
      </c>
      <c r="G5" s="133" t="s">
        <v>28</v>
      </c>
      <c r="H5" s="134"/>
      <c r="I5" s="135"/>
    </row>
    <row r="6" spans="1:12" s="7" customFormat="1" ht="83.25" customHeight="1" x14ac:dyDescent="0.2">
      <c r="A6" s="71" t="s">
        <v>34</v>
      </c>
      <c r="B6" s="71" t="s">
        <v>35</v>
      </c>
      <c r="C6" s="71" t="s">
        <v>36</v>
      </c>
      <c r="D6" s="71" t="s">
        <v>32</v>
      </c>
      <c r="E6" s="71" t="s">
        <v>33</v>
      </c>
      <c r="F6" s="132"/>
      <c r="G6" s="72" t="s">
        <v>47</v>
      </c>
      <c r="H6" s="72" t="s">
        <v>48</v>
      </c>
      <c r="I6" s="72" t="s">
        <v>29</v>
      </c>
      <c r="K6" s="39"/>
    </row>
    <row r="7" spans="1:12" s="7" customFormat="1" ht="16.5" x14ac:dyDescent="0.2">
      <c r="A7" s="73"/>
      <c r="B7" s="73"/>
      <c r="C7" s="73"/>
      <c r="D7" s="73"/>
      <c r="E7" s="73"/>
      <c r="F7" s="37" t="s">
        <v>14</v>
      </c>
      <c r="G7" s="74">
        <f>G9</f>
        <v>0</v>
      </c>
      <c r="H7" s="74">
        <f t="shared" ref="H7:I7" si="0">H9</f>
        <v>0</v>
      </c>
      <c r="I7" s="74">
        <f t="shared" si="0"/>
        <v>0</v>
      </c>
      <c r="K7" s="39"/>
    </row>
    <row r="8" spans="1:12" s="7" customFormat="1" ht="16.5" x14ac:dyDescent="0.2">
      <c r="A8" s="73"/>
      <c r="B8" s="73"/>
      <c r="C8" s="73"/>
      <c r="D8" s="73"/>
      <c r="E8" s="73"/>
      <c r="F8" s="37" t="s">
        <v>3</v>
      </c>
      <c r="G8" s="74"/>
      <c r="H8" s="74"/>
      <c r="I8" s="74"/>
      <c r="J8" s="39"/>
    </row>
    <row r="9" spans="1:12" s="7" customFormat="1" ht="33" x14ac:dyDescent="0.2">
      <c r="A9" s="36" t="s">
        <v>4</v>
      </c>
      <c r="B9" s="73"/>
      <c r="C9" s="73"/>
      <c r="D9" s="73"/>
      <c r="E9" s="73"/>
      <c r="F9" s="37" t="s">
        <v>15</v>
      </c>
      <c r="G9" s="74">
        <f t="shared" ref="G9:I9" si="1">G11</f>
        <v>0</v>
      </c>
      <c r="H9" s="74">
        <f t="shared" si="1"/>
        <v>0</v>
      </c>
      <c r="I9" s="74">
        <f t="shared" si="1"/>
        <v>0</v>
      </c>
      <c r="J9" s="39"/>
    </row>
    <row r="10" spans="1:12" s="7" customFormat="1" ht="16.5" x14ac:dyDescent="0.2">
      <c r="A10" s="36"/>
      <c r="B10" s="73"/>
      <c r="C10" s="73"/>
      <c r="D10" s="73"/>
      <c r="E10" s="73"/>
      <c r="F10" s="37" t="s">
        <v>3</v>
      </c>
      <c r="G10" s="74"/>
      <c r="H10" s="74"/>
      <c r="I10" s="74"/>
    </row>
    <row r="11" spans="1:12" s="7" customFormat="1" ht="49.5" x14ac:dyDescent="0.2">
      <c r="A11" s="73"/>
      <c r="B11" s="36" t="s">
        <v>4</v>
      </c>
      <c r="C11" s="73"/>
      <c r="D11" s="73"/>
      <c r="E11" s="73"/>
      <c r="F11" s="37" t="s">
        <v>16</v>
      </c>
      <c r="G11" s="74">
        <f t="shared" ref="G11:I11" si="2">G13</f>
        <v>0</v>
      </c>
      <c r="H11" s="74">
        <f t="shared" si="2"/>
        <v>0</v>
      </c>
      <c r="I11" s="74">
        <f t="shared" si="2"/>
        <v>0</v>
      </c>
    </row>
    <row r="12" spans="1:12" s="7" customFormat="1" ht="16.5" x14ac:dyDescent="0.2">
      <c r="A12" s="73"/>
      <c r="B12" s="36"/>
      <c r="C12" s="73"/>
      <c r="D12" s="73"/>
      <c r="E12" s="73"/>
      <c r="F12" s="37" t="s">
        <v>3</v>
      </c>
      <c r="G12" s="74"/>
      <c r="H12" s="74"/>
      <c r="I12" s="74"/>
    </row>
    <row r="13" spans="1:12" s="7" customFormat="1" ht="16.5" x14ac:dyDescent="0.2">
      <c r="A13" s="73"/>
      <c r="B13" s="73"/>
      <c r="C13" s="36" t="s">
        <v>5</v>
      </c>
      <c r="D13" s="73"/>
      <c r="E13" s="10"/>
      <c r="F13" s="37" t="s">
        <v>17</v>
      </c>
      <c r="G13" s="74">
        <f t="shared" ref="G13:I13" si="3">G15</f>
        <v>0</v>
      </c>
      <c r="H13" s="74">
        <f t="shared" si="3"/>
        <v>0</v>
      </c>
      <c r="I13" s="74">
        <f t="shared" si="3"/>
        <v>0</v>
      </c>
      <c r="J13" s="39"/>
      <c r="K13" s="39"/>
      <c r="L13" s="39"/>
    </row>
    <row r="14" spans="1:12" s="7" customFormat="1" ht="16.5" x14ac:dyDescent="0.2">
      <c r="A14" s="73"/>
      <c r="B14" s="73"/>
      <c r="C14" s="36"/>
      <c r="D14" s="73"/>
      <c r="E14" s="10"/>
      <c r="F14" s="37" t="s">
        <v>3</v>
      </c>
      <c r="G14" s="74"/>
      <c r="H14" s="74"/>
      <c r="I14" s="74"/>
    </row>
    <row r="15" spans="1:12" s="7" customFormat="1" ht="16.5" x14ac:dyDescent="0.2">
      <c r="A15" s="73"/>
      <c r="B15" s="73"/>
      <c r="C15" s="36"/>
      <c r="D15" s="73"/>
      <c r="E15" s="10"/>
      <c r="F15" s="75" t="s">
        <v>19</v>
      </c>
      <c r="G15" s="74">
        <f>G16</f>
        <v>0</v>
      </c>
      <c r="H15" s="74">
        <f t="shared" ref="H15:I15" si="4">H16</f>
        <v>0</v>
      </c>
      <c r="I15" s="74">
        <f t="shared" si="4"/>
        <v>0</v>
      </c>
    </row>
    <row r="16" spans="1:12" s="7" customFormat="1" ht="16.5" x14ac:dyDescent="0.2">
      <c r="A16" s="73"/>
      <c r="B16" s="73"/>
      <c r="C16" s="36"/>
      <c r="D16" s="10">
        <v>1023</v>
      </c>
      <c r="E16" s="10"/>
      <c r="F16" s="37" t="s">
        <v>18</v>
      </c>
      <c r="G16" s="74">
        <f>G18</f>
        <v>0</v>
      </c>
      <c r="H16" s="74">
        <f t="shared" ref="H16:I16" si="5">H18</f>
        <v>0</v>
      </c>
      <c r="I16" s="74">
        <f t="shared" si="5"/>
        <v>0</v>
      </c>
    </row>
    <row r="17" spans="1:14" s="7" customFormat="1" ht="17.25" customHeight="1" x14ac:dyDescent="0.2">
      <c r="A17" s="73"/>
      <c r="B17" s="73"/>
      <c r="C17" s="36"/>
      <c r="D17" s="10"/>
      <c r="E17" s="10"/>
      <c r="F17" s="37" t="s">
        <v>3</v>
      </c>
      <c r="G17" s="40"/>
      <c r="H17" s="40"/>
      <c r="I17" s="40"/>
      <c r="K17" s="86"/>
      <c r="L17" s="86"/>
      <c r="M17" s="86"/>
      <c r="N17" s="86"/>
    </row>
    <row r="18" spans="1:14" s="7" customFormat="1" ht="44.25" customHeight="1" x14ac:dyDescent="0.2">
      <c r="A18" s="11"/>
      <c r="B18" s="11"/>
      <c r="C18" s="11"/>
      <c r="D18" s="10"/>
      <c r="E18" s="10">
        <v>31003</v>
      </c>
      <c r="F18" s="90" t="s">
        <v>76</v>
      </c>
      <c r="G18" s="40">
        <f t="shared" ref="G18:I18" si="6">G20</f>
        <v>0</v>
      </c>
      <c r="H18" s="40">
        <f t="shared" si="6"/>
        <v>0</v>
      </c>
      <c r="I18" s="40">
        <f t="shared" si="6"/>
        <v>0</v>
      </c>
      <c r="M18" s="39"/>
      <c r="N18" s="91"/>
    </row>
    <row r="19" spans="1:14" s="7" customFormat="1" ht="17.25" x14ac:dyDescent="0.2">
      <c r="A19" s="11"/>
      <c r="B19" s="11"/>
      <c r="C19" s="11"/>
      <c r="D19" s="10"/>
      <c r="E19" s="92"/>
      <c r="F19" s="15" t="s">
        <v>20</v>
      </c>
      <c r="G19" s="40"/>
      <c r="H19" s="40"/>
      <c r="I19" s="40"/>
    </row>
    <row r="20" spans="1:14" s="7" customFormat="1" ht="17.25" x14ac:dyDescent="0.2">
      <c r="A20" s="11"/>
      <c r="B20" s="11"/>
      <c r="C20" s="11"/>
      <c r="D20" s="10"/>
      <c r="E20" s="92"/>
      <c r="F20" s="17" t="s">
        <v>19</v>
      </c>
      <c r="G20" s="40">
        <f t="shared" ref="G20:I20" si="7">G22</f>
        <v>0</v>
      </c>
      <c r="H20" s="40">
        <f t="shared" si="7"/>
        <v>0</v>
      </c>
      <c r="I20" s="40">
        <f t="shared" si="7"/>
        <v>0</v>
      </c>
    </row>
    <row r="21" spans="1:14" s="7" customFormat="1" ht="34.5" x14ac:dyDescent="0.2">
      <c r="A21" s="11"/>
      <c r="B21" s="11"/>
      <c r="C21" s="11"/>
      <c r="D21" s="10"/>
      <c r="E21" s="92"/>
      <c r="F21" s="17" t="s">
        <v>21</v>
      </c>
      <c r="G21" s="40"/>
      <c r="H21" s="40"/>
      <c r="I21" s="40"/>
    </row>
    <row r="22" spans="1:14" s="7" customFormat="1" ht="17.25" x14ac:dyDescent="0.2">
      <c r="A22" s="11"/>
      <c r="B22" s="11"/>
      <c r="C22" s="11"/>
      <c r="D22" s="10"/>
      <c r="E22" s="92"/>
      <c r="F22" s="90" t="s">
        <v>22</v>
      </c>
      <c r="G22" s="40">
        <f t="shared" ref="G22:I25" si="8">G23</f>
        <v>0</v>
      </c>
      <c r="H22" s="40">
        <f t="shared" si="8"/>
        <v>0</v>
      </c>
      <c r="I22" s="40">
        <f t="shared" si="8"/>
        <v>0</v>
      </c>
    </row>
    <row r="23" spans="1:14" s="7" customFormat="1" ht="17.25" x14ac:dyDescent="0.2">
      <c r="A23" s="11"/>
      <c r="B23" s="11"/>
      <c r="C23" s="11"/>
      <c r="D23" s="10"/>
      <c r="E23" s="92"/>
      <c r="F23" s="90" t="s">
        <v>38</v>
      </c>
      <c r="G23" s="40">
        <f t="shared" si="8"/>
        <v>0</v>
      </c>
      <c r="H23" s="40">
        <f t="shared" si="8"/>
        <v>0</v>
      </c>
      <c r="I23" s="40">
        <f t="shared" si="8"/>
        <v>0</v>
      </c>
    </row>
    <row r="24" spans="1:14" s="7" customFormat="1" ht="16.5" x14ac:dyDescent="0.2">
      <c r="A24" s="11"/>
      <c r="B24" s="11"/>
      <c r="C24" s="11"/>
      <c r="D24" s="10"/>
      <c r="E24" s="92"/>
      <c r="F24" s="37" t="s">
        <v>39</v>
      </c>
      <c r="G24" s="40">
        <f>G25+G27</f>
        <v>0</v>
      </c>
      <c r="H24" s="40">
        <f t="shared" ref="H24:I24" si="9">H25+H27</f>
        <v>0</v>
      </c>
      <c r="I24" s="40">
        <f t="shared" si="9"/>
        <v>0</v>
      </c>
    </row>
    <row r="25" spans="1:14" s="7" customFormat="1" ht="16.5" x14ac:dyDescent="0.2">
      <c r="A25" s="11"/>
      <c r="B25" s="11"/>
      <c r="C25" s="11"/>
      <c r="D25" s="10"/>
      <c r="E25" s="92"/>
      <c r="F25" s="37" t="s">
        <v>77</v>
      </c>
      <c r="G25" s="40">
        <f t="shared" si="8"/>
        <v>0</v>
      </c>
      <c r="H25" s="40">
        <f t="shared" si="8"/>
        <v>-107477.2</v>
      </c>
      <c r="I25" s="40">
        <f t="shared" si="8"/>
        <v>-159700</v>
      </c>
    </row>
    <row r="26" spans="1:14" s="7" customFormat="1" ht="17.25" x14ac:dyDescent="0.2">
      <c r="A26" s="11"/>
      <c r="B26" s="11"/>
      <c r="C26" s="11"/>
      <c r="D26" s="10"/>
      <c r="E26" s="92"/>
      <c r="F26" s="29" t="s">
        <v>78</v>
      </c>
      <c r="G26" s="40">
        <f>'Հավելված 3'!D14</f>
        <v>0</v>
      </c>
      <c r="H26" s="40">
        <f>'Հավելված 3'!E14</f>
        <v>-107477.2</v>
      </c>
      <c r="I26" s="40">
        <f>'Հավելված 3'!F14</f>
        <v>-159700</v>
      </c>
    </row>
    <row r="27" spans="1:14" s="7" customFormat="1" ht="16.5" x14ac:dyDescent="0.2">
      <c r="A27" s="11"/>
      <c r="B27" s="11"/>
      <c r="C27" s="11"/>
      <c r="D27" s="10"/>
      <c r="E27" s="92"/>
      <c r="F27" s="37" t="s">
        <v>49</v>
      </c>
      <c r="G27" s="40">
        <f>G28</f>
        <v>0</v>
      </c>
      <c r="H27" s="40">
        <f t="shared" ref="H27:I27" si="10">H28</f>
        <v>107477.2</v>
      </c>
      <c r="I27" s="40">
        <f t="shared" si="10"/>
        <v>159700</v>
      </c>
    </row>
    <row r="28" spans="1:14" s="7" customFormat="1" ht="17.25" x14ac:dyDescent="0.2">
      <c r="A28" s="11"/>
      <c r="B28" s="11"/>
      <c r="C28" s="11"/>
      <c r="D28" s="10"/>
      <c r="E28" s="92"/>
      <c r="F28" s="29" t="s">
        <v>80</v>
      </c>
      <c r="G28" s="40">
        <f>'Հավելված 3'!D15+'Հավելված 3'!D16</f>
        <v>0</v>
      </c>
      <c r="H28" s="40">
        <f>'Հավելված 3'!E15+'Հավելված 3'!E16</f>
        <v>107477.2</v>
      </c>
      <c r="I28" s="40">
        <f>'Հավելված 3'!F15+'Հավելված 3'!F16</f>
        <v>159700</v>
      </c>
    </row>
  </sheetData>
  <mergeCells count="5">
    <mergeCell ref="A2:I2"/>
    <mergeCell ref="A5:C5"/>
    <mergeCell ref="D5:E5"/>
    <mergeCell ref="F5:F6"/>
    <mergeCell ref="G5:I5"/>
  </mergeCells>
  <pageMargins left="0.28999999999999998" right="0.23622047244094499" top="0.47244094488188998" bottom="0.511811023622047" header="0.31496062992126" footer="0.31496062992126"/>
  <pageSetup paperSize="9" scale="85" firstPageNumber="4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opLeftCell="A7" zoomScaleNormal="100" workbookViewId="0">
      <selection activeCell="K16" sqref="K16"/>
    </sheetView>
  </sheetViews>
  <sheetFormatPr defaultColWidth="10.6640625" defaultRowHeight="17.25" x14ac:dyDescent="0.3"/>
  <cols>
    <col min="1" max="1" width="14.1640625" style="9" customWidth="1"/>
    <col min="2" max="2" width="18" style="9" customWidth="1"/>
    <col min="3" max="3" width="57.83203125" style="9" customWidth="1"/>
    <col min="4" max="4" width="19.5" style="9" customWidth="1"/>
    <col min="5" max="5" width="22.6640625" style="9" customWidth="1"/>
    <col min="6" max="7" width="19.1640625" style="9" customWidth="1"/>
    <col min="8" max="8" width="17.33203125" style="9" bestFit="1" customWidth="1"/>
    <col min="9" max="9" width="15.83203125" style="9" customWidth="1"/>
    <col min="10" max="10" width="21.6640625" style="9" customWidth="1"/>
    <col min="11" max="11" width="20.6640625" style="9" customWidth="1"/>
    <col min="12" max="12" width="24.33203125" style="9" customWidth="1"/>
    <col min="13" max="13" width="19.1640625" style="9" customWidth="1"/>
    <col min="14" max="14" width="21.1640625" style="9" bestFit="1" customWidth="1"/>
    <col min="15" max="16384" width="10.6640625" style="9"/>
  </cols>
  <sheetData>
    <row r="1" spans="1:14" ht="27.75" customHeight="1" x14ac:dyDescent="0.3">
      <c r="F1" s="19" t="s">
        <v>25</v>
      </c>
      <c r="G1" s="19"/>
    </row>
    <row r="2" spans="1:14" ht="42" customHeight="1" x14ac:dyDescent="0.3">
      <c r="A2" s="111" t="s">
        <v>68</v>
      </c>
      <c r="B2" s="111"/>
      <c r="C2" s="111"/>
      <c r="D2" s="111"/>
      <c r="E2" s="111"/>
      <c r="F2" s="111"/>
      <c r="G2" s="76"/>
    </row>
    <row r="3" spans="1:14" x14ac:dyDescent="0.3">
      <c r="B3" s="49"/>
      <c r="C3" s="49"/>
      <c r="D3" s="49"/>
      <c r="E3" s="49"/>
      <c r="F3" s="59" t="s">
        <v>71</v>
      </c>
      <c r="G3" s="59"/>
    </row>
    <row r="4" spans="1:14" ht="61.5" customHeight="1" x14ac:dyDescent="0.3">
      <c r="A4" s="136" t="s">
        <v>0</v>
      </c>
      <c r="B4" s="137"/>
      <c r="C4" s="138" t="s">
        <v>61</v>
      </c>
      <c r="D4" s="140" t="s">
        <v>28</v>
      </c>
      <c r="E4" s="141"/>
      <c r="F4" s="142"/>
      <c r="G4" s="77"/>
    </row>
    <row r="5" spans="1:14" ht="57" customHeight="1" x14ac:dyDescent="0.3">
      <c r="A5" s="78" t="s">
        <v>62</v>
      </c>
      <c r="B5" s="78" t="s">
        <v>63</v>
      </c>
      <c r="C5" s="139"/>
      <c r="D5" s="16" t="s">
        <v>47</v>
      </c>
      <c r="E5" s="16" t="s">
        <v>48</v>
      </c>
      <c r="F5" s="16" t="s">
        <v>29</v>
      </c>
      <c r="G5" s="79"/>
    </row>
    <row r="6" spans="1:14" s="81" customFormat="1" x14ac:dyDescent="0.3">
      <c r="A6" s="52"/>
      <c r="B6" s="52"/>
      <c r="C6" s="80" t="s">
        <v>26</v>
      </c>
      <c r="D6" s="41">
        <f>D8</f>
        <v>0</v>
      </c>
      <c r="E6" s="41">
        <f t="shared" ref="E6" si="0">E8</f>
        <v>0</v>
      </c>
      <c r="F6" s="41">
        <f>F8</f>
        <v>0</v>
      </c>
      <c r="G6" s="42"/>
      <c r="K6" s="82"/>
      <c r="L6" s="82"/>
      <c r="M6" s="82"/>
    </row>
    <row r="7" spans="1:14" x14ac:dyDescent="0.3">
      <c r="A7" s="78"/>
      <c r="B7" s="78"/>
      <c r="C7" s="48" t="s">
        <v>3</v>
      </c>
      <c r="D7" s="51"/>
      <c r="E7" s="51"/>
      <c r="F7" s="51"/>
      <c r="G7" s="83"/>
      <c r="K7" s="38"/>
      <c r="L7" s="38"/>
      <c r="M7" s="38"/>
    </row>
    <row r="8" spans="1:14" x14ac:dyDescent="0.3">
      <c r="A8" s="50"/>
      <c r="B8" s="84"/>
      <c r="C8" s="84" t="s">
        <v>58</v>
      </c>
      <c r="D8" s="18">
        <f>D10</f>
        <v>0</v>
      </c>
      <c r="E8" s="18">
        <f t="shared" ref="E8:F8" si="1">E10</f>
        <v>0</v>
      </c>
      <c r="F8" s="18">
        <f t="shared" si="1"/>
        <v>0</v>
      </c>
      <c r="G8" s="30"/>
    </row>
    <row r="9" spans="1:14" x14ac:dyDescent="0.3">
      <c r="A9" s="50"/>
      <c r="B9" s="50"/>
      <c r="C9" s="50" t="s">
        <v>59</v>
      </c>
      <c r="D9" s="18"/>
      <c r="E9" s="18"/>
      <c r="F9" s="18"/>
      <c r="G9" s="30"/>
    </row>
    <row r="10" spans="1:14" ht="34.5" x14ac:dyDescent="0.3">
      <c r="A10" s="50">
        <v>1023</v>
      </c>
      <c r="B10" s="50">
        <v>31003</v>
      </c>
      <c r="C10" s="29" t="s">
        <v>74</v>
      </c>
      <c r="D10" s="18">
        <f t="shared" ref="D10:F10" si="2">D12</f>
        <v>0</v>
      </c>
      <c r="E10" s="18">
        <f t="shared" si="2"/>
        <v>0</v>
      </c>
      <c r="F10" s="18">
        <f t="shared" si="2"/>
        <v>0</v>
      </c>
      <c r="G10" s="30"/>
    </row>
    <row r="11" spans="1:14" x14ac:dyDescent="0.3">
      <c r="A11" s="50"/>
      <c r="B11" s="50"/>
      <c r="C11" s="50" t="s">
        <v>64</v>
      </c>
      <c r="D11" s="18"/>
      <c r="E11" s="18"/>
      <c r="F11" s="18"/>
      <c r="G11" s="30"/>
    </row>
    <row r="12" spans="1:14" x14ac:dyDescent="0.3">
      <c r="A12" s="50"/>
      <c r="B12" s="50"/>
      <c r="C12" s="29" t="s">
        <v>1</v>
      </c>
      <c r="D12" s="18">
        <f>SUM(D14:D16)</f>
        <v>0</v>
      </c>
      <c r="E12" s="18">
        <f>SUM(E14:E16)</f>
        <v>0</v>
      </c>
      <c r="F12" s="18">
        <f>SUM(F14:F16)</f>
        <v>0</v>
      </c>
      <c r="G12" s="30"/>
      <c r="K12" s="47"/>
      <c r="L12" s="47"/>
      <c r="M12" s="47"/>
      <c r="N12" s="47"/>
    </row>
    <row r="13" spans="1:14" x14ac:dyDescent="0.3">
      <c r="A13" s="50"/>
      <c r="B13" s="50"/>
      <c r="C13" s="93" t="s">
        <v>79</v>
      </c>
      <c r="D13" s="18"/>
      <c r="E13" s="18"/>
      <c r="F13" s="18"/>
      <c r="G13" s="30"/>
    </row>
    <row r="14" spans="1:14" ht="102" customHeight="1" x14ac:dyDescent="0.3">
      <c r="A14" s="110"/>
      <c r="B14" s="110"/>
      <c r="C14" s="29" t="s">
        <v>75</v>
      </c>
      <c r="D14" s="18">
        <f>-(D15+D16)</f>
        <v>0</v>
      </c>
      <c r="E14" s="18">
        <f>-(E15+E16)</f>
        <v>-107477.2</v>
      </c>
      <c r="F14" s="18">
        <f>-(F15+F16)</f>
        <v>-159700</v>
      </c>
      <c r="G14" s="30"/>
      <c r="H14" s="38"/>
      <c r="J14" s="47"/>
      <c r="K14" s="47"/>
      <c r="L14" s="47"/>
      <c r="M14" s="47"/>
      <c r="N14" s="47"/>
    </row>
    <row r="15" spans="1:14" ht="95.25" customHeight="1" x14ac:dyDescent="0.3">
      <c r="A15" s="110"/>
      <c r="B15" s="110"/>
      <c r="C15" s="29" t="s">
        <v>87</v>
      </c>
      <c r="D15" s="18">
        <v>0</v>
      </c>
      <c r="E15" s="18">
        <v>107477.2</v>
      </c>
      <c r="F15" s="18">
        <v>145000</v>
      </c>
      <c r="G15" s="30"/>
      <c r="J15" s="47"/>
      <c r="K15" s="47"/>
      <c r="L15" s="47"/>
      <c r="M15" s="47"/>
      <c r="N15" s="47"/>
    </row>
    <row r="16" spans="1:14" ht="91.5" customHeight="1" x14ac:dyDescent="0.3">
      <c r="A16" s="110"/>
      <c r="B16" s="110"/>
      <c r="C16" s="29" t="s">
        <v>88</v>
      </c>
      <c r="D16" s="18">
        <v>0</v>
      </c>
      <c r="E16" s="18">
        <v>0</v>
      </c>
      <c r="F16" s="18">
        <v>14700</v>
      </c>
      <c r="G16" s="30"/>
      <c r="J16" s="47"/>
      <c r="K16" s="47"/>
      <c r="L16" s="47"/>
      <c r="M16" s="47"/>
      <c r="N16" s="47"/>
    </row>
  </sheetData>
  <mergeCells count="4">
    <mergeCell ref="A2:F2"/>
    <mergeCell ref="A4:B4"/>
    <mergeCell ref="C4:C5"/>
    <mergeCell ref="D4:F4"/>
  </mergeCells>
  <pageMargins left="0.70866141732283505" right="0.22" top="0.5" bottom="0.43" header="0.31496062992126" footer="0.25"/>
  <pageSetup scale="94" firstPageNumber="6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25" zoomScaleNormal="100" zoomScaleSheetLayoutView="100" workbookViewId="0">
      <selection activeCell="C14" sqref="C14:E14"/>
    </sheetView>
  </sheetViews>
  <sheetFormatPr defaultColWidth="10.6640625" defaultRowHeight="17.25" x14ac:dyDescent="0.3"/>
  <cols>
    <col min="1" max="1" width="48.83203125" style="9" customWidth="1"/>
    <col min="2" max="2" width="72.5" style="9" customWidth="1"/>
    <col min="3" max="3" width="19.1640625" style="9" customWidth="1"/>
    <col min="4" max="4" width="20.33203125" style="9" customWidth="1"/>
    <col min="5" max="5" width="19.33203125" style="9" customWidth="1"/>
    <col min="6" max="6" width="19" style="9" bestFit="1" customWidth="1"/>
    <col min="7" max="16384" width="10.6640625" style="9"/>
  </cols>
  <sheetData>
    <row r="1" spans="1:5" x14ac:dyDescent="0.3">
      <c r="E1" s="19" t="s">
        <v>60</v>
      </c>
    </row>
    <row r="2" spans="1:5" x14ac:dyDescent="0.3">
      <c r="E2" s="19" t="s">
        <v>37</v>
      </c>
    </row>
    <row r="3" spans="1:5" ht="51.75" customHeight="1" x14ac:dyDescent="0.3">
      <c r="A3" s="149" t="s">
        <v>50</v>
      </c>
      <c r="B3" s="149"/>
      <c r="C3" s="149"/>
      <c r="D3" s="149"/>
      <c r="E3" s="149"/>
    </row>
    <row r="4" spans="1:5" ht="10.5" customHeight="1" x14ac:dyDescent="0.3"/>
    <row r="5" spans="1:5" x14ac:dyDescent="0.3">
      <c r="A5" s="148" t="s">
        <v>1</v>
      </c>
      <c r="B5" s="148"/>
      <c r="C5" s="148"/>
      <c r="D5" s="148"/>
      <c r="E5" s="148"/>
    </row>
    <row r="6" spans="1:5" ht="9" customHeight="1" x14ac:dyDescent="0.3"/>
    <row r="7" spans="1:5" x14ac:dyDescent="0.3">
      <c r="A7" s="150" t="s">
        <v>6</v>
      </c>
      <c r="B7" s="150"/>
      <c r="C7" s="147"/>
      <c r="D7" s="147"/>
      <c r="E7" s="150"/>
    </row>
    <row r="9" spans="1:5" x14ac:dyDescent="0.3">
      <c r="A9" s="20" t="s">
        <v>7</v>
      </c>
      <c r="B9" s="20" t="s">
        <v>8</v>
      </c>
      <c r="C9" s="21"/>
      <c r="D9" s="21"/>
    </row>
    <row r="10" spans="1:5" x14ac:dyDescent="0.3">
      <c r="A10" s="22">
        <v>1023</v>
      </c>
      <c r="B10" s="23" t="s">
        <v>2</v>
      </c>
      <c r="C10" s="24"/>
      <c r="D10" s="24"/>
    </row>
    <row r="11" spans="1:5" x14ac:dyDescent="0.3">
      <c r="A11" s="25"/>
    </row>
    <row r="12" spans="1:5" x14ac:dyDescent="0.3">
      <c r="A12" s="26" t="s">
        <v>9</v>
      </c>
    </row>
    <row r="13" spans="1:5" x14ac:dyDescent="0.3">
      <c r="A13" s="25"/>
      <c r="E13" s="27"/>
    </row>
    <row r="14" spans="1:5" ht="45" customHeight="1" x14ac:dyDescent="0.3">
      <c r="A14" s="12" t="s">
        <v>42</v>
      </c>
      <c r="B14" s="13">
        <v>1023</v>
      </c>
      <c r="C14" s="151" t="s">
        <v>23</v>
      </c>
      <c r="D14" s="151"/>
      <c r="E14" s="151"/>
    </row>
    <row r="15" spans="1:5" ht="34.5" x14ac:dyDescent="0.3">
      <c r="A15" s="14" t="s">
        <v>43</v>
      </c>
      <c r="B15" s="15">
        <v>31003</v>
      </c>
      <c r="C15" s="87" t="s">
        <v>47</v>
      </c>
      <c r="D15" s="87" t="s">
        <v>48</v>
      </c>
      <c r="E15" s="87" t="s">
        <v>29</v>
      </c>
    </row>
    <row r="16" spans="1:5" ht="34.5" x14ac:dyDescent="0.3">
      <c r="A16" s="14" t="s">
        <v>44</v>
      </c>
      <c r="B16" s="17" t="s">
        <v>81</v>
      </c>
      <c r="C16" s="94"/>
      <c r="D16" s="94"/>
      <c r="E16" s="94"/>
    </row>
    <row r="17" spans="1:5" ht="51.75" x14ac:dyDescent="0.3">
      <c r="A17" s="14" t="s">
        <v>45</v>
      </c>
      <c r="B17" s="14" t="s">
        <v>82</v>
      </c>
      <c r="C17" s="94"/>
      <c r="D17" s="94"/>
      <c r="E17" s="94"/>
    </row>
    <row r="18" spans="1:5" ht="34.5" x14ac:dyDescent="0.3">
      <c r="A18" s="14" t="s">
        <v>46</v>
      </c>
      <c r="B18" s="14" t="s">
        <v>40</v>
      </c>
      <c r="C18" s="94"/>
      <c r="D18" s="94"/>
      <c r="E18" s="94"/>
    </row>
    <row r="19" spans="1:5" ht="34.5" x14ac:dyDescent="0.3">
      <c r="A19" s="14" t="s">
        <v>83</v>
      </c>
      <c r="B19" s="14" t="s">
        <v>41</v>
      </c>
      <c r="C19" s="94"/>
      <c r="D19" s="94"/>
      <c r="E19" s="94"/>
    </row>
    <row r="20" spans="1:5" x14ac:dyDescent="0.3">
      <c r="A20" s="145" t="s">
        <v>10</v>
      </c>
      <c r="B20" s="146"/>
      <c r="C20" s="94"/>
      <c r="D20" s="94"/>
      <c r="E20" s="94"/>
    </row>
    <row r="21" spans="1:5" x14ac:dyDescent="0.3">
      <c r="A21" s="143" t="s">
        <v>85</v>
      </c>
      <c r="B21" s="144"/>
      <c r="C21" s="101"/>
      <c r="D21" s="101">
        <v>19000</v>
      </c>
      <c r="E21" s="101">
        <v>19000</v>
      </c>
    </row>
    <row r="22" spans="1:5" ht="21" customHeight="1" x14ac:dyDescent="0.3">
      <c r="A22" s="143" t="s">
        <v>86</v>
      </c>
      <c r="B22" s="144"/>
      <c r="C22" s="95"/>
      <c r="D22" s="95">
        <v>1</v>
      </c>
      <c r="E22" s="95">
        <v>1</v>
      </c>
    </row>
    <row r="23" spans="1:5" ht="21" customHeight="1" x14ac:dyDescent="0.3">
      <c r="A23" s="143" t="s">
        <v>89</v>
      </c>
      <c r="B23" s="144"/>
      <c r="C23" s="95"/>
      <c r="D23" s="95"/>
      <c r="E23" s="95">
        <v>1</v>
      </c>
    </row>
    <row r="24" spans="1:5" ht="21" customHeight="1" x14ac:dyDescent="0.3">
      <c r="A24" s="143" t="s">
        <v>113</v>
      </c>
      <c r="B24" s="144"/>
      <c r="C24" s="101"/>
      <c r="D24" s="101"/>
      <c r="E24" s="101">
        <v>19000</v>
      </c>
    </row>
    <row r="25" spans="1:5" ht="21" customHeight="1" x14ac:dyDescent="0.3">
      <c r="A25" s="143" t="s">
        <v>90</v>
      </c>
      <c r="B25" s="144"/>
      <c r="C25" s="95"/>
      <c r="D25" s="95">
        <v>80</v>
      </c>
      <c r="E25" s="95">
        <v>100</v>
      </c>
    </row>
    <row r="26" spans="1:5" x14ac:dyDescent="0.3">
      <c r="A26" s="96" t="s">
        <v>12</v>
      </c>
      <c r="B26" s="97"/>
      <c r="C26" s="18">
        <f>'Հավելված 2'!G18</f>
        <v>0</v>
      </c>
      <c r="D26" s="18">
        <f>'Հավելված 2'!H18</f>
        <v>0</v>
      </c>
      <c r="E26" s="18">
        <f>'Հավելված 2'!I18</f>
        <v>0</v>
      </c>
    </row>
    <row r="27" spans="1:5" x14ac:dyDescent="0.3">
      <c r="E27" s="19" t="s">
        <v>66</v>
      </c>
    </row>
    <row r="28" spans="1:5" ht="53.25" customHeight="1" x14ac:dyDescent="0.3">
      <c r="A28" s="149" t="s">
        <v>70</v>
      </c>
      <c r="B28" s="149"/>
      <c r="C28" s="149"/>
      <c r="D28" s="149"/>
      <c r="E28" s="149"/>
    </row>
    <row r="29" spans="1:5" ht="10.5" customHeight="1" x14ac:dyDescent="0.3"/>
    <row r="30" spans="1:5" x14ac:dyDescent="0.3">
      <c r="A30" s="148" t="s">
        <v>1</v>
      </c>
      <c r="B30" s="148"/>
      <c r="C30" s="148"/>
      <c r="D30" s="148"/>
      <c r="E30" s="148"/>
    </row>
    <row r="31" spans="1:5" ht="11.25" customHeight="1" x14ac:dyDescent="0.3"/>
    <row r="32" spans="1:5" x14ac:dyDescent="0.3">
      <c r="A32" s="147" t="s">
        <v>67</v>
      </c>
      <c r="B32" s="147"/>
      <c r="C32" s="147"/>
      <c r="D32" s="147"/>
      <c r="E32" s="147"/>
    </row>
    <row r="33" spans="1:6" x14ac:dyDescent="0.3">
      <c r="A33" s="32"/>
      <c r="B33" s="32"/>
      <c r="C33" s="32"/>
      <c r="D33" s="32"/>
      <c r="E33" s="32"/>
    </row>
    <row r="34" spans="1:6" x14ac:dyDescent="0.3">
      <c r="A34" s="35" t="s">
        <v>7</v>
      </c>
      <c r="B34" s="35" t="s">
        <v>8</v>
      </c>
      <c r="C34" s="21"/>
      <c r="D34" s="21"/>
    </row>
    <row r="35" spans="1:6" x14ac:dyDescent="0.3">
      <c r="A35" s="33">
        <v>1023</v>
      </c>
      <c r="B35" s="34" t="s">
        <v>2</v>
      </c>
      <c r="C35" s="24"/>
      <c r="D35" s="24"/>
    </row>
    <row r="36" spans="1:6" x14ac:dyDescent="0.3">
      <c r="A36" s="25"/>
    </row>
    <row r="37" spans="1:6" x14ac:dyDescent="0.3">
      <c r="A37" s="26" t="s">
        <v>9</v>
      </c>
    </row>
    <row r="38" spans="1:6" x14ac:dyDescent="0.3">
      <c r="A38" s="25"/>
      <c r="E38" s="27"/>
    </row>
    <row r="39" spans="1:6" ht="60.75" customHeight="1" x14ac:dyDescent="0.3">
      <c r="A39" s="12" t="s">
        <v>42</v>
      </c>
      <c r="B39" s="13">
        <v>1023</v>
      </c>
      <c r="C39" s="151" t="s">
        <v>23</v>
      </c>
      <c r="D39" s="151"/>
      <c r="E39" s="151"/>
    </row>
    <row r="40" spans="1:6" ht="34.5" x14ac:dyDescent="0.3">
      <c r="A40" s="14" t="s">
        <v>43</v>
      </c>
      <c r="B40" s="15">
        <v>31003</v>
      </c>
      <c r="C40" s="100" t="s">
        <v>47</v>
      </c>
      <c r="D40" s="100" t="s">
        <v>48</v>
      </c>
      <c r="E40" s="100" t="s">
        <v>29</v>
      </c>
    </row>
    <row r="41" spans="1:6" ht="34.5" x14ac:dyDescent="0.3">
      <c r="A41" s="14" t="s">
        <v>44</v>
      </c>
      <c r="B41" s="17" t="s">
        <v>81</v>
      </c>
      <c r="C41" s="94"/>
      <c r="D41" s="94"/>
      <c r="E41" s="94"/>
    </row>
    <row r="42" spans="1:6" ht="51.75" x14ac:dyDescent="0.3">
      <c r="A42" s="14" t="s">
        <v>45</v>
      </c>
      <c r="B42" s="14" t="s">
        <v>82</v>
      </c>
      <c r="C42" s="94"/>
      <c r="D42" s="94"/>
      <c r="E42" s="94"/>
      <c r="F42" s="85"/>
    </row>
    <row r="43" spans="1:6" ht="34.5" x14ac:dyDescent="0.3">
      <c r="A43" s="14" t="s">
        <v>46</v>
      </c>
      <c r="B43" s="14" t="s">
        <v>40</v>
      </c>
      <c r="C43" s="94"/>
      <c r="D43" s="94"/>
      <c r="E43" s="94"/>
      <c r="F43" s="85"/>
    </row>
    <row r="44" spans="1:6" ht="34.5" x14ac:dyDescent="0.3">
      <c r="A44" s="14" t="s">
        <v>83</v>
      </c>
      <c r="B44" s="14" t="s">
        <v>41</v>
      </c>
      <c r="C44" s="94"/>
      <c r="D44" s="94"/>
      <c r="E44" s="94"/>
      <c r="F44" s="85"/>
    </row>
    <row r="45" spans="1:6" x14ac:dyDescent="0.3">
      <c r="A45" s="145" t="s">
        <v>10</v>
      </c>
      <c r="B45" s="146"/>
      <c r="C45" s="94"/>
      <c r="D45" s="94"/>
      <c r="E45" s="94"/>
    </row>
    <row r="46" spans="1:6" x14ac:dyDescent="0.3">
      <c r="A46" s="143" t="s">
        <v>85</v>
      </c>
      <c r="B46" s="144"/>
      <c r="C46" s="101"/>
      <c r="D46" s="101">
        <v>19000</v>
      </c>
      <c r="E46" s="101">
        <v>19000</v>
      </c>
      <c r="F46" s="85"/>
    </row>
    <row r="47" spans="1:6" ht="21" customHeight="1" x14ac:dyDescent="0.3">
      <c r="A47" s="143" t="s">
        <v>86</v>
      </c>
      <c r="B47" s="144"/>
      <c r="C47" s="95"/>
      <c r="D47" s="95">
        <v>1</v>
      </c>
      <c r="E47" s="95">
        <v>1</v>
      </c>
      <c r="F47" s="85"/>
    </row>
    <row r="48" spans="1:6" ht="21" customHeight="1" x14ac:dyDescent="0.3">
      <c r="A48" s="143" t="s">
        <v>89</v>
      </c>
      <c r="B48" s="144"/>
      <c r="C48" s="95"/>
      <c r="D48" s="95"/>
      <c r="E48" s="95">
        <v>1</v>
      </c>
      <c r="F48" s="102"/>
    </row>
    <row r="49" spans="1:5" ht="21" customHeight="1" x14ac:dyDescent="0.3">
      <c r="A49" s="143" t="s">
        <v>113</v>
      </c>
      <c r="B49" s="144"/>
      <c r="C49" s="101"/>
      <c r="D49" s="101"/>
      <c r="E49" s="101">
        <v>19000</v>
      </c>
    </row>
    <row r="50" spans="1:5" ht="21" customHeight="1" x14ac:dyDescent="0.3">
      <c r="A50" s="143" t="s">
        <v>90</v>
      </c>
      <c r="B50" s="144"/>
      <c r="C50" s="95"/>
      <c r="D50" s="95">
        <v>80</v>
      </c>
      <c r="E50" s="95">
        <v>100</v>
      </c>
    </row>
    <row r="51" spans="1:5" x14ac:dyDescent="0.3">
      <c r="A51" s="96" t="s">
        <v>12</v>
      </c>
      <c r="B51" s="97"/>
      <c r="C51" s="18">
        <f>'Հավելված 2'!G18</f>
        <v>0</v>
      </c>
      <c r="D51" s="18">
        <f>'Հավելված 2'!H18</f>
        <v>0</v>
      </c>
      <c r="E51" s="18">
        <f>'Հավելված 2'!I18</f>
        <v>0</v>
      </c>
    </row>
    <row r="52" spans="1:5" s="31" customFormat="1" ht="26.25" customHeight="1" x14ac:dyDescent="0.3">
      <c r="A52" s="98"/>
      <c r="B52" s="99"/>
    </row>
    <row r="55" spans="1:5" x14ac:dyDescent="0.3">
      <c r="C55" s="38"/>
      <c r="D55" s="38"/>
      <c r="E55" s="38"/>
    </row>
  </sheetData>
  <autoFilter ref="A1:A13"/>
  <mergeCells count="20">
    <mergeCell ref="C39:E39"/>
    <mergeCell ref="A45:B45"/>
    <mergeCell ref="A46:B46"/>
    <mergeCell ref="A47:B47"/>
    <mergeCell ref="A48:B48"/>
    <mergeCell ref="A49:B49"/>
    <mergeCell ref="A50:B50"/>
    <mergeCell ref="A3:E3"/>
    <mergeCell ref="A5:E5"/>
    <mergeCell ref="A7:E7"/>
    <mergeCell ref="A28:E28"/>
    <mergeCell ref="C14:E14"/>
    <mergeCell ref="A20:B20"/>
    <mergeCell ref="A21:B21"/>
    <mergeCell ref="A22:B22"/>
    <mergeCell ref="A25:B25"/>
    <mergeCell ref="A23:B23"/>
    <mergeCell ref="A24:B24"/>
    <mergeCell ref="A32:E32"/>
    <mergeCell ref="A30:E30"/>
  </mergeCells>
  <pageMargins left="0.39370078740157499" right="0.23622047244094499" top="0.47244094488188998" bottom="0.511811023622047" header="0.31496062992126" footer="0.31496062992126"/>
  <pageSetup paperSize="9" scale="82" firstPageNumber="8" orientation="landscape" useFirstPageNumber="1" r:id="rId1"/>
  <headerFooter>
    <oddFooter>&amp;C&amp;P</oddFooter>
  </headerFooter>
  <rowBreaks count="2" manualBreakCount="2">
    <brk id="25" max="4" man="1"/>
    <brk id="51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zoomScaleNormal="100" workbookViewId="0">
      <selection activeCell="I11" sqref="I11"/>
    </sheetView>
  </sheetViews>
  <sheetFormatPr defaultRowHeight="13.5" x14ac:dyDescent="0.2"/>
  <cols>
    <col min="1" max="1" width="21.1640625" style="45" customWidth="1"/>
    <col min="2" max="2" width="31.33203125" style="45" customWidth="1"/>
    <col min="3" max="3" width="22.6640625" style="45" customWidth="1"/>
    <col min="4" max="4" width="15.6640625" style="45" customWidth="1"/>
    <col min="5" max="5" width="21.83203125" style="45" customWidth="1"/>
    <col min="6" max="6" width="14" style="45" customWidth="1"/>
    <col min="7" max="7" width="24.6640625" style="45" customWidth="1"/>
    <col min="8" max="8" width="16.33203125" style="45" bestFit="1" customWidth="1"/>
    <col min="9" max="9" width="13.5" style="45" bestFit="1" customWidth="1"/>
    <col min="10" max="10" width="9.33203125" style="45"/>
    <col min="11" max="11" width="14" style="45" bestFit="1" customWidth="1"/>
    <col min="12" max="12" width="9.33203125" style="45"/>
    <col min="13" max="13" width="14" style="45" bestFit="1" customWidth="1"/>
    <col min="14" max="14" width="14.1640625" style="45" bestFit="1" customWidth="1"/>
    <col min="15" max="16384" width="9.33203125" style="45"/>
  </cols>
  <sheetData>
    <row r="1" spans="1:9" ht="17.25" x14ac:dyDescent="0.2">
      <c r="A1" s="43"/>
      <c r="B1" s="43"/>
      <c r="C1" s="43"/>
      <c r="D1" s="43"/>
      <c r="E1" s="43"/>
      <c r="F1" s="43"/>
      <c r="G1" s="44" t="s">
        <v>65</v>
      </c>
    </row>
    <row r="2" spans="1:9" ht="45" customHeight="1" x14ac:dyDescent="0.2">
      <c r="A2" s="156" t="s">
        <v>69</v>
      </c>
      <c r="B2" s="156"/>
      <c r="C2" s="156"/>
      <c r="D2" s="156"/>
      <c r="E2" s="156"/>
      <c r="F2" s="156"/>
      <c r="G2" s="156"/>
    </row>
    <row r="3" spans="1:9" ht="17.25" x14ac:dyDescent="0.2">
      <c r="A3" s="46"/>
      <c r="B3" s="46"/>
      <c r="C3" s="46"/>
      <c r="D3" s="46"/>
      <c r="E3" s="46"/>
      <c r="F3" s="46"/>
      <c r="G3" s="46"/>
    </row>
    <row r="4" spans="1:9" ht="74.25" customHeight="1" x14ac:dyDescent="0.2">
      <c r="A4" s="152" t="s">
        <v>91</v>
      </c>
      <c r="B4" s="154"/>
      <c r="C4" s="154"/>
      <c r="D4" s="154"/>
      <c r="E4" s="155" t="s">
        <v>28</v>
      </c>
      <c r="F4" s="155"/>
      <c r="G4" s="155"/>
    </row>
    <row r="5" spans="1:9" x14ac:dyDescent="0.2">
      <c r="A5" s="155" t="s">
        <v>92</v>
      </c>
      <c r="B5" s="155" t="s">
        <v>93</v>
      </c>
      <c r="C5" s="155" t="s">
        <v>94</v>
      </c>
      <c r="D5" s="155" t="s">
        <v>95</v>
      </c>
      <c r="E5" s="155" t="s">
        <v>96</v>
      </c>
      <c r="F5" s="155" t="s">
        <v>97</v>
      </c>
      <c r="G5" s="155" t="s">
        <v>98</v>
      </c>
    </row>
    <row r="6" spans="1:9" ht="25.5" customHeight="1" x14ac:dyDescent="0.2">
      <c r="A6" s="155"/>
      <c r="B6" s="155"/>
      <c r="C6" s="155"/>
      <c r="D6" s="155"/>
      <c r="E6" s="155"/>
      <c r="F6" s="155"/>
      <c r="G6" s="155"/>
    </row>
    <row r="7" spans="1:9" ht="17.25" x14ac:dyDescent="0.3">
      <c r="A7" s="152" t="s">
        <v>19</v>
      </c>
      <c r="B7" s="154"/>
      <c r="C7" s="154"/>
      <c r="D7" s="154"/>
      <c r="E7" s="154"/>
      <c r="F7" s="153"/>
      <c r="G7" s="103">
        <f>G8</f>
        <v>0</v>
      </c>
      <c r="H7" s="109"/>
    </row>
    <row r="8" spans="1:9" ht="45.75" customHeight="1" x14ac:dyDescent="0.3">
      <c r="A8" s="104" t="s">
        <v>99</v>
      </c>
      <c r="B8" s="104" t="s">
        <v>100</v>
      </c>
      <c r="C8" s="50" t="s">
        <v>101</v>
      </c>
      <c r="D8" s="140" t="s">
        <v>102</v>
      </c>
      <c r="E8" s="141"/>
      <c r="F8" s="142"/>
      <c r="G8" s="103">
        <f>G9</f>
        <v>0</v>
      </c>
    </row>
    <row r="9" spans="1:9" ht="28.5" customHeight="1" x14ac:dyDescent="0.3">
      <c r="A9" s="104" t="s">
        <v>107</v>
      </c>
      <c r="B9" s="140" t="s">
        <v>74</v>
      </c>
      <c r="C9" s="141"/>
      <c r="D9" s="141"/>
      <c r="E9" s="141"/>
      <c r="F9" s="142"/>
      <c r="G9" s="103">
        <f>G10+G13</f>
        <v>0</v>
      </c>
      <c r="H9" s="105"/>
      <c r="I9" s="105"/>
    </row>
    <row r="10" spans="1:9" ht="17.25" x14ac:dyDescent="0.3">
      <c r="A10" s="104"/>
      <c r="B10" s="152" t="s">
        <v>108</v>
      </c>
      <c r="C10" s="153"/>
      <c r="D10" s="104"/>
      <c r="E10" s="104"/>
      <c r="F10" s="104"/>
      <c r="G10" s="103">
        <f>G11+G12</f>
        <v>-14700</v>
      </c>
    </row>
    <row r="11" spans="1:9" ht="34.5" x14ac:dyDescent="0.2">
      <c r="A11" s="104" t="s">
        <v>109</v>
      </c>
      <c r="B11" s="106" t="s">
        <v>110</v>
      </c>
      <c r="C11" s="107" t="s">
        <v>104</v>
      </c>
      <c r="D11" s="104" t="s">
        <v>105</v>
      </c>
      <c r="E11" s="106"/>
      <c r="F11" s="106"/>
      <c r="G11" s="18">
        <f>'Հավելված 3'!F14</f>
        <v>-159700</v>
      </c>
      <c r="H11" s="105"/>
    </row>
    <row r="12" spans="1:9" ht="51.75" x14ac:dyDescent="0.2">
      <c r="A12" s="104">
        <v>71241200</v>
      </c>
      <c r="B12" s="106" t="s">
        <v>111</v>
      </c>
      <c r="C12" s="107" t="s">
        <v>104</v>
      </c>
      <c r="D12" s="104" t="s">
        <v>105</v>
      </c>
      <c r="E12" s="108">
        <v>145000000</v>
      </c>
      <c r="F12" s="106">
        <v>1</v>
      </c>
      <c r="G12" s="18">
        <f>E12*F12/1000</f>
        <v>145000</v>
      </c>
      <c r="H12" s="105"/>
    </row>
    <row r="13" spans="1:9" ht="17.25" x14ac:dyDescent="0.3">
      <c r="A13" s="104"/>
      <c r="B13" s="152" t="s">
        <v>103</v>
      </c>
      <c r="C13" s="153"/>
      <c r="D13" s="104"/>
      <c r="E13" s="104"/>
      <c r="F13" s="104"/>
      <c r="G13" s="103">
        <f>SUM(G14)</f>
        <v>14700</v>
      </c>
      <c r="H13" s="105"/>
    </row>
    <row r="14" spans="1:9" ht="51.75" x14ac:dyDescent="0.2">
      <c r="A14" s="104">
        <v>71351230</v>
      </c>
      <c r="B14" s="106" t="s">
        <v>112</v>
      </c>
      <c r="C14" s="107" t="s">
        <v>106</v>
      </c>
      <c r="D14" s="104" t="s">
        <v>105</v>
      </c>
      <c r="E14" s="108">
        <v>18000000</v>
      </c>
      <c r="F14" s="106">
        <v>1</v>
      </c>
      <c r="G14" s="18">
        <v>14700</v>
      </c>
      <c r="H14" s="105"/>
    </row>
  </sheetData>
  <mergeCells count="15">
    <mergeCell ref="D8:F8"/>
    <mergeCell ref="A2:G2"/>
    <mergeCell ref="A4:D4"/>
    <mergeCell ref="E4:G4"/>
    <mergeCell ref="A5:A6"/>
    <mergeCell ref="B5:B6"/>
    <mergeCell ref="C5:C6"/>
    <mergeCell ref="D5:D6"/>
    <mergeCell ref="E5:E6"/>
    <mergeCell ref="F5:F6"/>
    <mergeCell ref="G5:G6"/>
    <mergeCell ref="A7:F7"/>
    <mergeCell ref="B9:F9"/>
    <mergeCell ref="B10:C10"/>
    <mergeCell ref="B13:C13"/>
  </mergeCells>
  <pageMargins left="0.9" right="0.17" top="0.41" bottom="0.44" header="0.17" footer="0.17"/>
  <pageSetup scale="80" firstPageNumber="10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Հավելված 1</vt:lpstr>
      <vt:lpstr>Հավելված 2</vt:lpstr>
      <vt:lpstr>Հավելված 3</vt:lpstr>
      <vt:lpstr>Հավելված 4 աղյուսակներ 1,2</vt:lpstr>
      <vt:lpstr>Հավելված 5</vt:lpstr>
      <vt:lpstr>'Հավելված 1'!Print_Area</vt:lpstr>
      <vt:lpstr>'Հավելված 2'!Print_Area</vt:lpstr>
      <vt:lpstr>'Հավելված 3'!Print_Area</vt:lpstr>
      <vt:lpstr>'Հավելված 4 աղյուսակներ 1,2'!Print_Area</vt:lpstr>
      <vt:lpstr>'Հավելված 5'!Print_Area</vt:lpstr>
      <vt:lpstr>'Հավելված 1'!Print_Titles</vt:lpstr>
      <vt:lpstr>'Հավելված 2'!Print_Titles</vt:lpstr>
      <vt:lpstr>'Հավելված 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Armine S. Vardanyan</cp:lastModifiedBy>
  <cp:lastPrinted>2022-05-03T08:25:57Z</cp:lastPrinted>
  <dcterms:created xsi:type="dcterms:W3CDTF">2018-09-30T11:43:43Z</dcterms:created>
  <dcterms:modified xsi:type="dcterms:W3CDTF">2022-05-03T10:35:09Z</dcterms:modified>
</cp:coreProperties>
</file>