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Dramashnorh1\New folder\NOR\karavarutyun\2022\"/>
    </mc:Choice>
  </mc:AlternateContent>
  <bookViews>
    <workbookView xWindow="0" yWindow="0" windowWidth="20730" windowHeight="11760"/>
  </bookViews>
  <sheets>
    <sheet name="1" sheetId="20" r:id="rId1"/>
    <sheet name="2" sheetId="27" r:id="rId2"/>
    <sheet name="3" sheetId="23" r:id="rId3"/>
    <sheet name="4" sheetId="25" r:id="rId4"/>
    <sheet name="5" sheetId="19" r:id="rId5"/>
    <sheet name="6" sheetId="15" r:id="rId6"/>
    <sheet name="7" sheetId="26" r:id="rId7"/>
    <sheet name="8" sheetId="17" r:id="rId8"/>
    <sheet name="9" sheetId="7" r:id="rId9"/>
    <sheet name="10" sheetId="28" r:id="rId10"/>
  </sheets>
  <calcPr calcId="162913"/>
</workbook>
</file>

<file path=xl/calcChain.xml><?xml version="1.0" encoding="utf-8"?>
<calcChain xmlns="http://schemas.openxmlformats.org/spreadsheetml/2006/main">
  <c r="G42" i="28" l="1"/>
  <c r="G67" i="15"/>
  <c r="G68" i="15"/>
  <c r="H67" i="15"/>
  <c r="I67" i="15"/>
  <c r="J67" i="15"/>
  <c r="H68" i="15"/>
  <c r="I68" i="15"/>
  <c r="J68" i="15"/>
  <c r="G50" i="28" l="1"/>
  <c r="G47" i="28"/>
  <c r="G46" i="28"/>
  <c r="H49" i="15"/>
  <c r="I49" i="15"/>
  <c r="J49" i="15"/>
  <c r="G49" i="15"/>
  <c r="G26" i="28"/>
  <c r="G27" i="28"/>
  <c r="G28" i="28"/>
  <c r="G29" i="28"/>
  <c r="G30" i="28"/>
  <c r="G31" i="28"/>
  <c r="G32" i="28"/>
  <c r="G33" i="28"/>
  <c r="G34" i="28"/>
  <c r="G35" i="28"/>
  <c r="G36" i="28"/>
  <c r="G37" i="28"/>
  <c r="G25" i="28"/>
  <c r="G15" i="28"/>
  <c r="G16" i="28"/>
  <c r="G17" i="28"/>
  <c r="G18" i="28"/>
  <c r="G19" i="28"/>
  <c r="G20" i="28"/>
  <c r="G21" i="28"/>
  <c r="G22" i="28"/>
  <c r="G14" i="28"/>
  <c r="G24" i="28" l="1"/>
  <c r="G23" i="28" l="1"/>
  <c r="G13" i="28"/>
  <c r="F13" i="25" l="1"/>
  <c r="G13" i="25"/>
  <c r="E13" i="25"/>
  <c r="G29" i="15" l="1"/>
  <c r="H29" i="15" s="1"/>
  <c r="I29" i="15" s="1"/>
  <c r="G45" i="28" l="1"/>
  <c r="G44" i="28" s="1"/>
  <c r="G40" i="28" l="1"/>
  <c r="G39" i="28" s="1"/>
  <c r="F11" i="25" l="1"/>
  <c r="E11" i="25"/>
  <c r="G11" i="25"/>
  <c r="J81" i="15"/>
  <c r="J80" i="15" s="1"/>
  <c r="J79" i="15" s="1"/>
  <c r="J77" i="15" s="1"/>
  <c r="J75" i="15" s="1"/>
  <c r="J73" i="15" s="1"/>
  <c r="I81" i="15"/>
  <c r="I80" i="15" s="1"/>
  <c r="I79" i="15" s="1"/>
  <c r="I77" i="15" s="1"/>
  <c r="I75" i="15" s="1"/>
  <c r="I73" i="15" s="1"/>
  <c r="H81" i="15"/>
  <c r="H80" i="15" s="1"/>
  <c r="H79" i="15" s="1"/>
  <c r="H77" i="15" s="1"/>
  <c r="H75" i="15" s="1"/>
  <c r="H73" i="15" s="1"/>
  <c r="G81" i="15"/>
  <c r="G80" i="15" s="1"/>
  <c r="G79" i="15" s="1"/>
  <c r="G77" i="15" s="1"/>
  <c r="G75" i="15" s="1"/>
  <c r="G73" i="15" s="1"/>
  <c r="C79" i="7" s="1"/>
  <c r="H69" i="15"/>
  <c r="I69" i="15"/>
  <c r="J69" i="15"/>
  <c r="G69" i="15"/>
  <c r="F44" i="19" l="1"/>
  <c r="E79" i="7"/>
  <c r="E44" i="19"/>
  <c r="D79" i="7"/>
  <c r="G44" i="19"/>
  <c r="F79" i="7"/>
  <c r="C12" i="23"/>
  <c r="G12" i="28"/>
  <c r="D44" i="19"/>
  <c r="C61" i="17" s="1"/>
  <c r="H17" i="25"/>
  <c r="J28" i="15"/>
  <c r="J27" i="15" s="1"/>
  <c r="J26" i="15" s="1"/>
  <c r="J25" i="15" s="1"/>
  <c r="J23" i="15" s="1"/>
  <c r="J21" i="15" s="1"/>
  <c r="I28" i="15"/>
  <c r="I27" i="15" s="1"/>
  <c r="H28" i="15"/>
  <c r="H27" i="15" s="1"/>
  <c r="H26" i="15" s="1"/>
  <c r="G28" i="15"/>
  <c r="G27" i="15" s="1"/>
  <c r="G26" i="15" s="1"/>
  <c r="G19" i="19" l="1"/>
  <c r="F25" i="17" s="1"/>
  <c r="F26" i="7"/>
  <c r="H25" i="15"/>
  <c r="H23" i="15" s="1"/>
  <c r="H21" i="15" s="1"/>
  <c r="I26" i="15"/>
  <c r="I25" i="15" s="1"/>
  <c r="I23" i="15" s="1"/>
  <c r="I21" i="15" s="1"/>
  <c r="G25" i="15"/>
  <c r="G23" i="15" s="1"/>
  <c r="G21" i="15" s="1"/>
  <c r="H40" i="15"/>
  <c r="H39" i="15" s="1"/>
  <c r="I40" i="15"/>
  <c r="I39" i="15" s="1"/>
  <c r="J40" i="15"/>
  <c r="J39" i="15" s="1"/>
  <c r="G40" i="15"/>
  <c r="G39" i="15" s="1"/>
  <c r="H37" i="15"/>
  <c r="H36" i="15" s="1"/>
  <c r="I37" i="15"/>
  <c r="I36" i="15" s="1"/>
  <c r="J37" i="15"/>
  <c r="J36" i="15" s="1"/>
  <c r="G37" i="15"/>
  <c r="G36" i="15" s="1"/>
  <c r="E19" i="19" l="1"/>
  <c r="D25" i="17" s="1"/>
  <c r="D26" i="7"/>
  <c r="D19" i="19"/>
  <c r="C25" i="17" s="1"/>
  <c r="C26" i="7"/>
  <c r="F19" i="19"/>
  <c r="E25" i="17" s="1"/>
  <c r="E26" i="7"/>
  <c r="J35" i="15"/>
  <c r="J34" i="15" s="1"/>
  <c r="J32" i="15" s="1"/>
  <c r="J30" i="15" s="1"/>
  <c r="G35" i="15"/>
  <c r="G34" i="15" s="1"/>
  <c r="G32" i="15" s="1"/>
  <c r="G30" i="15" s="1"/>
  <c r="I35" i="15"/>
  <c r="I34" i="15" s="1"/>
  <c r="I32" i="15" s="1"/>
  <c r="I30" i="15" s="1"/>
  <c r="H35" i="15"/>
  <c r="H34" i="15" s="1"/>
  <c r="H32" i="15" s="1"/>
  <c r="H30" i="15" s="1"/>
  <c r="D25" i="19" l="1"/>
  <c r="C36" i="7"/>
  <c r="C35" i="17"/>
  <c r="G25" i="19"/>
  <c r="F35" i="17"/>
  <c r="F36" i="7"/>
  <c r="E25" i="19"/>
  <c r="D36" i="7"/>
  <c r="D35" i="17"/>
  <c r="F25" i="19"/>
  <c r="E36" i="7"/>
  <c r="E35" i="17"/>
  <c r="G49" i="28"/>
  <c r="G48" i="28" s="1"/>
  <c r="G38" i="28" s="1"/>
  <c r="G11" i="28" l="1"/>
  <c r="G10" i="28" s="1"/>
  <c r="D18" i="26"/>
  <c r="D16" i="26" s="1"/>
  <c r="E18" i="26"/>
  <c r="E16" i="26" s="1"/>
  <c r="D61" i="17" l="1"/>
  <c r="E37" i="19"/>
  <c r="D37" i="19"/>
  <c r="I66" i="15" l="1"/>
  <c r="I64" i="15" s="1"/>
  <c r="I62" i="15" s="1"/>
  <c r="I58" i="15" l="1"/>
  <c r="I60" i="15"/>
  <c r="F71" i="19"/>
  <c r="E95" i="7" l="1"/>
  <c r="F64" i="19"/>
  <c r="E94" i="17"/>
  <c r="F63" i="19"/>
  <c r="D17" i="25" l="1"/>
  <c r="J48" i="15" l="1"/>
  <c r="J47" i="15" s="1"/>
  <c r="J46" i="15" s="1"/>
  <c r="J44" i="15" s="1"/>
  <c r="J42" i="15" s="1"/>
  <c r="F49" i="7" s="1"/>
  <c r="I48" i="15"/>
  <c r="I47" i="15" s="1"/>
  <c r="I46" i="15" s="1"/>
  <c r="I44" i="15" s="1"/>
  <c r="I42" i="15" s="1"/>
  <c r="H48" i="15"/>
  <c r="H47" i="15" s="1"/>
  <c r="H46" i="15" s="1"/>
  <c r="H44" i="15" s="1"/>
  <c r="H42" i="15" s="1"/>
  <c r="G48" i="15"/>
  <c r="G47" i="15" s="1"/>
  <c r="G46" i="15" s="1"/>
  <c r="G44" i="15" s="1"/>
  <c r="G42" i="15" s="1"/>
  <c r="C49" i="7" s="1"/>
  <c r="E31" i="19" l="1"/>
  <c r="D49" i="7"/>
  <c r="F31" i="19"/>
  <c r="F12" i="19" s="1"/>
  <c r="E49" i="7"/>
  <c r="G19" i="15"/>
  <c r="G16" i="15" s="1"/>
  <c r="G14" i="15" s="1"/>
  <c r="G12" i="15" s="1"/>
  <c r="D31" i="19"/>
  <c r="E12" i="19"/>
  <c r="E15" i="26"/>
  <c r="E13" i="26" s="1"/>
  <c r="D48" i="17"/>
  <c r="J19" i="15"/>
  <c r="C10" i="23" s="1"/>
  <c r="G31" i="19"/>
  <c r="H15" i="25"/>
  <c r="I19" i="15"/>
  <c r="I16" i="15" s="1"/>
  <c r="H19" i="15"/>
  <c r="H16" i="15" s="1"/>
  <c r="J16" i="15"/>
  <c r="E48" i="17" l="1"/>
  <c r="F15" i="26"/>
  <c r="F13" i="26" s="1"/>
  <c r="F48" i="17"/>
  <c r="G12" i="19"/>
  <c r="G15" i="26"/>
  <c r="G13" i="26" s="1"/>
  <c r="C48" i="17"/>
  <c r="D12" i="19"/>
  <c r="D15" i="26"/>
  <c r="D13" i="26" s="1"/>
  <c r="D15" i="25"/>
  <c r="H14" i="15"/>
  <c r="H12" i="15" s="1"/>
  <c r="I14" i="15"/>
  <c r="I12" i="15" s="1"/>
  <c r="J14" i="15"/>
  <c r="J12" i="15" s="1"/>
  <c r="J93" i="15"/>
  <c r="J92" i="15" s="1"/>
  <c r="J91" i="15" s="1"/>
  <c r="J90" i="15" s="1"/>
  <c r="J88" i="15" s="1"/>
  <c r="J86" i="15" s="1"/>
  <c r="I93" i="15"/>
  <c r="I92" i="15" s="1"/>
  <c r="I91" i="15" s="1"/>
  <c r="I90" i="15" s="1"/>
  <c r="I88" i="15" s="1"/>
  <c r="I86" i="15" s="1"/>
  <c r="H93" i="15"/>
  <c r="H92" i="15" s="1"/>
  <c r="H91" i="15" s="1"/>
  <c r="H90" i="15" s="1"/>
  <c r="H88" i="15" s="1"/>
  <c r="H86" i="15" s="1"/>
  <c r="G93" i="15"/>
  <c r="G92" i="15" s="1"/>
  <c r="G91" i="15" s="1"/>
  <c r="G90" i="15" s="1"/>
  <c r="G88" i="15" s="1"/>
  <c r="G86" i="15" s="1"/>
  <c r="D57" i="19" l="1"/>
  <c r="D50" i="19" s="1"/>
  <c r="D11" i="19" s="1"/>
  <c r="G84" i="15"/>
  <c r="C65" i="7" s="1"/>
  <c r="F57" i="19"/>
  <c r="F21" i="26" s="1"/>
  <c r="F19" i="26" s="1"/>
  <c r="I84" i="15"/>
  <c r="E65" i="7" s="1"/>
  <c r="E57" i="19"/>
  <c r="E50" i="19" s="1"/>
  <c r="E11" i="19" s="1"/>
  <c r="H84" i="15"/>
  <c r="D65" i="7" s="1"/>
  <c r="G57" i="19"/>
  <c r="H16" i="25" s="1"/>
  <c r="J84" i="15"/>
  <c r="G71" i="15"/>
  <c r="C75" i="17"/>
  <c r="D21" i="26"/>
  <c r="D19" i="26" s="1"/>
  <c r="D11" i="26" s="1"/>
  <c r="D10" i="26" s="1"/>
  <c r="D75" i="17"/>
  <c r="E21" i="26"/>
  <c r="E19" i="26" s="1"/>
  <c r="E11" i="26" s="1"/>
  <c r="E10" i="26" s="1"/>
  <c r="H66" i="15"/>
  <c r="H64" i="15" s="1"/>
  <c r="H62" i="15" s="1"/>
  <c r="G66" i="15"/>
  <c r="G64" i="15" s="1"/>
  <c r="G62" i="15" s="1"/>
  <c r="F75" i="17" l="1"/>
  <c r="C13" i="23"/>
  <c r="F65" i="7"/>
  <c r="H71" i="15"/>
  <c r="G21" i="26"/>
  <c r="G19" i="26" s="1"/>
  <c r="G50" i="19"/>
  <c r="E75" i="17"/>
  <c r="F50" i="19"/>
  <c r="D16" i="25"/>
  <c r="D13" i="25" s="1"/>
  <c r="H13" i="25"/>
  <c r="J71" i="15"/>
  <c r="I71" i="15"/>
  <c r="I56" i="15" s="1"/>
  <c r="I54" i="15" s="1"/>
  <c r="H58" i="15"/>
  <c r="H60" i="15"/>
  <c r="G58" i="15"/>
  <c r="G60" i="15"/>
  <c r="E71" i="19"/>
  <c r="D71" i="19"/>
  <c r="D64" i="19" s="1"/>
  <c r="J66" i="15"/>
  <c r="D95" i="7" l="1"/>
  <c r="E64" i="19"/>
  <c r="E63" i="19" s="1"/>
  <c r="E10" i="19" s="1"/>
  <c r="I52" i="15"/>
  <c r="I10" i="15" s="1"/>
  <c r="E17" i="27" s="1"/>
  <c r="G56" i="15"/>
  <c r="G54" i="15" s="1"/>
  <c r="G52" i="15" s="1"/>
  <c r="G10" i="15" s="1"/>
  <c r="C17" i="27" s="1"/>
  <c r="D11" i="25"/>
  <c r="H11" i="25"/>
  <c r="H56" i="15"/>
  <c r="H54" i="15" s="1"/>
  <c r="C95" i="7"/>
  <c r="D63" i="19"/>
  <c r="D10" i="19" s="1"/>
  <c r="C94" i="17"/>
  <c r="D94" i="17"/>
  <c r="J64" i="15"/>
  <c r="J62" i="15" s="1"/>
  <c r="H52" i="15" l="1"/>
  <c r="H10" i="15" s="1"/>
  <c r="D17" i="27" s="1"/>
  <c r="J58" i="15"/>
  <c r="J56" i="15" s="1"/>
  <c r="J54" i="15" s="1"/>
  <c r="J52" i="15" s="1"/>
  <c r="J10" i="15" s="1"/>
  <c r="J60" i="15"/>
  <c r="G71" i="19"/>
  <c r="F18" i="26"/>
  <c r="F16" i="26" s="1"/>
  <c r="F11" i="26" s="1"/>
  <c r="F10" i="26" s="1"/>
  <c r="C11" i="23" l="1"/>
  <c r="C9" i="23" s="1"/>
  <c r="F95" i="7"/>
  <c r="G64" i="19"/>
  <c r="G63" i="19" s="1"/>
  <c r="C12" i="20"/>
  <c r="F17" i="27"/>
  <c r="C15" i="27"/>
  <c r="C13" i="27" s="1"/>
  <c r="C11" i="27" s="1"/>
  <c r="D15" i="27"/>
  <c r="D13" i="27" s="1"/>
  <c r="D11" i="27" s="1"/>
  <c r="E61" i="17"/>
  <c r="F37" i="19"/>
  <c r="F11" i="19" s="1"/>
  <c r="F10" i="19" s="1"/>
  <c r="F94" i="17"/>
  <c r="C13" i="20" l="1"/>
  <c r="E15" i="27" l="1"/>
  <c r="E13" i="27" s="1"/>
  <c r="E11" i="27" s="1"/>
  <c r="G18" i="26" l="1"/>
  <c r="G16" i="26" s="1"/>
  <c r="G11" i="26" s="1"/>
  <c r="G10" i="26" s="1"/>
  <c r="F61" i="17" l="1"/>
  <c r="G37" i="19"/>
  <c r="G11" i="19" s="1"/>
  <c r="G10" i="19" s="1"/>
  <c r="F15" i="27" l="1"/>
  <c r="F13" i="27" s="1"/>
  <c r="F11" i="27" s="1"/>
</calcChain>
</file>

<file path=xl/sharedStrings.xml><?xml version="1.0" encoding="utf-8"?>
<sst xmlns="http://schemas.openxmlformats.org/spreadsheetml/2006/main" count="701" uniqueCount="291">
  <si>
    <t>Ծրագրային դասիչը</t>
  </si>
  <si>
    <t>ԸՆԴԱՄԵՆԸ ԾԱԽՍԵՐ</t>
  </si>
  <si>
    <t>Միջոցառում</t>
  </si>
  <si>
    <t>այդ թվում`</t>
  </si>
  <si>
    <t>ԸՆԴԱՄԵՆԸ</t>
  </si>
  <si>
    <t>այդ թվում՝</t>
  </si>
  <si>
    <t>01</t>
  </si>
  <si>
    <t>ՄԱՍ 2. ՊԵՏԱԿԱՆ ՄԱՐՄՆԻ ԳԾՈՎ ԱՐԴՅՈՒՆՔԱՅԻՆ (ԿԱՏԱՐՈՂԱԿԱՆ) ՑՈՒՑԱՆԻՇՆԵՐԸ</t>
  </si>
  <si>
    <t>Ծրագրի անվանումը</t>
  </si>
  <si>
    <t>Միջոցառման դասիչը՝</t>
  </si>
  <si>
    <t>Միջոցառման անվանումը՝</t>
  </si>
  <si>
    <t>Նկարագրությունը՝</t>
  </si>
  <si>
    <t>Միջոցառման տեսակը՝</t>
  </si>
  <si>
    <t>___________  ___-ի N _______     որոշման</t>
  </si>
  <si>
    <t>Ծրագիր</t>
  </si>
  <si>
    <t>Ծրագրի միջոցառումներ</t>
  </si>
  <si>
    <t xml:space="preserve"> Օրենսդիր և  գործադիր մարմիններ, պետական կառավարում</t>
  </si>
  <si>
    <t xml:space="preserve"> այդ թվում` ըստ կատարողների</t>
  </si>
  <si>
    <t xml:space="preserve"> ՀՀ  արդարադատության նախարարություն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</si>
  <si>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</si>
  <si>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</si>
  <si>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</si>
  <si>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ԱՇԽԱՏԱՆՔԻ ՎԱՐՁԱՏՐՈՒԹՅՈՒՆ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</si>
  <si>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</si>
  <si>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</si>
  <si>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</si>
  <si>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</si>
  <si>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</si>
  <si>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</si>
  <si>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</si>
  <si>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ՀՀ  արդարադատության նախարարություն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</si>
  <si>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</si>
  <si>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</si>
  <si>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</si>
  <si>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</si>
  <si>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</si>
  <si>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>(հազ. դրամ)</t>
  </si>
  <si>
    <t xml:space="preserve">Ցուցանիշների փոփոխություն                                                         (գումարների  ավելացումը նշված է դրական նշանով)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</si>
  <si>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Ներկայացուցչական ծախսեր</t>
  </si>
  <si>
    <t>ՀՀ արդարադատության նախարարություն</t>
  </si>
  <si>
    <t>Հավելված N9</t>
  </si>
  <si>
    <t xml:space="preserve">այդ թվում՝ </t>
  </si>
  <si>
    <t>№ ---------- որոշման</t>
  </si>
  <si>
    <t>Ցուցանիշների փոփոխությունը
(ավելացումները նշված են դրական նշանով)</t>
  </si>
  <si>
    <t>տարի</t>
  </si>
  <si>
    <t>Ընդամենը</t>
  </si>
  <si>
    <t xml:space="preserve"> 1057 </t>
  </si>
  <si>
    <t xml:space="preserve"> Արդարադատության ոլորտում քաղաքականության  մշակում, ծրագրերի համակարգում, խորհրդատվության և մոնիտորինգի իրականացում </t>
  </si>
  <si>
    <t xml:space="preserve"> 1080 </t>
  </si>
  <si>
    <t xml:space="preserve"> Դատական իշխանության գործունեության ապահովում և իրականացում </t>
  </si>
  <si>
    <t xml:space="preserve"> 1228 </t>
  </si>
  <si>
    <t>Շրագրային դասիչը</t>
  </si>
  <si>
    <t>Բյուջետային գլխավոր կարգադրիչների,  ծրագրերի և միջոցառումների  և ուղղությունների անվանումները</t>
  </si>
  <si>
    <t>Ցուցանիշների փոփոխությունը (ավելացումները նշված են դրական նշանով)</t>
  </si>
  <si>
    <t>այդ թվում</t>
  </si>
  <si>
    <t xml:space="preserve"> ՀՀ արդարադատության նախարարություն</t>
  </si>
  <si>
    <t>Առաջին կիսամյակ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</si>
  <si>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</si>
  <si>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</si>
  <si>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</si>
  <si>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</si>
  <si>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</si>
  <si>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</si>
  <si>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</si>
  <si>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</si>
  <si>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առաջին եռամսյակ </t>
  </si>
  <si>
    <t>առաջին կիսամյակ</t>
  </si>
  <si>
    <t xml:space="preserve">ինն ամիս </t>
  </si>
  <si>
    <t xml:space="preserve"> Տարի </t>
  </si>
  <si>
    <t xml:space="preserve"> ԸՆԴԱՄԵՆԸ</t>
  </si>
  <si>
    <t xml:space="preserve"> 01</t>
  </si>
  <si>
    <t>ԸՆԴՀԱՆՈՒՐ ԲՆՈՒՅԹԻ ՀԱՆՐԱՅԻՆ ԾԱՌԱՅՈՒԹՅՈՒՆՆԵՐ</t>
  </si>
  <si>
    <t xml:space="preserve"> այդ թվում`</t>
  </si>
  <si>
    <t>ՈՉ ՖԻՆԱՆՍԱԿԱՆ ԱԿՏԻՎՆԵՐԻ ԳԾՈՎ ԾԱԽՍԵՐ</t>
  </si>
  <si>
    <t>ՀԻՄՆԱԿԱՆ ՄԻՋՈՑՆԵՐ</t>
  </si>
  <si>
    <t xml:space="preserve"> ՄԵՔԵՆԱՆԵՐ  ԵՎ  ՍԱՐՔԱՎՈՐՈՒՄՆԵՐ</t>
  </si>
  <si>
    <t xml:space="preserve"> - Վարչական սարքավորումներ</t>
  </si>
  <si>
    <t>03</t>
  </si>
  <si>
    <t xml:space="preserve"> ՀԱՍԱՐԱԿԱԿԱՆ ԿԱՐԳ,  ԱՆՎՏԱՆԳՈՒԹՅՈՒՆ ԵՎ ԴԱՏԱԿԱՆ ԳՈՐԾՈՒՆԵՈՒԹՅՈՒՆ</t>
  </si>
  <si>
    <t xml:space="preserve"> Հակակոռուպցիոն քաղաքականության մշակում,ծրագրերի համակարգում և մոնիտորինգի իրականացում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</si>
  <si>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</si>
  <si>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</si>
  <si>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Դատական գործունեություն և իրավական պաշտպանություն</t>
  </si>
  <si>
    <t xml:space="preserve"> Դատարաններ</t>
  </si>
  <si>
    <t>Էլեկտրոնային ռեսուրսների ստեղծման կամ արդիականացման նախագծերի ապահովում</t>
  </si>
  <si>
    <t xml:space="preserve"> ԱՅԼ ՀԻՄՆԱԿԱՆ ՄԻՋՈՑՆԵՐ</t>
  </si>
  <si>
    <t xml:space="preserve"> - Ոչ նյութական հիմնական միջոցներ</t>
  </si>
  <si>
    <t xml:space="preserve"> Դատական իշխանության գործունեության ապահովում և իրականացում</t>
  </si>
  <si>
    <t>Հավելված  № 1</t>
  </si>
  <si>
    <t>Հավելված  №  3</t>
  </si>
  <si>
    <t xml:space="preserve"> Հակակոռուպցիոն քաղաքականության մշակում,ծրագրերի համակարգում և մոնիտորինգի իրականացում 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</si>
  <si>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</si>
  <si>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</si>
  <si>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</si>
  <si>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Արդարադատության ոլորտում քաղաքականության, խորհրդատվության, մոնիտորինգի, գնման և աջակցության իրականացում</t>
  </si>
  <si>
    <t xml:space="preserve"> Արդարադատության քաղաքականության իրագործմանն ուղղված ծրագրերի արդյունավետության բարելավում</t>
  </si>
  <si>
    <t>Միջոցառման անվանումը</t>
  </si>
  <si>
    <t xml:space="preserve"> ՀՀ արդարադատության նախարարության  կարողությունների զարգացում և տեխնիկական հագեցվածության ապահովում</t>
  </si>
  <si>
    <t xml:space="preserve"> ՀՀ արդարադատության նախարարության  աշխատանքային պայմանների բարելավման համար վարչական սարքավորումների ձեռք բերում</t>
  </si>
  <si>
    <t>Պետական մարմինների կողմից օգտագործվող ոչ ֆինանսական ակտիվների հետ գործառնություններ</t>
  </si>
  <si>
    <t xml:space="preserve"> Արդարադատության ոլորտում քաղաքականության  մշակում, ծրագրերի համակարգում, խորհրդատվության և մոնիտորինգի իրականացում</t>
  </si>
  <si>
    <t xml:space="preserve"> Հակակոռուպցիոն ինստիտուցիոնալ համակարգի վերափոխում և զարգացում` նաև ոլորտային կոռուպցիոն ռիսկերի վերհանման ու նվազեցման և էլեկտրոնային ժողովրդավարության գործիքների ներդրման միջոցով</t>
  </si>
  <si>
    <t>Միջոցառման նկարագրությունը՝</t>
  </si>
  <si>
    <t xml:space="preserve"> Պետական մարմինների կողմից օգտագործվող ոչ ֆինանսական ակտիվների հետ գործառնություններ</t>
  </si>
  <si>
    <t>Պետական մարմինների կողմից օգտագործվող ոչ ֆինանսական ատիվների հետ գործառնություններ</t>
  </si>
  <si>
    <t>Կոռուպցիայի նվազեցում, հակակոռուպցիոն արդյունավետ ինստիտուցիոնալ համակարգի առկայություն</t>
  </si>
  <si>
    <t xml:space="preserve"> Էկեյտրոնային համակարգերի ներդնում</t>
  </si>
  <si>
    <t>Էլեկտրոնային արդարադատության համակարգի ներդրում և առկա էլեկտրոնային գործիքների արդիականացում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</si>
  <si>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</si>
  <si>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</si>
  <si>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</si>
  <si>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</si>
  <si>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</si>
  <si>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31001 </t>
  </si>
  <si>
    <t xml:space="preserve"> Առաջին եռամսյակ </t>
  </si>
  <si>
    <t xml:space="preserve"> Առաջին կիսամյակ </t>
  </si>
  <si>
    <t xml:space="preserve"> Ինն ամիս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</si>
  <si>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</si>
  <si>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</si>
  <si>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</si>
  <si>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Պետական մարմինների կողմից օգտագործվող ոչ ֆինանսական ակտիվների հետ գործառնություններ </t>
  </si>
  <si>
    <t xml:space="preserve"> Ակտիվն օգտագործող կազմակերպության(ների) անվանում(ներ)ը </t>
  </si>
  <si>
    <t xml:space="preserve"> Հակակոռուպցիոն քաղաքականության մշակում,ծրագրերի համակարգում և մոնիտրինգի իրականացում </t>
  </si>
  <si>
    <t xml:space="preserve"> 11001 </t>
  </si>
  <si>
    <t xml:space="preserve"> Ծառայությունը մատուցող կազմակերպության անվանումը </t>
  </si>
  <si>
    <t xml:space="preserve"> Բարձրագույն դատական խորհուրդ</t>
  </si>
  <si>
    <t xml:space="preserve"> Դատական իշխանության անկախության երաշխավորում, բնականոն գործունեության և դատական պաշտպանության իրավունքի ապահովում</t>
  </si>
  <si>
    <t xml:space="preserve"> Դատական իշխանության գուծունեության և դատական պաշտպանության իրավունքի ապահովման արդյունավետության բարձրացում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</si>
  <si>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</si>
  <si>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ՀՀ արդարադատության նախարարության կարողությունների զարգացում և տեխնիկական հագեցվածության ապահովում</t>
  </si>
  <si>
    <t xml:space="preserve"> ՈՉ ՖԻՆԱՆՍԱԿԱՆ ԱԿՏԻՎՆԵՐԻ ԳԾՈՎ ԾԱԽՍԵՐ</t>
  </si>
  <si>
    <t xml:space="preserve"> ՀԻՄՆԱԿԱՆ ՄԻՋՈՑՆԵՐ</t>
  </si>
  <si>
    <t xml:space="preserve"> - Կառավարչական ծառայություններ</t>
  </si>
  <si>
    <t xml:space="preserve"> Ընթացիկ նորոգում և պահպանում (ծառայություններ և նյութեր)</t>
  </si>
  <si>
    <t xml:space="preserve"> - Շենքերի և կառույցների ընթացիկ նորոգում և պահպանում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</si>
  <si>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</si>
  <si>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</si>
  <si>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</si>
  <si>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</si>
  <si>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Հավելված  №  4</t>
  </si>
  <si>
    <t>Առաջին եռամսյակ</t>
  </si>
  <si>
    <t>Հավելված N 6</t>
  </si>
  <si>
    <t>______________ ի    ___Ն որոշման</t>
  </si>
  <si>
    <t>Ծրագրային դասիչ</t>
  </si>
  <si>
    <t>Հավելված N 8</t>
  </si>
  <si>
    <t>Արդարադատության ոլորտում քաղաքականության  մշակում, ծրագրերի համակարգում, խորհրդատվության և մոնիտորինգի իրականացում</t>
  </si>
  <si>
    <t>ՀՀ արդարադատության նախարարության աշխատանքային պայմանների բարելավման համար վարչական սարքավորումների ձեռքբերում</t>
  </si>
  <si>
    <t>Ակտիվն օգտագործող կազմակերպության անվանումը</t>
  </si>
  <si>
    <t>Արդյունքի չափորոշիչներ</t>
  </si>
  <si>
    <t>Սարքավորումների ծառայության կանխատեսվեղ միջին ժամկետը, տարի</t>
  </si>
  <si>
    <t xml:space="preserve"> Բարձրագույն դատական խորհուրդ </t>
  </si>
  <si>
    <t xml:space="preserve">          ՄԱՍ 1. ՊԵՏԱԿԱՆ ՄԱՐՄՆԻ ԳԾՈՎ ԱՐԴՅՈՒՆՔԱՅԻՆ (ԿԱՏԱՐՈՂԱԿԱՆ) ՑՈՒՑԱՆԻՇՆԵՐԸ</t>
  </si>
  <si>
    <t xml:space="preserve"> Ծառայությունը մատուցող կազմակերպության(ների) անվանում(ներ)ը </t>
  </si>
  <si>
    <t xml:space="preserve"> - Այլ մեքենաներ և սարքավորումներ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</si>
  <si>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</si>
  <si>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 xml:space="preserve">ԸՆԴԱՄԵՆԸ </t>
  </si>
  <si>
    <t>ՀՀ ԱՐԴԱՐԱԴԱՏՈՒԹՅԱՆ ՆԱԽԱՐԱՐՈՒԹՅՈՒՆ</t>
  </si>
  <si>
    <t>ՀՀ արդարադատության նախարարության կարողությունների զարգացում և տեխնիկական հագեցվածության ապահովում</t>
  </si>
  <si>
    <t xml:space="preserve">այդ թվում`  ըստ կատարողների </t>
  </si>
  <si>
    <t>ՀՀ  արդարադատության նախարարություն</t>
  </si>
  <si>
    <t xml:space="preserve">Պետական բյուջեի դեֆիցիտի(պակասուրդի) ֆինանսավորման աղբյուրներն ու դրանց տարրերի անվանումները  
</t>
  </si>
  <si>
    <t> Ցուցանիշների փոփոխությունը</t>
  </si>
  <si>
    <t>առաջին</t>
  </si>
  <si>
    <t>ինն ամիս</t>
  </si>
  <si>
    <t>կիսամյակ</t>
  </si>
  <si>
    <t>Բ. Արտաքին աղբյուրներ-ընդամենը</t>
  </si>
  <si>
    <t>2. Ֆինանսական զուտ ակտիվներ</t>
  </si>
  <si>
    <t>եռամսյակ</t>
  </si>
  <si>
    <t>Հավելված  № 2</t>
  </si>
  <si>
    <t>Կոդը</t>
  </si>
  <si>
    <t>Անվանումը</t>
  </si>
  <si>
    <t>Գնման ձևը</t>
  </si>
  <si>
    <t>Չափի
միավորը</t>
  </si>
  <si>
    <t>միավորի գինը</t>
  </si>
  <si>
    <t>քանակը</t>
  </si>
  <si>
    <t>գումարը (հազար դրամով)</t>
  </si>
  <si>
    <t>Բաժին N 01  Խումբ N 01  Դաս N 01  Օրենսդիր և  գործադիր մարմիններ, պետական կառավարում</t>
  </si>
  <si>
    <t>ԳՀ</t>
  </si>
  <si>
    <t>հատ</t>
  </si>
  <si>
    <t>Բաժին N 03  Խումբ N 03  Դաս N 01 Դատարաններ</t>
  </si>
  <si>
    <t>դրամ</t>
  </si>
  <si>
    <t>ՄԱՍ 1. ԱՊՐԱՆՔՆԵՐ</t>
  </si>
  <si>
    <t xml:space="preserve"> </t>
  </si>
  <si>
    <t>ՄԱՍ II1. ԾԱՌԱՅՈՒԹՅՈՒՆՆԵՐ</t>
  </si>
  <si>
    <t xml:space="preserve">  ցանցային զանազան համակարգչային ծրագրային փաթեթների մշակման ծառայություններ</t>
  </si>
  <si>
    <t xml:space="preserve"> դրամ</t>
  </si>
  <si>
    <t>Հավելված N 5</t>
  </si>
  <si>
    <t>Հավելված 7</t>
  </si>
  <si>
    <t>(գումարների  ավելացումը նշված է դրական նշանով)</t>
  </si>
  <si>
    <t xml:space="preserve"> 11007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</si>
  <si>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</si>
  <si>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ՀՀ կառավարության 2022թվականի ----------</t>
  </si>
  <si>
    <t xml:space="preserve">«ՀԱՅԱՍՏԱՆԻ  ՀԱՆՐԱՊԵՏՈՒԹՅԱՆ  2022  ԹՎԱԿԱՆԻ ՊԵՏԱԿԱՆ ԲՅՈՒՋԵԻ 
ՄԱՍԻՆ» ՀԱՅԱՍՏԱՆԻ ՀԱՆՐԱՊԵՏՈՒԹՅԱՆ ՕՐԵՆՔԻ 2-ՐԴ ՀՈԴՎԱԾԻ ԱՂՅՈՒՍԱԿՈՒՄ  ԿԱՏԱՐՎՈՂ ՓՈՓՈԽՈՒԹՅՈՒՆՆԵՐԸ
</t>
  </si>
  <si>
    <t>ՀՀ կառավարության 2022 թվականի ----------</t>
  </si>
  <si>
    <t xml:space="preserve">«ՀԱՅԱՍՏԱՆԻ ՀԱՆՐԱՊԵՏՈՒԹՅԱՆ 2022 ԹՎԱԿԱՆԻ ՊԵՏԱԿԱՆ ԲՅՈՒՋԵԻ ՄԱՍԻՆ» ՀԱՅԱՍՏԱՆԻ ՀԱՆՐԱՊԵՏՈՒԹՅԱՆ ՕՐԵՆՔԻ N 1 ՀԱՎԵԼՎԱԾԻ N 1 ԱՂՅՈՒՍԱԿՈՒՄ ԿԱՏԱՐՎՈՂ ՓՈՓՈԽՈՒԹՅՈՒՆՆԵՐԸ </t>
  </si>
  <si>
    <t xml:space="preserve"> Հարկադիր կատարման ծառայություններ</t>
  </si>
  <si>
    <t xml:space="preserve"> Հարկադիր կատարման ծառայության տեխնիկական հագեցվածության բարելավում</t>
  </si>
  <si>
    <t>ՄԱՍ III. ԾԱՌԱՅՈՒԹՅՈՒՆՆԵՐ</t>
  </si>
  <si>
    <t xml:space="preserve"> ՄԱՍ III.  ԾԱՌԱՅՈՒԹՅՈՒՆՆԵՐ</t>
  </si>
  <si>
    <t>Շենքերի, շինությունների ընթացիկ նորոգման աշխատանքներ</t>
  </si>
  <si>
    <t>տեխնիկական հսկողության ծառայություններ</t>
  </si>
  <si>
    <t>Հարկադիր կատարման ծառայության տեխնիկական հագեցվածության բարելավում</t>
  </si>
  <si>
    <t>ՀԱՅԱՍՏԱՆԻ ՀԱՆՐԱՊԵՏՈՒԹՅԱՆ ԿԱՌԱՎԱՐՈՒԹՅԱՆ 2021 ԹՎԱԿԱՆԻ ԴԵԿՏԵՄԲԵՐԻ 23-Ի N 2121-Ն ՈՐՈՇՄԱՆ N 10 ՀԱՎԵԼՎԱԾԻ ՑՈՒՑԱՆԻՇՆԵՐՈՒՄ ԿԱՏԱՐՎՈՂ ԼՐԱՑՈՒՄՆԵՐԸ</t>
  </si>
  <si>
    <t xml:space="preserve"> Ոլորտի քաղաքականության, խորհրդատվության, մոնիտորինգի, արդարադատության ծրագրերի համակարգման ծառայություններ</t>
  </si>
  <si>
    <t xml:space="preserve"> Օրենսդրության զարգացման և իրավական հետազոտությունների կենտրոնի գործնեության ապահովում</t>
  </si>
  <si>
    <t xml:space="preserve"> Հարկադիր կատարման ենթակա ակտերի կատարման ապահովում</t>
  </si>
  <si>
    <t xml:space="preserve"> Հարկադիր կատարման ենթակա ակտերի կատարողական ընթացակարգերի զարգացում և  կատարման ապահովում</t>
  </si>
  <si>
    <t>Հավելված  N  10</t>
  </si>
  <si>
    <t xml:space="preserve">«ՀԱՅԱՍՏԱՆԻ  ՀԱՆՐԱՊԵՏՈՒԹՅԱՆ  2022  ԹՎԱԿԱՆԻ ՊԵՏԱԿԱՆ ԲՅՈՒՋԵԻ 
ՄԱՍԻՆ» ՀԱՅԱՍՏԱՆԻ ՀԱՆՐԱՊԵՏՈՒԹՅԱՆ ՕՐԵՆՔԻ 3-ՐԴ ՀՈԴՎԱԾԻ ԱՂՅՈՒՍԱԿՈՒՄ, N 3 ՀԱՎԵԼՎԱԾԻ  N 1 ԱՂՅՈՒՍԱԿՈՒՄ  ԵՎ ՀԱՅԱՍՏԱՆԻ  ՀԱՆՐԱՊԵՏՈՒԹՅԱՆ ԿԱՌԱՎԱՐՈՒԹՅԱՆ 2021 ԹՎԱԿԱՆԻ ԴԵԿՏԵՄԲԵՐԻ 23-Ի N 2121-Ն  ՈՐՈՇՄԱՆ N 1  ՀԱՎԵԼՎԱԾԻ  N 1  ԱՂՅՈՒՍԱԿՈՒՄ  ԿԱՏԱՐՎՈՂ  ՓՈՓՈԽՈՒԹՅՈՒՆՆԵՐԸ  ԵՎ ԼՐԱՑՈՒՄՆԵՐԸ 
</t>
  </si>
  <si>
    <t xml:space="preserve">ՀՀ կառավարության 2022թվականի </t>
  </si>
  <si>
    <t>ՀԱՅԱՍՏԱՆԻ ՀԱՆՐԱՊԵՏՈՒԹՅԱՆ ԿԱՌԱՎԱՐՈՒԹՅԱՆ 2021 ԹՎԱԿԱՆԻ ԴԵԿՏԵՄԲԵՐԻ 23-Ի ԹԻՎ 2121-Ն ՈՐՈՇՄԱՆ N5 ՀԱՎԵԼՎԱԾԻ N2 ԱՂՅՈՒՍԱԿՈՒՄ ԿԱՏԱՐՎՈՂ  ԼՐԱՑՈՒՄՆԵՐԸ</t>
  </si>
  <si>
    <t xml:space="preserve">ՀՀ կառավարության 2022 թվականի </t>
  </si>
  <si>
    <t xml:space="preserve">ՀԱՅԱՍՏԱՆԻ ՀԱՆՐԱՊԵՏՈՒԹՅԱՆ ԿԱՌԱՎԱՐՈՒԹՅԱՆ 2021 ԹՎԱԿԱՆԻ ԴԵԿՏԵՄԲԵՐԻ 23-Ի ԹԻՎ 2121-Ն ՈՐՈՇՄԱՆ N 9 ՀԱՎԵԼՎԱԾԻ  9.5  և 9.9  ԱՂՅՈՒՍԱԿՆԵՐՈՒՄ ԿԱՏԱՐՎՈՂ ՓՈՓՈԽՈՒԹՅՈՒՆՆԵՐԸ ԵՎ ԼՐԱՑՈՒՄՆԵՐԸ </t>
  </si>
  <si>
    <t xml:space="preserve"> 11007 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</si>
  <si>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 </t>
  </si>
  <si>
    <t xml:space="preserve"> Օրենսդրության զարգացման և իրավական հետազոտությունների կենտրոնի գործնեության ապահովում </t>
  </si>
  <si>
    <t xml:space="preserve"> «Օրենսդրության զարգացման և իրավական հետազոտությունների կենտրոն»  հիմնադրամ </t>
  </si>
  <si>
    <t xml:space="preserve"> Միջոցառումն իրականացնողի անվանումը </t>
  </si>
  <si>
    <t xml:space="preserve"> Արդարադատության ոլորտում քաղաքականության, խորհրդատվության, մոնիտորինգի, գնման և աջակցության իրականացում </t>
  </si>
  <si>
    <t xml:space="preserve"> Ոլորտի քաղաքականության, խորհրդատվության, մոնիտորինգի, արդարադատության ծրագրերի համակարգման ծառայություններ </t>
  </si>
  <si>
    <t xml:space="preserve"> ՀՀ արդարադատության նախարարություն </t>
  </si>
  <si>
    <t xml:space="preserve"> Հարկադիր կատարման ծառայություններ </t>
  </si>
  <si>
    <t xml:space="preserve"> 1182 </t>
  </si>
  <si>
    <t xml:space="preserve"> Հարկադիր կատարման ծառայության տեխնիկական հագեցվածության բարելավում </t>
  </si>
  <si>
    <t xml:space="preserve"> ՀՀ արդարադատության նախարարության հարկադիր կատարումն ապահովող ծառայություն </t>
  </si>
  <si>
    <t xml:space="preserve">ՀՀ կառավարության 2022 թվականի  </t>
  </si>
  <si>
    <t>————————   N    -Ն որոշման</t>
  </si>
  <si>
    <t>1.  Եկամուտների գծով</t>
  </si>
  <si>
    <t>2.  Ծախսերի գծով</t>
  </si>
  <si>
    <t>3. Դեֆիցիտը (պակասուրդը)</t>
  </si>
  <si>
    <t>ՀԱՅԱՍՏԱՆԻ ՀԱՆՐԱՊԵՏՈՒԹՅԱՆ 2022 ԹՎԱԿԱՆԻ ՊԵՏԱԿԱՆ ԲՅՈՒՋԵԻ ՄԱՍԻՆ ՕՐԵՆՔԻ N 1 ՀԱՎԵԼՎԱԾԻ N  3 ԱՂՅՈՒՍԱԿՈՒՄ ԿԱՏԱՐՎՈՂ  ՓՈՓՈԽՈՒԹՅՈՒՆՆԵՐԸ ԵՎ ԼՐԱՑՈՒՄՆԵՐԸ</t>
  </si>
  <si>
    <t>2.4Ելքերի ֆինանսավորմանն ուղղվող ՀՀ 2022 թվականի պետական բյուջեի տարեսկզբի ազատ մնացորդի միջոցներ</t>
  </si>
  <si>
    <t>72221100/501</t>
  </si>
  <si>
    <t xml:space="preserve">Տեղեկատվական տեխնոլոգիաների պահանջների վերլուծության ծառայություններ </t>
  </si>
  <si>
    <t>72221140/502</t>
  </si>
  <si>
    <t>72221140/505</t>
  </si>
  <si>
    <t>85311210/501</t>
  </si>
  <si>
    <t>Խորհրդատվության ծառայություններ</t>
  </si>
  <si>
    <t>85311210/503</t>
  </si>
  <si>
    <t>85311210/504</t>
  </si>
  <si>
    <t>85311210/505</t>
  </si>
  <si>
    <t>85311210/506</t>
  </si>
  <si>
    <t>ԲՄ</t>
  </si>
  <si>
    <t>38651180/1</t>
  </si>
  <si>
    <t>ֆոտոնկարահանման խցիկ</t>
  </si>
  <si>
    <t>ԷԱՃ</t>
  </si>
  <si>
    <t>30236180/1</t>
  </si>
  <si>
    <t>օպերատիվ հիշողության քարտեր (վերազինում, տեղադրում)</t>
  </si>
  <si>
    <t>38651260/1</t>
  </si>
  <si>
    <t>իմպուլսային լամպեր</t>
  </si>
  <si>
    <t>38651150/1</t>
  </si>
  <si>
    <t>կինոխցիկներ</t>
  </si>
  <si>
    <t>30192620/1</t>
  </si>
  <si>
    <t xml:space="preserve">եռոտանի(շտատիվ) </t>
  </si>
  <si>
    <t>31512360/1</t>
  </si>
  <si>
    <t>լուսարձակներ</t>
  </si>
  <si>
    <t>32341100/1</t>
  </si>
  <si>
    <t>խոսափողներ</t>
  </si>
  <si>
    <t>32341100/2</t>
  </si>
  <si>
    <t>31442000/1</t>
  </si>
  <si>
    <t xml:space="preserve">մարտկոց, AA տեսակի </t>
  </si>
  <si>
    <t>31151170/1</t>
  </si>
  <si>
    <t>մարտկոցների լիցքավորիչներ</t>
  </si>
  <si>
    <t>31521140/1</t>
  </si>
  <si>
    <t>հատակադիր լամպեր</t>
  </si>
  <si>
    <t>18931170/1</t>
  </si>
  <si>
    <t>կտորից պայուսակներ</t>
  </si>
  <si>
    <t>48821200/1</t>
  </si>
  <si>
    <t>համակարգչային սերվերներ</t>
  </si>
  <si>
    <t>31151120/504</t>
  </si>
  <si>
    <t>անխափան սնուցման աղբյուրներ</t>
  </si>
  <si>
    <t>30211280/1</t>
  </si>
  <si>
    <t>համակարգիչ ամբողջը մեկում</t>
  </si>
  <si>
    <t>Վարչական սարքավորումներ</t>
  </si>
  <si>
    <t>Այլ սարքավորումներ</t>
  </si>
  <si>
    <t>Էլեկտրոնային սնանկության համակարգ</t>
  </si>
  <si>
    <t>«ՀԱՅԱՍՏԱՆԻ ՀԱՆՐԱՊԵՏՈՒԹՅԱՆ 2022 ԹՎԱԿԱՆԻ ՊԵՏԱԿԱՆ ԲՅՈՒՋԵԻ ՄԱՍԻՆ» ՀՀ ՕՐԵՆՔԻ N 1 ՀԱՎԵԼՎԱԾԻ  N 2 ԱՂՅՈՒՍԱԿՈՒՄ ԵՎ ՀԱՅԱՍՏԱՆԻ ՀԱՆՐԱՊԵՏՈՒԹՅԱՆ ԿԱՌԱՎԱՐՈՒԹՅԱՆ 2021 ԹՎԱԿԱՆԻ ԴԵԿՏԵՄԲԵՐԻ 23-Ի N 2121-Ն ՈՐՈՇՄԱՆ N 5 ՀԱՎԵԼՎԱԾԻ N  1 ԱՂՅՈՒՍԱԿՈՒՄ  ԿԱՏԱՐՎՈՂ ՓՈՓՈԽՈՒԹՅՈՒՆՆԵՐԸ ԵՎ ԼՐԱՑՈՒՄՆԵՐԸ</t>
  </si>
  <si>
    <t>Դատական դեպարտամենտ</t>
  </si>
  <si>
    <t>բիզնես վերլուծության խորհրդատվական ծառայություններ</t>
  </si>
  <si>
    <t xml:space="preserve"> ՄԱՍ II.  ԱՇԽԱՏԱՆՔՆԵՐ</t>
  </si>
  <si>
    <t>Իրավական խորհրդատվության ծառայություններ</t>
  </si>
  <si>
    <t>Իրավաբանական և ֆիզիկական անձինք</t>
  </si>
  <si>
    <t xml:space="preserve">  Հակակոռուպցիոն դատարանի բնականոն գործունեության և Հակակոռուպցիոն  դատարանի կողմից դատական պաշտպանության իրավունքի ապահովում</t>
  </si>
  <si>
    <t xml:space="preserve">  Հակակոռուպցիոն դատարանի բնականոն գործունեության և  Հակակոռուպցիոն  դատարանի կողմից դատական պաշտպանության իրավունքի ապահովում</t>
  </si>
  <si>
    <t xml:space="preserve"> Դատավարական գործունեության իրականացում, ակտերի կազմում և հրապարակում, արխիվային փաստաթղթերի տրամադրում,  դատական ծառայության իրականացում</t>
  </si>
  <si>
    <t>ՀԱՅԱՍՏԱՆԻ ՀԱՆՐԱՊԵՏՈՒԹՅԱՆ ԿԱՌԱՎԱՐՈՒԹՅԱՆ 2021 ԹՎԱԿԱՆԻ ԴԵԿՏԵՄԲԵՐԻ 23-Ի N 2121-Ն ՈՐՈՇՄԱՆ N 3  և N 4 ՀԱՎԵԼՎԱԾՆԵՐՈՒՄ ԿԱՏԱՐՎՈՂ  ՓՈՓՈԽՈՒԹՅՈՒՆՆԵՐԸ  ԵՎ  ԼՐԱՑՈՒՄՆԵՐԸ</t>
  </si>
  <si>
    <t xml:space="preserve">ՀՀ կառավարության  2022 թվականի </t>
  </si>
  <si>
    <t xml:space="preserve"> Դատավարական գործունեության իրականացում,  ակտերի կազմում և հրապարակում, արխիվային փաստաթղթերի տրամադրում,  դատական ծառայության իրականացում </t>
  </si>
  <si>
    <t xml:space="preserve">ՀԱՅԱՍՏԱՆԻ ՀԱՆՐԱՊԵՏՈՒԹՅԱՆ ԿԱՌԱՎԱՐՈՒԹՅԱՆ 2021 ԹՎԱԿԱՆԻ ԴԵԿՏԵՄԲԵՐԻ 23-Ի ԹԻՎ 2121-Ն ՈՐՈՇՄԱՆ N 9.1 ՀԱՎԵԼՎԱԾԻ  9.1.10  ԱՂՅՈՒՍԱԿՈՒՄ ԿԱՏԱՐՎՈՂ ՓՈՓՈԽՈՒԹՅՈՒՆՆԵՐԸ ԵՎ ԼՐԱՑՈՒՄՆԵՐԸ </t>
  </si>
  <si>
    <t xml:space="preserve"> Դատավարական գործունեության իրականացում, ակտերի կազմում և հրապարակում, արխիվային փաստաթղթերի տրամադրում,  դատական ծառայության իրականացում </t>
  </si>
  <si>
    <t>Հակակոռուպցիոն դատարանի բնականոն գործունեության և  Հակակոռուպցիոն  դատարանի կողմից դատական պաշտպանության իրավունքի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</si>
</sst>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_֏_-;\-* #,##0.00\ _֏_-;_-* &quot;-&quot;??\ _֏_-;_-@_-"/>
    <numFmt numFmtId="165" formatCode="_-* #,##0.00\ _ _-;\-* #,##0.00\ _ _-;_-* &quot;-&quot;??\ _ _-;_-@_-"/>
    <numFmt numFmtId="166" formatCode="#,##0.0"/>
    <numFmt numFmtId="167" formatCode="_(* #,##0.0_);_(* \(#,##0.0\);_(* &quot;-&quot;??_);_(@_)"/>
    <numFmt numFmtId="168" formatCode="0.0"/>
    <numFmt numFmtId="169" formatCode="_-* #,##0.0\ _ _-;\-* #,##0.0\ _ _-;_-* &quot;-&quot;??\ _ _-;_-@_-"/>
    <numFmt numFmtId="170" formatCode="##,##0.0;\(##,##0.0\);\-"/>
    <numFmt numFmtId="171" formatCode="_-* #,##0.00_р_._-;\-* #,##0.00_р_._-;_-* &quot;-&quot;??_р_._-;_-@_-"/>
    <numFmt numFmtId="172" formatCode="_-* #,##0.0_р_._-;\-* #,##0.0_р_._-;_-* &quot;-&quot;??_р_._-;_-@_-"/>
    <numFmt numFmtId="173" formatCode="_ * #,##0.00_)_ _ ;_ * \(#,##0.00\)_ _ ;_ * &quot;-&quot;??_)_ _ ;_ @_ "/>
    <numFmt numFmtId="174" formatCode="#,##0.0_);\(#,##0.0\)"/>
    <numFmt numFmtId="175" formatCode="0.0_);\(0.0\)"/>
  </numFmts>
  <fonts count="43">
    <font>
      <sz val="10"/>
      <color rgb="FF000000"/>
      <name val="Times New Roman"/>
      <charset val="20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 Armenian"/>
      <family val="2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rgb="FF000000"/>
      <name val="Times New Roman"/>
      <family val="1"/>
    </font>
    <font>
      <b/>
      <sz val="12"/>
      <color theme="1"/>
      <name val="GHEA Grapalat"/>
      <family val="3"/>
    </font>
    <font>
      <sz val="10"/>
      <color rgb="FF000000"/>
      <name val="Arial Armenian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b/>
      <sz val="10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2"/>
    </font>
    <font>
      <sz val="8"/>
      <color rgb="FF000000"/>
      <name val="Arial Armenian"/>
      <family val="2"/>
    </font>
    <font>
      <sz val="10"/>
      <color indexed="8"/>
      <name val="GHEA Grapalat"/>
      <family val="3"/>
    </font>
    <font>
      <b/>
      <sz val="10"/>
      <color theme="1"/>
      <name val="GHEA Grapalat"/>
      <family val="3"/>
    </font>
    <font>
      <sz val="10"/>
      <name val="Arial"/>
      <family val="2"/>
      <charset val="204"/>
    </font>
    <font>
      <sz val="10"/>
      <name val="GHEA Mariam"/>
      <family val="3"/>
    </font>
    <font>
      <i/>
      <sz val="12"/>
      <name val="GHEA Grapalat"/>
      <family val="3"/>
    </font>
    <font>
      <b/>
      <sz val="8"/>
      <name val="GHEA Grapalat"/>
      <family val="2"/>
    </font>
    <font>
      <sz val="10"/>
      <color theme="1"/>
      <name val="Calibri"/>
      <family val="2"/>
      <charset val="1"/>
      <scheme val="minor"/>
    </font>
    <font>
      <sz val="10"/>
      <name val="Arial Unicode"/>
      <family val="2"/>
    </font>
    <font>
      <b/>
      <sz val="12"/>
      <name val="GHEA Grapalat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u/>
      <sz val="12"/>
      <color theme="1"/>
      <name val="GHEA Grapalat"/>
      <family val="3"/>
    </font>
    <font>
      <b/>
      <i/>
      <sz val="12"/>
      <name val="GHEA Grapalat"/>
      <family val="3"/>
    </font>
    <font>
      <sz val="10"/>
      <color indexed="8"/>
      <name val="MS Sans Serif"/>
      <family val="2"/>
      <charset val="204"/>
    </font>
    <font>
      <sz val="12"/>
      <color indexed="8"/>
      <name val="GHEA Grapalat"/>
      <family val="3"/>
    </font>
    <font>
      <sz val="12"/>
      <color rgb="FF000000"/>
      <name val="Times New Roman"/>
      <family val="1"/>
      <charset val="204"/>
    </font>
    <font>
      <sz val="12"/>
      <color rgb="FF000000"/>
      <name val="GHEA Grapalat"/>
      <family val="3"/>
    </font>
    <font>
      <sz val="12"/>
      <name val="GHEA Grapalat"/>
      <family val="2"/>
    </font>
    <font>
      <i/>
      <sz val="12"/>
      <name val="GHEA Grapalat"/>
      <family val="2"/>
    </font>
    <font>
      <i/>
      <sz val="12"/>
      <color theme="1"/>
      <name val="GHEA Grapalat"/>
      <family val="3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"/>
      <scheme val="minor"/>
    </font>
    <font>
      <sz val="12"/>
      <color rgb="FF00000A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70" fontId="17" fillId="0" borderId="0" applyFill="0" applyBorder="0" applyProtection="0">
      <alignment horizontal="right" vertical="top"/>
    </xf>
    <xf numFmtId="0" fontId="3" fillId="0" borderId="0"/>
    <xf numFmtId="0" fontId="1" fillId="0" borderId="0"/>
    <xf numFmtId="171" fontId="21" fillId="0" borderId="0" applyFont="0" applyFill="0" applyBorder="0" applyAlignment="0" applyProtection="0"/>
    <xf numFmtId="0" fontId="21" fillId="0" borderId="0"/>
    <xf numFmtId="0" fontId="17" fillId="0" borderId="0">
      <alignment horizontal="left" vertical="top" wrapText="1"/>
    </xf>
    <xf numFmtId="0" fontId="3" fillId="0" borderId="0"/>
    <xf numFmtId="170" fontId="24" fillId="0" borderId="0" applyFill="0" applyBorder="0" applyProtection="0">
      <alignment horizontal="right" vertical="top"/>
    </xf>
    <xf numFmtId="0" fontId="26" fillId="0" borderId="0"/>
    <xf numFmtId="0" fontId="3" fillId="0" borderId="0"/>
    <xf numFmtId="0" fontId="33" fillId="0" borderId="0"/>
  </cellStyleXfs>
  <cellXfs count="439">
    <xf numFmtId="0" fontId="0" fillId="0" borderId="0" xfId="0" applyFill="1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1" applyFont="1"/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/>
    <xf numFmtId="0" fontId="6" fillId="0" borderId="0" xfId="0" applyFont="1" applyFill="1" applyBorder="1" applyAlignment="1">
      <alignment horizontal="left" vertical="top"/>
    </xf>
    <xf numFmtId="0" fontId="1" fillId="0" borderId="0" xfId="1" applyFont="1"/>
    <xf numFmtId="0" fontId="7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 vertical="top"/>
    </xf>
    <xf numFmtId="167" fontId="13" fillId="0" borderId="0" xfId="5" applyNumberFormat="1" applyFont="1" applyAlignment="1">
      <alignment horizontal="right" vertical="center"/>
    </xf>
    <xf numFmtId="0" fontId="16" fillId="0" borderId="0" xfId="0" applyFont="1" applyFill="1" applyAlignment="1">
      <alignment horizontal="right"/>
    </xf>
    <xf numFmtId="167" fontId="13" fillId="0" borderId="0" xfId="3" applyNumberFormat="1" applyFont="1" applyAlignment="1">
      <alignment horizontal="right" vertical="center"/>
    </xf>
    <xf numFmtId="0" fontId="18" fillId="0" borderId="0" xfId="0" applyFont="1" applyFill="1" applyBorder="1" applyAlignment="1">
      <alignment horizontal="left" vertical="top"/>
    </xf>
    <xf numFmtId="0" fontId="16" fillId="0" borderId="0" xfId="0" applyFont="1"/>
    <xf numFmtId="0" fontId="4" fillId="0" borderId="0" xfId="0" applyFont="1"/>
    <xf numFmtId="0" fontId="14" fillId="0" borderId="0" xfId="0" applyFont="1" applyFill="1" applyAlignme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Border="1" applyAlignment="1">
      <alignment wrapText="1"/>
    </xf>
    <xf numFmtId="0" fontId="4" fillId="0" borderId="0" xfId="0" applyFont="1" applyBorder="1"/>
    <xf numFmtId="172" fontId="4" fillId="0" borderId="0" xfId="0" applyNumberFormat="1" applyFont="1"/>
    <xf numFmtId="173" fontId="4" fillId="0" borderId="0" xfId="0" applyNumberFormat="1" applyFont="1"/>
    <xf numFmtId="0" fontId="22" fillId="0" borderId="0" xfId="0" applyFont="1" applyAlignment="1"/>
    <xf numFmtId="0" fontId="21" fillId="0" borderId="0" xfId="0" applyFont="1"/>
    <xf numFmtId="0" fontId="0" fillId="0" borderId="0" xfId="0"/>
    <xf numFmtId="0" fontId="22" fillId="0" borderId="0" xfId="0" applyFont="1"/>
    <xf numFmtId="0" fontId="13" fillId="0" borderId="0" xfId="0" applyFont="1"/>
    <xf numFmtId="0" fontId="13" fillId="0" borderId="0" xfId="0" applyFont="1" applyFill="1" applyAlignment="1">
      <alignment horizontal="right"/>
    </xf>
    <xf numFmtId="0" fontId="4" fillId="2" borderId="0" xfId="0" applyFont="1" applyFill="1"/>
    <xf numFmtId="0" fontId="10" fillId="0" borderId="12" xfId="0" applyFont="1" applyBorder="1" applyAlignment="1">
      <alignment horizontal="center" vertical="center" wrapText="1"/>
    </xf>
    <xf numFmtId="0" fontId="23" fillId="0" borderId="0" xfId="15" applyFont="1" applyAlignme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Border="1"/>
    <xf numFmtId="0" fontId="2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16" applyFont="1" applyFill="1">
      <alignment horizontal="left" vertical="top" wrapText="1"/>
    </xf>
    <xf numFmtId="43" fontId="4" fillId="2" borderId="0" xfId="16" applyNumberFormat="1" applyFont="1" applyFill="1">
      <alignment horizontal="left" vertical="top" wrapText="1"/>
    </xf>
    <xf numFmtId="0" fontId="13" fillId="0" borderId="0" xfId="15" applyFont="1" applyAlignment="1">
      <alignment horizontal="right"/>
    </xf>
    <xf numFmtId="0" fontId="13" fillId="0" borderId="0" xfId="15" applyFont="1" applyAlignment="1"/>
    <xf numFmtId="0" fontId="13" fillId="0" borderId="0" xfId="15" applyFont="1" applyFill="1" applyBorder="1" applyAlignment="1">
      <alignment horizontal="right"/>
    </xf>
    <xf numFmtId="0" fontId="9" fillId="0" borderId="0" xfId="0" applyFont="1" applyFill="1" applyAlignment="1"/>
    <xf numFmtId="0" fontId="25" fillId="0" borderId="0" xfId="0" applyFont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43" fontId="0" fillId="0" borderId="0" xfId="0" applyNumberFormat="1" applyAlignment="1">
      <alignment horizontal="left" vertical="top" wrapText="1"/>
    </xf>
    <xf numFmtId="170" fontId="0" fillId="0" borderId="0" xfId="0" applyNumberFormat="1" applyAlignment="1">
      <alignment horizontal="left" vertical="top" wrapText="1"/>
    </xf>
    <xf numFmtId="170" fontId="9" fillId="0" borderId="0" xfId="0" applyNumberFormat="1" applyFont="1"/>
    <xf numFmtId="43" fontId="9" fillId="0" borderId="0" xfId="0" applyNumberFormat="1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5" fontId="4" fillId="0" borderId="0" xfId="3" applyFont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textRotation="90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5" fontId="30" fillId="0" borderId="0" xfId="3" applyFont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65" fontId="28" fillId="0" borderId="0" xfId="3" applyFont="1" applyAlignment="1">
      <alignment vertical="center" wrapText="1"/>
    </xf>
    <xf numFmtId="0" fontId="32" fillId="0" borderId="0" xfId="0" applyFont="1" applyAlignment="1">
      <alignment vertical="center" wrapText="1"/>
    </xf>
    <xf numFmtId="165" fontId="32" fillId="0" borderId="0" xfId="3" applyFont="1" applyAlignment="1">
      <alignment vertical="center" wrapText="1"/>
    </xf>
    <xf numFmtId="0" fontId="19" fillId="0" borderId="0" xfId="21" applyFont="1"/>
    <xf numFmtId="0" fontId="19" fillId="0" borderId="0" xfId="21" applyFont="1" applyAlignment="1" applyProtection="1">
      <alignment horizontal="left" wrapText="1"/>
      <protection locked="0"/>
    </xf>
    <xf numFmtId="0" fontId="19" fillId="0" borderId="0" xfId="21" applyFont="1" applyProtection="1">
      <protection locked="0"/>
    </xf>
    <xf numFmtId="0" fontId="19" fillId="0" borderId="0" xfId="21" applyFont="1" applyAlignment="1" applyProtection="1">
      <alignment horizontal="center"/>
      <protection locked="0"/>
    </xf>
    <xf numFmtId="0" fontId="34" fillId="0" borderId="0" xfId="21" applyFont="1"/>
    <xf numFmtId="0" fontId="30" fillId="0" borderId="0" xfId="21" applyFont="1" applyBorder="1" applyAlignment="1" applyProtection="1">
      <alignment vertical="center" wrapText="1"/>
      <protection locked="0"/>
    </xf>
    <xf numFmtId="0" fontId="34" fillId="0" borderId="0" xfId="21" applyFont="1" applyAlignment="1" applyProtection="1">
      <alignment horizontal="center"/>
      <protection locked="0"/>
    </xf>
    <xf numFmtId="0" fontId="34" fillId="0" borderId="0" xfId="21" applyFont="1" applyProtection="1">
      <protection locked="0"/>
    </xf>
    <xf numFmtId="175" fontId="19" fillId="0" borderId="0" xfId="21" applyNumberFormat="1" applyFont="1"/>
    <xf numFmtId="167" fontId="16" fillId="0" borderId="0" xfId="0" applyNumberFormat="1" applyFont="1" applyFill="1" applyAlignment="1">
      <alignment horizontal="right"/>
    </xf>
    <xf numFmtId="167" fontId="6" fillId="0" borderId="0" xfId="0" applyNumberFormat="1" applyFont="1" applyFill="1" applyBorder="1" applyAlignment="1">
      <alignment horizontal="left" vertical="top"/>
    </xf>
    <xf numFmtId="174" fontId="4" fillId="0" borderId="0" xfId="0" applyNumberFormat="1" applyFont="1"/>
    <xf numFmtId="0" fontId="7" fillId="2" borderId="0" xfId="0" applyFont="1" applyFill="1" applyAlignment="1">
      <alignment horizontal="center" wrapText="1"/>
    </xf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5" fillId="0" borderId="0" xfId="0" applyFont="1"/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30" fillId="2" borderId="0" xfId="0" applyFont="1" applyFill="1"/>
    <xf numFmtId="0" fontId="28" fillId="2" borderId="4" xfId="0" applyFont="1" applyFill="1" applyBorder="1" applyAlignment="1">
      <alignment vertical="center" wrapText="1"/>
    </xf>
    <xf numFmtId="174" fontId="30" fillId="2" borderId="12" xfId="15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left" vertical="top" wrapText="1"/>
    </xf>
    <xf numFmtId="174" fontId="30" fillId="2" borderId="26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43" fontId="7" fillId="0" borderId="12" xfId="3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43" fontId="7" fillId="0" borderId="7" xfId="3" applyNumberFormat="1" applyFont="1" applyBorder="1" applyAlignment="1">
      <alignment horizontal="center" vertical="center" wrapText="1"/>
    </xf>
    <xf numFmtId="0" fontId="30" fillId="2" borderId="12" xfId="16" applyFont="1" applyFill="1" applyBorder="1">
      <alignment horizontal="left" vertical="top" wrapText="1"/>
    </xf>
    <xf numFmtId="0" fontId="28" fillId="0" borderId="0" xfId="0" applyFont="1" applyAlignment="1">
      <alignment horizontal="left" vertical="top" wrapText="1"/>
    </xf>
    <xf numFmtId="43" fontId="10" fillId="0" borderId="12" xfId="3" applyNumberFormat="1" applyFont="1" applyBorder="1"/>
    <xf numFmtId="0" fontId="30" fillId="2" borderId="15" xfId="16" applyFont="1" applyFill="1" applyBorder="1" applyAlignment="1">
      <alignment horizontal="left" vertical="top" wrapText="1"/>
    </xf>
    <xf numFmtId="0" fontId="28" fillId="0" borderId="12" xfId="16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top" wrapText="1"/>
    </xf>
    <xf numFmtId="43" fontId="10" fillId="0" borderId="1" xfId="3" applyNumberFormat="1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70" fontId="23" fillId="0" borderId="1" xfId="11" applyNumberFormat="1" applyFont="1" applyBorder="1" applyAlignment="1">
      <alignment horizontal="right" vertical="top"/>
    </xf>
    <xf numFmtId="0" fontId="23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0" fillId="2" borderId="15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39" fillId="2" borderId="1" xfId="0" applyFont="1" applyFill="1" applyBorder="1" applyAlignment="1">
      <alignment wrapText="1"/>
    </xf>
    <xf numFmtId="168" fontId="7" fillId="2" borderId="1" xfId="0" applyNumberFormat="1" applyFont="1" applyFill="1" applyBorder="1" applyAlignment="1">
      <alignment horizontal="center" vertical="top" wrapText="1"/>
    </xf>
    <xf numFmtId="168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174" fontId="23" fillId="0" borderId="1" xfId="0" applyNumberFormat="1" applyFont="1" applyBorder="1" applyAlignment="1">
      <alignment horizontal="right" vertical="top" wrapText="1"/>
    </xf>
    <xf numFmtId="0" fontId="30" fillId="2" borderId="3" xfId="0" applyFont="1" applyFill="1" applyBorder="1" applyAlignment="1">
      <alignment horizontal="left" wrapText="1"/>
    </xf>
    <xf numFmtId="49" fontId="23" fillId="0" borderId="7" xfId="3" applyNumberFormat="1" applyFont="1" applyBorder="1" applyAlignment="1">
      <alignment horizontal="right" vertical="top" wrapText="1"/>
    </xf>
    <xf numFmtId="0" fontId="30" fillId="2" borderId="1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37" fillId="0" borderId="21" xfId="0" applyFont="1" applyBorder="1" applyAlignment="1">
      <alignment horizontal="left" vertical="top" wrapText="1"/>
    </xf>
    <xf numFmtId="0" fontId="30" fillId="2" borderId="21" xfId="0" applyFont="1" applyFill="1" applyBorder="1" applyAlignment="1">
      <alignment horizontal="left" wrapText="1"/>
    </xf>
    <xf numFmtId="49" fontId="23" fillId="0" borderId="21" xfId="3" applyNumberFormat="1" applyFont="1" applyBorder="1" applyAlignment="1">
      <alignment horizontal="right" vertical="top" wrapText="1"/>
    </xf>
    <xf numFmtId="0" fontId="38" fillId="0" borderId="21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center" wrapText="1"/>
    </xf>
    <xf numFmtId="170" fontId="23" fillId="0" borderId="21" xfId="11" applyNumberFormat="1" applyFont="1" applyBorder="1" applyAlignment="1">
      <alignment horizontal="right" vertical="top"/>
    </xf>
    <xf numFmtId="0" fontId="39" fillId="2" borderId="21" xfId="0" applyFont="1" applyFill="1" applyBorder="1" applyAlignment="1">
      <alignment wrapText="1"/>
    </xf>
    <xf numFmtId="168" fontId="7" fillId="2" borderId="21" xfId="0" applyNumberFormat="1" applyFont="1" applyFill="1" applyBorder="1" applyAlignment="1">
      <alignment horizontal="center" vertical="top" wrapText="1"/>
    </xf>
    <xf numFmtId="0" fontId="35" fillId="0" borderId="21" xfId="0" applyFont="1" applyBorder="1"/>
    <xf numFmtId="0" fontId="7" fillId="2" borderId="21" xfId="0" applyFont="1" applyFill="1" applyBorder="1" applyAlignment="1">
      <alignment vertical="top" wrapText="1"/>
    </xf>
    <xf numFmtId="0" fontId="30" fillId="0" borderId="21" xfId="0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0" fillId="0" borderId="1" xfId="17" applyFont="1" applyBorder="1" applyAlignment="1">
      <alignment horizontal="center" vertical="top" wrapText="1"/>
    </xf>
    <xf numFmtId="167" fontId="30" fillId="0" borderId="1" xfId="17" applyNumberFormat="1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10" fillId="0" borderId="7" xfId="0" applyFont="1" applyFill="1" applyBorder="1" applyAlignment="1">
      <alignment vertical="center" wrapText="1"/>
    </xf>
    <xf numFmtId="0" fontId="41" fillId="0" borderId="1" xfId="0" applyFont="1" applyBorder="1" applyAlignment="1">
      <alignment horizontal="left" vertical="top" wrapText="1"/>
    </xf>
    <xf numFmtId="167" fontId="41" fillId="0" borderId="1" xfId="0" applyNumberFormat="1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0" fontId="35" fillId="0" borderId="16" xfId="0" applyFont="1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35" fillId="0" borderId="9" xfId="0" applyFont="1" applyBorder="1" applyAlignment="1">
      <alignment vertical="top" wrapText="1"/>
    </xf>
    <xf numFmtId="0" fontId="34" fillId="2" borderId="21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vertical="top" wrapText="1"/>
    </xf>
    <xf numFmtId="49" fontId="28" fillId="2" borderId="16" xfId="16" applyNumberFormat="1" applyFont="1" applyFill="1" applyBorder="1" applyAlignment="1">
      <alignment vertical="top" wrapText="1"/>
    </xf>
    <xf numFmtId="49" fontId="28" fillId="2" borderId="13" xfId="16" applyNumberFormat="1" applyFont="1" applyFill="1" applyBorder="1" applyAlignment="1">
      <alignment vertical="top" wrapText="1"/>
    </xf>
    <xf numFmtId="167" fontId="30" fillId="2" borderId="1" xfId="3" applyNumberFormat="1" applyFont="1" applyFill="1" applyBorder="1" applyAlignment="1">
      <alignment horizontal="center" vertical="center"/>
    </xf>
    <xf numFmtId="49" fontId="28" fillId="2" borderId="9" xfId="16" applyNumberFormat="1" applyFont="1" applyFill="1" applyBorder="1" applyAlignment="1">
      <alignment vertical="top" wrapText="1"/>
    </xf>
    <xf numFmtId="49" fontId="28" fillId="2" borderId="10" xfId="16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center"/>
    </xf>
    <xf numFmtId="167" fontId="30" fillId="2" borderId="26" xfId="3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49" fontId="30" fillId="2" borderId="1" xfId="19" applyNumberFormat="1" applyFont="1" applyFill="1" applyBorder="1" applyAlignment="1">
      <alignment horizontal="left" vertical="center" wrapText="1"/>
    </xf>
    <xf numFmtId="49" fontId="28" fillId="2" borderId="7" xfId="16" applyNumberFormat="1" applyFont="1" applyFill="1" applyBorder="1" applyAlignment="1">
      <alignment vertical="top" wrapText="1"/>
    </xf>
    <xf numFmtId="49" fontId="28" fillId="2" borderId="3" xfId="16" applyNumberFormat="1" applyFont="1" applyFill="1" applyBorder="1" applyAlignment="1">
      <alignment vertical="top" wrapText="1"/>
    </xf>
    <xf numFmtId="49" fontId="28" fillId="2" borderId="16" xfId="16" applyNumberFormat="1" applyFont="1" applyFill="1" applyBorder="1" applyAlignment="1">
      <alignment horizontal="center" vertical="top" wrapText="1"/>
    </xf>
    <xf numFmtId="49" fontId="28" fillId="2" borderId="9" xfId="16" applyNumberFormat="1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left" vertical="center" wrapText="1"/>
    </xf>
    <xf numFmtId="167" fontId="30" fillId="2" borderId="1" xfId="3" applyNumberFormat="1" applyFont="1" applyFill="1" applyBorder="1" applyAlignment="1">
      <alignment horizontal="center" vertical="center" wrapText="1"/>
    </xf>
    <xf numFmtId="0" fontId="30" fillId="2" borderId="9" xfId="16" applyFont="1" applyFill="1" applyBorder="1" applyAlignment="1">
      <alignment horizontal="center" vertical="top" wrapText="1"/>
    </xf>
    <xf numFmtId="0" fontId="30" fillId="2" borderId="7" xfId="16" applyFont="1" applyFill="1" applyBorder="1" applyAlignment="1">
      <alignment horizontal="center" vertical="top" wrapText="1"/>
    </xf>
    <xf numFmtId="0" fontId="34" fillId="2" borderId="2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top" wrapText="1"/>
    </xf>
    <xf numFmtId="0" fontId="30" fillId="2" borderId="26" xfId="0" applyFont="1" applyFill="1" applyBorder="1" applyAlignment="1">
      <alignment vertical="center"/>
    </xf>
    <xf numFmtId="0" fontId="23" fillId="2" borderId="26" xfId="0" applyFont="1" applyFill="1" applyBorder="1" applyAlignment="1">
      <alignment vertical="center"/>
    </xf>
    <xf numFmtId="0" fontId="30" fillId="2" borderId="26" xfId="0" applyFont="1" applyFill="1" applyBorder="1" applyAlignment="1">
      <alignment vertical="center" wrapText="1"/>
    </xf>
    <xf numFmtId="49" fontId="28" fillId="2" borderId="7" xfId="16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49" fontId="28" fillId="2" borderId="31" xfId="16" applyNumberFormat="1" applyFont="1" applyFill="1" applyBorder="1" applyAlignment="1">
      <alignment horizontal="center" vertical="top" wrapText="1"/>
    </xf>
    <xf numFmtId="49" fontId="28" fillId="2" borderId="31" xfId="16" applyNumberFormat="1" applyFont="1" applyFill="1" applyBorder="1" applyAlignment="1">
      <alignment vertical="top" wrapText="1"/>
    </xf>
    <xf numFmtId="0" fontId="30" fillId="2" borderId="31" xfId="16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167" fontId="30" fillId="2" borderId="30" xfId="3" applyNumberFormat="1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vertical="center"/>
    </xf>
    <xf numFmtId="49" fontId="28" fillId="2" borderId="0" xfId="16" applyNumberFormat="1" applyFont="1" applyFill="1" applyBorder="1" applyAlignment="1">
      <alignment horizontal="center" vertical="top" wrapText="1"/>
    </xf>
    <xf numFmtId="0" fontId="23" fillId="2" borderId="30" xfId="0" applyFont="1" applyFill="1" applyBorder="1" applyAlignment="1">
      <alignment vertical="center"/>
    </xf>
    <xf numFmtId="49" fontId="28" fillId="2" borderId="6" xfId="16" applyNumberFormat="1" applyFont="1" applyFill="1" applyBorder="1" applyAlignment="1">
      <alignment horizontal="center" vertical="top" wrapText="1"/>
    </xf>
    <xf numFmtId="49" fontId="34" fillId="0" borderId="21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wrapText="1"/>
    </xf>
    <xf numFmtId="174" fontId="29" fillId="0" borderId="21" xfId="0" applyNumberFormat="1" applyFont="1" applyFill="1" applyBorder="1" applyAlignment="1">
      <alignment horizontal="center" vertical="center" wrapText="1"/>
    </xf>
    <xf numFmtId="174" fontId="7" fillId="0" borderId="21" xfId="0" applyNumberFormat="1" applyFont="1" applyBorder="1" applyAlignment="1">
      <alignment horizontal="center" vertical="center" wrapText="1"/>
    </xf>
    <xf numFmtId="174" fontId="30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1" xfId="20" applyFont="1" applyBorder="1" applyAlignment="1">
      <alignment horizontal="left" vertical="center" wrapText="1"/>
    </xf>
    <xf numFmtId="174" fontId="28" fillId="0" borderId="21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174" fontId="28" fillId="0" borderId="7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vertical="top" wrapText="1"/>
    </xf>
    <xf numFmtId="0" fontId="32" fillId="0" borderId="21" xfId="0" applyFont="1" applyBorder="1" applyAlignment="1">
      <alignment horizontal="left" vertical="center" wrapText="1"/>
    </xf>
    <xf numFmtId="168" fontId="7" fillId="2" borderId="2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8" fillId="2" borderId="0" xfId="0" applyFont="1" applyFill="1"/>
    <xf numFmtId="0" fontId="10" fillId="2" borderId="0" xfId="0" applyFont="1" applyFill="1" applyBorder="1" applyAlignment="1">
      <alignment horizontal="left" vertical="top"/>
    </xf>
    <xf numFmtId="168" fontId="39" fillId="2" borderId="0" xfId="0" applyNumberFormat="1" applyFont="1" applyFill="1" applyBorder="1" applyAlignment="1">
      <alignment horizontal="right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23" fillId="0" borderId="1" xfId="0" applyFont="1" applyBorder="1" applyAlignment="1">
      <alignment horizontal="right" vertical="top" wrapText="1"/>
    </xf>
    <xf numFmtId="169" fontId="23" fillId="0" borderId="1" xfId="3" applyNumberFormat="1" applyFont="1" applyBorder="1" applyAlignment="1">
      <alignment horizontal="right" vertical="top" wrapText="1"/>
    </xf>
    <xf numFmtId="0" fontId="28" fillId="0" borderId="2" xfId="0" applyFont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vertical="top" wrapText="1"/>
    </xf>
    <xf numFmtId="0" fontId="28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169" fontId="23" fillId="0" borderId="0" xfId="3" applyNumberFormat="1" applyFont="1" applyBorder="1" applyAlignment="1">
      <alignment horizontal="right" vertical="top" wrapText="1"/>
    </xf>
    <xf numFmtId="0" fontId="39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vertical="top" wrapText="1"/>
    </xf>
    <xf numFmtId="170" fontId="23" fillId="0" borderId="0" xfId="11" applyNumberFormat="1" applyFont="1" applyBorder="1" applyAlignment="1">
      <alignment horizontal="right" vertical="top"/>
    </xf>
    <xf numFmtId="0" fontId="28" fillId="2" borderId="0" xfId="0" applyFont="1" applyFill="1" applyAlignment="1">
      <alignment horizontal="left"/>
    </xf>
    <xf numFmtId="0" fontId="34" fillId="0" borderId="0" xfId="21" applyFont="1" applyAlignment="1" applyProtection="1">
      <alignment horizontal="left" wrapText="1"/>
      <protection locked="0"/>
    </xf>
    <xf numFmtId="0" fontId="29" fillId="0" borderId="0" xfId="21" applyFont="1" applyAlignment="1" applyProtection="1">
      <protection locked="0"/>
    </xf>
    <xf numFmtId="0" fontId="29" fillId="0" borderId="0" xfId="21" applyFont="1" applyAlignment="1" applyProtection="1">
      <alignment horizontal="right"/>
      <protection locked="0"/>
    </xf>
    <xf numFmtId="0" fontId="30" fillId="0" borderId="21" xfId="21" applyFont="1" applyBorder="1" applyAlignment="1" applyProtection="1">
      <alignment horizontal="center" vertical="center" wrapText="1"/>
      <protection locked="0"/>
    </xf>
    <xf numFmtId="0" fontId="34" fillId="0" borderId="21" xfId="21" applyFont="1" applyBorder="1" applyAlignment="1">
      <alignment horizontal="center" vertical="center"/>
    </xf>
    <xf numFmtId="172" fontId="30" fillId="0" borderId="29" xfId="3" applyNumberFormat="1" applyFont="1" applyBorder="1" applyAlignment="1">
      <alignment horizontal="right"/>
    </xf>
    <xf numFmtId="0" fontId="36" fillId="0" borderId="30" xfId="0" applyFont="1" applyFill="1" applyBorder="1" applyAlignment="1">
      <alignment horizontal="left" vertical="center" wrapText="1"/>
    </xf>
    <xf numFmtId="169" fontId="30" fillId="0" borderId="26" xfId="3" applyNumberFormat="1" applyFont="1" applyFill="1" applyBorder="1" applyAlignment="1" applyProtection="1">
      <alignment horizontal="right" vertical="center" wrapText="1"/>
      <protection locked="0"/>
    </xf>
    <xf numFmtId="169" fontId="34" fillId="0" borderId="21" xfId="3" applyNumberFormat="1" applyFont="1" applyBorder="1" applyProtection="1">
      <protection locked="0"/>
    </xf>
    <xf numFmtId="164" fontId="19" fillId="0" borderId="0" xfId="21" applyNumberFormat="1" applyFont="1"/>
    <xf numFmtId="43" fontId="19" fillId="0" borderId="0" xfId="21" applyNumberFormat="1" applyFont="1"/>
    <xf numFmtId="0" fontId="30" fillId="2" borderId="9" xfId="16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left" vertical="top" wrapText="1"/>
    </xf>
    <xf numFmtId="167" fontId="30" fillId="2" borderId="21" xfId="3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170" fontId="37" fillId="0" borderId="1" xfId="18" applyNumberFormat="1" applyFont="1" applyBorder="1" applyAlignment="1">
      <alignment horizontal="right" vertical="top"/>
    </xf>
    <xf numFmtId="0" fontId="30" fillId="2" borderId="1" xfId="0" applyFont="1" applyFill="1" applyBorder="1" applyAlignment="1">
      <alignment horizontal="left" vertical="top" wrapText="1"/>
    </xf>
    <xf numFmtId="0" fontId="30" fillId="2" borderId="21" xfId="0" applyFont="1" applyFill="1" applyBorder="1" applyAlignment="1">
      <alignment horizontal="left" vertical="top" wrapText="1"/>
    </xf>
    <xf numFmtId="167" fontId="37" fillId="0" borderId="1" xfId="18" applyNumberFormat="1" applyFont="1" applyBorder="1" applyAlignment="1">
      <alignment horizontal="right" vertical="top"/>
    </xf>
    <xf numFmtId="0" fontId="30" fillId="2" borderId="21" xfId="0" applyFont="1" applyFill="1" applyBorder="1" applyAlignment="1">
      <alignment horizontal="left" vertical="center" wrapText="1"/>
    </xf>
    <xf numFmtId="166" fontId="30" fillId="2" borderId="1" xfId="18" applyNumberFormat="1" applyFont="1" applyFill="1" applyBorder="1" applyAlignment="1">
      <alignment horizontal="center" vertical="center"/>
    </xf>
    <xf numFmtId="167" fontId="30" fillId="2" borderId="1" xfId="18" applyNumberFormat="1" applyFont="1" applyFill="1" applyBorder="1" applyAlignment="1">
      <alignment horizontal="center" vertical="center"/>
    </xf>
    <xf numFmtId="166" fontId="30" fillId="2" borderId="26" xfId="18" applyNumberFormat="1" applyFont="1" applyFill="1" applyBorder="1" applyAlignment="1">
      <alignment horizontal="center" vertical="center"/>
    </xf>
    <xf numFmtId="167" fontId="30" fillId="2" borderId="26" xfId="18" applyNumberFormat="1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left" vertical="center" wrapText="1"/>
    </xf>
    <xf numFmtId="0" fontId="30" fillId="2" borderId="30" xfId="0" applyFont="1" applyFill="1" applyBorder="1" applyAlignment="1">
      <alignment horizontal="left" vertical="center" wrapText="1"/>
    </xf>
    <xf numFmtId="169" fontId="30" fillId="0" borderId="30" xfId="3" applyNumberFormat="1" applyFont="1" applyFill="1" applyBorder="1" applyAlignment="1" applyProtection="1">
      <alignment horizontal="right" vertical="center" wrapText="1"/>
      <protection locked="0"/>
    </xf>
    <xf numFmtId="165" fontId="30" fillId="0" borderId="26" xfId="3" applyFont="1" applyFill="1" applyBorder="1" applyAlignment="1" applyProtection="1">
      <alignment horizontal="right" vertical="center" wrapText="1"/>
      <protection locked="0"/>
    </xf>
    <xf numFmtId="169" fontId="30" fillId="0" borderId="21" xfId="3" applyNumberFormat="1" applyFont="1" applyFill="1" applyBorder="1" applyAlignment="1" applyProtection="1">
      <alignment horizontal="right" vertical="center" wrapText="1"/>
      <protection locked="0"/>
    </xf>
    <xf numFmtId="165" fontId="30" fillId="0" borderId="21" xfId="3" applyFont="1" applyFill="1" applyBorder="1" applyAlignment="1" applyProtection="1">
      <alignment horizontal="right" vertical="center" wrapText="1"/>
      <protection locked="0"/>
    </xf>
    <xf numFmtId="165" fontId="30" fillId="0" borderId="15" xfId="3" applyFont="1" applyBorder="1" applyAlignment="1" applyProtection="1">
      <alignment horizontal="center" vertical="center" wrapText="1"/>
      <protection locked="0"/>
    </xf>
    <xf numFmtId="165" fontId="30" fillId="0" borderId="21" xfId="3" applyFont="1" applyFill="1" applyBorder="1" applyAlignment="1" applyProtection="1">
      <alignment horizontal="center" vertical="center" wrapText="1"/>
      <protection locked="0"/>
    </xf>
    <xf numFmtId="165" fontId="36" fillId="0" borderId="21" xfId="3" applyFont="1" applyBorder="1"/>
    <xf numFmtId="165" fontId="10" fillId="0" borderId="30" xfId="3" applyFont="1" applyBorder="1" applyAlignment="1">
      <alignment horizontal="left" vertical="top" wrapText="1"/>
    </xf>
    <xf numFmtId="165" fontId="10" fillId="0" borderId="30" xfId="3" applyFont="1" applyBorder="1" applyAlignment="1">
      <alignment vertical="top" wrapText="1"/>
    </xf>
    <xf numFmtId="165" fontId="30" fillId="0" borderId="30" xfId="3" applyFont="1" applyFill="1" applyBorder="1" applyAlignment="1" applyProtection="1">
      <alignment horizontal="center" vertical="center" wrapText="1"/>
      <protection locked="0"/>
    </xf>
    <xf numFmtId="165" fontId="10" fillId="0" borderId="30" xfId="3" applyFont="1" applyBorder="1" applyAlignment="1">
      <alignment horizontal="right" vertical="top" wrapText="1"/>
    </xf>
    <xf numFmtId="165" fontId="42" fillId="0" borderId="0" xfId="3" applyFont="1" applyFill="1" applyBorder="1" applyAlignment="1">
      <alignment horizontal="left" vertical="top" wrapText="1"/>
    </xf>
    <xf numFmtId="165" fontId="30" fillId="2" borderId="30" xfId="3" applyFont="1" applyFill="1" applyBorder="1" applyAlignment="1" applyProtection="1">
      <alignment horizontal="center" vertical="center" wrapText="1"/>
      <protection locked="0"/>
    </xf>
    <xf numFmtId="165" fontId="10" fillId="2" borderId="30" xfId="3" applyFont="1" applyFill="1" applyBorder="1" applyAlignment="1">
      <alignment horizontal="right" vertical="top" wrapText="1"/>
    </xf>
    <xf numFmtId="165" fontId="30" fillId="0" borderId="26" xfId="3" applyFont="1" applyBorder="1" applyAlignment="1" applyProtection="1">
      <alignment horizontal="center" vertical="center" wrapText="1"/>
      <protection locked="0"/>
    </xf>
    <xf numFmtId="165" fontId="36" fillId="0" borderId="26" xfId="3" applyFont="1" applyBorder="1"/>
    <xf numFmtId="165" fontId="30" fillId="0" borderId="26" xfId="3" applyFont="1" applyFill="1" applyBorder="1" applyAlignment="1" applyProtection="1">
      <alignment horizontal="center" vertical="center" wrapText="1"/>
      <protection locked="0"/>
    </xf>
    <xf numFmtId="165" fontId="10" fillId="0" borderId="27" xfId="3" applyFont="1" applyBorder="1" applyAlignment="1">
      <alignment horizontal="left" vertical="top" wrapText="1"/>
    </xf>
    <xf numFmtId="165" fontId="10" fillId="0" borderId="28" xfId="3" applyFont="1" applyBorder="1" applyAlignment="1">
      <alignment vertical="top" wrapText="1"/>
    </xf>
    <xf numFmtId="165" fontId="30" fillId="0" borderId="28" xfId="3" applyFont="1" applyFill="1" applyBorder="1" applyAlignment="1" applyProtection="1">
      <alignment horizontal="center" vertical="center" wrapText="1"/>
      <protection locked="0"/>
    </xf>
    <xf numFmtId="165" fontId="10" fillId="0" borderId="28" xfId="3" applyFont="1" applyBorder="1" applyAlignment="1">
      <alignment horizontal="right" vertical="top" wrapText="1"/>
    </xf>
    <xf numFmtId="165" fontId="30" fillId="0" borderId="27" xfId="3" applyFont="1" applyFill="1" applyBorder="1" applyAlignment="1" applyProtection="1">
      <alignment horizontal="center" vertical="center" wrapText="1"/>
      <protection locked="0"/>
    </xf>
    <xf numFmtId="165" fontId="30" fillId="0" borderId="29" xfId="3" applyFont="1" applyFill="1" applyBorder="1" applyAlignment="1" applyProtection="1">
      <alignment horizontal="center" vertical="center" wrapText="1"/>
      <protection locked="0"/>
    </xf>
    <xf numFmtId="165" fontId="10" fillId="0" borderId="26" xfId="3" applyFont="1" applyBorder="1" applyAlignment="1">
      <alignment vertical="top" wrapText="1"/>
    </xf>
    <xf numFmtId="165" fontId="10" fillId="0" borderId="26" xfId="3" applyFont="1" applyBorder="1" applyAlignment="1">
      <alignment horizontal="right" vertical="top" wrapText="1"/>
    </xf>
    <xf numFmtId="165" fontId="10" fillId="0" borderId="21" xfId="3" applyFont="1" applyBorder="1" applyAlignment="1">
      <alignment horizontal="left" vertical="top" wrapText="1"/>
    </xf>
    <xf numFmtId="165" fontId="10" fillId="0" borderId="21" xfId="3" applyFont="1" applyBorder="1" applyAlignment="1">
      <alignment vertical="top" wrapText="1"/>
    </xf>
    <xf numFmtId="169" fontId="30" fillId="0" borderId="30" xfId="3" applyNumberFormat="1" applyFont="1" applyBorder="1" applyAlignment="1">
      <alignment horizontal="center" vertical="top"/>
    </xf>
    <xf numFmtId="169" fontId="30" fillId="2" borderId="30" xfId="3" applyNumberFormat="1" applyFont="1" applyFill="1" applyBorder="1" applyAlignment="1">
      <alignment horizontal="center" vertical="top"/>
    </xf>
    <xf numFmtId="169" fontId="30" fillId="2" borderId="30" xfId="3" applyNumberFormat="1" applyFont="1" applyFill="1" applyBorder="1" applyAlignment="1" applyProtection="1">
      <alignment horizontal="right" vertical="center" wrapText="1"/>
      <protection locked="0"/>
    </xf>
    <xf numFmtId="169" fontId="30" fillId="0" borderId="28" xfId="3" applyNumberFormat="1" applyFont="1" applyBorder="1" applyAlignment="1">
      <alignment horizontal="center" vertical="top"/>
    </xf>
    <xf numFmtId="169" fontId="30" fillId="0" borderId="29" xfId="3" applyNumberFormat="1" applyFont="1" applyFill="1" applyBorder="1" applyAlignment="1" applyProtection="1">
      <alignment horizontal="right" vertical="center" wrapText="1"/>
      <protection locked="0"/>
    </xf>
    <xf numFmtId="169" fontId="30" fillId="0" borderId="29" xfId="3" applyNumberFormat="1" applyFont="1" applyFill="1" applyBorder="1" applyAlignment="1" applyProtection="1">
      <alignment horizontal="center" vertical="center" wrapText="1"/>
      <protection locked="0"/>
    </xf>
    <xf numFmtId="169" fontId="30" fillId="0" borderId="26" xfId="3" applyNumberFormat="1" applyFont="1" applyFill="1" applyBorder="1" applyAlignment="1" applyProtection="1">
      <alignment horizontal="center" vertical="center" wrapText="1"/>
      <protection locked="0"/>
    </xf>
    <xf numFmtId="169" fontId="30" fillId="0" borderId="26" xfId="3" applyNumberFormat="1" applyFont="1" applyBorder="1" applyAlignment="1">
      <alignment horizontal="center" vertical="top"/>
    </xf>
    <xf numFmtId="1" fontId="30" fillId="0" borderId="15" xfId="3" applyNumberFormat="1" applyFont="1" applyBorder="1" applyAlignment="1" applyProtection="1">
      <alignment horizontal="center" vertical="center" wrapText="1"/>
      <protection locked="0"/>
    </xf>
    <xf numFmtId="1" fontId="36" fillId="0" borderId="21" xfId="3" applyNumberFormat="1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vertical="top" wrapText="1"/>
    </xf>
    <xf numFmtId="1" fontId="10" fillId="0" borderId="26" xfId="3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30" fillId="2" borderId="1" xfId="0" applyFont="1" applyFill="1" applyBorder="1" applyAlignment="1">
      <alignment vertical="center" wrapText="1"/>
    </xf>
    <xf numFmtId="0" fontId="30" fillId="2" borderId="30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left" vertical="center"/>
    </xf>
    <xf numFmtId="0" fontId="28" fillId="2" borderId="19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0" fillId="2" borderId="32" xfId="16" applyFont="1" applyFill="1" applyBorder="1" applyAlignment="1">
      <alignment horizontal="center" vertical="top" wrapText="1"/>
    </xf>
    <xf numFmtId="0" fontId="30" fillId="2" borderId="7" xfId="16" applyFont="1" applyFill="1" applyBorder="1" applyAlignment="1">
      <alignment horizontal="center" vertical="top" wrapText="1"/>
    </xf>
    <xf numFmtId="49" fontId="27" fillId="0" borderId="16" xfId="0" applyNumberFormat="1" applyFont="1" applyBorder="1" applyAlignment="1">
      <alignment horizontal="center" vertical="top" wrapText="1"/>
    </xf>
    <xf numFmtId="49" fontId="27" fillId="0" borderId="9" xfId="0" applyNumberFormat="1" applyFont="1" applyBorder="1" applyAlignment="1">
      <alignment horizontal="center" vertical="top" wrapText="1"/>
    </xf>
    <xf numFmtId="49" fontId="27" fillId="0" borderId="7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49" fontId="28" fillId="2" borderId="16" xfId="16" applyNumberFormat="1" applyFont="1" applyFill="1" applyBorder="1" applyAlignment="1">
      <alignment horizontal="center" vertical="top" wrapText="1"/>
    </xf>
    <xf numFmtId="49" fontId="28" fillId="2" borderId="7" xfId="16" applyNumberFormat="1" applyFont="1" applyFill="1" applyBorder="1" applyAlignment="1">
      <alignment horizontal="center" vertical="top" wrapText="1"/>
    </xf>
    <xf numFmtId="0" fontId="30" fillId="2" borderId="16" xfId="16" applyFont="1" applyFill="1" applyBorder="1" applyAlignment="1">
      <alignment horizontal="center" vertical="top" wrapText="1"/>
    </xf>
    <xf numFmtId="0" fontId="30" fillId="2" borderId="9" xfId="16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4" fillId="0" borderId="21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174" fontId="34" fillId="0" borderId="15" xfId="0" applyNumberFormat="1" applyFont="1" applyFill="1" applyBorder="1" applyAlignment="1">
      <alignment horizontal="center" vertical="center" wrapText="1"/>
    </xf>
    <xf numFmtId="174" fontId="34" fillId="0" borderId="18" xfId="0" applyNumberFormat="1" applyFont="1" applyFill="1" applyBorder="1" applyAlignment="1">
      <alignment horizontal="center" vertical="center" wrapText="1"/>
    </xf>
    <xf numFmtId="174" fontId="34" fillId="0" borderId="1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top" wrapText="1"/>
    </xf>
    <xf numFmtId="0" fontId="39" fillId="2" borderId="19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7" fillId="2" borderId="0" xfId="0" applyFont="1" applyFill="1" applyAlignment="1">
      <alignment horizontal="center"/>
    </xf>
    <xf numFmtId="167" fontId="13" fillId="0" borderId="0" xfId="3" applyNumberFormat="1" applyFont="1" applyAlignment="1">
      <alignment horizontal="right" vertical="center"/>
    </xf>
    <xf numFmtId="0" fontId="16" fillId="0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left"/>
    </xf>
    <xf numFmtId="165" fontId="30" fillId="0" borderId="15" xfId="3" applyFont="1" applyFill="1" applyBorder="1" applyAlignment="1" applyProtection="1">
      <alignment horizontal="center" wrapText="1"/>
      <protection locked="0"/>
    </xf>
    <xf numFmtId="165" fontId="30" fillId="0" borderId="18" xfId="3" applyFont="1" applyFill="1" applyBorder="1" applyAlignment="1" applyProtection="1">
      <alignment horizontal="center" wrapText="1"/>
      <protection locked="0"/>
    </xf>
    <xf numFmtId="165" fontId="30" fillId="0" borderId="19" xfId="3" applyFont="1" applyFill="1" applyBorder="1" applyAlignment="1" applyProtection="1">
      <alignment horizontal="center" wrapText="1"/>
      <protection locked="0"/>
    </xf>
    <xf numFmtId="0" fontId="30" fillId="0" borderId="16" xfId="21" applyFont="1" applyBorder="1" applyAlignment="1" applyProtection="1">
      <alignment horizontal="center" vertical="center" wrapText="1"/>
      <protection locked="0"/>
    </xf>
    <xf numFmtId="0" fontId="30" fillId="0" borderId="7" xfId="21" applyFont="1" applyBorder="1" applyAlignment="1" applyProtection="1">
      <alignment horizontal="center" vertical="center" wrapText="1"/>
      <protection locked="0"/>
    </xf>
    <xf numFmtId="0" fontId="34" fillId="0" borderId="15" xfId="21" applyFont="1" applyBorder="1" applyAlignment="1" applyProtection="1">
      <alignment horizontal="center" vertical="center" wrapText="1"/>
      <protection locked="0"/>
    </xf>
    <xf numFmtId="0" fontId="34" fillId="0" borderId="19" xfId="21" applyFont="1" applyBorder="1" applyAlignment="1" applyProtection="1">
      <alignment horizontal="center" vertical="center" wrapText="1"/>
      <protection locked="0"/>
    </xf>
    <xf numFmtId="165" fontId="30" fillId="0" borderId="15" xfId="3" applyFont="1" applyBorder="1" applyAlignment="1" applyProtection="1">
      <alignment horizontal="left" vertical="center" wrapText="1"/>
      <protection locked="0"/>
    </xf>
    <xf numFmtId="165" fontId="30" fillId="0" borderId="18" xfId="3" applyFont="1" applyBorder="1" applyAlignment="1" applyProtection="1">
      <alignment horizontal="left" vertical="center" wrapText="1"/>
      <protection locked="0"/>
    </xf>
    <xf numFmtId="165" fontId="30" fillId="0" borderId="19" xfId="3" applyFont="1" applyBorder="1" applyAlignment="1" applyProtection="1">
      <alignment horizontal="left" vertical="center" wrapText="1"/>
      <protection locked="0"/>
    </xf>
    <xf numFmtId="165" fontId="30" fillId="0" borderId="15" xfId="3" applyFont="1" applyFill="1" applyBorder="1" applyAlignment="1" applyProtection="1">
      <alignment horizontal="center" vertical="center" wrapText="1"/>
      <protection locked="0"/>
    </xf>
    <xf numFmtId="165" fontId="30" fillId="0" borderId="18" xfId="3" applyFont="1" applyFill="1" applyBorder="1" applyAlignment="1" applyProtection="1">
      <alignment horizontal="center" vertical="center" wrapText="1"/>
      <protection locked="0"/>
    </xf>
    <xf numFmtId="165" fontId="30" fillId="0" borderId="19" xfId="3" applyFont="1" applyFill="1" applyBorder="1" applyAlignment="1" applyProtection="1">
      <alignment horizontal="center" vertical="center" wrapText="1"/>
      <protection locked="0"/>
    </xf>
    <xf numFmtId="0" fontId="34" fillId="0" borderId="16" xfId="21" applyFont="1" applyBorder="1" applyAlignment="1">
      <alignment horizontal="center" vertical="center" wrapText="1"/>
    </xf>
    <xf numFmtId="0" fontId="34" fillId="0" borderId="7" xfId="21" applyFont="1" applyBorder="1" applyAlignment="1">
      <alignment horizontal="center" vertical="center" wrapText="1"/>
    </xf>
    <xf numFmtId="165" fontId="10" fillId="0" borderId="27" xfId="3" applyFont="1" applyBorder="1" applyAlignment="1">
      <alignment horizontal="left" vertical="top" wrapText="1"/>
    </xf>
    <xf numFmtId="165" fontId="10" fillId="0" borderId="28" xfId="3" applyFont="1" applyBorder="1" applyAlignment="1">
      <alignment horizontal="left" vertical="top" wrapText="1"/>
    </xf>
    <xf numFmtId="165" fontId="10" fillId="0" borderId="29" xfId="3" applyFont="1" applyBorder="1" applyAlignment="1">
      <alignment horizontal="left" vertical="top" wrapText="1"/>
    </xf>
    <xf numFmtId="0" fontId="19" fillId="0" borderId="0" xfId="21" applyFont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0" fontId="29" fillId="3" borderId="0" xfId="21" applyFont="1" applyFill="1" applyAlignment="1" applyProtection="1">
      <alignment horizontal="center" vertical="center" wrapText="1"/>
      <protection locked="0"/>
    </xf>
  </cellXfs>
  <cellStyles count="22">
    <cellStyle name="Comma" xfId="3" builtinId="3"/>
    <cellStyle name="Comma 2" xfId="2"/>
    <cellStyle name="Comma 2 2" xfId="4"/>
    <cellStyle name="Comma 2 2 2" xfId="7"/>
    <cellStyle name="Comma 3" xfId="5"/>
    <cellStyle name="Comma 3 2" xfId="8"/>
    <cellStyle name="Comma 4" xfId="6"/>
    <cellStyle name="Comma 5" xfId="9"/>
    <cellStyle name="Normal" xfId="0" builtinId="0"/>
    <cellStyle name="Normal 11" xfId="17"/>
    <cellStyle name="Normal 12" xfId="20"/>
    <cellStyle name="Normal 2" xfId="1"/>
    <cellStyle name="Normal 3" xfId="10"/>
    <cellStyle name="Normal 4" xfId="13"/>
    <cellStyle name="Normal 5 2" xfId="15"/>
    <cellStyle name="Normal 8" xfId="16"/>
    <cellStyle name="Normal 8 2" xfId="19"/>
    <cellStyle name="Normal_MVD artabyug" xfId="21"/>
    <cellStyle name="SN_241" xfId="11"/>
    <cellStyle name="SN_b" xfId="18"/>
    <cellStyle name="Обычный 2" xfId="12"/>
    <cellStyle name="Финансовый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2" sqref="C12"/>
    </sheetView>
  </sheetViews>
  <sheetFormatPr defaultColWidth="15.6640625" defaultRowHeight="13.5"/>
  <cols>
    <col min="1" max="1" width="5.1640625" style="17" customWidth="1"/>
    <col min="2" max="2" width="43.1640625" style="17" customWidth="1"/>
    <col min="3" max="3" width="60.5" style="17" customWidth="1"/>
    <col min="4" max="4" width="15.6640625" style="17" customWidth="1"/>
    <col min="5" max="5" width="18.5" style="17" customWidth="1"/>
    <col min="6" max="256" width="15.6640625" style="17"/>
    <col min="257" max="257" width="5.1640625" style="17" customWidth="1"/>
    <col min="258" max="258" width="43.1640625" style="17" customWidth="1"/>
    <col min="259" max="259" width="47.6640625" style="17" customWidth="1"/>
    <col min="260" max="260" width="15.6640625" style="17" customWidth="1"/>
    <col min="261" max="261" width="18.5" style="17" customWidth="1"/>
    <col min="262" max="512" width="15.6640625" style="17"/>
    <col min="513" max="513" width="5.1640625" style="17" customWidth="1"/>
    <col min="514" max="514" width="43.1640625" style="17" customWidth="1"/>
    <col min="515" max="515" width="47.6640625" style="17" customWidth="1"/>
    <col min="516" max="516" width="15.6640625" style="17" customWidth="1"/>
    <col min="517" max="517" width="18.5" style="17" customWidth="1"/>
    <col min="518" max="768" width="15.6640625" style="17"/>
    <col min="769" max="769" width="5.1640625" style="17" customWidth="1"/>
    <col min="770" max="770" width="43.1640625" style="17" customWidth="1"/>
    <col min="771" max="771" width="47.6640625" style="17" customWidth="1"/>
    <col min="772" max="772" width="15.6640625" style="17" customWidth="1"/>
    <col min="773" max="773" width="18.5" style="17" customWidth="1"/>
    <col min="774" max="1024" width="15.6640625" style="17"/>
    <col min="1025" max="1025" width="5.1640625" style="17" customWidth="1"/>
    <col min="1026" max="1026" width="43.1640625" style="17" customWidth="1"/>
    <col min="1027" max="1027" width="47.6640625" style="17" customWidth="1"/>
    <col min="1028" max="1028" width="15.6640625" style="17" customWidth="1"/>
    <col min="1029" max="1029" width="18.5" style="17" customWidth="1"/>
    <col min="1030" max="1280" width="15.6640625" style="17"/>
    <col min="1281" max="1281" width="5.1640625" style="17" customWidth="1"/>
    <col min="1282" max="1282" width="43.1640625" style="17" customWidth="1"/>
    <col min="1283" max="1283" width="47.6640625" style="17" customWidth="1"/>
    <col min="1284" max="1284" width="15.6640625" style="17" customWidth="1"/>
    <col min="1285" max="1285" width="18.5" style="17" customWidth="1"/>
    <col min="1286" max="1536" width="15.6640625" style="17"/>
    <col min="1537" max="1537" width="5.1640625" style="17" customWidth="1"/>
    <col min="1538" max="1538" width="43.1640625" style="17" customWidth="1"/>
    <col min="1539" max="1539" width="47.6640625" style="17" customWidth="1"/>
    <col min="1540" max="1540" width="15.6640625" style="17" customWidth="1"/>
    <col min="1541" max="1541" width="18.5" style="17" customWidth="1"/>
    <col min="1542" max="1792" width="15.6640625" style="17"/>
    <col min="1793" max="1793" width="5.1640625" style="17" customWidth="1"/>
    <col min="1794" max="1794" width="43.1640625" style="17" customWidth="1"/>
    <col min="1795" max="1795" width="47.6640625" style="17" customWidth="1"/>
    <col min="1796" max="1796" width="15.6640625" style="17" customWidth="1"/>
    <col min="1797" max="1797" width="18.5" style="17" customWidth="1"/>
    <col min="1798" max="2048" width="15.6640625" style="17"/>
    <col min="2049" max="2049" width="5.1640625" style="17" customWidth="1"/>
    <col min="2050" max="2050" width="43.1640625" style="17" customWidth="1"/>
    <col min="2051" max="2051" width="47.6640625" style="17" customWidth="1"/>
    <col min="2052" max="2052" width="15.6640625" style="17" customWidth="1"/>
    <col min="2053" max="2053" width="18.5" style="17" customWidth="1"/>
    <col min="2054" max="2304" width="15.6640625" style="17"/>
    <col min="2305" max="2305" width="5.1640625" style="17" customWidth="1"/>
    <col min="2306" max="2306" width="43.1640625" style="17" customWidth="1"/>
    <col min="2307" max="2307" width="47.6640625" style="17" customWidth="1"/>
    <col min="2308" max="2308" width="15.6640625" style="17" customWidth="1"/>
    <col min="2309" max="2309" width="18.5" style="17" customWidth="1"/>
    <col min="2310" max="2560" width="15.6640625" style="17"/>
    <col min="2561" max="2561" width="5.1640625" style="17" customWidth="1"/>
    <col min="2562" max="2562" width="43.1640625" style="17" customWidth="1"/>
    <col min="2563" max="2563" width="47.6640625" style="17" customWidth="1"/>
    <col min="2564" max="2564" width="15.6640625" style="17" customWidth="1"/>
    <col min="2565" max="2565" width="18.5" style="17" customWidth="1"/>
    <col min="2566" max="2816" width="15.6640625" style="17"/>
    <col min="2817" max="2817" width="5.1640625" style="17" customWidth="1"/>
    <col min="2818" max="2818" width="43.1640625" style="17" customWidth="1"/>
    <col min="2819" max="2819" width="47.6640625" style="17" customWidth="1"/>
    <col min="2820" max="2820" width="15.6640625" style="17" customWidth="1"/>
    <col min="2821" max="2821" width="18.5" style="17" customWidth="1"/>
    <col min="2822" max="3072" width="15.6640625" style="17"/>
    <col min="3073" max="3073" width="5.1640625" style="17" customWidth="1"/>
    <col min="3074" max="3074" width="43.1640625" style="17" customWidth="1"/>
    <col min="3075" max="3075" width="47.6640625" style="17" customWidth="1"/>
    <col min="3076" max="3076" width="15.6640625" style="17" customWidth="1"/>
    <col min="3077" max="3077" width="18.5" style="17" customWidth="1"/>
    <col min="3078" max="3328" width="15.6640625" style="17"/>
    <col min="3329" max="3329" width="5.1640625" style="17" customWidth="1"/>
    <col min="3330" max="3330" width="43.1640625" style="17" customWidth="1"/>
    <col min="3331" max="3331" width="47.6640625" style="17" customWidth="1"/>
    <col min="3332" max="3332" width="15.6640625" style="17" customWidth="1"/>
    <col min="3333" max="3333" width="18.5" style="17" customWidth="1"/>
    <col min="3334" max="3584" width="15.6640625" style="17"/>
    <col min="3585" max="3585" width="5.1640625" style="17" customWidth="1"/>
    <col min="3586" max="3586" width="43.1640625" style="17" customWidth="1"/>
    <col min="3587" max="3587" width="47.6640625" style="17" customWidth="1"/>
    <col min="3588" max="3588" width="15.6640625" style="17" customWidth="1"/>
    <col min="3589" max="3589" width="18.5" style="17" customWidth="1"/>
    <col min="3590" max="3840" width="15.6640625" style="17"/>
    <col min="3841" max="3841" width="5.1640625" style="17" customWidth="1"/>
    <col min="3842" max="3842" width="43.1640625" style="17" customWidth="1"/>
    <col min="3843" max="3843" width="47.6640625" style="17" customWidth="1"/>
    <col min="3844" max="3844" width="15.6640625" style="17" customWidth="1"/>
    <col min="3845" max="3845" width="18.5" style="17" customWidth="1"/>
    <col min="3846" max="4096" width="15.6640625" style="17"/>
    <col min="4097" max="4097" width="5.1640625" style="17" customWidth="1"/>
    <col min="4098" max="4098" width="43.1640625" style="17" customWidth="1"/>
    <col min="4099" max="4099" width="47.6640625" style="17" customWidth="1"/>
    <col min="4100" max="4100" width="15.6640625" style="17" customWidth="1"/>
    <col min="4101" max="4101" width="18.5" style="17" customWidth="1"/>
    <col min="4102" max="4352" width="15.6640625" style="17"/>
    <col min="4353" max="4353" width="5.1640625" style="17" customWidth="1"/>
    <col min="4354" max="4354" width="43.1640625" style="17" customWidth="1"/>
    <col min="4355" max="4355" width="47.6640625" style="17" customWidth="1"/>
    <col min="4356" max="4356" width="15.6640625" style="17" customWidth="1"/>
    <col min="4357" max="4357" width="18.5" style="17" customWidth="1"/>
    <col min="4358" max="4608" width="15.6640625" style="17"/>
    <col min="4609" max="4609" width="5.1640625" style="17" customWidth="1"/>
    <col min="4610" max="4610" width="43.1640625" style="17" customWidth="1"/>
    <col min="4611" max="4611" width="47.6640625" style="17" customWidth="1"/>
    <col min="4612" max="4612" width="15.6640625" style="17" customWidth="1"/>
    <col min="4613" max="4613" width="18.5" style="17" customWidth="1"/>
    <col min="4614" max="4864" width="15.6640625" style="17"/>
    <col min="4865" max="4865" width="5.1640625" style="17" customWidth="1"/>
    <col min="4866" max="4866" width="43.1640625" style="17" customWidth="1"/>
    <col min="4867" max="4867" width="47.6640625" style="17" customWidth="1"/>
    <col min="4868" max="4868" width="15.6640625" style="17" customWidth="1"/>
    <col min="4869" max="4869" width="18.5" style="17" customWidth="1"/>
    <col min="4870" max="5120" width="15.6640625" style="17"/>
    <col min="5121" max="5121" width="5.1640625" style="17" customWidth="1"/>
    <col min="5122" max="5122" width="43.1640625" style="17" customWidth="1"/>
    <col min="5123" max="5123" width="47.6640625" style="17" customWidth="1"/>
    <col min="5124" max="5124" width="15.6640625" style="17" customWidth="1"/>
    <col min="5125" max="5125" width="18.5" style="17" customWidth="1"/>
    <col min="5126" max="5376" width="15.6640625" style="17"/>
    <col min="5377" max="5377" width="5.1640625" style="17" customWidth="1"/>
    <col min="5378" max="5378" width="43.1640625" style="17" customWidth="1"/>
    <col min="5379" max="5379" width="47.6640625" style="17" customWidth="1"/>
    <col min="5380" max="5380" width="15.6640625" style="17" customWidth="1"/>
    <col min="5381" max="5381" width="18.5" style="17" customWidth="1"/>
    <col min="5382" max="5632" width="15.6640625" style="17"/>
    <col min="5633" max="5633" width="5.1640625" style="17" customWidth="1"/>
    <col min="5634" max="5634" width="43.1640625" style="17" customWidth="1"/>
    <col min="5635" max="5635" width="47.6640625" style="17" customWidth="1"/>
    <col min="5636" max="5636" width="15.6640625" style="17" customWidth="1"/>
    <col min="5637" max="5637" width="18.5" style="17" customWidth="1"/>
    <col min="5638" max="5888" width="15.6640625" style="17"/>
    <col min="5889" max="5889" width="5.1640625" style="17" customWidth="1"/>
    <col min="5890" max="5890" width="43.1640625" style="17" customWidth="1"/>
    <col min="5891" max="5891" width="47.6640625" style="17" customWidth="1"/>
    <col min="5892" max="5892" width="15.6640625" style="17" customWidth="1"/>
    <col min="5893" max="5893" width="18.5" style="17" customWidth="1"/>
    <col min="5894" max="6144" width="15.6640625" style="17"/>
    <col min="6145" max="6145" width="5.1640625" style="17" customWidth="1"/>
    <col min="6146" max="6146" width="43.1640625" style="17" customWidth="1"/>
    <col min="6147" max="6147" width="47.6640625" style="17" customWidth="1"/>
    <col min="6148" max="6148" width="15.6640625" style="17" customWidth="1"/>
    <col min="6149" max="6149" width="18.5" style="17" customWidth="1"/>
    <col min="6150" max="6400" width="15.6640625" style="17"/>
    <col min="6401" max="6401" width="5.1640625" style="17" customWidth="1"/>
    <col min="6402" max="6402" width="43.1640625" style="17" customWidth="1"/>
    <col min="6403" max="6403" width="47.6640625" style="17" customWidth="1"/>
    <col min="6404" max="6404" width="15.6640625" style="17" customWidth="1"/>
    <col min="6405" max="6405" width="18.5" style="17" customWidth="1"/>
    <col min="6406" max="6656" width="15.6640625" style="17"/>
    <col min="6657" max="6657" width="5.1640625" style="17" customWidth="1"/>
    <col min="6658" max="6658" width="43.1640625" style="17" customWidth="1"/>
    <col min="6659" max="6659" width="47.6640625" style="17" customWidth="1"/>
    <col min="6660" max="6660" width="15.6640625" style="17" customWidth="1"/>
    <col min="6661" max="6661" width="18.5" style="17" customWidth="1"/>
    <col min="6662" max="6912" width="15.6640625" style="17"/>
    <col min="6913" max="6913" width="5.1640625" style="17" customWidth="1"/>
    <col min="6914" max="6914" width="43.1640625" style="17" customWidth="1"/>
    <col min="6915" max="6915" width="47.6640625" style="17" customWidth="1"/>
    <col min="6916" max="6916" width="15.6640625" style="17" customWidth="1"/>
    <col min="6917" max="6917" width="18.5" style="17" customWidth="1"/>
    <col min="6918" max="7168" width="15.6640625" style="17"/>
    <col min="7169" max="7169" width="5.1640625" style="17" customWidth="1"/>
    <col min="7170" max="7170" width="43.1640625" style="17" customWidth="1"/>
    <col min="7171" max="7171" width="47.6640625" style="17" customWidth="1"/>
    <col min="7172" max="7172" width="15.6640625" style="17" customWidth="1"/>
    <col min="7173" max="7173" width="18.5" style="17" customWidth="1"/>
    <col min="7174" max="7424" width="15.6640625" style="17"/>
    <col min="7425" max="7425" width="5.1640625" style="17" customWidth="1"/>
    <col min="7426" max="7426" width="43.1640625" style="17" customWidth="1"/>
    <col min="7427" max="7427" width="47.6640625" style="17" customWidth="1"/>
    <col min="7428" max="7428" width="15.6640625" style="17" customWidth="1"/>
    <col min="7429" max="7429" width="18.5" style="17" customWidth="1"/>
    <col min="7430" max="7680" width="15.6640625" style="17"/>
    <col min="7681" max="7681" width="5.1640625" style="17" customWidth="1"/>
    <col min="7682" max="7682" width="43.1640625" style="17" customWidth="1"/>
    <col min="7683" max="7683" width="47.6640625" style="17" customWidth="1"/>
    <col min="7684" max="7684" width="15.6640625" style="17" customWidth="1"/>
    <col min="7685" max="7685" width="18.5" style="17" customWidth="1"/>
    <col min="7686" max="7936" width="15.6640625" style="17"/>
    <col min="7937" max="7937" width="5.1640625" style="17" customWidth="1"/>
    <col min="7938" max="7938" width="43.1640625" style="17" customWidth="1"/>
    <col min="7939" max="7939" width="47.6640625" style="17" customWidth="1"/>
    <col min="7940" max="7940" width="15.6640625" style="17" customWidth="1"/>
    <col min="7941" max="7941" width="18.5" style="17" customWidth="1"/>
    <col min="7942" max="8192" width="15.6640625" style="17"/>
    <col min="8193" max="8193" width="5.1640625" style="17" customWidth="1"/>
    <col min="8194" max="8194" width="43.1640625" style="17" customWidth="1"/>
    <col min="8195" max="8195" width="47.6640625" style="17" customWidth="1"/>
    <col min="8196" max="8196" width="15.6640625" style="17" customWidth="1"/>
    <col min="8197" max="8197" width="18.5" style="17" customWidth="1"/>
    <col min="8198" max="8448" width="15.6640625" style="17"/>
    <col min="8449" max="8449" width="5.1640625" style="17" customWidth="1"/>
    <col min="8450" max="8450" width="43.1640625" style="17" customWidth="1"/>
    <col min="8451" max="8451" width="47.6640625" style="17" customWidth="1"/>
    <col min="8452" max="8452" width="15.6640625" style="17" customWidth="1"/>
    <col min="8453" max="8453" width="18.5" style="17" customWidth="1"/>
    <col min="8454" max="8704" width="15.6640625" style="17"/>
    <col min="8705" max="8705" width="5.1640625" style="17" customWidth="1"/>
    <col min="8706" max="8706" width="43.1640625" style="17" customWidth="1"/>
    <col min="8707" max="8707" width="47.6640625" style="17" customWidth="1"/>
    <col min="8708" max="8708" width="15.6640625" style="17" customWidth="1"/>
    <col min="8709" max="8709" width="18.5" style="17" customWidth="1"/>
    <col min="8710" max="8960" width="15.6640625" style="17"/>
    <col min="8961" max="8961" width="5.1640625" style="17" customWidth="1"/>
    <col min="8962" max="8962" width="43.1640625" style="17" customWidth="1"/>
    <col min="8963" max="8963" width="47.6640625" style="17" customWidth="1"/>
    <col min="8964" max="8964" width="15.6640625" style="17" customWidth="1"/>
    <col min="8965" max="8965" width="18.5" style="17" customWidth="1"/>
    <col min="8966" max="9216" width="15.6640625" style="17"/>
    <col min="9217" max="9217" width="5.1640625" style="17" customWidth="1"/>
    <col min="9218" max="9218" width="43.1640625" style="17" customWidth="1"/>
    <col min="9219" max="9219" width="47.6640625" style="17" customWidth="1"/>
    <col min="9220" max="9220" width="15.6640625" style="17" customWidth="1"/>
    <col min="9221" max="9221" width="18.5" style="17" customWidth="1"/>
    <col min="9222" max="9472" width="15.6640625" style="17"/>
    <col min="9473" max="9473" width="5.1640625" style="17" customWidth="1"/>
    <col min="9474" max="9474" width="43.1640625" style="17" customWidth="1"/>
    <col min="9475" max="9475" width="47.6640625" style="17" customWidth="1"/>
    <col min="9476" max="9476" width="15.6640625" style="17" customWidth="1"/>
    <col min="9477" max="9477" width="18.5" style="17" customWidth="1"/>
    <col min="9478" max="9728" width="15.6640625" style="17"/>
    <col min="9729" max="9729" width="5.1640625" style="17" customWidth="1"/>
    <col min="9730" max="9730" width="43.1640625" style="17" customWidth="1"/>
    <col min="9731" max="9731" width="47.6640625" style="17" customWidth="1"/>
    <col min="9732" max="9732" width="15.6640625" style="17" customWidth="1"/>
    <col min="9733" max="9733" width="18.5" style="17" customWidth="1"/>
    <col min="9734" max="9984" width="15.6640625" style="17"/>
    <col min="9985" max="9985" width="5.1640625" style="17" customWidth="1"/>
    <col min="9986" max="9986" width="43.1640625" style="17" customWidth="1"/>
    <col min="9987" max="9987" width="47.6640625" style="17" customWidth="1"/>
    <col min="9988" max="9988" width="15.6640625" style="17" customWidth="1"/>
    <col min="9989" max="9989" width="18.5" style="17" customWidth="1"/>
    <col min="9990" max="10240" width="15.6640625" style="17"/>
    <col min="10241" max="10241" width="5.1640625" style="17" customWidth="1"/>
    <col min="10242" max="10242" width="43.1640625" style="17" customWidth="1"/>
    <col min="10243" max="10243" width="47.6640625" style="17" customWidth="1"/>
    <col min="10244" max="10244" width="15.6640625" style="17" customWidth="1"/>
    <col min="10245" max="10245" width="18.5" style="17" customWidth="1"/>
    <col min="10246" max="10496" width="15.6640625" style="17"/>
    <col min="10497" max="10497" width="5.1640625" style="17" customWidth="1"/>
    <col min="10498" max="10498" width="43.1640625" style="17" customWidth="1"/>
    <col min="10499" max="10499" width="47.6640625" style="17" customWidth="1"/>
    <col min="10500" max="10500" width="15.6640625" style="17" customWidth="1"/>
    <col min="10501" max="10501" width="18.5" style="17" customWidth="1"/>
    <col min="10502" max="10752" width="15.6640625" style="17"/>
    <col min="10753" max="10753" width="5.1640625" style="17" customWidth="1"/>
    <col min="10754" max="10754" width="43.1640625" style="17" customWidth="1"/>
    <col min="10755" max="10755" width="47.6640625" style="17" customWidth="1"/>
    <col min="10756" max="10756" width="15.6640625" style="17" customWidth="1"/>
    <col min="10757" max="10757" width="18.5" style="17" customWidth="1"/>
    <col min="10758" max="11008" width="15.6640625" style="17"/>
    <col min="11009" max="11009" width="5.1640625" style="17" customWidth="1"/>
    <col min="11010" max="11010" width="43.1640625" style="17" customWidth="1"/>
    <col min="11011" max="11011" width="47.6640625" style="17" customWidth="1"/>
    <col min="11012" max="11012" width="15.6640625" style="17" customWidth="1"/>
    <col min="11013" max="11013" width="18.5" style="17" customWidth="1"/>
    <col min="11014" max="11264" width="15.6640625" style="17"/>
    <col min="11265" max="11265" width="5.1640625" style="17" customWidth="1"/>
    <col min="11266" max="11266" width="43.1640625" style="17" customWidth="1"/>
    <col min="11267" max="11267" width="47.6640625" style="17" customWidth="1"/>
    <col min="11268" max="11268" width="15.6640625" style="17" customWidth="1"/>
    <col min="11269" max="11269" width="18.5" style="17" customWidth="1"/>
    <col min="11270" max="11520" width="15.6640625" style="17"/>
    <col min="11521" max="11521" width="5.1640625" style="17" customWidth="1"/>
    <col min="11522" max="11522" width="43.1640625" style="17" customWidth="1"/>
    <col min="11523" max="11523" width="47.6640625" style="17" customWidth="1"/>
    <col min="11524" max="11524" width="15.6640625" style="17" customWidth="1"/>
    <col min="11525" max="11525" width="18.5" style="17" customWidth="1"/>
    <col min="11526" max="11776" width="15.6640625" style="17"/>
    <col min="11777" max="11777" width="5.1640625" style="17" customWidth="1"/>
    <col min="11778" max="11778" width="43.1640625" style="17" customWidth="1"/>
    <col min="11779" max="11779" width="47.6640625" style="17" customWidth="1"/>
    <col min="11780" max="11780" width="15.6640625" style="17" customWidth="1"/>
    <col min="11781" max="11781" width="18.5" style="17" customWidth="1"/>
    <col min="11782" max="12032" width="15.6640625" style="17"/>
    <col min="12033" max="12033" width="5.1640625" style="17" customWidth="1"/>
    <col min="12034" max="12034" width="43.1640625" style="17" customWidth="1"/>
    <col min="12035" max="12035" width="47.6640625" style="17" customWidth="1"/>
    <col min="12036" max="12036" width="15.6640625" style="17" customWidth="1"/>
    <col min="12037" max="12037" width="18.5" style="17" customWidth="1"/>
    <col min="12038" max="12288" width="15.6640625" style="17"/>
    <col min="12289" max="12289" width="5.1640625" style="17" customWidth="1"/>
    <col min="12290" max="12290" width="43.1640625" style="17" customWidth="1"/>
    <col min="12291" max="12291" width="47.6640625" style="17" customWidth="1"/>
    <col min="12292" max="12292" width="15.6640625" style="17" customWidth="1"/>
    <col min="12293" max="12293" width="18.5" style="17" customWidth="1"/>
    <col min="12294" max="12544" width="15.6640625" style="17"/>
    <col min="12545" max="12545" width="5.1640625" style="17" customWidth="1"/>
    <col min="12546" max="12546" width="43.1640625" style="17" customWidth="1"/>
    <col min="12547" max="12547" width="47.6640625" style="17" customWidth="1"/>
    <col min="12548" max="12548" width="15.6640625" style="17" customWidth="1"/>
    <col min="12549" max="12549" width="18.5" style="17" customWidth="1"/>
    <col min="12550" max="12800" width="15.6640625" style="17"/>
    <col min="12801" max="12801" width="5.1640625" style="17" customWidth="1"/>
    <col min="12802" max="12802" width="43.1640625" style="17" customWidth="1"/>
    <col min="12803" max="12803" width="47.6640625" style="17" customWidth="1"/>
    <col min="12804" max="12804" width="15.6640625" style="17" customWidth="1"/>
    <col min="12805" max="12805" width="18.5" style="17" customWidth="1"/>
    <col min="12806" max="13056" width="15.6640625" style="17"/>
    <col min="13057" max="13057" width="5.1640625" style="17" customWidth="1"/>
    <col min="13058" max="13058" width="43.1640625" style="17" customWidth="1"/>
    <col min="13059" max="13059" width="47.6640625" style="17" customWidth="1"/>
    <col min="13060" max="13060" width="15.6640625" style="17" customWidth="1"/>
    <col min="13061" max="13061" width="18.5" style="17" customWidth="1"/>
    <col min="13062" max="13312" width="15.6640625" style="17"/>
    <col min="13313" max="13313" width="5.1640625" style="17" customWidth="1"/>
    <col min="13314" max="13314" width="43.1640625" style="17" customWidth="1"/>
    <col min="13315" max="13315" width="47.6640625" style="17" customWidth="1"/>
    <col min="13316" max="13316" width="15.6640625" style="17" customWidth="1"/>
    <col min="13317" max="13317" width="18.5" style="17" customWidth="1"/>
    <col min="13318" max="13568" width="15.6640625" style="17"/>
    <col min="13569" max="13569" width="5.1640625" style="17" customWidth="1"/>
    <col min="13570" max="13570" width="43.1640625" style="17" customWidth="1"/>
    <col min="13571" max="13571" width="47.6640625" style="17" customWidth="1"/>
    <col min="13572" max="13572" width="15.6640625" style="17" customWidth="1"/>
    <col min="13573" max="13573" width="18.5" style="17" customWidth="1"/>
    <col min="13574" max="13824" width="15.6640625" style="17"/>
    <col min="13825" max="13825" width="5.1640625" style="17" customWidth="1"/>
    <col min="13826" max="13826" width="43.1640625" style="17" customWidth="1"/>
    <col min="13827" max="13827" width="47.6640625" style="17" customWidth="1"/>
    <col min="13828" max="13828" width="15.6640625" style="17" customWidth="1"/>
    <col min="13829" max="13829" width="18.5" style="17" customWidth="1"/>
    <col min="13830" max="14080" width="15.6640625" style="17"/>
    <col min="14081" max="14081" width="5.1640625" style="17" customWidth="1"/>
    <col min="14082" max="14082" width="43.1640625" style="17" customWidth="1"/>
    <col min="14083" max="14083" width="47.6640625" style="17" customWidth="1"/>
    <col min="14084" max="14084" width="15.6640625" style="17" customWidth="1"/>
    <col min="14085" max="14085" width="18.5" style="17" customWidth="1"/>
    <col min="14086" max="14336" width="15.6640625" style="17"/>
    <col min="14337" max="14337" width="5.1640625" style="17" customWidth="1"/>
    <col min="14338" max="14338" width="43.1640625" style="17" customWidth="1"/>
    <col min="14339" max="14339" width="47.6640625" style="17" customWidth="1"/>
    <col min="14340" max="14340" width="15.6640625" style="17" customWidth="1"/>
    <col min="14341" max="14341" width="18.5" style="17" customWidth="1"/>
    <col min="14342" max="14592" width="15.6640625" style="17"/>
    <col min="14593" max="14593" width="5.1640625" style="17" customWidth="1"/>
    <col min="14594" max="14594" width="43.1640625" style="17" customWidth="1"/>
    <col min="14595" max="14595" width="47.6640625" style="17" customWidth="1"/>
    <col min="14596" max="14596" width="15.6640625" style="17" customWidth="1"/>
    <col min="14597" max="14597" width="18.5" style="17" customWidth="1"/>
    <col min="14598" max="14848" width="15.6640625" style="17"/>
    <col min="14849" max="14849" width="5.1640625" style="17" customWidth="1"/>
    <col min="14850" max="14850" width="43.1640625" style="17" customWidth="1"/>
    <col min="14851" max="14851" width="47.6640625" style="17" customWidth="1"/>
    <col min="14852" max="14852" width="15.6640625" style="17" customWidth="1"/>
    <col min="14853" max="14853" width="18.5" style="17" customWidth="1"/>
    <col min="14854" max="15104" width="15.6640625" style="17"/>
    <col min="15105" max="15105" width="5.1640625" style="17" customWidth="1"/>
    <col min="15106" max="15106" width="43.1640625" style="17" customWidth="1"/>
    <col min="15107" max="15107" width="47.6640625" style="17" customWidth="1"/>
    <col min="15108" max="15108" width="15.6640625" style="17" customWidth="1"/>
    <col min="15109" max="15109" width="18.5" style="17" customWidth="1"/>
    <col min="15110" max="15360" width="15.6640625" style="17"/>
    <col min="15361" max="15361" width="5.1640625" style="17" customWidth="1"/>
    <col min="15362" max="15362" width="43.1640625" style="17" customWidth="1"/>
    <col min="15363" max="15363" width="47.6640625" style="17" customWidth="1"/>
    <col min="15364" max="15364" width="15.6640625" style="17" customWidth="1"/>
    <col min="15365" max="15365" width="18.5" style="17" customWidth="1"/>
    <col min="15366" max="15616" width="15.6640625" style="17"/>
    <col min="15617" max="15617" width="5.1640625" style="17" customWidth="1"/>
    <col min="15618" max="15618" width="43.1640625" style="17" customWidth="1"/>
    <col min="15619" max="15619" width="47.6640625" style="17" customWidth="1"/>
    <col min="15620" max="15620" width="15.6640625" style="17" customWidth="1"/>
    <col min="15621" max="15621" width="18.5" style="17" customWidth="1"/>
    <col min="15622" max="15872" width="15.6640625" style="17"/>
    <col min="15873" max="15873" width="5.1640625" style="17" customWidth="1"/>
    <col min="15874" max="15874" width="43.1640625" style="17" customWidth="1"/>
    <col min="15875" max="15875" width="47.6640625" style="17" customWidth="1"/>
    <col min="15876" max="15876" width="15.6640625" style="17" customWidth="1"/>
    <col min="15877" max="15877" width="18.5" style="17" customWidth="1"/>
    <col min="15878" max="16128" width="15.6640625" style="17"/>
    <col min="16129" max="16129" width="5.1640625" style="17" customWidth="1"/>
    <col min="16130" max="16130" width="43.1640625" style="17" customWidth="1"/>
    <col min="16131" max="16131" width="47.6640625" style="17" customWidth="1"/>
    <col min="16132" max="16132" width="15.6640625" style="17" customWidth="1"/>
    <col min="16133" max="16133" width="18.5" style="17" customWidth="1"/>
    <col min="16134" max="16384" width="15.6640625" style="17"/>
  </cols>
  <sheetData>
    <row r="1" spans="1:6">
      <c r="C1" s="44" t="s">
        <v>88</v>
      </c>
      <c r="D1" s="44"/>
    </row>
    <row r="2" spans="1:6">
      <c r="C2" s="44" t="s">
        <v>191</v>
      </c>
      <c r="D2" s="45"/>
    </row>
    <row r="3" spans="1:6">
      <c r="C3" s="46" t="s">
        <v>42</v>
      </c>
      <c r="D3" s="46"/>
    </row>
    <row r="4" spans="1:6" ht="14.25">
      <c r="B4" s="31"/>
      <c r="C4" s="32"/>
      <c r="D4" s="18"/>
    </row>
    <row r="5" spans="1:6" ht="14.25">
      <c r="B5" s="326"/>
      <c r="C5" s="326"/>
      <c r="D5" s="18"/>
      <c r="E5" s="19"/>
      <c r="F5" s="19"/>
    </row>
    <row r="6" spans="1:6" ht="16.5" customHeight="1">
      <c r="D6" s="20"/>
      <c r="E6" s="21"/>
    </row>
    <row r="7" spans="1:6" ht="14.25" customHeight="1">
      <c r="C7" s="21"/>
      <c r="D7" s="20"/>
      <c r="E7" s="22"/>
      <c r="F7" s="22"/>
    </row>
    <row r="8" spans="1:6" ht="77.25" customHeight="1">
      <c r="A8" s="81"/>
      <c r="B8" s="327" t="s">
        <v>192</v>
      </c>
      <c r="C8" s="327"/>
      <c r="D8" s="23"/>
      <c r="E8" s="23"/>
      <c r="F8" s="23"/>
    </row>
    <row r="9" spans="1:6" s="24" customFormat="1" ht="18.75" customHeight="1">
      <c r="A9" s="82"/>
      <c r="B9" s="83"/>
      <c r="C9" s="84" t="s">
        <v>36</v>
      </c>
    </row>
    <row r="10" spans="1:6" ht="79.5" customHeight="1">
      <c r="A10" s="81"/>
      <c r="B10" s="85"/>
      <c r="C10" s="86" t="s">
        <v>37</v>
      </c>
    </row>
    <row r="11" spans="1:6" ht="17.25">
      <c r="A11" s="81"/>
      <c r="B11" s="262" t="s">
        <v>227</v>
      </c>
      <c r="C11" s="261">
        <v>0</v>
      </c>
    </row>
    <row r="12" spans="1:6" ht="17.25">
      <c r="A12" s="81"/>
      <c r="B12" s="262" t="s">
        <v>228</v>
      </c>
      <c r="C12" s="261">
        <f>'6'!J10</f>
        <v>972173.10000000009</v>
      </c>
    </row>
    <row r="13" spans="1:6" ht="17.25">
      <c r="A13" s="81"/>
      <c r="B13" s="262" t="s">
        <v>229</v>
      </c>
      <c r="C13" s="261">
        <f>C12-C11</f>
        <v>972173.10000000009</v>
      </c>
      <c r="D13" s="25"/>
    </row>
    <row r="14" spans="1:6" ht="17.25">
      <c r="A14" s="81"/>
      <c r="B14" s="81"/>
      <c r="C14" s="81"/>
    </row>
    <row r="15" spans="1:6">
      <c r="C15" s="26"/>
    </row>
    <row r="16" spans="1:6">
      <c r="C16" s="26"/>
    </row>
    <row r="18" spans="2:5" ht="15">
      <c r="B18" s="27"/>
      <c r="C18" s="28"/>
      <c r="D18" s="29"/>
      <c r="E18" s="29"/>
    </row>
    <row r="19" spans="2:5" ht="15">
      <c r="B19" s="27"/>
      <c r="C19" s="28"/>
      <c r="D19" s="29"/>
      <c r="E19" s="29"/>
    </row>
    <row r="20" spans="2:5" ht="15">
      <c r="B20" s="27"/>
      <c r="C20" s="30"/>
      <c r="D20" s="29"/>
    </row>
  </sheetData>
  <mergeCells count="2">
    <mergeCell ref="B5:C5"/>
    <mergeCell ref="B8:C8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7" workbookViewId="0">
      <selection activeCell="G39" sqref="G39"/>
    </sheetView>
  </sheetViews>
  <sheetFormatPr defaultRowHeight="13.5"/>
  <cols>
    <col min="1" max="1" width="17.83203125" style="68" customWidth="1"/>
    <col min="2" max="2" width="57.5" style="69" customWidth="1"/>
    <col min="3" max="3" width="11" style="70" customWidth="1"/>
    <col min="4" max="4" width="11" style="71" customWidth="1"/>
    <col min="5" max="5" width="23.83203125" style="71" customWidth="1"/>
    <col min="6" max="6" width="15" style="70" customWidth="1"/>
    <col min="7" max="7" width="23" style="70" customWidth="1"/>
    <col min="8" max="8" width="6.33203125" style="68" customWidth="1"/>
    <col min="9" max="9" width="6.5" style="68" customWidth="1"/>
    <col min="10" max="10" width="39.33203125" style="68" customWidth="1"/>
    <col min="11" max="11" width="15.33203125" style="68" bestFit="1" customWidth="1"/>
    <col min="12" max="12" width="11.83203125" style="68" customWidth="1"/>
    <col min="13" max="13" width="9.33203125" style="68" customWidth="1"/>
    <col min="14" max="14" width="11.5" style="68" customWidth="1"/>
    <col min="15" max="15" width="19.33203125" style="68" customWidth="1"/>
    <col min="16" max="16" width="9.33203125" style="68"/>
    <col min="17" max="18" width="10.5" style="68" bestFit="1" customWidth="1"/>
    <col min="19" max="19" width="11.6640625" style="68" bestFit="1" customWidth="1"/>
    <col min="20" max="21" width="9.33203125" style="68"/>
    <col min="22" max="22" width="12.6640625" style="68" bestFit="1" customWidth="1"/>
    <col min="23" max="16384" width="9.33203125" style="68"/>
  </cols>
  <sheetData>
    <row r="1" spans="1:11" ht="17.25">
      <c r="A1" s="72"/>
      <c r="B1" s="256"/>
      <c r="C1" s="257"/>
      <c r="D1" s="257"/>
      <c r="E1" s="436" t="s">
        <v>207</v>
      </c>
      <c r="F1" s="436"/>
      <c r="G1" s="436"/>
    </row>
    <row r="2" spans="1:11" ht="15.75" customHeight="1">
      <c r="A2" s="72"/>
      <c r="B2" s="258"/>
      <c r="C2" s="258"/>
      <c r="D2" s="258"/>
      <c r="E2" s="437" t="s">
        <v>225</v>
      </c>
      <c r="F2" s="437"/>
      <c r="G2" s="437"/>
    </row>
    <row r="3" spans="1:11" ht="15.75" customHeight="1">
      <c r="A3" s="72"/>
      <c r="B3" s="258"/>
      <c r="C3" s="258"/>
      <c r="D3" s="258"/>
      <c r="E3" s="437" t="s">
        <v>226</v>
      </c>
      <c r="F3" s="437"/>
      <c r="G3" s="437"/>
    </row>
    <row r="4" spans="1:11" ht="15.75" customHeight="1">
      <c r="A4" s="72"/>
      <c r="B4" s="256"/>
      <c r="C4" s="75"/>
      <c r="D4" s="74"/>
    </row>
    <row r="5" spans="1:11" ht="58.5" customHeight="1">
      <c r="A5" s="438" t="s">
        <v>202</v>
      </c>
      <c r="B5" s="438"/>
      <c r="C5" s="438"/>
      <c r="D5" s="438"/>
      <c r="E5" s="438"/>
      <c r="F5" s="438"/>
      <c r="G5" s="438"/>
    </row>
    <row r="6" spans="1:11" ht="18.75" customHeight="1">
      <c r="A6" s="72"/>
      <c r="B6" s="73"/>
      <c r="C6" s="74"/>
      <c r="D6" s="74"/>
      <c r="E6" s="74"/>
      <c r="F6" s="74"/>
      <c r="G6" s="75"/>
    </row>
    <row r="7" spans="1:11" ht="85.5" customHeight="1">
      <c r="A7" s="431" t="s">
        <v>169</v>
      </c>
      <c r="B7" s="421" t="s">
        <v>170</v>
      </c>
      <c r="C7" s="421" t="s">
        <v>171</v>
      </c>
      <c r="D7" s="421" t="s">
        <v>172</v>
      </c>
      <c r="E7" s="421" t="s">
        <v>173</v>
      </c>
      <c r="F7" s="423" t="s">
        <v>53</v>
      </c>
      <c r="G7" s="424"/>
    </row>
    <row r="8" spans="1:11" ht="55.5" customHeight="1">
      <c r="A8" s="432"/>
      <c r="B8" s="422"/>
      <c r="C8" s="422"/>
      <c r="D8" s="422"/>
      <c r="E8" s="422"/>
      <c r="F8" s="259" t="s">
        <v>174</v>
      </c>
      <c r="G8" s="259" t="s">
        <v>175</v>
      </c>
    </row>
    <row r="9" spans="1:11" ht="18" customHeight="1">
      <c r="A9" s="260">
        <v>1</v>
      </c>
      <c r="B9" s="259">
        <v>2</v>
      </c>
      <c r="C9" s="259">
        <v>3</v>
      </c>
      <c r="D9" s="259">
        <v>4</v>
      </c>
      <c r="E9" s="259">
        <v>5</v>
      </c>
      <c r="F9" s="259">
        <v>6</v>
      </c>
      <c r="G9" s="259">
        <v>7</v>
      </c>
    </row>
    <row r="10" spans="1:11" ht="18" customHeight="1">
      <c r="A10" s="433" t="s">
        <v>18</v>
      </c>
      <c r="B10" s="434"/>
      <c r="C10" s="434"/>
      <c r="D10" s="434"/>
      <c r="E10" s="434"/>
      <c r="F10" s="435"/>
      <c r="G10" s="285">
        <f>G11+G38</f>
        <v>864659.14</v>
      </c>
      <c r="J10" s="265"/>
      <c r="K10" s="265"/>
    </row>
    <row r="11" spans="1:11" ht="42.75" customHeight="1">
      <c r="A11" s="425" t="s">
        <v>176</v>
      </c>
      <c r="B11" s="426"/>
      <c r="C11" s="426"/>
      <c r="D11" s="426"/>
      <c r="E11" s="426"/>
      <c r="F11" s="427"/>
      <c r="G11" s="285">
        <f>+G12+G23</f>
        <v>173329.4</v>
      </c>
      <c r="J11" s="266"/>
    </row>
    <row r="12" spans="1:11" ht="107.25" customHeight="1">
      <c r="A12" s="318">
        <v>1057</v>
      </c>
      <c r="B12" s="319">
        <v>11001</v>
      </c>
      <c r="C12" s="428" t="s">
        <v>94</v>
      </c>
      <c r="D12" s="429"/>
      <c r="E12" s="430"/>
      <c r="F12" s="288"/>
      <c r="G12" s="285">
        <f>SUM(G13)</f>
        <v>167386.4</v>
      </c>
    </row>
    <row r="13" spans="1:11" ht="17.25">
      <c r="A13" s="287"/>
      <c r="B13" s="289" t="s">
        <v>197</v>
      </c>
      <c r="C13" s="288"/>
      <c r="D13" s="288"/>
      <c r="E13" s="286"/>
      <c r="F13" s="288"/>
      <c r="G13" s="285">
        <f>SUM(G14:G22)</f>
        <v>167386.4</v>
      </c>
    </row>
    <row r="14" spans="1:11" ht="34.5">
      <c r="A14" s="290" t="s">
        <v>232</v>
      </c>
      <c r="B14" s="294" t="s">
        <v>278</v>
      </c>
      <c r="C14" s="292" t="s">
        <v>177</v>
      </c>
      <c r="D14" s="293" t="s">
        <v>180</v>
      </c>
      <c r="E14" s="310">
        <v>2800000</v>
      </c>
      <c r="F14" s="283">
        <v>1</v>
      </c>
      <c r="G14" s="283">
        <f>E14*F14/1000</f>
        <v>2800</v>
      </c>
    </row>
    <row r="15" spans="1:11" ht="51.75">
      <c r="A15" s="290" t="s">
        <v>234</v>
      </c>
      <c r="B15" s="291" t="s">
        <v>233</v>
      </c>
      <c r="C15" s="292" t="s">
        <v>177</v>
      </c>
      <c r="D15" s="293" t="s">
        <v>180</v>
      </c>
      <c r="E15" s="310">
        <v>3086400</v>
      </c>
      <c r="F15" s="283">
        <v>1</v>
      </c>
      <c r="G15" s="283">
        <f t="shared" ref="G15:G22" si="0">E15*F15/1000</f>
        <v>3086.4</v>
      </c>
    </row>
    <row r="16" spans="1:11" ht="51.75">
      <c r="A16" s="290" t="s">
        <v>235</v>
      </c>
      <c r="B16" s="291" t="s">
        <v>233</v>
      </c>
      <c r="C16" s="292" t="s">
        <v>177</v>
      </c>
      <c r="D16" s="293" t="s">
        <v>180</v>
      </c>
      <c r="E16" s="310">
        <v>7500000</v>
      </c>
      <c r="F16" s="283">
        <v>1</v>
      </c>
      <c r="G16" s="283">
        <f t="shared" si="0"/>
        <v>7500</v>
      </c>
    </row>
    <row r="17" spans="1:10" ht="32.25" customHeight="1">
      <c r="A17" s="290" t="s">
        <v>236</v>
      </c>
      <c r="B17" s="291" t="s">
        <v>237</v>
      </c>
      <c r="C17" s="292" t="s">
        <v>177</v>
      </c>
      <c r="D17" s="293" t="s">
        <v>180</v>
      </c>
      <c r="E17" s="310">
        <v>7500000</v>
      </c>
      <c r="F17" s="283">
        <v>1</v>
      </c>
      <c r="G17" s="283">
        <f t="shared" si="0"/>
        <v>7500</v>
      </c>
    </row>
    <row r="18" spans="1:10" ht="30.75" customHeight="1">
      <c r="A18" s="290" t="s">
        <v>238</v>
      </c>
      <c r="B18" s="291" t="s">
        <v>237</v>
      </c>
      <c r="C18" s="292" t="s">
        <v>177</v>
      </c>
      <c r="D18" s="293" t="s">
        <v>180</v>
      </c>
      <c r="E18" s="310">
        <v>15000000</v>
      </c>
      <c r="F18" s="283">
        <v>1</v>
      </c>
      <c r="G18" s="283">
        <f t="shared" si="0"/>
        <v>15000</v>
      </c>
    </row>
    <row r="19" spans="1:10" ht="37.5" customHeight="1">
      <c r="A19" s="290" t="s">
        <v>239</v>
      </c>
      <c r="B19" s="291" t="s">
        <v>237</v>
      </c>
      <c r="C19" s="292" t="s">
        <v>177</v>
      </c>
      <c r="D19" s="293" t="s">
        <v>180</v>
      </c>
      <c r="E19" s="310">
        <v>6000000</v>
      </c>
      <c r="F19" s="283">
        <v>1</v>
      </c>
      <c r="G19" s="283">
        <f t="shared" si="0"/>
        <v>6000</v>
      </c>
    </row>
    <row r="20" spans="1:10" ht="39" customHeight="1">
      <c r="A20" s="290" t="s">
        <v>240</v>
      </c>
      <c r="B20" s="291" t="s">
        <v>237</v>
      </c>
      <c r="C20" s="292" t="s">
        <v>177</v>
      </c>
      <c r="D20" s="293" t="s">
        <v>180</v>
      </c>
      <c r="E20" s="310">
        <v>5500000</v>
      </c>
      <c r="F20" s="283">
        <v>1</v>
      </c>
      <c r="G20" s="283">
        <f t="shared" si="0"/>
        <v>5500</v>
      </c>
    </row>
    <row r="21" spans="1:10" ht="39" customHeight="1">
      <c r="A21" s="290" t="s">
        <v>241</v>
      </c>
      <c r="B21" s="291" t="s">
        <v>237</v>
      </c>
      <c r="C21" s="292" t="s">
        <v>177</v>
      </c>
      <c r="D21" s="293" t="s">
        <v>180</v>
      </c>
      <c r="E21" s="310">
        <v>5000000</v>
      </c>
      <c r="F21" s="283">
        <v>1</v>
      </c>
      <c r="G21" s="283">
        <f t="shared" si="0"/>
        <v>5000</v>
      </c>
    </row>
    <row r="22" spans="1:10" ht="37.5" customHeight="1">
      <c r="A22" s="318">
        <v>79111100</v>
      </c>
      <c r="B22" s="320" t="s">
        <v>280</v>
      </c>
      <c r="C22" s="295" t="s">
        <v>242</v>
      </c>
      <c r="D22" s="296" t="s">
        <v>180</v>
      </c>
      <c r="E22" s="311">
        <v>115000000</v>
      </c>
      <c r="F22" s="312">
        <v>1</v>
      </c>
      <c r="G22" s="283">
        <f t="shared" si="0"/>
        <v>115000</v>
      </c>
    </row>
    <row r="23" spans="1:10" ht="78.75" customHeight="1">
      <c r="A23" s="318">
        <v>1057</v>
      </c>
      <c r="B23" s="319">
        <v>11001</v>
      </c>
      <c r="C23" s="428" t="s">
        <v>97</v>
      </c>
      <c r="D23" s="429"/>
      <c r="E23" s="430"/>
      <c r="F23" s="288"/>
      <c r="G23" s="285">
        <f>SUM(G24)</f>
        <v>5943</v>
      </c>
    </row>
    <row r="24" spans="1:10" ht="17.25">
      <c r="A24" s="297"/>
      <c r="B24" s="298" t="s">
        <v>181</v>
      </c>
      <c r="C24" s="299"/>
      <c r="D24" s="299"/>
      <c r="E24" s="284"/>
      <c r="F24" s="299"/>
      <c r="G24" s="284">
        <f>SUM(G25:G37)</f>
        <v>5943</v>
      </c>
      <c r="J24" s="76"/>
    </row>
    <row r="25" spans="1:10" ht="17.25">
      <c r="A25" s="290" t="s">
        <v>271</v>
      </c>
      <c r="B25" s="291" t="s">
        <v>272</v>
      </c>
      <c r="C25" s="292" t="s">
        <v>245</v>
      </c>
      <c r="D25" s="293" t="s">
        <v>178</v>
      </c>
      <c r="E25" s="310">
        <v>1850000</v>
      </c>
      <c r="F25" s="283">
        <v>1</v>
      </c>
      <c r="G25" s="283">
        <f>E25*F25/1000</f>
        <v>1850</v>
      </c>
    </row>
    <row r="26" spans="1:10" ht="17.25">
      <c r="A26" s="290" t="s">
        <v>243</v>
      </c>
      <c r="B26" s="291" t="s">
        <v>244</v>
      </c>
      <c r="C26" s="292" t="s">
        <v>245</v>
      </c>
      <c r="D26" s="293" t="s">
        <v>178</v>
      </c>
      <c r="E26" s="310">
        <v>1500000</v>
      </c>
      <c r="F26" s="283">
        <v>1</v>
      </c>
      <c r="G26" s="283">
        <f t="shared" ref="G26:G37" si="1">E26*F26/1000</f>
        <v>1500</v>
      </c>
    </row>
    <row r="27" spans="1:10" ht="34.5">
      <c r="A27" s="290" t="s">
        <v>246</v>
      </c>
      <c r="B27" s="291" t="s">
        <v>247</v>
      </c>
      <c r="C27" s="292" t="s">
        <v>245</v>
      </c>
      <c r="D27" s="293" t="s">
        <v>178</v>
      </c>
      <c r="E27" s="310">
        <v>42000</v>
      </c>
      <c r="F27" s="283">
        <v>2</v>
      </c>
      <c r="G27" s="283">
        <f t="shared" si="1"/>
        <v>84</v>
      </c>
    </row>
    <row r="28" spans="1:10" ht="17.25">
      <c r="A28" s="290" t="s">
        <v>248</v>
      </c>
      <c r="B28" s="291" t="s">
        <v>249</v>
      </c>
      <c r="C28" s="292" t="s">
        <v>245</v>
      </c>
      <c r="D28" s="293" t="s">
        <v>178</v>
      </c>
      <c r="E28" s="310">
        <v>155000</v>
      </c>
      <c r="F28" s="283">
        <v>1</v>
      </c>
      <c r="G28" s="283">
        <f t="shared" si="1"/>
        <v>155</v>
      </c>
    </row>
    <row r="29" spans="1:10" ht="17.25">
      <c r="A29" s="290" t="s">
        <v>250</v>
      </c>
      <c r="B29" s="291" t="s">
        <v>251</v>
      </c>
      <c r="C29" s="292" t="s">
        <v>245</v>
      </c>
      <c r="D29" s="293" t="s">
        <v>178</v>
      </c>
      <c r="E29" s="310">
        <v>700500</v>
      </c>
      <c r="F29" s="283">
        <v>1</v>
      </c>
      <c r="G29" s="283">
        <f t="shared" si="1"/>
        <v>700.5</v>
      </c>
    </row>
    <row r="30" spans="1:10" ht="17.25">
      <c r="A30" s="290" t="s">
        <v>252</v>
      </c>
      <c r="B30" s="291" t="s">
        <v>253</v>
      </c>
      <c r="C30" s="292" t="s">
        <v>245</v>
      </c>
      <c r="D30" s="293" t="s">
        <v>178</v>
      </c>
      <c r="E30" s="310">
        <v>133500</v>
      </c>
      <c r="F30" s="283">
        <v>1</v>
      </c>
      <c r="G30" s="283">
        <f t="shared" si="1"/>
        <v>133.5</v>
      </c>
    </row>
    <row r="31" spans="1:10" ht="17.25">
      <c r="A31" s="290" t="s">
        <v>254</v>
      </c>
      <c r="B31" s="291" t="s">
        <v>255</v>
      </c>
      <c r="C31" s="292" t="s">
        <v>245</v>
      </c>
      <c r="D31" s="293" t="s">
        <v>178</v>
      </c>
      <c r="E31" s="310">
        <v>58000</v>
      </c>
      <c r="F31" s="283">
        <v>1</v>
      </c>
      <c r="G31" s="283">
        <f t="shared" si="1"/>
        <v>58</v>
      </c>
    </row>
    <row r="32" spans="1:10" ht="16.5" customHeight="1">
      <c r="A32" s="290" t="s">
        <v>256</v>
      </c>
      <c r="B32" s="291" t="s">
        <v>257</v>
      </c>
      <c r="C32" s="292" t="s">
        <v>245</v>
      </c>
      <c r="D32" s="293" t="s">
        <v>178</v>
      </c>
      <c r="E32" s="310">
        <v>395000</v>
      </c>
      <c r="F32" s="283">
        <v>1</v>
      </c>
      <c r="G32" s="283">
        <f t="shared" si="1"/>
        <v>395</v>
      </c>
    </row>
    <row r="33" spans="1:7" ht="15" customHeight="1">
      <c r="A33" s="290" t="s">
        <v>258</v>
      </c>
      <c r="B33" s="291" t="s">
        <v>257</v>
      </c>
      <c r="C33" s="292" t="s">
        <v>245</v>
      </c>
      <c r="D33" s="293" t="s">
        <v>178</v>
      </c>
      <c r="E33" s="310">
        <v>393000</v>
      </c>
      <c r="F33" s="283">
        <v>2</v>
      </c>
      <c r="G33" s="283">
        <f t="shared" si="1"/>
        <v>786</v>
      </c>
    </row>
    <row r="34" spans="1:7" ht="17.25">
      <c r="A34" s="290" t="s">
        <v>259</v>
      </c>
      <c r="B34" s="291" t="s">
        <v>260</v>
      </c>
      <c r="C34" s="292" t="s">
        <v>245</v>
      </c>
      <c r="D34" s="293" t="s">
        <v>178</v>
      </c>
      <c r="E34" s="310">
        <v>18000</v>
      </c>
      <c r="F34" s="283">
        <v>3</v>
      </c>
      <c r="G34" s="283">
        <f t="shared" si="1"/>
        <v>54</v>
      </c>
    </row>
    <row r="35" spans="1:7" ht="17.25">
      <c r="A35" s="290" t="s">
        <v>261</v>
      </c>
      <c r="B35" s="291" t="s">
        <v>262</v>
      </c>
      <c r="C35" s="292" t="s">
        <v>245</v>
      </c>
      <c r="D35" s="293" t="s">
        <v>178</v>
      </c>
      <c r="E35" s="310">
        <v>26000</v>
      </c>
      <c r="F35" s="283">
        <v>3</v>
      </c>
      <c r="G35" s="283">
        <f t="shared" si="1"/>
        <v>78</v>
      </c>
    </row>
    <row r="36" spans="1:7" ht="17.25">
      <c r="A36" s="290" t="s">
        <v>263</v>
      </c>
      <c r="B36" s="291" t="s">
        <v>264</v>
      </c>
      <c r="C36" s="292" t="s">
        <v>245</v>
      </c>
      <c r="D36" s="293" t="s">
        <v>178</v>
      </c>
      <c r="E36" s="310">
        <v>45000</v>
      </c>
      <c r="F36" s="283">
        <v>2</v>
      </c>
      <c r="G36" s="283">
        <f t="shared" si="1"/>
        <v>90</v>
      </c>
    </row>
    <row r="37" spans="1:7" ht="17.25">
      <c r="A37" s="300" t="s">
        <v>265</v>
      </c>
      <c r="B37" s="301" t="s">
        <v>266</v>
      </c>
      <c r="C37" s="302" t="s">
        <v>245</v>
      </c>
      <c r="D37" s="303" t="s">
        <v>178</v>
      </c>
      <c r="E37" s="313">
        <v>59000</v>
      </c>
      <c r="F37" s="314">
        <v>1</v>
      </c>
      <c r="G37" s="283">
        <f t="shared" si="1"/>
        <v>59</v>
      </c>
    </row>
    <row r="38" spans="1:7" ht="18" customHeight="1">
      <c r="A38" s="425" t="s">
        <v>179</v>
      </c>
      <c r="B38" s="426"/>
      <c r="C38" s="426"/>
      <c r="D38" s="426"/>
      <c r="E38" s="426"/>
      <c r="F38" s="427"/>
      <c r="G38" s="264">
        <f>G39+G44+G48</f>
        <v>691329.74</v>
      </c>
    </row>
    <row r="39" spans="1:7" ht="116.25" customHeight="1">
      <c r="A39" s="318">
        <v>1080</v>
      </c>
      <c r="B39" s="319">
        <v>11019</v>
      </c>
      <c r="C39" s="418" t="s">
        <v>290</v>
      </c>
      <c r="D39" s="419"/>
      <c r="E39" s="420"/>
      <c r="F39" s="288"/>
      <c r="G39" s="285">
        <f>G40</f>
        <v>14118.3</v>
      </c>
    </row>
    <row r="40" spans="1:7" ht="17.25">
      <c r="A40" s="298" t="s">
        <v>182</v>
      </c>
      <c r="B40" s="298" t="s">
        <v>198</v>
      </c>
      <c r="C40" s="304"/>
      <c r="D40" s="302"/>
      <c r="E40" s="315"/>
      <c r="F40" s="316"/>
      <c r="G40" s="263">
        <f>+G41+G43</f>
        <v>14118.3</v>
      </c>
    </row>
    <row r="41" spans="1:7" ht="34.5">
      <c r="A41" s="321">
        <v>71351540</v>
      </c>
      <c r="B41" s="306" t="s">
        <v>200</v>
      </c>
      <c r="C41" s="299" t="s">
        <v>177</v>
      </c>
      <c r="D41" s="307" t="s">
        <v>185</v>
      </c>
      <c r="E41" s="317">
        <v>95000</v>
      </c>
      <c r="F41" s="263">
        <v>1</v>
      </c>
      <c r="G41" s="263">
        <v>95</v>
      </c>
    </row>
    <row r="42" spans="1:7" ht="17.25">
      <c r="A42" s="298" t="s">
        <v>182</v>
      </c>
      <c r="B42" s="298" t="s">
        <v>279</v>
      </c>
      <c r="C42" s="304"/>
      <c r="D42" s="302"/>
      <c r="E42" s="315"/>
      <c r="F42" s="316"/>
      <c r="G42" s="263">
        <f>+G43+G45</f>
        <v>518434.74</v>
      </c>
    </row>
    <row r="43" spans="1:7" ht="34.5">
      <c r="A43" s="321">
        <v>45461100</v>
      </c>
      <c r="B43" s="306" t="s">
        <v>199</v>
      </c>
      <c r="C43" s="299" t="s">
        <v>177</v>
      </c>
      <c r="D43" s="307" t="s">
        <v>185</v>
      </c>
      <c r="E43" s="317">
        <v>14023300</v>
      </c>
      <c r="F43" s="263">
        <v>1</v>
      </c>
      <c r="G43" s="263">
        <v>14023.3</v>
      </c>
    </row>
    <row r="44" spans="1:7" ht="49.5" customHeight="1">
      <c r="A44" s="318">
        <v>1182</v>
      </c>
      <c r="B44" s="319">
        <v>31001</v>
      </c>
      <c r="C44" s="418" t="s">
        <v>201</v>
      </c>
      <c r="D44" s="419"/>
      <c r="E44" s="420"/>
      <c r="F44" s="288"/>
      <c r="G44" s="285">
        <f>G45</f>
        <v>504411.44</v>
      </c>
    </row>
    <row r="45" spans="1:7" ht="17.25">
      <c r="A45" s="298" t="s">
        <v>182</v>
      </c>
      <c r="B45" s="298" t="s">
        <v>181</v>
      </c>
      <c r="C45" s="304"/>
      <c r="D45" s="302"/>
      <c r="E45" s="305"/>
      <c r="F45" s="299"/>
      <c r="G45" s="263">
        <f>G46+G47</f>
        <v>504411.44</v>
      </c>
    </row>
    <row r="46" spans="1:7" ht="17.25">
      <c r="A46" s="290" t="s">
        <v>267</v>
      </c>
      <c r="B46" s="291" t="s">
        <v>268</v>
      </c>
      <c r="C46" s="292" t="s">
        <v>245</v>
      </c>
      <c r="D46" s="293" t="s">
        <v>178</v>
      </c>
      <c r="E46" s="310">
        <v>500000000</v>
      </c>
      <c r="F46" s="283">
        <v>1</v>
      </c>
      <c r="G46" s="283">
        <f>E46*F46/1000</f>
        <v>500000</v>
      </c>
    </row>
    <row r="47" spans="1:7" ht="34.5">
      <c r="A47" s="290" t="s">
        <v>269</v>
      </c>
      <c r="B47" s="291" t="s">
        <v>270</v>
      </c>
      <c r="C47" s="292" t="s">
        <v>245</v>
      </c>
      <c r="D47" s="293" t="s">
        <v>178</v>
      </c>
      <c r="E47" s="310">
        <v>4411440</v>
      </c>
      <c r="F47" s="283">
        <v>1</v>
      </c>
      <c r="G47" s="283">
        <f>E47*F47/1000</f>
        <v>4411.4399999999996</v>
      </c>
    </row>
    <row r="48" spans="1:7" ht="69.75" customHeight="1">
      <c r="A48" s="318">
        <v>1228</v>
      </c>
      <c r="B48" s="319">
        <v>31007</v>
      </c>
      <c r="C48" s="418" t="s">
        <v>84</v>
      </c>
      <c r="D48" s="419"/>
      <c r="E48" s="420"/>
      <c r="F48" s="288"/>
      <c r="G48" s="285">
        <f>G49</f>
        <v>172800</v>
      </c>
    </row>
    <row r="49" spans="1:7" ht="17.25">
      <c r="A49" s="308" t="s">
        <v>182</v>
      </c>
      <c r="B49" s="309" t="s">
        <v>183</v>
      </c>
      <c r="C49" s="288"/>
      <c r="D49" s="288"/>
      <c r="E49" s="286"/>
      <c r="F49" s="288"/>
      <c r="G49" s="285">
        <f>G50</f>
        <v>172800</v>
      </c>
    </row>
    <row r="50" spans="1:7" ht="51.75">
      <c r="A50" s="321">
        <v>72211134</v>
      </c>
      <c r="B50" s="291" t="s">
        <v>184</v>
      </c>
      <c r="C50" s="292" t="s">
        <v>242</v>
      </c>
      <c r="D50" s="293" t="s">
        <v>180</v>
      </c>
      <c r="E50" s="310">
        <v>172800000</v>
      </c>
      <c r="F50" s="283">
        <v>1</v>
      </c>
      <c r="G50" s="283">
        <f>E50*F50/1000</f>
        <v>172800</v>
      </c>
    </row>
  </sheetData>
  <mergeCells count="18">
    <mergeCell ref="E1:G1"/>
    <mergeCell ref="E2:G2"/>
    <mergeCell ref="E3:G3"/>
    <mergeCell ref="A5:G5"/>
    <mergeCell ref="C48:E48"/>
    <mergeCell ref="D7:D8"/>
    <mergeCell ref="E7:E8"/>
    <mergeCell ref="C39:E39"/>
    <mergeCell ref="F7:G7"/>
    <mergeCell ref="A11:F11"/>
    <mergeCell ref="C23:E23"/>
    <mergeCell ref="A38:F38"/>
    <mergeCell ref="A7:A8"/>
    <mergeCell ref="B7:B8"/>
    <mergeCell ref="C7:C8"/>
    <mergeCell ref="A10:F10"/>
    <mergeCell ref="C12:E12"/>
    <mergeCell ref="C44:E44"/>
  </mergeCells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7" sqref="B27"/>
    </sheetView>
  </sheetViews>
  <sheetFormatPr defaultColWidth="15.6640625" defaultRowHeight="13.5"/>
  <cols>
    <col min="1" max="1" width="5.1640625" style="17" customWidth="1"/>
    <col min="2" max="2" width="46.83203125" style="17" customWidth="1"/>
    <col min="3" max="3" width="16.1640625" style="17" customWidth="1"/>
    <col min="4" max="4" width="15.33203125" style="17" customWidth="1"/>
    <col min="5" max="5" width="15.6640625" style="17" customWidth="1"/>
    <col min="6" max="6" width="22.6640625" style="17" customWidth="1"/>
    <col min="7" max="257" width="15.6640625" style="17"/>
    <col min="258" max="258" width="5.1640625" style="17" customWidth="1"/>
    <col min="259" max="259" width="43.1640625" style="17" customWidth="1"/>
    <col min="260" max="260" width="47.6640625" style="17" customWidth="1"/>
    <col min="261" max="261" width="15.6640625" style="17" customWidth="1"/>
    <col min="262" max="262" width="18.5" style="17" customWidth="1"/>
    <col min="263" max="513" width="15.6640625" style="17"/>
    <col min="514" max="514" width="5.1640625" style="17" customWidth="1"/>
    <col min="515" max="515" width="43.1640625" style="17" customWidth="1"/>
    <col min="516" max="516" width="47.6640625" style="17" customWidth="1"/>
    <col min="517" max="517" width="15.6640625" style="17" customWidth="1"/>
    <col min="518" max="518" width="18.5" style="17" customWidth="1"/>
    <col min="519" max="769" width="15.6640625" style="17"/>
    <col min="770" max="770" width="5.1640625" style="17" customWidth="1"/>
    <col min="771" max="771" width="43.1640625" style="17" customWidth="1"/>
    <col min="772" max="772" width="47.6640625" style="17" customWidth="1"/>
    <col min="773" max="773" width="15.6640625" style="17" customWidth="1"/>
    <col min="774" max="774" width="18.5" style="17" customWidth="1"/>
    <col min="775" max="1025" width="15.6640625" style="17"/>
    <col min="1026" max="1026" width="5.1640625" style="17" customWidth="1"/>
    <col min="1027" max="1027" width="43.1640625" style="17" customWidth="1"/>
    <col min="1028" max="1028" width="47.6640625" style="17" customWidth="1"/>
    <col min="1029" max="1029" width="15.6640625" style="17" customWidth="1"/>
    <col min="1030" max="1030" width="18.5" style="17" customWidth="1"/>
    <col min="1031" max="1281" width="15.6640625" style="17"/>
    <col min="1282" max="1282" width="5.1640625" style="17" customWidth="1"/>
    <col min="1283" max="1283" width="43.1640625" style="17" customWidth="1"/>
    <col min="1284" max="1284" width="47.6640625" style="17" customWidth="1"/>
    <col min="1285" max="1285" width="15.6640625" style="17" customWidth="1"/>
    <col min="1286" max="1286" width="18.5" style="17" customWidth="1"/>
    <col min="1287" max="1537" width="15.6640625" style="17"/>
    <col min="1538" max="1538" width="5.1640625" style="17" customWidth="1"/>
    <col min="1539" max="1539" width="43.1640625" style="17" customWidth="1"/>
    <col min="1540" max="1540" width="47.6640625" style="17" customWidth="1"/>
    <col min="1541" max="1541" width="15.6640625" style="17" customWidth="1"/>
    <col min="1542" max="1542" width="18.5" style="17" customWidth="1"/>
    <col min="1543" max="1793" width="15.6640625" style="17"/>
    <col min="1794" max="1794" width="5.1640625" style="17" customWidth="1"/>
    <col min="1795" max="1795" width="43.1640625" style="17" customWidth="1"/>
    <col min="1796" max="1796" width="47.6640625" style="17" customWidth="1"/>
    <col min="1797" max="1797" width="15.6640625" style="17" customWidth="1"/>
    <col min="1798" max="1798" width="18.5" style="17" customWidth="1"/>
    <col min="1799" max="2049" width="15.6640625" style="17"/>
    <col min="2050" max="2050" width="5.1640625" style="17" customWidth="1"/>
    <col min="2051" max="2051" width="43.1640625" style="17" customWidth="1"/>
    <col min="2052" max="2052" width="47.6640625" style="17" customWidth="1"/>
    <col min="2053" max="2053" width="15.6640625" style="17" customWidth="1"/>
    <col min="2054" max="2054" width="18.5" style="17" customWidth="1"/>
    <col min="2055" max="2305" width="15.6640625" style="17"/>
    <col min="2306" max="2306" width="5.1640625" style="17" customWidth="1"/>
    <col min="2307" max="2307" width="43.1640625" style="17" customWidth="1"/>
    <col min="2308" max="2308" width="47.6640625" style="17" customWidth="1"/>
    <col min="2309" max="2309" width="15.6640625" style="17" customWidth="1"/>
    <col min="2310" max="2310" width="18.5" style="17" customWidth="1"/>
    <col min="2311" max="2561" width="15.6640625" style="17"/>
    <col min="2562" max="2562" width="5.1640625" style="17" customWidth="1"/>
    <col min="2563" max="2563" width="43.1640625" style="17" customWidth="1"/>
    <col min="2564" max="2564" width="47.6640625" style="17" customWidth="1"/>
    <col min="2565" max="2565" width="15.6640625" style="17" customWidth="1"/>
    <col min="2566" max="2566" width="18.5" style="17" customWidth="1"/>
    <col min="2567" max="2817" width="15.6640625" style="17"/>
    <col min="2818" max="2818" width="5.1640625" style="17" customWidth="1"/>
    <col min="2819" max="2819" width="43.1640625" style="17" customWidth="1"/>
    <col min="2820" max="2820" width="47.6640625" style="17" customWidth="1"/>
    <col min="2821" max="2821" width="15.6640625" style="17" customWidth="1"/>
    <col min="2822" max="2822" width="18.5" style="17" customWidth="1"/>
    <col min="2823" max="3073" width="15.6640625" style="17"/>
    <col min="3074" max="3074" width="5.1640625" style="17" customWidth="1"/>
    <col min="3075" max="3075" width="43.1640625" style="17" customWidth="1"/>
    <col min="3076" max="3076" width="47.6640625" style="17" customWidth="1"/>
    <col min="3077" max="3077" width="15.6640625" style="17" customWidth="1"/>
    <col min="3078" max="3078" width="18.5" style="17" customWidth="1"/>
    <col min="3079" max="3329" width="15.6640625" style="17"/>
    <col min="3330" max="3330" width="5.1640625" style="17" customWidth="1"/>
    <col min="3331" max="3331" width="43.1640625" style="17" customWidth="1"/>
    <col min="3332" max="3332" width="47.6640625" style="17" customWidth="1"/>
    <col min="3333" max="3333" width="15.6640625" style="17" customWidth="1"/>
    <col min="3334" max="3334" width="18.5" style="17" customWidth="1"/>
    <col min="3335" max="3585" width="15.6640625" style="17"/>
    <col min="3586" max="3586" width="5.1640625" style="17" customWidth="1"/>
    <col min="3587" max="3587" width="43.1640625" style="17" customWidth="1"/>
    <col min="3588" max="3588" width="47.6640625" style="17" customWidth="1"/>
    <col min="3589" max="3589" width="15.6640625" style="17" customWidth="1"/>
    <col min="3590" max="3590" width="18.5" style="17" customWidth="1"/>
    <col min="3591" max="3841" width="15.6640625" style="17"/>
    <col min="3842" max="3842" width="5.1640625" style="17" customWidth="1"/>
    <col min="3843" max="3843" width="43.1640625" style="17" customWidth="1"/>
    <col min="3844" max="3844" width="47.6640625" style="17" customWidth="1"/>
    <col min="3845" max="3845" width="15.6640625" style="17" customWidth="1"/>
    <col min="3846" max="3846" width="18.5" style="17" customWidth="1"/>
    <col min="3847" max="4097" width="15.6640625" style="17"/>
    <col min="4098" max="4098" width="5.1640625" style="17" customWidth="1"/>
    <col min="4099" max="4099" width="43.1640625" style="17" customWidth="1"/>
    <col min="4100" max="4100" width="47.6640625" style="17" customWidth="1"/>
    <col min="4101" max="4101" width="15.6640625" style="17" customWidth="1"/>
    <col min="4102" max="4102" width="18.5" style="17" customWidth="1"/>
    <col min="4103" max="4353" width="15.6640625" style="17"/>
    <col min="4354" max="4354" width="5.1640625" style="17" customWidth="1"/>
    <col min="4355" max="4355" width="43.1640625" style="17" customWidth="1"/>
    <col min="4356" max="4356" width="47.6640625" style="17" customWidth="1"/>
    <col min="4357" max="4357" width="15.6640625" style="17" customWidth="1"/>
    <col min="4358" max="4358" width="18.5" style="17" customWidth="1"/>
    <col min="4359" max="4609" width="15.6640625" style="17"/>
    <col min="4610" max="4610" width="5.1640625" style="17" customWidth="1"/>
    <col min="4611" max="4611" width="43.1640625" style="17" customWidth="1"/>
    <col min="4612" max="4612" width="47.6640625" style="17" customWidth="1"/>
    <col min="4613" max="4613" width="15.6640625" style="17" customWidth="1"/>
    <col min="4614" max="4614" width="18.5" style="17" customWidth="1"/>
    <col min="4615" max="4865" width="15.6640625" style="17"/>
    <col min="4866" max="4866" width="5.1640625" style="17" customWidth="1"/>
    <col min="4867" max="4867" width="43.1640625" style="17" customWidth="1"/>
    <col min="4868" max="4868" width="47.6640625" style="17" customWidth="1"/>
    <col min="4869" max="4869" width="15.6640625" style="17" customWidth="1"/>
    <col min="4870" max="4870" width="18.5" style="17" customWidth="1"/>
    <col min="4871" max="5121" width="15.6640625" style="17"/>
    <col min="5122" max="5122" width="5.1640625" style="17" customWidth="1"/>
    <col min="5123" max="5123" width="43.1640625" style="17" customWidth="1"/>
    <col min="5124" max="5124" width="47.6640625" style="17" customWidth="1"/>
    <col min="5125" max="5125" width="15.6640625" style="17" customWidth="1"/>
    <col min="5126" max="5126" width="18.5" style="17" customWidth="1"/>
    <col min="5127" max="5377" width="15.6640625" style="17"/>
    <col min="5378" max="5378" width="5.1640625" style="17" customWidth="1"/>
    <col min="5379" max="5379" width="43.1640625" style="17" customWidth="1"/>
    <col min="5380" max="5380" width="47.6640625" style="17" customWidth="1"/>
    <col min="5381" max="5381" width="15.6640625" style="17" customWidth="1"/>
    <col min="5382" max="5382" width="18.5" style="17" customWidth="1"/>
    <col min="5383" max="5633" width="15.6640625" style="17"/>
    <col min="5634" max="5634" width="5.1640625" style="17" customWidth="1"/>
    <col min="5635" max="5635" width="43.1640625" style="17" customWidth="1"/>
    <col min="5636" max="5636" width="47.6640625" style="17" customWidth="1"/>
    <col min="5637" max="5637" width="15.6640625" style="17" customWidth="1"/>
    <col min="5638" max="5638" width="18.5" style="17" customWidth="1"/>
    <col min="5639" max="5889" width="15.6640625" style="17"/>
    <col min="5890" max="5890" width="5.1640625" style="17" customWidth="1"/>
    <col min="5891" max="5891" width="43.1640625" style="17" customWidth="1"/>
    <col min="5892" max="5892" width="47.6640625" style="17" customWidth="1"/>
    <col min="5893" max="5893" width="15.6640625" style="17" customWidth="1"/>
    <col min="5894" max="5894" width="18.5" style="17" customWidth="1"/>
    <col min="5895" max="6145" width="15.6640625" style="17"/>
    <col min="6146" max="6146" width="5.1640625" style="17" customWidth="1"/>
    <col min="6147" max="6147" width="43.1640625" style="17" customWidth="1"/>
    <col min="6148" max="6148" width="47.6640625" style="17" customWidth="1"/>
    <col min="6149" max="6149" width="15.6640625" style="17" customWidth="1"/>
    <col min="6150" max="6150" width="18.5" style="17" customWidth="1"/>
    <col min="6151" max="6401" width="15.6640625" style="17"/>
    <col min="6402" max="6402" width="5.1640625" style="17" customWidth="1"/>
    <col min="6403" max="6403" width="43.1640625" style="17" customWidth="1"/>
    <col min="6404" max="6404" width="47.6640625" style="17" customWidth="1"/>
    <col min="6405" max="6405" width="15.6640625" style="17" customWidth="1"/>
    <col min="6406" max="6406" width="18.5" style="17" customWidth="1"/>
    <col min="6407" max="6657" width="15.6640625" style="17"/>
    <col min="6658" max="6658" width="5.1640625" style="17" customWidth="1"/>
    <col min="6659" max="6659" width="43.1640625" style="17" customWidth="1"/>
    <col min="6660" max="6660" width="47.6640625" style="17" customWidth="1"/>
    <col min="6661" max="6661" width="15.6640625" style="17" customWidth="1"/>
    <col min="6662" max="6662" width="18.5" style="17" customWidth="1"/>
    <col min="6663" max="6913" width="15.6640625" style="17"/>
    <col min="6914" max="6914" width="5.1640625" style="17" customWidth="1"/>
    <col min="6915" max="6915" width="43.1640625" style="17" customWidth="1"/>
    <col min="6916" max="6916" width="47.6640625" style="17" customWidth="1"/>
    <col min="6917" max="6917" width="15.6640625" style="17" customWidth="1"/>
    <col min="6918" max="6918" width="18.5" style="17" customWidth="1"/>
    <col min="6919" max="7169" width="15.6640625" style="17"/>
    <col min="7170" max="7170" width="5.1640625" style="17" customWidth="1"/>
    <col min="7171" max="7171" width="43.1640625" style="17" customWidth="1"/>
    <col min="7172" max="7172" width="47.6640625" style="17" customWidth="1"/>
    <col min="7173" max="7173" width="15.6640625" style="17" customWidth="1"/>
    <col min="7174" max="7174" width="18.5" style="17" customWidth="1"/>
    <col min="7175" max="7425" width="15.6640625" style="17"/>
    <col min="7426" max="7426" width="5.1640625" style="17" customWidth="1"/>
    <col min="7427" max="7427" width="43.1640625" style="17" customWidth="1"/>
    <col min="7428" max="7428" width="47.6640625" style="17" customWidth="1"/>
    <col min="7429" max="7429" width="15.6640625" style="17" customWidth="1"/>
    <col min="7430" max="7430" width="18.5" style="17" customWidth="1"/>
    <col min="7431" max="7681" width="15.6640625" style="17"/>
    <col min="7682" max="7682" width="5.1640625" style="17" customWidth="1"/>
    <col min="7683" max="7683" width="43.1640625" style="17" customWidth="1"/>
    <col min="7684" max="7684" width="47.6640625" style="17" customWidth="1"/>
    <col min="7685" max="7685" width="15.6640625" style="17" customWidth="1"/>
    <col min="7686" max="7686" width="18.5" style="17" customWidth="1"/>
    <col min="7687" max="7937" width="15.6640625" style="17"/>
    <col min="7938" max="7938" width="5.1640625" style="17" customWidth="1"/>
    <col min="7939" max="7939" width="43.1640625" style="17" customWidth="1"/>
    <col min="7940" max="7940" width="47.6640625" style="17" customWidth="1"/>
    <col min="7941" max="7941" width="15.6640625" style="17" customWidth="1"/>
    <col min="7942" max="7942" width="18.5" style="17" customWidth="1"/>
    <col min="7943" max="8193" width="15.6640625" style="17"/>
    <col min="8194" max="8194" width="5.1640625" style="17" customWidth="1"/>
    <col min="8195" max="8195" width="43.1640625" style="17" customWidth="1"/>
    <col min="8196" max="8196" width="47.6640625" style="17" customWidth="1"/>
    <col min="8197" max="8197" width="15.6640625" style="17" customWidth="1"/>
    <col min="8198" max="8198" width="18.5" style="17" customWidth="1"/>
    <col min="8199" max="8449" width="15.6640625" style="17"/>
    <col min="8450" max="8450" width="5.1640625" style="17" customWidth="1"/>
    <col min="8451" max="8451" width="43.1640625" style="17" customWidth="1"/>
    <col min="8452" max="8452" width="47.6640625" style="17" customWidth="1"/>
    <col min="8453" max="8453" width="15.6640625" style="17" customWidth="1"/>
    <col min="8454" max="8454" width="18.5" style="17" customWidth="1"/>
    <col min="8455" max="8705" width="15.6640625" style="17"/>
    <col min="8706" max="8706" width="5.1640625" style="17" customWidth="1"/>
    <col min="8707" max="8707" width="43.1640625" style="17" customWidth="1"/>
    <col min="8708" max="8708" width="47.6640625" style="17" customWidth="1"/>
    <col min="8709" max="8709" width="15.6640625" style="17" customWidth="1"/>
    <col min="8710" max="8710" width="18.5" style="17" customWidth="1"/>
    <col min="8711" max="8961" width="15.6640625" style="17"/>
    <col min="8962" max="8962" width="5.1640625" style="17" customWidth="1"/>
    <col min="8963" max="8963" width="43.1640625" style="17" customWidth="1"/>
    <col min="8964" max="8964" width="47.6640625" style="17" customWidth="1"/>
    <col min="8965" max="8965" width="15.6640625" style="17" customWidth="1"/>
    <col min="8966" max="8966" width="18.5" style="17" customWidth="1"/>
    <col min="8967" max="9217" width="15.6640625" style="17"/>
    <col min="9218" max="9218" width="5.1640625" style="17" customWidth="1"/>
    <col min="9219" max="9219" width="43.1640625" style="17" customWidth="1"/>
    <col min="9220" max="9220" width="47.6640625" style="17" customWidth="1"/>
    <col min="9221" max="9221" width="15.6640625" style="17" customWidth="1"/>
    <col min="9222" max="9222" width="18.5" style="17" customWidth="1"/>
    <col min="9223" max="9473" width="15.6640625" style="17"/>
    <col min="9474" max="9474" width="5.1640625" style="17" customWidth="1"/>
    <col min="9475" max="9475" width="43.1640625" style="17" customWidth="1"/>
    <col min="9476" max="9476" width="47.6640625" style="17" customWidth="1"/>
    <col min="9477" max="9477" width="15.6640625" style="17" customWidth="1"/>
    <col min="9478" max="9478" width="18.5" style="17" customWidth="1"/>
    <col min="9479" max="9729" width="15.6640625" style="17"/>
    <col min="9730" max="9730" width="5.1640625" style="17" customWidth="1"/>
    <col min="9731" max="9731" width="43.1640625" style="17" customWidth="1"/>
    <col min="9732" max="9732" width="47.6640625" style="17" customWidth="1"/>
    <col min="9733" max="9733" width="15.6640625" style="17" customWidth="1"/>
    <col min="9734" max="9734" width="18.5" style="17" customWidth="1"/>
    <col min="9735" max="9985" width="15.6640625" style="17"/>
    <col min="9986" max="9986" width="5.1640625" style="17" customWidth="1"/>
    <col min="9987" max="9987" width="43.1640625" style="17" customWidth="1"/>
    <col min="9988" max="9988" width="47.6640625" style="17" customWidth="1"/>
    <col min="9989" max="9989" width="15.6640625" style="17" customWidth="1"/>
    <col min="9990" max="9990" width="18.5" style="17" customWidth="1"/>
    <col min="9991" max="10241" width="15.6640625" style="17"/>
    <col min="10242" max="10242" width="5.1640625" style="17" customWidth="1"/>
    <col min="10243" max="10243" width="43.1640625" style="17" customWidth="1"/>
    <col min="10244" max="10244" width="47.6640625" style="17" customWidth="1"/>
    <col min="10245" max="10245" width="15.6640625" style="17" customWidth="1"/>
    <col min="10246" max="10246" width="18.5" style="17" customWidth="1"/>
    <col min="10247" max="10497" width="15.6640625" style="17"/>
    <col min="10498" max="10498" width="5.1640625" style="17" customWidth="1"/>
    <col min="10499" max="10499" width="43.1640625" style="17" customWidth="1"/>
    <col min="10500" max="10500" width="47.6640625" style="17" customWidth="1"/>
    <col min="10501" max="10501" width="15.6640625" style="17" customWidth="1"/>
    <col min="10502" max="10502" width="18.5" style="17" customWidth="1"/>
    <col min="10503" max="10753" width="15.6640625" style="17"/>
    <col min="10754" max="10754" width="5.1640625" style="17" customWidth="1"/>
    <col min="10755" max="10755" width="43.1640625" style="17" customWidth="1"/>
    <col min="10756" max="10756" width="47.6640625" style="17" customWidth="1"/>
    <col min="10757" max="10757" width="15.6640625" style="17" customWidth="1"/>
    <col min="10758" max="10758" width="18.5" style="17" customWidth="1"/>
    <col min="10759" max="11009" width="15.6640625" style="17"/>
    <col min="11010" max="11010" width="5.1640625" style="17" customWidth="1"/>
    <col min="11011" max="11011" width="43.1640625" style="17" customWidth="1"/>
    <col min="11012" max="11012" width="47.6640625" style="17" customWidth="1"/>
    <col min="11013" max="11013" width="15.6640625" style="17" customWidth="1"/>
    <col min="11014" max="11014" width="18.5" style="17" customWidth="1"/>
    <col min="11015" max="11265" width="15.6640625" style="17"/>
    <col min="11266" max="11266" width="5.1640625" style="17" customWidth="1"/>
    <col min="11267" max="11267" width="43.1640625" style="17" customWidth="1"/>
    <col min="11268" max="11268" width="47.6640625" style="17" customWidth="1"/>
    <col min="11269" max="11269" width="15.6640625" style="17" customWidth="1"/>
    <col min="11270" max="11270" width="18.5" style="17" customWidth="1"/>
    <col min="11271" max="11521" width="15.6640625" style="17"/>
    <col min="11522" max="11522" width="5.1640625" style="17" customWidth="1"/>
    <col min="11523" max="11523" width="43.1640625" style="17" customWidth="1"/>
    <col min="11524" max="11524" width="47.6640625" style="17" customWidth="1"/>
    <col min="11525" max="11525" width="15.6640625" style="17" customWidth="1"/>
    <col min="11526" max="11526" width="18.5" style="17" customWidth="1"/>
    <col min="11527" max="11777" width="15.6640625" style="17"/>
    <col min="11778" max="11778" width="5.1640625" style="17" customWidth="1"/>
    <col min="11779" max="11779" width="43.1640625" style="17" customWidth="1"/>
    <col min="11780" max="11780" width="47.6640625" style="17" customWidth="1"/>
    <col min="11781" max="11781" width="15.6640625" style="17" customWidth="1"/>
    <col min="11782" max="11782" width="18.5" style="17" customWidth="1"/>
    <col min="11783" max="12033" width="15.6640625" style="17"/>
    <col min="12034" max="12034" width="5.1640625" style="17" customWidth="1"/>
    <col min="12035" max="12035" width="43.1640625" style="17" customWidth="1"/>
    <col min="12036" max="12036" width="47.6640625" style="17" customWidth="1"/>
    <col min="12037" max="12037" width="15.6640625" style="17" customWidth="1"/>
    <col min="12038" max="12038" width="18.5" style="17" customWidth="1"/>
    <col min="12039" max="12289" width="15.6640625" style="17"/>
    <col min="12290" max="12290" width="5.1640625" style="17" customWidth="1"/>
    <col min="12291" max="12291" width="43.1640625" style="17" customWidth="1"/>
    <col min="12292" max="12292" width="47.6640625" style="17" customWidth="1"/>
    <col min="12293" max="12293" width="15.6640625" style="17" customWidth="1"/>
    <col min="12294" max="12294" width="18.5" style="17" customWidth="1"/>
    <col min="12295" max="12545" width="15.6640625" style="17"/>
    <col min="12546" max="12546" width="5.1640625" style="17" customWidth="1"/>
    <col min="12547" max="12547" width="43.1640625" style="17" customWidth="1"/>
    <col min="12548" max="12548" width="47.6640625" style="17" customWidth="1"/>
    <col min="12549" max="12549" width="15.6640625" style="17" customWidth="1"/>
    <col min="12550" max="12550" width="18.5" style="17" customWidth="1"/>
    <col min="12551" max="12801" width="15.6640625" style="17"/>
    <col min="12802" max="12802" width="5.1640625" style="17" customWidth="1"/>
    <col min="12803" max="12803" width="43.1640625" style="17" customWidth="1"/>
    <col min="12804" max="12804" width="47.6640625" style="17" customWidth="1"/>
    <col min="12805" max="12805" width="15.6640625" style="17" customWidth="1"/>
    <col min="12806" max="12806" width="18.5" style="17" customWidth="1"/>
    <col min="12807" max="13057" width="15.6640625" style="17"/>
    <col min="13058" max="13058" width="5.1640625" style="17" customWidth="1"/>
    <col min="13059" max="13059" width="43.1640625" style="17" customWidth="1"/>
    <col min="13060" max="13060" width="47.6640625" style="17" customWidth="1"/>
    <col min="13061" max="13061" width="15.6640625" style="17" customWidth="1"/>
    <col min="13062" max="13062" width="18.5" style="17" customWidth="1"/>
    <col min="13063" max="13313" width="15.6640625" style="17"/>
    <col min="13314" max="13314" width="5.1640625" style="17" customWidth="1"/>
    <col min="13315" max="13315" width="43.1640625" style="17" customWidth="1"/>
    <col min="13316" max="13316" width="47.6640625" style="17" customWidth="1"/>
    <col min="13317" max="13317" width="15.6640625" style="17" customWidth="1"/>
    <col min="13318" max="13318" width="18.5" style="17" customWidth="1"/>
    <col min="13319" max="13569" width="15.6640625" style="17"/>
    <col min="13570" max="13570" width="5.1640625" style="17" customWidth="1"/>
    <col min="13571" max="13571" width="43.1640625" style="17" customWidth="1"/>
    <col min="13572" max="13572" width="47.6640625" style="17" customWidth="1"/>
    <col min="13573" max="13573" width="15.6640625" style="17" customWidth="1"/>
    <col min="13574" max="13574" width="18.5" style="17" customWidth="1"/>
    <col min="13575" max="13825" width="15.6640625" style="17"/>
    <col min="13826" max="13826" width="5.1640625" style="17" customWidth="1"/>
    <col min="13827" max="13827" width="43.1640625" style="17" customWidth="1"/>
    <col min="13828" max="13828" width="47.6640625" style="17" customWidth="1"/>
    <col min="13829" max="13829" width="15.6640625" style="17" customWidth="1"/>
    <col min="13830" max="13830" width="18.5" style="17" customWidth="1"/>
    <col min="13831" max="14081" width="15.6640625" style="17"/>
    <col min="14082" max="14082" width="5.1640625" style="17" customWidth="1"/>
    <col min="14083" max="14083" width="43.1640625" style="17" customWidth="1"/>
    <col min="14084" max="14084" width="47.6640625" style="17" customWidth="1"/>
    <col min="14085" max="14085" width="15.6640625" style="17" customWidth="1"/>
    <col min="14086" max="14086" width="18.5" style="17" customWidth="1"/>
    <col min="14087" max="14337" width="15.6640625" style="17"/>
    <col min="14338" max="14338" width="5.1640625" style="17" customWidth="1"/>
    <col min="14339" max="14339" width="43.1640625" style="17" customWidth="1"/>
    <col min="14340" max="14340" width="47.6640625" style="17" customWidth="1"/>
    <col min="14341" max="14341" width="15.6640625" style="17" customWidth="1"/>
    <col min="14342" max="14342" width="18.5" style="17" customWidth="1"/>
    <col min="14343" max="14593" width="15.6640625" style="17"/>
    <col min="14594" max="14594" width="5.1640625" style="17" customWidth="1"/>
    <col min="14595" max="14595" width="43.1640625" style="17" customWidth="1"/>
    <col min="14596" max="14596" width="47.6640625" style="17" customWidth="1"/>
    <col min="14597" max="14597" width="15.6640625" style="17" customWidth="1"/>
    <col min="14598" max="14598" width="18.5" style="17" customWidth="1"/>
    <col min="14599" max="14849" width="15.6640625" style="17"/>
    <col min="14850" max="14850" width="5.1640625" style="17" customWidth="1"/>
    <col min="14851" max="14851" width="43.1640625" style="17" customWidth="1"/>
    <col min="14852" max="14852" width="47.6640625" style="17" customWidth="1"/>
    <col min="14853" max="14853" width="15.6640625" style="17" customWidth="1"/>
    <col min="14854" max="14854" width="18.5" style="17" customWidth="1"/>
    <col min="14855" max="15105" width="15.6640625" style="17"/>
    <col min="15106" max="15106" width="5.1640625" style="17" customWidth="1"/>
    <col min="15107" max="15107" width="43.1640625" style="17" customWidth="1"/>
    <col min="15108" max="15108" width="47.6640625" style="17" customWidth="1"/>
    <col min="15109" max="15109" width="15.6640625" style="17" customWidth="1"/>
    <col min="15110" max="15110" width="18.5" style="17" customWidth="1"/>
    <col min="15111" max="15361" width="15.6640625" style="17"/>
    <col min="15362" max="15362" width="5.1640625" style="17" customWidth="1"/>
    <col min="15363" max="15363" width="43.1640625" style="17" customWidth="1"/>
    <col min="15364" max="15364" width="47.6640625" style="17" customWidth="1"/>
    <col min="15365" max="15365" width="15.6640625" style="17" customWidth="1"/>
    <col min="15366" max="15366" width="18.5" style="17" customWidth="1"/>
    <col min="15367" max="15617" width="15.6640625" style="17"/>
    <col min="15618" max="15618" width="5.1640625" style="17" customWidth="1"/>
    <col min="15619" max="15619" width="43.1640625" style="17" customWidth="1"/>
    <col min="15620" max="15620" width="47.6640625" style="17" customWidth="1"/>
    <col min="15621" max="15621" width="15.6640625" style="17" customWidth="1"/>
    <col min="15622" max="15622" width="18.5" style="17" customWidth="1"/>
    <col min="15623" max="15873" width="15.6640625" style="17"/>
    <col min="15874" max="15874" width="5.1640625" style="17" customWidth="1"/>
    <col min="15875" max="15875" width="43.1640625" style="17" customWidth="1"/>
    <col min="15876" max="15876" width="47.6640625" style="17" customWidth="1"/>
    <col min="15877" max="15877" width="15.6640625" style="17" customWidth="1"/>
    <col min="15878" max="15878" width="18.5" style="17" customWidth="1"/>
    <col min="15879" max="16129" width="15.6640625" style="17"/>
    <col min="16130" max="16130" width="5.1640625" style="17" customWidth="1"/>
    <col min="16131" max="16131" width="43.1640625" style="17" customWidth="1"/>
    <col min="16132" max="16132" width="47.6640625" style="17" customWidth="1"/>
    <col min="16133" max="16133" width="15.6640625" style="17" customWidth="1"/>
    <col min="16134" max="16134" width="18.5" style="17" customWidth="1"/>
    <col min="16135" max="16384" width="15.6640625" style="17"/>
  </cols>
  <sheetData>
    <row r="1" spans="1:7">
      <c r="C1" s="44"/>
      <c r="D1" s="44"/>
      <c r="E1" s="44"/>
      <c r="F1" s="44" t="s">
        <v>168</v>
      </c>
    </row>
    <row r="2" spans="1:7">
      <c r="C2" s="44"/>
      <c r="D2" s="44"/>
      <c r="E2" s="45"/>
      <c r="F2" s="44" t="s">
        <v>193</v>
      </c>
    </row>
    <row r="3" spans="1:7">
      <c r="C3" s="46"/>
      <c r="D3" s="46"/>
      <c r="E3" s="46"/>
      <c r="F3" s="46" t="s">
        <v>42</v>
      </c>
    </row>
    <row r="4" spans="1:7" ht="14.25" customHeight="1">
      <c r="C4" s="21"/>
      <c r="D4" s="21"/>
      <c r="E4" s="20"/>
      <c r="F4" s="22"/>
      <c r="G4" s="22"/>
    </row>
    <row r="5" spans="1:7" ht="103.5" customHeight="1">
      <c r="A5" s="81"/>
      <c r="B5" s="327" t="s">
        <v>208</v>
      </c>
      <c r="C5" s="327"/>
      <c r="D5" s="327"/>
      <c r="E5" s="327"/>
      <c r="F5" s="327"/>
      <c r="G5" s="23"/>
    </row>
    <row r="6" spans="1:7" ht="32.25" customHeight="1">
      <c r="A6" s="81"/>
      <c r="B6" s="87"/>
      <c r="C6" s="87"/>
      <c r="D6" s="87"/>
      <c r="E6" s="87"/>
      <c r="F6" s="84" t="s">
        <v>36</v>
      </c>
    </row>
    <row r="7" spans="1:7" ht="28.5" customHeight="1">
      <c r="A7" s="81"/>
      <c r="B7" s="328" t="s">
        <v>160</v>
      </c>
      <c r="C7" s="329" t="s">
        <v>161</v>
      </c>
      <c r="D7" s="330"/>
      <c r="E7" s="330"/>
      <c r="F7" s="331"/>
    </row>
    <row r="8" spans="1:7" ht="13.5" customHeight="1">
      <c r="A8" s="81"/>
      <c r="B8" s="328"/>
      <c r="C8" s="332" t="s">
        <v>188</v>
      </c>
      <c r="D8" s="333"/>
      <c r="E8" s="333"/>
      <c r="F8" s="334"/>
    </row>
    <row r="9" spans="1:7" ht="17.25">
      <c r="A9" s="81"/>
      <c r="B9" s="329"/>
      <c r="C9" s="88" t="s">
        <v>162</v>
      </c>
      <c r="D9" s="88" t="s">
        <v>162</v>
      </c>
      <c r="E9" s="331" t="s">
        <v>163</v>
      </c>
      <c r="F9" s="328" t="s">
        <v>44</v>
      </c>
    </row>
    <row r="10" spans="1:7" ht="17.25">
      <c r="A10" s="81"/>
      <c r="B10" s="329"/>
      <c r="C10" s="89" t="s">
        <v>167</v>
      </c>
      <c r="D10" s="89" t="s">
        <v>164</v>
      </c>
      <c r="E10" s="331"/>
      <c r="F10" s="328"/>
    </row>
    <row r="11" spans="1:7" ht="17.25">
      <c r="A11" s="81"/>
      <c r="B11" s="90" t="s">
        <v>4</v>
      </c>
      <c r="C11" s="91">
        <f>C13</f>
        <v>297003.09999999998</v>
      </c>
      <c r="D11" s="91">
        <f t="shared" ref="D11:F11" si="0">D13</f>
        <v>852799.10000000009</v>
      </c>
      <c r="E11" s="91">
        <f t="shared" si="0"/>
        <v>908795.10000000009</v>
      </c>
      <c r="F11" s="91">
        <f t="shared" si="0"/>
        <v>972173.10000000009</v>
      </c>
    </row>
    <row r="12" spans="1:7" ht="17.25">
      <c r="A12" s="81"/>
      <c r="B12" s="90" t="s">
        <v>3</v>
      </c>
      <c r="C12" s="90"/>
      <c r="D12" s="90"/>
      <c r="E12" s="90"/>
      <c r="F12" s="90"/>
    </row>
    <row r="13" spans="1:7" ht="34.5">
      <c r="A13" s="81"/>
      <c r="B13" s="92" t="s">
        <v>165</v>
      </c>
      <c r="C13" s="91">
        <f>C15</f>
        <v>297003.09999999998</v>
      </c>
      <c r="D13" s="91">
        <f t="shared" ref="D13:F13" si="1">D15</f>
        <v>852799.10000000009</v>
      </c>
      <c r="E13" s="91">
        <f t="shared" si="1"/>
        <v>908795.10000000009</v>
      </c>
      <c r="F13" s="91">
        <f t="shared" si="1"/>
        <v>972173.10000000009</v>
      </c>
    </row>
    <row r="14" spans="1:7" ht="17.25">
      <c r="A14" s="81"/>
      <c r="B14" s="90" t="s">
        <v>3</v>
      </c>
      <c r="C14" s="90"/>
      <c r="D14" s="90"/>
      <c r="E14" s="90"/>
      <c r="F14" s="90"/>
    </row>
    <row r="15" spans="1:7" ht="17.25">
      <c r="A15" s="81"/>
      <c r="B15" s="92" t="s">
        <v>166</v>
      </c>
      <c r="C15" s="91">
        <f>C17</f>
        <v>297003.09999999998</v>
      </c>
      <c r="D15" s="91">
        <f t="shared" ref="D15:F15" si="2">D17</f>
        <v>852799.10000000009</v>
      </c>
      <c r="E15" s="91">
        <f t="shared" si="2"/>
        <v>908795.10000000009</v>
      </c>
      <c r="F15" s="91">
        <f t="shared" si="2"/>
        <v>972173.10000000009</v>
      </c>
    </row>
    <row r="16" spans="1:7" ht="17.25">
      <c r="A16" s="81"/>
      <c r="B16" s="90" t="s">
        <v>3</v>
      </c>
      <c r="C16" s="90"/>
      <c r="D16" s="90"/>
      <c r="E16" s="90"/>
      <c r="F16" s="90"/>
    </row>
    <row r="17" spans="1:6" ht="69">
      <c r="A17" s="81"/>
      <c r="B17" s="93" t="s">
        <v>231</v>
      </c>
      <c r="C17" s="91">
        <f>'6'!G10</f>
        <v>297003.09999999998</v>
      </c>
      <c r="D17" s="91">
        <f>'6'!H10</f>
        <v>852799.10000000009</v>
      </c>
      <c r="E17" s="91">
        <f>'6'!I10</f>
        <v>908795.10000000009</v>
      </c>
      <c r="F17" s="91">
        <f>'6'!J10</f>
        <v>972173.10000000009</v>
      </c>
    </row>
  </sheetData>
  <mergeCells count="6">
    <mergeCell ref="B5:F5"/>
    <mergeCell ref="B7:B10"/>
    <mergeCell ref="C7:F7"/>
    <mergeCell ref="C8:F8"/>
    <mergeCell ref="E9:E10"/>
    <mergeCell ref="F9:F1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C8" sqref="C8"/>
    </sheetView>
  </sheetViews>
  <sheetFormatPr defaultColWidth="10.6640625" defaultRowHeight="13.5"/>
  <cols>
    <col min="1" max="1" width="16.6640625" style="33" customWidth="1"/>
    <col min="2" max="2" width="76" style="33" customWidth="1"/>
    <col min="3" max="3" width="40.33203125" style="33" customWidth="1"/>
    <col min="4" max="4" width="10.6640625" style="33"/>
    <col min="5" max="5" width="14.33203125" style="33" bestFit="1" customWidth="1"/>
    <col min="6" max="16384" width="10.6640625" style="33"/>
  </cols>
  <sheetData>
    <row r="1" spans="1:15" ht="17.25">
      <c r="A1" s="31"/>
      <c r="B1" s="32"/>
      <c r="C1" s="44" t="s">
        <v>89</v>
      </c>
      <c r="D1" s="35"/>
      <c r="E1" s="35"/>
    </row>
    <row r="2" spans="1:15">
      <c r="A2" s="326"/>
      <c r="B2" s="326"/>
      <c r="C2" s="44" t="s">
        <v>191</v>
      </c>
    </row>
    <row r="3" spans="1:15">
      <c r="A3" s="32"/>
      <c r="B3" s="32"/>
      <c r="C3" s="46" t="s">
        <v>42</v>
      </c>
    </row>
    <row r="4" spans="1:15" ht="17.25">
      <c r="A4" s="32"/>
      <c r="B4" s="32"/>
      <c r="C4" s="35"/>
    </row>
    <row r="5" spans="1:15" ht="63.75" customHeight="1">
      <c r="A5" s="337" t="s">
        <v>194</v>
      </c>
      <c r="B5" s="337"/>
      <c r="C5" s="33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4.25" customHeight="1">
      <c r="A6" s="94"/>
      <c r="B6" s="95"/>
      <c r="C6" s="84" t="s">
        <v>36</v>
      </c>
      <c r="D6" s="29"/>
      <c r="E6" s="29"/>
      <c r="F6" s="17"/>
      <c r="G6" s="17"/>
      <c r="H6" s="17"/>
      <c r="I6" s="17"/>
      <c r="J6" s="17"/>
      <c r="K6" s="17"/>
      <c r="L6" s="17"/>
      <c r="M6" s="17"/>
    </row>
    <row r="7" spans="1:15" ht="69">
      <c r="A7" s="338" t="s">
        <v>0</v>
      </c>
      <c r="B7" s="338" t="s">
        <v>8</v>
      </c>
      <c r="C7" s="34" t="s">
        <v>43</v>
      </c>
      <c r="D7" s="29"/>
      <c r="E7" s="29"/>
      <c r="F7" s="17"/>
      <c r="G7" s="17"/>
      <c r="H7" s="17"/>
      <c r="I7" s="17"/>
      <c r="J7" s="17"/>
      <c r="K7" s="17"/>
      <c r="L7" s="17"/>
      <c r="M7" s="17"/>
    </row>
    <row r="8" spans="1:15" ht="17.25">
      <c r="A8" s="339"/>
      <c r="B8" s="339"/>
      <c r="C8" s="34" t="s">
        <v>44</v>
      </c>
      <c r="D8" s="29"/>
      <c r="E8" s="17"/>
      <c r="F8" s="17"/>
      <c r="G8" s="17"/>
      <c r="H8" s="17"/>
      <c r="I8" s="17"/>
      <c r="J8" s="17"/>
      <c r="K8" s="17"/>
      <c r="L8" s="17"/>
      <c r="M8" s="17"/>
    </row>
    <row r="9" spans="1:15" ht="17.25">
      <c r="A9" s="335" t="s">
        <v>45</v>
      </c>
      <c r="B9" s="336"/>
      <c r="C9" s="96">
        <f>SUM(C10:C13)</f>
        <v>972173.10000000009</v>
      </c>
      <c r="D9" s="17"/>
      <c r="E9" s="79"/>
      <c r="F9" s="17"/>
      <c r="G9" s="17"/>
      <c r="H9" s="17"/>
      <c r="I9" s="17"/>
      <c r="J9" s="17"/>
      <c r="K9" s="17"/>
      <c r="L9" s="17"/>
      <c r="M9" s="17"/>
    </row>
    <row r="10" spans="1:15" ht="51.75">
      <c r="A10" s="97" t="s">
        <v>46</v>
      </c>
      <c r="B10" s="98" t="s">
        <v>47</v>
      </c>
      <c r="C10" s="96">
        <f>'6'!J19</f>
        <v>280813.40000000002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5" ht="34.5">
      <c r="A11" s="97" t="s">
        <v>48</v>
      </c>
      <c r="B11" s="98" t="s">
        <v>49</v>
      </c>
      <c r="C11" s="96">
        <f>'6'!J60</f>
        <v>14118.3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5" ht="17.25">
      <c r="A12" s="99">
        <v>1182</v>
      </c>
      <c r="B12" s="100" t="s">
        <v>195</v>
      </c>
      <c r="C12" s="101">
        <f>'6'!J73</f>
        <v>504441.4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5" ht="51.75">
      <c r="A13" s="97">
        <v>1228</v>
      </c>
      <c r="B13" s="98" t="s">
        <v>90</v>
      </c>
      <c r="C13" s="96">
        <f>'6'!J84</f>
        <v>172800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5">
      <c r="A14" s="17"/>
      <c r="B14" s="17"/>
      <c r="C14" s="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7"/>
      <c r="B16" s="27"/>
      <c r="C16" s="2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7"/>
      <c r="B17" s="27"/>
      <c r="C17" s="2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17"/>
      <c r="B18" s="27"/>
      <c r="C18" s="3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</sheetData>
  <mergeCells count="5">
    <mergeCell ref="A9:B9"/>
    <mergeCell ref="A2:B2"/>
    <mergeCell ref="A5:C5"/>
    <mergeCell ref="A7:A8"/>
    <mergeCell ref="B7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workbookViewId="0">
      <selection activeCell="E8" sqref="E8:H8"/>
    </sheetView>
  </sheetViews>
  <sheetFormatPr defaultRowHeight="13.5"/>
  <cols>
    <col min="1" max="1" width="11.33203125" style="1" customWidth="1"/>
    <col min="2" max="2" width="13.1640625" style="1" customWidth="1"/>
    <col min="3" max="3" width="70.5" style="1" customWidth="1"/>
    <col min="4" max="4" width="20.33203125" style="1" customWidth="1"/>
    <col min="5" max="5" width="17.5" style="1" customWidth="1"/>
    <col min="6" max="6" width="18.1640625" style="1" customWidth="1"/>
    <col min="7" max="7" width="21.6640625" style="1" customWidth="1"/>
    <col min="8" max="8" width="18.83203125" style="1" customWidth="1"/>
    <col min="9" max="9" width="12.83203125" style="1" bestFit="1" customWidth="1"/>
    <col min="10" max="16384" width="9.33203125" style="1"/>
  </cols>
  <sheetData>
    <row r="1" spans="1:44">
      <c r="D1" s="36"/>
      <c r="E1" s="36"/>
      <c r="F1" s="47"/>
      <c r="G1" s="47"/>
      <c r="H1" s="44" t="s">
        <v>139</v>
      </c>
      <c r="I1" s="37"/>
    </row>
    <row r="2" spans="1:44">
      <c r="D2" s="47"/>
      <c r="E2" s="47"/>
      <c r="F2" s="47"/>
      <c r="G2" s="47"/>
      <c r="H2" s="44" t="s">
        <v>193</v>
      </c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>
      <c r="D3" s="47"/>
      <c r="E3" s="47"/>
      <c r="F3" s="47"/>
      <c r="G3" s="47"/>
      <c r="H3" s="46" t="s">
        <v>42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44">
      <c r="D4" s="340"/>
      <c r="E4" s="340"/>
      <c r="F4" s="340"/>
      <c r="G4" s="37"/>
      <c r="H4" s="37"/>
      <c r="I4" s="37"/>
    </row>
    <row r="5" spans="1:44">
      <c r="D5" s="340"/>
      <c r="E5" s="340"/>
      <c r="F5" s="340"/>
      <c r="G5" s="37"/>
      <c r="H5" s="37"/>
      <c r="I5" s="37"/>
    </row>
    <row r="6" spans="1:44" ht="54.75" customHeight="1">
      <c r="A6" s="341" t="s">
        <v>230</v>
      </c>
      <c r="B6" s="341"/>
      <c r="C6" s="341"/>
      <c r="D6" s="341"/>
      <c r="E6" s="341"/>
      <c r="F6" s="341"/>
      <c r="G6" s="341"/>
      <c r="H6" s="341"/>
      <c r="I6" s="39"/>
    </row>
    <row r="7" spans="1:44" ht="17.25">
      <c r="A7" s="3"/>
      <c r="B7" s="102"/>
      <c r="C7" s="102"/>
      <c r="D7" s="102"/>
      <c r="E7" s="102"/>
      <c r="F7" s="102"/>
      <c r="G7" s="342" t="s">
        <v>36</v>
      </c>
      <c r="H7" s="342"/>
      <c r="I7" s="39"/>
    </row>
    <row r="8" spans="1:44" ht="45.75" customHeight="1">
      <c r="A8" s="343" t="s">
        <v>51</v>
      </c>
      <c r="B8" s="343"/>
      <c r="C8" s="344" t="s">
        <v>52</v>
      </c>
      <c r="D8" s="344" t="s">
        <v>45</v>
      </c>
      <c r="E8" s="345" t="s">
        <v>53</v>
      </c>
      <c r="F8" s="345"/>
      <c r="G8" s="345"/>
      <c r="H8" s="345"/>
      <c r="I8" s="39"/>
    </row>
    <row r="9" spans="1:44" ht="17.25">
      <c r="A9" s="343"/>
      <c r="B9" s="343"/>
      <c r="C9" s="344"/>
      <c r="D9" s="344"/>
      <c r="E9" s="344" t="s">
        <v>54</v>
      </c>
      <c r="F9" s="344"/>
      <c r="G9" s="344"/>
      <c r="H9" s="344"/>
    </row>
    <row r="10" spans="1:44" ht="138">
      <c r="A10" s="103" t="s">
        <v>14</v>
      </c>
      <c r="B10" s="103" t="s">
        <v>2</v>
      </c>
      <c r="C10" s="344"/>
      <c r="D10" s="344"/>
      <c r="E10" s="104" t="s">
        <v>135</v>
      </c>
      <c r="F10" s="119" t="s">
        <v>136</v>
      </c>
      <c r="G10" s="104" t="s">
        <v>137</v>
      </c>
      <c r="H10" s="34" t="s">
        <v>138</v>
      </c>
    </row>
    <row r="11" spans="1:44" ht="17.25">
      <c r="A11" s="105"/>
      <c r="B11" s="105"/>
      <c r="C11" s="106" t="s">
        <v>45</v>
      </c>
      <c r="D11" s="107">
        <f>+D13</f>
        <v>683184.4</v>
      </c>
      <c r="E11" s="107">
        <f t="shared" ref="E11:H11" si="0">+E13</f>
        <v>0</v>
      </c>
      <c r="F11" s="107">
        <f t="shared" si="0"/>
        <v>0</v>
      </c>
      <c r="G11" s="107">
        <f t="shared" si="0"/>
        <v>0</v>
      </c>
      <c r="H11" s="107">
        <f t="shared" si="0"/>
        <v>683184.4</v>
      </c>
    </row>
    <row r="12" spans="1:44" ht="17.25">
      <c r="A12" s="105"/>
      <c r="B12" s="105"/>
      <c r="C12" s="108" t="s">
        <v>3</v>
      </c>
      <c r="D12" s="109"/>
      <c r="E12" s="109"/>
      <c r="F12" s="109"/>
      <c r="G12" s="109"/>
      <c r="H12" s="109"/>
    </row>
    <row r="13" spans="1:44" ht="17.25">
      <c r="A13" s="110"/>
      <c r="B13" s="110"/>
      <c r="C13" s="111" t="s">
        <v>55</v>
      </c>
      <c r="D13" s="112">
        <f>+D15+D16+D17</f>
        <v>683184.4</v>
      </c>
      <c r="E13" s="112">
        <f>+E15+E16+E17</f>
        <v>0</v>
      </c>
      <c r="F13" s="112">
        <f t="shared" ref="F13:H13" si="1">+F15+F16+F17</f>
        <v>0</v>
      </c>
      <c r="G13" s="112">
        <f t="shared" si="1"/>
        <v>0</v>
      </c>
      <c r="H13" s="112">
        <f t="shared" si="1"/>
        <v>683184.4</v>
      </c>
    </row>
    <row r="14" spans="1:44" ht="17.25">
      <c r="A14" s="110"/>
      <c r="B14" s="110"/>
      <c r="C14" s="113" t="s">
        <v>41</v>
      </c>
      <c r="D14" s="112"/>
      <c r="E14" s="112"/>
      <c r="F14" s="112"/>
      <c r="G14" s="112"/>
      <c r="H14" s="112"/>
    </row>
    <row r="15" spans="1:44" ht="51.75">
      <c r="A15" s="114">
        <v>1057</v>
      </c>
      <c r="B15" s="114">
        <v>31001</v>
      </c>
      <c r="C15" s="115" t="s">
        <v>97</v>
      </c>
      <c r="D15" s="116">
        <f>E15+F15+G15+H15</f>
        <v>5943</v>
      </c>
      <c r="E15" s="112"/>
      <c r="F15" s="112"/>
      <c r="G15" s="112"/>
      <c r="H15" s="112">
        <f>'6'!J42</f>
        <v>5943</v>
      </c>
    </row>
    <row r="16" spans="1:44" ht="34.5">
      <c r="A16" s="117">
        <v>1228</v>
      </c>
      <c r="B16" s="117">
        <v>31007</v>
      </c>
      <c r="C16" s="118" t="s">
        <v>84</v>
      </c>
      <c r="D16" s="112">
        <f t="shared" ref="D16:D17" si="2">E16+F16+G16+H16</f>
        <v>172800</v>
      </c>
      <c r="E16" s="112"/>
      <c r="F16" s="112"/>
      <c r="G16" s="112"/>
      <c r="H16" s="112">
        <f>'5'!G57</f>
        <v>172800</v>
      </c>
    </row>
    <row r="17" spans="1:8" ht="34.5">
      <c r="A17" s="117">
        <v>1182</v>
      </c>
      <c r="B17" s="117">
        <v>31001</v>
      </c>
      <c r="C17" s="118" t="s">
        <v>196</v>
      </c>
      <c r="D17" s="112">
        <f t="shared" si="2"/>
        <v>504441.4</v>
      </c>
      <c r="E17" s="112"/>
      <c r="F17" s="112"/>
      <c r="G17" s="112"/>
      <c r="H17" s="112">
        <f>'6'!J73</f>
        <v>504441.4</v>
      </c>
    </row>
  </sheetData>
  <mergeCells count="9">
    <mergeCell ref="D4:F4"/>
    <mergeCell ref="D5:F5"/>
    <mergeCell ref="A6:H6"/>
    <mergeCell ref="G7:H7"/>
    <mergeCell ref="A8:B9"/>
    <mergeCell ref="C8:C10"/>
    <mergeCell ref="D8:D10"/>
    <mergeCell ref="E8:H8"/>
    <mergeCell ref="E9: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B71" sqref="B71:B76"/>
    </sheetView>
  </sheetViews>
  <sheetFormatPr defaultRowHeight="12.75"/>
  <cols>
    <col min="1" max="1" width="11.6640625" style="5" customWidth="1"/>
    <col min="2" max="2" width="12.1640625" style="5" customWidth="1"/>
    <col min="3" max="3" width="80.83203125" style="5" customWidth="1"/>
    <col min="4" max="4" width="17.5" style="5" customWidth="1"/>
    <col min="5" max="5" width="19.1640625" style="5" customWidth="1"/>
    <col min="6" max="7" width="18.5" style="5" customWidth="1"/>
    <col min="8" max="8" width="19.1640625" style="5" customWidth="1"/>
    <col min="9" max="9" width="9.33203125" style="5"/>
    <col min="10" max="10" width="11.83203125" style="5" bestFit="1" customWidth="1"/>
    <col min="11" max="16384" width="9.33203125" style="5"/>
  </cols>
  <sheetData>
    <row r="1" spans="1:8" ht="13.5">
      <c r="A1" s="6"/>
      <c r="B1" s="6"/>
      <c r="C1" s="6"/>
      <c r="D1" s="6"/>
      <c r="E1" s="6"/>
      <c r="F1" s="6"/>
      <c r="G1" s="6"/>
      <c r="H1" s="6"/>
    </row>
    <row r="2" spans="1:8" ht="13.5" customHeight="1">
      <c r="A2" s="6"/>
      <c r="B2" s="6"/>
      <c r="C2" s="11"/>
      <c r="D2" s="11"/>
      <c r="E2" s="11"/>
      <c r="F2" s="15"/>
      <c r="G2" s="14" t="s">
        <v>186</v>
      </c>
    </row>
    <row r="3" spans="1:8" ht="16.5" customHeight="1">
      <c r="A3" s="6"/>
      <c r="B3" s="6"/>
      <c r="C3" s="11"/>
      <c r="D3" s="11"/>
      <c r="E3" s="11"/>
      <c r="F3" s="15"/>
      <c r="G3" s="13" t="s">
        <v>211</v>
      </c>
    </row>
    <row r="4" spans="1:8" ht="16.5" customHeight="1">
      <c r="A4" s="6"/>
      <c r="B4" s="6"/>
      <c r="C4" s="11"/>
      <c r="D4" s="11"/>
      <c r="E4" s="11"/>
      <c r="F4" s="15"/>
      <c r="G4" s="13" t="s">
        <v>13</v>
      </c>
    </row>
    <row r="5" spans="1:8" ht="69" customHeight="1">
      <c r="A5" s="341" t="s">
        <v>276</v>
      </c>
      <c r="B5" s="341"/>
      <c r="C5" s="341"/>
      <c r="D5" s="341"/>
      <c r="E5" s="341"/>
      <c r="F5" s="341"/>
      <c r="G5" s="341"/>
      <c r="H5" s="10"/>
    </row>
    <row r="6" spans="1:8" ht="36.75" customHeight="1">
      <c r="A6" s="341"/>
      <c r="B6" s="341"/>
      <c r="C6" s="341"/>
      <c r="D6" s="341"/>
      <c r="E6" s="341"/>
      <c r="F6" s="341"/>
      <c r="G6" s="341"/>
      <c r="H6" s="10"/>
    </row>
    <row r="7" spans="1:8" ht="17.25">
      <c r="A7" s="120"/>
      <c r="B7" s="120"/>
      <c r="C7" s="120"/>
      <c r="D7" s="120"/>
      <c r="E7" s="120"/>
      <c r="F7" s="342" t="s">
        <v>36</v>
      </c>
      <c r="G7" s="342"/>
      <c r="H7" s="6"/>
    </row>
    <row r="8" spans="1:8" s="41" customFormat="1" ht="77.25" customHeight="1">
      <c r="A8" s="357" t="s">
        <v>58</v>
      </c>
      <c r="B8" s="357"/>
      <c r="C8" s="357" t="s">
        <v>91</v>
      </c>
      <c r="D8" s="353" t="s">
        <v>53</v>
      </c>
      <c r="E8" s="353"/>
      <c r="F8" s="353"/>
      <c r="G8" s="353"/>
    </row>
    <row r="9" spans="1:8" s="41" customFormat="1" ht="48" customHeight="1">
      <c r="A9" s="121" t="s">
        <v>63</v>
      </c>
      <c r="B9" s="121" t="s">
        <v>2</v>
      </c>
      <c r="C9" s="357"/>
      <c r="D9" s="121" t="s">
        <v>140</v>
      </c>
      <c r="E9" s="121" t="s">
        <v>56</v>
      </c>
      <c r="F9" s="122" t="s">
        <v>92</v>
      </c>
      <c r="G9" s="121" t="s">
        <v>93</v>
      </c>
    </row>
    <row r="10" spans="1:8" s="41" customFormat="1" ht="30" customHeight="1">
      <c r="A10" s="121"/>
      <c r="B10" s="363" t="s">
        <v>4</v>
      </c>
      <c r="C10" s="364"/>
      <c r="D10" s="123">
        <f>D11+D63</f>
        <v>297003.09999999998</v>
      </c>
      <c r="E10" s="123">
        <f t="shared" ref="E10:G10" si="0">E11+E63</f>
        <v>852799.10000000009</v>
      </c>
      <c r="F10" s="123">
        <f t="shared" si="0"/>
        <v>908795.10000000009</v>
      </c>
      <c r="G10" s="123">
        <f t="shared" si="0"/>
        <v>972173.10000000009</v>
      </c>
    </row>
    <row r="11" spans="1:8" s="41" customFormat="1" ht="30" customHeight="1">
      <c r="A11" s="121"/>
      <c r="B11" s="50"/>
      <c r="C11" s="50" t="s">
        <v>30</v>
      </c>
      <c r="D11" s="123">
        <f>D12+D37+D50</f>
        <v>282884.8</v>
      </c>
      <c r="E11" s="123">
        <f t="shared" ref="E11:G11" si="1">E12+E37+E50</f>
        <v>838680.8</v>
      </c>
      <c r="F11" s="123">
        <f t="shared" si="1"/>
        <v>894676.8</v>
      </c>
      <c r="G11" s="123">
        <f t="shared" si="1"/>
        <v>958054.8</v>
      </c>
    </row>
    <row r="12" spans="1:8" s="41" customFormat="1" ht="17.25">
      <c r="A12" s="354">
        <v>1057</v>
      </c>
      <c r="B12" s="357"/>
      <c r="C12" s="124" t="s">
        <v>23</v>
      </c>
      <c r="D12" s="123">
        <f>D19+D25+D31</f>
        <v>105643.4</v>
      </c>
      <c r="E12" s="123">
        <f t="shared" ref="E12:G12" si="2">E19+E25+E31</f>
        <v>161439.4</v>
      </c>
      <c r="F12" s="123">
        <f t="shared" si="2"/>
        <v>217435.4</v>
      </c>
      <c r="G12" s="123">
        <f t="shared" si="2"/>
        <v>280813.40000000002</v>
      </c>
    </row>
    <row r="13" spans="1:8" s="41" customFormat="1" ht="66.75" customHeight="1">
      <c r="A13" s="355"/>
      <c r="B13" s="357"/>
      <c r="C13" s="125" t="s">
        <v>100</v>
      </c>
      <c r="D13" s="123"/>
      <c r="E13" s="123"/>
      <c r="F13" s="123"/>
      <c r="G13" s="123"/>
    </row>
    <row r="14" spans="1:8" s="41" customFormat="1" ht="17.25">
      <c r="A14" s="355"/>
      <c r="B14" s="357"/>
      <c r="C14" s="124" t="s">
        <v>24</v>
      </c>
      <c r="D14" s="124"/>
      <c r="E14" s="124"/>
      <c r="F14" s="124"/>
      <c r="G14" s="121"/>
    </row>
    <row r="15" spans="1:8" s="41" customFormat="1" ht="51.75">
      <c r="A15" s="355"/>
      <c r="B15" s="357"/>
      <c r="C15" s="125" t="s">
        <v>94</v>
      </c>
      <c r="D15" s="126"/>
      <c r="E15" s="126"/>
      <c r="F15" s="127"/>
      <c r="G15" s="121"/>
    </row>
    <row r="16" spans="1:8" s="41" customFormat="1" ht="17.25">
      <c r="A16" s="355"/>
      <c r="B16" s="357"/>
      <c r="C16" s="128" t="s">
        <v>25</v>
      </c>
      <c r="D16" s="124"/>
      <c r="E16" s="124"/>
      <c r="F16" s="124"/>
      <c r="G16" s="121"/>
    </row>
    <row r="17" spans="1:7" s="41" customFormat="1" ht="38.25" customHeight="1">
      <c r="A17" s="356"/>
      <c r="B17" s="357"/>
      <c r="C17" s="125" t="s">
        <v>95</v>
      </c>
      <c r="D17" s="126"/>
      <c r="E17" s="126"/>
      <c r="F17" s="127"/>
      <c r="G17" s="121"/>
    </row>
    <row r="18" spans="1:7" s="1" customFormat="1" ht="17.25">
      <c r="A18" s="358"/>
      <c r="B18" s="359"/>
      <c r="C18" s="360" t="s">
        <v>15</v>
      </c>
      <c r="D18" s="361"/>
      <c r="E18" s="361"/>
      <c r="F18" s="361"/>
      <c r="G18" s="362"/>
    </row>
    <row r="19" spans="1:7" s="1" customFormat="1" ht="17.25">
      <c r="A19" s="346"/>
      <c r="B19" s="349">
        <v>11001</v>
      </c>
      <c r="C19" s="129" t="s">
        <v>26</v>
      </c>
      <c r="D19" s="123">
        <f>'6'!G21</f>
        <v>81836.399999999994</v>
      </c>
      <c r="E19" s="123">
        <f>'6'!H21</f>
        <v>110586.4</v>
      </c>
      <c r="F19" s="123">
        <f>'6'!I21</f>
        <v>139336.4</v>
      </c>
      <c r="G19" s="123">
        <f>'6'!J21</f>
        <v>167386.4</v>
      </c>
    </row>
    <row r="20" spans="1:7" s="1" customFormat="1" ht="51.75">
      <c r="A20" s="347"/>
      <c r="B20" s="350"/>
      <c r="C20" s="127" t="s">
        <v>94</v>
      </c>
      <c r="D20" s="130"/>
      <c r="E20" s="130"/>
      <c r="F20" s="130"/>
      <c r="G20" s="130"/>
    </row>
    <row r="21" spans="1:7" s="1" customFormat="1" ht="17.25">
      <c r="A21" s="347"/>
      <c r="B21" s="350"/>
      <c r="C21" s="124" t="s">
        <v>27</v>
      </c>
      <c r="D21" s="124"/>
      <c r="E21" s="124"/>
      <c r="F21" s="131"/>
      <c r="G21" s="132"/>
    </row>
    <row r="22" spans="1:7" s="1" customFormat="1" ht="59.25" customHeight="1">
      <c r="A22" s="347"/>
      <c r="B22" s="350"/>
      <c r="C22" s="127" t="s">
        <v>203</v>
      </c>
      <c r="D22" s="127"/>
      <c r="E22" s="127"/>
      <c r="F22" s="127"/>
      <c r="G22" s="133"/>
    </row>
    <row r="23" spans="1:7" s="1" customFormat="1" ht="17.25">
      <c r="A23" s="347"/>
      <c r="B23" s="350"/>
      <c r="C23" s="124" t="s">
        <v>28</v>
      </c>
      <c r="D23" s="124"/>
      <c r="E23" s="124"/>
      <c r="F23" s="131"/>
      <c r="G23" s="134"/>
    </row>
    <row r="24" spans="1:7" s="1" customFormat="1" ht="17.25">
      <c r="A24" s="348"/>
      <c r="B24" s="351"/>
      <c r="C24" s="135" t="s">
        <v>29</v>
      </c>
      <c r="D24" s="135"/>
      <c r="E24" s="135"/>
      <c r="F24" s="124"/>
      <c r="G24" s="134"/>
    </row>
    <row r="25" spans="1:7" s="1" customFormat="1" ht="17.25">
      <c r="A25" s="346"/>
      <c r="B25" s="349">
        <v>11007</v>
      </c>
      <c r="C25" s="129" t="s">
        <v>26</v>
      </c>
      <c r="D25" s="123">
        <f>'6'!G30</f>
        <v>17864</v>
      </c>
      <c r="E25" s="123">
        <f>'6'!H30</f>
        <v>44910</v>
      </c>
      <c r="F25" s="123">
        <f>'6'!I30</f>
        <v>72156</v>
      </c>
      <c r="G25" s="123">
        <f>'6'!J30</f>
        <v>107484</v>
      </c>
    </row>
    <row r="26" spans="1:7" s="1" customFormat="1" ht="69">
      <c r="A26" s="347"/>
      <c r="B26" s="350"/>
      <c r="C26" s="127" t="s">
        <v>190</v>
      </c>
      <c r="D26" s="130"/>
      <c r="E26" s="130"/>
      <c r="F26" s="130"/>
      <c r="G26" s="130"/>
    </row>
    <row r="27" spans="1:7" s="1" customFormat="1" ht="17.25">
      <c r="A27" s="347"/>
      <c r="B27" s="350"/>
      <c r="C27" s="124" t="s">
        <v>27</v>
      </c>
      <c r="D27" s="124"/>
      <c r="E27" s="124"/>
      <c r="F27" s="131"/>
      <c r="G27" s="132"/>
    </row>
    <row r="28" spans="1:7" s="1" customFormat="1" ht="49.5" customHeight="1">
      <c r="A28" s="347"/>
      <c r="B28" s="350"/>
      <c r="C28" s="127" t="s">
        <v>204</v>
      </c>
      <c r="D28" s="127"/>
      <c r="E28" s="127"/>
      <c r="F28" s="127"/>
      <c r="G28" s="133"/>
    </row>
    <row r="29" spans="1:7" s="1" customFormat="1" ht="17.25">
      <c r="A29" s="347"/>
      <c r="B29" s="350"/>
      <c r="C29" s="124" t="s">
        <v>28</v>
      </c>
      <c r="D29" s="124"/>
      <c r="E29" s="124"/>
      <c r="F29" s="131"/>
      <c r="G29" s="134"/>
    </row>
    <row r="30" spans="1:7" s="1" customFormat="1" ht="17.25">
      <c r="A30" s="348"/>
      <c r="B30" s="351"/>
      <c r="C30" s="135" t="s">
        <v>29</v>
      </c>
      <c r="D30" s="135"/>
      <c r="E30" s="135"/>
      <c r="F30" s="124"/>
      <c r="G30" s="134"/>
    </row>
    <row r="31" spans="1:7" s="1" customFormat="1" ht="17.25">
      <c r="A31" s="346"/>
      <c r="B31" s="349">
        <v>31001</v>
      </c>
      <c r="C31" s="129" t="s">
        <v>96</v>
      </c>
      <c r="D31" s="123">
        <f>'6'!G42</f>
        <v>5943</v>
      </c>
      <c r="E31" s="123">
        <f>'6'!H42</f>
        <v>5943</v>
      </c>
      <c r="F31" s="123">
        <f>'6'!I42</f>
        <v>5943</v>
      </c>
      <c r="G31" s="123">
        <f>'6'!J42</f>
        <v>5943</v>
      </c>
    </row>
    <row r="32" spans="1:7" s="1" customFormat="1" ht="42.75" customHeight="1">
      <c r="A32" s="347"/>
      <c r="B32" s="350"/>
      <c r="C32" s="127" t="s">
        <v>97</v>
      </c>
      <c r="D32" s="130"/>
      <c r="E32" s="130"/>
      <c r="F32" s="130"/>
      <c r="G32" s="130"/>
    </row>
    <row r="33" spans="1:10" s="1" customFormat="1" ht="17.25">
      <c r="A33" s="347"/>
      <c r="B33" s="350"/>
      <c r="C33" s="124" t="s">
        <v>27</v>
      </c>
      <c r="D33" s="124"/>
      <c r="E33" s="124"/>
      <c r="F33" s="131"/>
      <c r="G33" s="132"/>
    </row>
    <row r="34" spans="1:10" s="1" customFormat="1" ht="51.75" customHeight="1">
      <c r="A34" s="347"/>
      <c r="B34" s="350"/>
      <c r="C34" s="127" t="s">
        <v>98</v>
      </c>
      <c r="D34" s="127"/>
      <c r="E34" s="127"/>
      <c r="F34" s="127"/>
      <c r="G34" s="133"/>
    </row>
    <row r="35" spans="1:10" s="1" customFormat="1" ht="17.25">
      <c r="A35" s="347"/>
      <c r="B35" s="350"/>
      <c r="C35" s="124" t="s">
        <v>28</v>
      </c>
      <c r="D35" s="124"/>
      <c r="E35" s="124"/>
      <c r="F35" s="131"/>
      <c r="G35" s="134"/>
    </row>
    <row r="36" spans="1:10" s="1" customFormat="1" ht="34.5">
      <c r="A36" s="348"/>
      <c r="B36" s="351"/>
      <c r="C36" s="135" t="s">
        <v>99</v>
      </c>
      <c r="D36" s="135"/>
      <c r="E36" s="135"/>
      <c r="F36" s="124"/>
      <c r="G36" s="134"/>
    </row>
    <row r="37" spans="1:10" s="41" customFormat="1" ht="17.25">
      <c r="A37" s="354">
        <v>1182</v>
      </c>
      <c r="B37" s="357"/>
      <c r="C37" s="128" t="s">
        <v>23</v>
      </c>
      <c r="D37" s="136">
        <f>D44</f>
        <v>4441.3999999999996</v>
      </c>
      <c r="E37" s="136">
        <f t="shared" ref="E37:G37" si="3">E44</f>
        <v>504441.4</v>
      </c>
      <c r="F37" s="136">
        <f t="shared" si="3"/>
        <v>504441.4</v>
      </c>
      <c r="G37" s="136">
        <f t="shared" si="3"/>
        <v>504441.4</v>
      </c>
    </row>
    <row r="38" spans="1:10" s="41" customFormat="1" ht="21.75" customHeight="1">
      <c r="A38" s="355"/>
      <c r="B38" s="357"/>
      <c r="C38" s="125" t="s">
        <v>195</v>
      </c>
      <c r="D38" s="137"/>
      <c r="E38" s="137"/>
      <c r="F38" s="138"/>
      <c r="G38" s="138"/>
    </row>
    <row r="39" spans="1:10" s="41" customFormat="1" ht="17.25">
      <c r="A39" s="355"/>
      <c r="B39" s="357"/>
      <c r="C39" s="128" t="s">
        <v>24</v>
      </c>
      <c r="D39" s="124"/>
      <c r="E39" s="124"/>
      <c r="F39" s="124"/>
      <c r="G39" s="121"/>
    </row>
    <row r="40" spans="1:10" s="41" customFormat="1" ht="34.5">
      <c r="A40" s="355"/>
      <c r="B40" s="357"/>
      <c r="C40" s="125" t="s">
        <v>205</v>
      </c>
      <c r="D40" s="126"/>
      <c r="E40" s="126"/>
      <c r="F40" s="127"/>
      <c r="G40" s="121"/>
    </row>
    <row r="41" spans="1:10" s="41" customFormat="1" ht="17.25">
      <c r="A41" s="355"/>
      <c r="B41" s="357"/>
      <c r="C41" s="128" t="s">
        <v>25</v>
      </c>
      <c r="D41" s="124"/>
      <c r="E41" s="124"/>
      <c r="F41" s="124"/>
      <c r="G41" s="121"/>
    </row>
    <row r="42" spans="1:10" s="41" customFormat="1" ht="39.75" customHeight="1">
      <c r="A42" s="356"/>
      <c r="B42" s="357"/>
      <c r="C42" s="125" t="s">
        <v>206</v>
      </c>
      <c r="D42" s="126"/>
      <c r="E42" s="126"/>
      <c r="F42" s="127"/>
      <c r="G42" s="121"/>
    </row>
    <row r="43" spans="1:10" s="1" customFormat="1" ht="17.25">
      <c r="A43" s="358"/>
      <c r="B43" s="359"/>
      <c r="C43" s="360" t="s">
        <v>15</v>
      </c>
      <c r="D43" s="361"/>
      <c r="E43" s="361"/>
      <c r="F43" s="361"/>
      <c r="G43" s="362"/>
    </row>
    <row r="44" spans="1:10" s="41" customFormat="1" ht="17.25">
      <c r="A44" s="365"/>
      <c r="B44" s="354">
        <v>31001</v>
      </c>
      <c r="C44" s="124" t="s">
        <v>26</v>
      </c>
      <c r="D44" s="123">
        <f>'6'!G73</f>
        <v>4441.3999999999996</v>
      </c>
      <c r="E44" s="123">
        <f>'6'!H73</f>
        <v>504441.4</v>
      </c>
      <c r="F44" s="123">
        <f>'6'!I73</f>
        <v>504441.4</v>
      </c>
      <c r="G44" s="123">
        <f>'6'!J73</f>
        <v>504441.4</v>
      </c>
      <c r="J44" s="52"/>
    </row>
    <row r="45" spans="1:10" s="41" customFormat="1" ht="40.5" customHeight="1">
      <c r="A45" s="366"/>
      <c r="B45" s="355"/>
      <c r="C45" s="139" t="s">
        <v>196</v>
      </c>
      <c r="D45" s="139"/>
      <c r="E45" s="139"/>
      <c r="F45" s="123"/>
      <c r="G45" s="123"/>
    </row>
    <row r="46" spans="1:10" s="41" customFormat="1" ht="17.25">
      <c r="A46" s="366"/>
      <c r="B46" s="355"/>
      <c r="C46" s="124" t="s">
        <v>27</v>
      </c>
      <c r="D46" s="124"/>
      <c r="E46" s="124"/>
      <c r="F46" s="124"/>
      <c r="G46" s="121"/>
    </row>
    <row r="47" spans="1:10" s="41" customFormat="1" ht="34.5">
      <c r="A47" s="366"/>
      <c r="B47" s="355"/>
      <c r="C47" s="126" t="s">
        <v>196</v>
      </c>
      <c r="D47" s="126"/>
      <c r="E47" s="126"/>
      <c r="F47" s="127"/>
      <c r="G47" s="121"/>
    </row>
    <row r="48" spans="1:10" s="41" customFormat="1" ht="17.25">
      <c r="A48" s="366"/>
      <c r="B48" s="355"/>
      <c r="C48" s="124" t="s">
        <v>28</v>
      </c>
      <c r="D48" s="124"/>
      <c r="E48" s="124"/>
      <c r="F48" s="124"/>
      <c r="G48" s="121"/>
    </row>
    <row r="49" spans="1:8" s="41" customFormat="1" ht="34.5">
      <c r="A49" s="367"/>
      <c r="B49" s="356"/>
      <c r="C49" s="126" t="s">
        <v>103</v>
      </c>
      <c r="D49" s="126"/>
      <c r="E49" s="126"/>
      <c r="F49" s="127"/>
      <c r="G49" s="121"/>
      <c r="H49" s="48"/>
    </row>
    <row r="50" spans="1:8" s="41" customFormat="1" ht="17.25">
      <c r="A50" s="354">
        <v>1228</v>
      </c>
      <c r="B50" s="357"/>
      <c r="C50" s="128" t="s">
        <v>23</v>
      </c>
      <c r="D50" s="136">
        <f>D57</f>
        <v>172800</v>
      </c>
      <c r="E50" s="136">
        <f t="shared" ref="E50:G50" si="4">E57</f>
        <v>172800</v>
      </c>
      <c r="F50" s="136">
        <f t="shared" si="4"/>
        <v>172800</v>
      </c>
      <c r="G50" s="136">
        <f t="shared" si="4"/>
        <v>172800</v>
      </c>
    </row>
    <row r="51" spans="1:8" s="41" customFormat="1" ht="47.25" customHeight="1">
      <c r="A51" s="355"/>
      <c r="B51" s="357"/>
      <c r="C51" s="125" t="s">
        <v>79</v>
      </c>
      <c r="D51" s="137"/>
      <c r="E51" s="137"/>
      <c r="F51" s="138"/>
      <c r="G51" s="138"/>
    </row>
    <row r="52" spans="1:8" s="41" customFormat="1" ht="17.25">
      <c r="A52" s="355"/>
      <c r="B52" s="357"/>
      <c r="C52" s="128" t="s">
        <v>24</v>
      </c>
      <c r="D52" s="124"/>
      <c r="E52" s="124"/>
      <c r="F52" s="124"/>
      <c r="G52" s="121"/>
    </row>
    <row r="53" spans="1:8" s="41" customFormat="1" ht="69">
      <c r="A53" s="355"/>
      <c r="B53" s="357"/>
      <c r="C53" s="125" t="s">
        <v>101</v>
      </c>
      <c r="D53" s="126"/>
      <c r="E53" s="126"/>
      <c r="F53" s="127"/>
      <c r="G53" s="121"/>
    </row>
    <row r="54" spans="1:8" s="41" customFormat="1" ht="17.25">
      <c r="A54" s="355"/>
      <c r="B54" s="357"/>
      <c r="C54" s="128" t="s">
        <v>25</v>
      </c>
      <c r="D54" s="124"/>
      <c r="E54" s="124"/>
      <c r="F54" s="124"/>
      <c r="G54" s="121"/>
    </row>
    <row r="55" spans="1:8" s="41" customFormat="1" ht="42.75" customHeight="1">
      <c r="A55" s="356"/>
      <c r="B55" s="357"/>
      <c r="C55" s="125" t="s">
        <v>105</v>
      </c>
      <c r="D55" s="126"/>
      <c r="E55" s="126"/>
      <c r="F55" s="127"/>
      <c r="G55" s="121"/>
    </row>
    <row r="56" spans="1:8" s="1" customFormat="1" ht="17.25">
      <c r="A56" s="358"/>
      <c r="B56" s="359"/>
      <c r="C56" s="360" t="s">
        <v>15</v>
      </c>
      <c r="D56" s="361"/>
      <c r="E56" s="361"/>
      <c r="F56" s="361"/>
      <c r="G56" s="362"/>
    </row>
    <row r="57" spans="1:8" s="41" customFormat="1" ht="17.25">
      <c r="A57" s="365"/>
      <c r="B57" s="354">
        <v>31007</v>
      </c>
      <c r="C57" s="124" t="s">
        <v>10</v>
      </c>
      <c r="D57" s="123">
        <f>'6'!G86</f>
        <v>172800</v>
      </c>
      <c r="E57" s="123">
        <f>'6'!H86</f>
        <v>172800</v>
      </c>
      <c r="F57" s="123">
        <f>'6'!I86</f>
        <v>172800</v>
      </c>
      <c r="G57" s="123">
        <f>'6'!J86</f>
        <v>172800</v>
      </c>
    </row>
    <row r="58" spans="1:8" s="41" customFormat="1" ht="33.75" customHeight="1">
      <c r="A58" s="366"/>
      <c r="B58" s="355"/>
      <c r="C58" s="139" t="s">
        <v>84</v>
      </c>
      <c r="D58" s="139"/>
      <c r="E58" s="139"/>
      <c r="F58" s="123"/>
      <c r="G58" s="123"/>
    </row>
    <row r="59" spans="1:8" s="41" customFormat="1" ht="17.25">
      <c r="A59" s="366"/>
      <c r="B59" s="355"/>
      <c r="C59" s="124" t="s">
        <v>102</v>
      </c>
      <c r="D59" s="124"/>
      <c r="E59" s="124"/>
      <c r="F59" s="124"/>
      <c r="G59" s="121"/>
    </row>
    <row r="60" spans="1:8" s="41" customFormat="1" ht="41.25" customHeight="1">
      <c r="A60" s="366"/>
      <c r="B60" s="355"/>
      <c r="C60" s="126" t="s">
        <v>107</v>
      </c>
      <c r="D60" s="126"/>
      <c r="E60" s="126"/>
      <c r="F60" s="127"/>
      <c r="G60" s="121"/>
    </row>
    <row r="61" spans="1:8" s="41" customFormat="1" ht="17.25">
      <c r="A61" s="366"/>
      <c r="B61" s="355"/>
      <c r="C61" s="124" t="s">
        <v>12</v>
      </c>
      <c r="D61" s="124"/>
      <c r="E61" s="124"/>
      <c r="F61" s="124"/>
      <c r="G61" s="121"/>
    </row>
    <row r="62" spans="1:8" s="41" customFormat="1" ht="34.5">
      <c r="A62" s="367"/>
      <c r="B62" s="356"/>
      <c r="C62" s="126" t="s">
        <v>104</v>
      </c>
      <c r="D62" s="126"/>
      <c r="E62" s="126"/>
      <c r="F62" s="127"/>
      <c r="G62" s="121"/>
      <c r="H62" s="48"/>
    </row>
    <row r="63" spans="1:8" s="41" customFormat="1" ht="17.25" customHeight="1">
      <c r="A63" s="140"/>
      <c r="B63" s="49" t="s">
        <v>125</v>
      </c>
      <c r="C63" s="141" t="s">
        <v>125</v>
      </c>
      <c r="D63" s="136">
        <f>D64</f>
        <v>14118.3</v>
      </c>
      <c r="E63" s="136">
        <f t="shared" ref="E63:G63" si="5">E64</f>
        <v>14118.3</v>
      </c>
      <c r="F63" s="136">
        <f t="shared" si="5"/>
        <v>14118.3</v>
      </c>
      <c r="G63" s="136">
        <f t="shared" si="5"/>
        <v>14118.3</v>
      </c>
      <c r="H63" s="48"/>
    </row>
    <row r="64" spans="1:8" s="41" customFormat="1" ht="17.25">
      <c r="A64" s="354">
        <v>1080</v>
      </c>
      <c r="B64" s="357"/>
      <c r="C64" s="128" t="s">
        <v>23</v>
      </c>
      <c r="D64" s="136">
        <f>D71</f>
        <v>14118.3</v>
      </c>
      <c r="E64" s="136">
        <f t="shared" ref="E64:G64" si="6">E71</f>
        <v>14118.3</v>
      </c>
      <c r="F64" s="136">
        <f t="shared" si="6"/>
        <v>14118.3</v>
      </c>
      <c r="G64" s="136">
        <f t="shared" si="6"/>
        <v>14118.3</v>
      </c>
    </row>
    <row r="65" spans="1:10" s="41" customFormat="1" ht="34.5">
      <c r="A65" s="355"/>
      <c r="B65" s="357"/>
      <c r="C65" s="142" t="s">
        <v>87</v>
      </c>
      <c r="D65" s="143"/>
      <c r="E65" s="143"/>
      <c r="F65" s="144"/>
      <c r="G65" s="144"/>
    </row>
    <row r="66" spans="1:10" s="41" customFormat="1" ht="17.25">
      <c r="A66" s="355"/>
      <c r="B66" s="357"/>
      <c r="C66" s="145" t="s">
        <v>24</v>
      </c>
      <c r="D66" s="146"/>
      <c r="E66" s="146"/>
      <c r="F66" s="146"/>
      <c r="G66" s="147"/>
    </row>
    <row r="67" spans="1:10" s="41" customFormat="1" ht="51.75">
      <c r="A67" s="355"/>
      <c r="B67" s="357"/>
      <c r="C67" s="142" t="s">
        <v>126</v>
      </c>
      <c r="D67" s="143"/>
      <c r="E67" s="143"/>
      <c r="F67" s="148"/>
      <c r="G67" s="147"/>
    </row>
    <row r="68" spans="1:10" s="41" customFormat="1" ht="17.25">
      <c r="A68" s="355"/>
      <c r="B68" s="357"/>
      <c r="C68" s="145" t="s">
        <v>25</v>
      </c>
      <c r="D68" s="146"/>
      <c r="E68" s="146"/>
      <c r="F68" s="146"/>
      <c r="G68" s="147"/>
    </row>
    <row r="69" spans="1:10" s="41" customFormat="1" ht="58.5" customHeight="1">
      <c r="A69" s="356"/>
      <c r="B69" s="357"/>
      <c r="C69" s="142" t="s">
        <v>127</v>
      </c>
      <c r="D69" s="143"/>
      <c r="E69" s="143"/>
      <c r="F69" s="148"/>
      <c r="G69" s="147"/>
    </row>
    <row r="70" spans="1:10" s="1" customFormat="1" ht="17.25">
      <c r="A70" s="358"/>
      <c r="B70" s="359"/>
      <c r="C70" s="352" t="s">
        <v>15</v>
      </c>
      <c r="D70" s="352"/>
      <c r="E70" s="352"/>
      <c r="F70" s="352"/>
      <c r="G70" s="352"/>
    </row>
    <row r="71" spans="1:10" s="1" customFormat="1" ht="17.25">
      <c r="A71" s="346"/>
      <c r="B71" s="349">
        <v>11019</v>
      </c>
      <c r="C71" s="149" t="s">
        <v>26</v>
      </c>
      <c r="D71" s="150">
        <f>'6'!G62</f>
        <v>14118.3</v>
      </c>
      <c r="E71" s="150">
        <f>'6'!H62</f>
        <v>14118.3</v>
      </c>
      <c r="F71" s="150">
        <f>'6'!I62</f>
        <v>14118.3</v>
      </c>
      <c r="G71" s="150">
        <f>'6'!J62</f>
        <v>14118.3</v>
      </c>
    </row>
    <row r="72" spans="1:10" s="1" customFormat="1" ht="53.25" customHeight="1">
      <c r="A72" s="347"/>
      <c r="B72" s="350"/>
      <c r="C72" s="148" t="s">
        <v>283</v>
      </c>
      <c r="D72" s="150"/>
      <c r="E72" s="150"/>
      <c r="F72" s="150"/>
      <c r="G72" s="150"/>
      <c r="J72" s="53"/>
    </row>
    <row r="73" spans="1:10" s="1" customFormat="1" ht="17.25">
      <c r="A73" s="347"/>
      <c r="B73" s="350"/>
      <c r="C73" s="146" t="s">
        <v>27</v>
      </c>
      <c r="D73" s="146"/>
      <c r="E73" s="146"/>
      <c r="F73" s="151"/>
      <c r="G73" s="152"/>
    </row>
    <row r="74" spans="1:10" s="1" customFormat="1" ht="51.75">
      <c r="A74" s="347"/>
      <c r="B74" s="350"/>
      <c r="C74" s="148" t="s">
        <v>284</v>
      </c>
      <c r="D74" s="148"/>
      <c r="E74" s="148"/>
      <c r="F74" s="148"/>
      <c r="G74" s="153"/>
    </row>
    <row r="75" spans="1:10" s="1" customFormat="1" ht="17.25">
      <c r="A75" s="347"/>
      <c r="B75" s="350"/>
      <c r="C75" s="146" t="s">
        <v>28</v>
      </c>
      <c r="D75" s="146"/>
      <c r="E75" s="146"/>
      <c r="F75" s="151"/>
      <c r="G75" s="154"/>
    </row>
    <row r="76" spans="1:10" s="1" customFormat="1" ht="17.25">
      <c r="A76" s="348"/>
      <c r="B76" s="351"/>
      <c r="C76" s="155" t="s">
        <v>29</v>
      </c>
      <c r="D76" s="150"/>
      <c r="E76" s="150"/>
      <c r="F76" s="150"/>
      <c r="G76" s="150"/>
    </row>
  </sheetData>
  <mergeCells count="34">
    <mergeCell ref="A19:A24"/>
    <mergeCell ref="B19:B24"/>
    <mergeCell ref="A25:A30"/>
    <mergeCell ref="B25:B30"/>
    <mergeCell ref="A31:A36"/>
    <mergeCell ref="B31:B36"/>
    <mergeCell ref="A37:A42"/>
    <mergeCell ref="B37:B42"/>
    <mergeCell ref="A43:B43"/>
    <mergeCell ref="A57:A62"/>
    <mergeCell ref="B57:B62"/>
    <mergeCell ref="A56:B56"/>
    <mergeCell ref="C56:G56"/>
    <mergeCell ref="A70:B70"/>
    <mergeCell ref="A50:A55"/>
    <mergeCell ref="B50:B55"/>
    <mergeCell ref="A64:A69"/>
    <mergeCell ref="B64:B69"/>
    <mergeCell ref="A71:A76"/>
    <mergeCell ref="B71:B76"/>
    <mergeCell ref="C70:G70"/>
    <mergeCell ref="A5:G6"/>
    <mergeCell ref="D8:G8"/>
    <mergeCell ref="A12:A17"/>
    <mergeCell ref="B12:B17"/>
    <mergeCell ref="A18:B18"/>
    <mergeCell ref="C18:G18"/>
    <mergeCell ref="F7:G7"/>
    <mergeCell ref="A8:B8"/>
    <mergeCell ref="C8:C9"/>
    <mergeCell ref="B10:C10"/>
    <mergeCell ref="C43:G43"/>
    <mergeCell ref="A44:A49"/>
    <mergeCell ref="B44:B49"/>
  </mergeCells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zoomScaleNormal="100" zoomScaleSheetLayoutView="100" workbookViewId="0">
      <selection activeCell="F89" sqref="F89"/>
    </sheetView>
  </sheetViews>
  <sheetFormatPr defaultRowHeight="12.75"/>
  <cols>
    <col min="1" max="1" width="6.83203125" style="8" customWidth="1"/>
    <col min="2" max="2" width="7.33203125" style="8" customWidth="1"/>
    <col min="3" max="3" width="8.83203125" style="8" customWidth="1"/>
    <col min="4" max="4" width="7.5" style="8" customWidth="1"/>
    <col min="5" max="5" width="9.83203125" style="8" customWidth="1"/>
    <col min="6" max="6" width="83.33203125" style="8" customWidth="1"/>
    <col min="7" max="9" width="17" style="8" customWidth="1"/>
    <col min="10" max="10" width="17" style="78" customWidth="1"/>
    <col min="11" max="11" width="14" style="8" bestFit="1" customWidth="1"/>
    <col min="12" max="12" width="15.5" style="8" bestFit="1" customWidth="1"/>
    <col min="13" max="13" width="15" style="8" bestFit="1" customWidth="1"/>
    <col min="14" max="14" width="9.33203125" style="8"/>
    <col min="15" max="15" width="14.33203125" style="8" bestFit="1" customWidth="1"/>
    <col min="16" max="16" width="13.1640625" style="8" customWidth="1"/>
    <col min="17" max="17" width="9.33203125" style="8"/>
    <col min="18" max="18" width="12.6640625" style="8" bestFit="1" customWidth="1"/>
    <col min="19" max="16384" width="9.33203125" style="8"/>
  </cols>
  <sheetData>
    <row r="1" spans="1:18" ht="14.45" customHeight="1">
      <c r="A1" s="6"/>
      <c r="B1" s="6"/>
      <c r="C1" s="6"/>
      <c r="D1" s="6"/>
      <c r="E1" s="6"/>
      <c r="H1" s="6"/>
      <c r="I1" s="11"/>
      <c r="J1" s="12" t="s">
        <v>141</v>
      </c>
      <c r="K1" s="12"/>
    </row>
    <row r="2" spans="1:18" ht="14.45" customHeight="1">
      <c r="E2" s="6"/>
      <c r="H2" s="6"/>
      <c r="I2" s="11"/>
      <c r="J2" s="77" t="s">
        <v>209</v>
      </c>
      <c r="K2" s="13"/>
    </row>
    <row r="3" spans="1:18" ht="14.45" customHeight="1">
      <c r="E3" s="6"/>
      <c r="H3" s="6"/>
      <c r="I3" s="11"/>
      <c r="J3" s="77" t="s">
        <v>13</v>
      </c>
      <c r="K3" s="13"/>
    </row>
    <row r="4" spans="1:18" ht="14.45" customHeight="1">
      <c r="E4" s="6"/>
    </row>
    <row r="5" spans="1:18" ht="14.45" customHeight="1">
      <c r="A5" s="6"/>
      <c r="B5" s="6"/>
      <c r="C5" s="11"/>
      <c r="D5" s="11"/>
      <c r="E5" s="6"/>
    </row>
    <row r="6" spans="1:18" ht="35.25" customHeight="1">
      <c r="A6" s="341" t="s">
        <v>285</v>
      </c>
      <c r="B6" s="341"/>
      <c r="C6" s="341"/>
      <c r="D6" s="341"/>
      <c r="E6" s="341"/>
      <c r="F6" s="341"/>
      <c r="G6" s="341"/>
      <c r="H6" s="341"/>
      <c r="I6" s="341"/>
      <c r="J6" s="341"/>
    </row>
    <row r="7" spans="1:18" ht="14.45" customHeight="1">
      <c r="A7" s="120"/>
      <c r="B7" s="120"/>
      <c r="C7" s="120"/>
      <c r="D7" s="120"/>
      <c r="E7" s="156"/>
      <c r="F7" s="156"/>
      <c r="G7" s="156"/>
      <c r="H7" s="156"/>
      <c r="I7" s="342" t="s">
        <v>36</v>
      </c>
      <c r="J7" s="342"/>
    </row>
    <row r="8" spans="1:18" s="40" customFormat="1" ht="60" customHeight="1">
      <c r="A8" s="368" t="s">
        <v>57</v>
      </c>
      <c r="B8" s="369"/>
      <c r="C8" s="370"/>
      <c r="D8" s="371" t="s">
        <v>58</v>
      </c>
      <c r="E8" s="371"/>
      <c r="F8" s="371" t="s">
        <v>59</v>
      </c>
      <c r="G8" s="353" t="s">
        <v>53</v>
      </c>
      <c r="H8" s="353"/>
      <c r="I8" s="353"/>
      <c r="J8" s="353"/>
    </row>
    <row r="9" spans="1:18" s="40" customFormat="1" ht="51.75">
      <c r="A9" s="157" t="s">
        <v>60</v>
      </c>
      <c r="B9" s="158" t="s">
        <v>61</v>
      </c>
      <c r="C9" s="157" t="s">
        <v>62</v>
      </c>
      <c r="D9" s="159" t="s">
        <v>63</v>
      </c>
      <c r="E9" s="159" t="s">
        <v>64</v>
      </c>
      <c r="F9" s="371"/>
      <c r="G9" s="160" t="s">
        <v>65</v>
      </c>
      <c r="H9" s="160" t="s">
        <v>66</v>
      </c>
      <c r="I9" s="160" t="s">
        <v>67</v>
      </c>
      <c r="J9" s="161" t="s">
        <v>68</v>
      </c>
    </row>
    <row r="10" spans="1:18" s="40" customFormat="1" ht="17.25">
      <c r="A10" s="162"/>
      <c r="B10" s="163"/>
      <c r="C10" s="164"/>
      <c r="D10" s="163"/>
      <c r="E10" s="159"/>
      <c r="F10" s="269" t="s">
        <v>69</v>
      </c>
      <c r="G10" s="183">
        <f>G12+G52</f>
        <v>297003.09999999998</v>
      </c>
      <c r="H10" s="183">
        <f t="shared" ref="H10:J10" si="0">H12+H52</f>
        <v>852799.10000000009</v>
      </c>
      <c r="I10" s="183">
        <f t="shared" si="0"/>
        <v>908795.10000000009</v>
      </c>
      <c r="J10" s="183">
        <f t="shared" si="0"/>
        <v>972173.10000000009</v>
      </c>
    </row>
    <row r="11" spans="1:18" s="40" customFormat="1" ht="17.25">
      <c r="A11" s="165"/>
      <c r="B11" s="166"/>
      <c r="C11" s="167"/>
      <c r="D11" s="166"/>
      <c r="E11" s="168"/>
      <c r="F11" s="169" t="s">
        <v>72</v>
      </c>
      <c r="G11" s="270"/>
      <c r="H11" s="270"/>
      <c r="I11" s="270"/>
      <c r="J11" s="270"/>
    </row>
    <row r="12" spans="1:18" s="41" customFormat="1" ht="34.5">
      <c r="A12" s="170" t="s">
        <v>70</v>
      </c>
      <c r="B12" s="166"/>
      <c r="C12" s="171"/>
      <c r="D12" s="166"/>
      <c r="E12" s="171"/>
      <c r="F12" s="271" t="s">
        <v>71</v>
      </c>
      <c r="G12" s="272">
        <f>G14</f>
        <v>105643.4</v>
      </c>
      <c r="H12" s="272">
        <f t="shared" ref="H12:J12" si="1">H14</f>
        <v>161439.4</v>
      </c>
      <c r="I12" s="272">
        <f t="shared" si="1"/>
        <v>217435.4</v>
      </c>
      <c r="J12" s="272">
        <f t="shared" si="1"/>
        <v>280813.40000000002</v>
      </c>
    </row>
    <row r="13" spans="1:18" s="41" customFormat="1" ht="14.25" customHeight="1">
      <c r="A13" s="170"/>
      <c r="B13" s="172"/>
      <c r="C13" s="171"/>
      <c r="D13" s="172"/>
      <c r="E13" s="171"/>
      <c r="F13" s="169" t="s">
        <v>72</v>
      </c>
      <c r="G13" s="173"/>
      <c r="H13" s="173"/>
      <c r="I13" s="173"/>
      <c r="J13" s="174"/>
    </row>
    <row r="14" spans="1:18" s="41" customFormat="1" ht="51.75">
      <c r="A14" s="170"/>
      <c r="B14" s="374" t="s">
        <v>6</v>
      </c>
      <c r="C14" s="175"/>
      <c r="D14" s="176"/>
      <c r="E14" s="176"/>
      <c r="F14" s="273" t="s">
        <v>128</v>
      </c>
      <c r="G14" s="272">
        <f>G16</f>
        <v>105643.4</v>
      </c>
      <c r="H14" s="272">
        <f t="shared" ref="H14:J14" si="2">H16</f>
        <v>161439.4</v>
      </c>
      <c r="I14" s="272">
        <f t="shared" si="2"/>
        <v>217435.4</v>
      </c>
      <c r="J14" s="272">
        <f t="shared" si="2"/>
        <v>280813.40000000002</v>
      </c>
      <c r="R14" s="51"/>
    </row>
    <row r="15" spans="1:18" s="41" customFormat="1" ht="13.5" customHeight="1">
      <c r="A15" s="170"/>
      <c r="B15" s="375"/>
      <c r="C15" s="177"/>
      <c r="D15" s="178"/>
      <c r="E15" s="178"/>
      <c r="F15" s="169" t="s">
        <v>72</v>
      </c>
      <c r="G15" s="173"/>
      <c r="H15" s="173"/>
      <c r="I15" s="173"/>
      <c r="J15" s="174"/>
    </row>
    <row r="16" spans="1:18" s="41" customFormat="1" ht="17.25">
      <c r="A16" s="170"/>
      <c r="B16" s="375"/>
      <c r="C16" s="377" t="s">
        <v>70</v>
      </c>
      <c r="D16" s="176"/>
      <c r="E16" s="176"/>
      <c r="F16" s="274" t="s">
        <v>16</v>
      </c>
      <c r="G16" s="272">
        <f>G19</f>
        <v>105643.4</v>
      </c>
      <c r="H16" s="272">
        <f t="shared" ref="H16:J16" si="3">H19</f>
        <v>161439.4</v>
      </c>
      <c r="I16" s="272">
        <f t="shared" si="3"/>
        <v>217435.4</v>
      </c>
      <c r="J16" s="275">
        <f t="shared" si="3"/>
        <v>280813.40000000002</v>
      </c>
    </row>
    <row r="17" spans="1:10" s="41" customFormat="1" ht="13.5" customHeight="1">
      <c r="A17" s="170"/>
      <c r="B17" s="375"/>
      <c r="C17" s="378"/>
      <c r="D17" s="178"/>
      <c r="E17" s="178"/>
      <c r="F17" s="179" t="s">
        <v>72</v>
      </c>
      <c r="G17" s="173"/>
      <c r="H17" s="173"/>
      <c r="I17" s="173"/>
      <c r="J17" s="174"/>
    </row>
    <row r="18" spans="1:10" s="41" customFormat="1" ht="17.25">
      <c r="A18" s="170"/>
      <c r="B18" s="376"/>
      <c r="C18" s="379"/>
      <c r="D18" s="180"/>
      <c r="E18" s="180"/>
      <c r="F18" s="276" t="s">
        <v>39</v>
      </c>
      <c r="G18" s="173"/>
      <c r="H18" s="173"/>
      <c r="I18" s="173"/>
      <c r="J18" s="174"/>
    </row>
    <row r="19" spans="1:10" s="42" customFormat="1" ht="51.75">
      <c r="A19" s="170"/>
      <c r="B19" s="181"/>
      <c r="C19" s="182"/>
      <c r="D19" s="384">
        <v>1057</v>
      </c>
      <c r="E19" s="387"/>
      <c r="F19" s="271" t="s">
        <v>100</v>
      </c>
      <c r="G19" s="183">
        <f>G21+G30+G42</f>
        <v>105643.4</v>
      </c>
      <c r="H19" s="183">
        <f t="shared" ref="H19:I19" si="4">H21+H30+H42</f>
        <v>161439.4</v>
      </c>
      <c r="I19" s="183">
        <f t="shared" si="4"/>
        <v>217435.4</v>
      </c>
      <c r="J19" s="183">
        <f>J21+J30+J42</f>
        <v>280813.40000000002</v>
      </c>
    </row>
    <row r="20" spans="1:10" s="42" customFormat="1" ht="17.25">
      <c r="A20" s="170"/>
      <c r="B20" s="184"/>
      <c r="C20" s="185"/>
      <c r="D20" s="385"/>
      <c r="E20" s="387"/>
      <c r="F20" s="186" t="s">
        <v>5</v>
      </c>
      <c r="G20" s="183"/>
      <c r="H20" s="183"/>
      <c r="I20" s="183"/>
      <c r="J20" s="183"/>
    </row>
    <row r="21" spans="1:10" s="42" customFormat="1" ht="51.75">
      <c r="A21" s="170"/>
      <c r="B21" s="184"/>
      <c r="C21" s="185"/>
      <c r="D21" s="385"/>
      <c r="E21" s="391">
        <v>11001</v>
      </c>
      <c r="F21" s="271" t="s">
        <v>94</v>
      </c>
      <c r="G21" s="187">
        <f>G23</f>
        <v>81836.399999999994</v>
      </c>
      <c r="H21" s="187">
        <f t="shared" ref="H21:J21" si="5">H23</f>
        <v>110586.4</v>
      </c>
      <c r="I21" s="187">
        <f t="shared" si="5"/>
        <v>139336.4</v>
      </c>
      <c r="J21" s="187">
        <f t="shared" si="5"/>
        <v>167386.4</v>
      </c>
    </row>
    <row r="22" spans="1:10" s="42" customFormat="1" ht="17.25">
      <c r="A22" s="170"/>
      <c r="B22" s="184"/>
      <c r="C22" s="185"/>
      <c r="D22" s="385"/>
      <c r="E22" s="392"/>
      <c r="F22" s="186" t="s">
        <v>17</v>
      </c>
      <c r="G22" s="187"/>
      <c r="H22" s="187"/>
      <c r="I22" s="187"/>
      <c r="J22" s="187"/>
    </row>
    <row r="23" spans="1:10" s="42" customFormat="1" ht="17.25">
      <c r="A23" s="170"/>
      <c r="B23" s="184"/>
      <c r="C23" s="185"/>
      <c r="D23" s="385"/>
      <c r="E23" s="392"/>
      <c r="F23" s="188" t="s">
        <v>18</v>
      </c>
      <c r="G23" s="187">
        <f>G25</f>
        <v>81836.399999999994</v>
      </c>
      <c r="H23" s="187">
        <f t="shared" ref="H23:J23" si="6">H25</f>
        <v>110586.4</v>
      </c>
      <c r="I23" s="187">
        <f t="shared" si="6"/>
        <v>139336.4</v>
      </c>
      <c r="J23" s="187">
        <f t="shared" si="6"/>
        <v>167386.4</v>
      </c>
    </row>
    <row r="24" spans="1:10" s="42" customFormat="1" ht="17.25">
      <c r="A24" s="170"/>
      <c r="B24" s="184"/>
      <c r="C24" s="185"/>
      <c r="D24" s="385"/>
      <c r="E24" s="392"/>
      <c r="F24" s="186" t="s">
        <v>19</v>
      </c>
      <c r="G24" s="187"/>
      <c r="H24" s="187"/>
      <c r="I24" s="187"/>
      <c r="J24" s="187"/>
    </row>
    <row r="25" spans="1:10" s="42" customFormat="1" ht="17.25">
      <c r="A25" s="170"/>
      <c r="B25" s="184"/>
      <c r="C25" s="185"/>
      <c r="D25" s="385"/>
      <c r="E25" s="392"/>
      <c r="F25" s="186" t="s">
        <v>20</v>
      </c>
      <c r="G25" s="187">
        <f>G26</f>
        <v>81836.399999999994</v>
      </c>
      <c r="H25" s="187">
        <f t="shared" ref="H25:H26" si="7">H26</f>
        <v>110586.4</v>
      </c>
      <c r="I25" s="187">
        <f t="shared" ref="I25:I26" si="8">I26</f>
        <v>139336.4</v>
      </c>
      <c r="J25" s="187">
        <f t="shared" ref="J25:J26" si="9">J26</f>
        <v>167386.4</v>
      </c>
    </row>
    <row r="26" spans="1:10" s="42" customFormat="1" ht="17.25">
      <c r="A26" s="170"/>
      <c r="B26" s="184"/>
      <c r="C26" s="185"/>
      <c r="D26" s="385"/>
      <c r="E26" s="392"/>
      <c r="F26" s="186" t="s">
        <v>21</v>
      </c>
      <c r="G26" s="187">
        <f>G27</f>
        <v>81836.399999999994</v>
      </c>
      <c r="H26" s="187">
        <f t="shared" si="7"/>
        <v>110586.4</v>
      </c>
      <c r="I26" s="187">
        <f t="shared" si="8"/>
        <v>139336.4</v>
      </c>
      <c r="J26" s="187">
        <f t="shared" si="9"/>
        <v>167386.4</v>
      </c>
    </row>
    <row r="27" spans="1:10" s="42" customFormat="1" ht="34.5">
      <c r="A27" s="170"/>
      <c r="B27" s="184"/>
      <c r="C27" s="185"/>
      <c r="D27" s="385"/>
      <c r="E27" s="392"/>
      <c r="F27" s="271" t="s">
        <v>34</v>
      </c>
      <c r="G27" s="187">
        <f>G28</f>
        <v>81836.399999999994</v>
      </c>
      <c r="H27" s="187">
        <f t="shared" ref="H27:H28" si="10">H28</f>
        <v>110586.4</v>
      </c>
      <c r="I27" s="187">
        <f t="shared" ref="I27:I28" si="11">I28</f>
        <v>139336.4</v>
      </c>
      <c r="J27" s="187">
        <f t="shared" ref="J27:J28" si="12">J28</f>
        <v>167386.4</v>
      </c>
    </row>
    <row r="28" spans="1:10" s="42" customFormat="1" ht="17.25">
      <c r="A28" s="170"/>
      <c r="B28" s="184"/>
      <c r="C28" s="185"/>
      <c r="D28" s="385"/>
      <c r="E28" s="392"/>
      <c r="F28" s="186" t="s">
        <v>35</v>
      </c>
      <c r="G28" s="187">
        <f>G29</f>
        <v>81836.399999999994</v>
      </c>
      <c r="H28" s="187">
        <f t="shared" si="10"/>
        <v>110586.4</v>
      </c>
      <c r="I28" s="187">
        <f t="shared" si="11"/>
        <v>139336.4</v>
      </c>
      <c r="J28" s="187">
        <f t="shared" si="12"/>
        <v>167386.4</v>
      </c>
    </row>
    <row r="29" spans="1:10" s="42" customFormat="1" ht="17.25">
      <c r="A29" s="170"/>
      <c r="B29" s="184"/>
      <c r="C29" s="185"/>
      <c r="D29" s="385"/>
      <c r="E29" s="393"/>
      <c r="F29" s="186" t="s">
        <v>132</v>
      </c>
      <c r="G29" s="187">
        <f>53086.4+28750</f>
        <v>81836.399999999994</v>
      </c>
      <c r="H29" s="187">
        <f>G29+28750</f>
        <v>110586.4</v>
      </c>
      <c r="I29" s="187">
        <f>H29+28750</f>
        <v>139336.4</v>
      </c>
      <c r="J29" s="187">
        <v>167386.4</v>
      </c>
    </row>
    <row r="30" spans="1:10" s="42" customFormat="1" ht="69">
      <c r="A30" s="170"/>
      <c r="B30" s="184"/>
      <c r="C30" s="185"/>
      <c r="D30" s="385"/>
      <c r="E30" s="391" t="s">
        <v>189</v>
      </c>
      <c r="F30" s="271" t="s">
        <v>190</v>
      </c>
      <c r="G30" s="187">
        <f>G32</f>
        <v>17864</v>
      </c>
      <c r="H30" s="187">
        <f t="shared" ref="H30:J30" si="13">H32</f>
        <v>44910</v>
      </c>
      <c r="I30" s="187">
        <f t="shared" si="13"/>
        <v>72156</v>
      </c>
      <c r="J30" s="187">
        <f t="shared" si="13"/>
        <v>107484</v>
      </c>
    </row>
    <row r="31" spans="1:10" s="42" customFormat="1" ht="17.25">
      <c r="A31" s="170"/>
      <c r="B31" s="184"/>
      <c r="C31" s="185"/>
      <c r="D31" s="385"/>
      <c r="E31" s="392"/>
      <c r="F31" s="186" t="s">
        <v>17</v>
      </c>
      <c r="G31" s="187"/>
      <c r="H31" s="187"/>
      <c r="I31" s="187"/>
      <c r="J31" s="187"/>
    </row>
    <row r="32" spans="1:10" s="42" customFormat="1" ht="17.25">
      <c r="A32" s="170"/>
      <c r="B32" s="184"/>
      <c r="C32" s="185"/>
      <c r="D32" s="385"/>
      <c r="E32" s="392"/>
      <c r="F32" s="188" t="s">
        <v>18</v>
      </c>
      <c r="G32" s="187">
        <f>G34</f>
        <v>17864</v>
      </c>
      <c r="H32" s="187">
        <f t="shared" ref="H32:J32" si="14">H34</f>
        <v>44910</v>
      </c>
      <c r="I32" s="187">
        <f t="shared" si="14"/>
        <v>72156</v>
      </c>
      <c r="J32" s="187">
        <f t="shared" si="14"/>
        <v>107484</v>
      </c>
    </row>
    <row r="33" spans="1:10" s="42" customFormat="1" ht="17.25">
      <c r="A33" s="170"/>
      <c r="B33" s="184"/>
      <c r="C33" s="185"/>
      <c r="D33" s="385"/>
      <c r="E33" s="392"/>
      <c r="F33" s="186" t="s">
        <v>19</v>
      </c>
      <c r="G33" s="187"/>
      <c r="H33" s="187"/>
      <c r="I33" s="187"/>
      <c r="J33" s="187"/>
    </row>
    <row r="34" spans="1:10" s="42" customFormat="1" ht="17.25">
      <c r="A34" s="170"/>
      <c r="B34" s="184"/>
      <c r="C34" s="185"/>
      <c r="D34" s="385"/>
      <c r="E34" s="392"/>
      <c r="F34" s="186" t="s">
        <v>20</v>
      </c>
      <c r="G34" s="187">
        <f>G35</f>
        <v>17864</v>
      </c>
      <c r="H34" s="187">
        <f t="shared" ref="H34:J34" si="15">H35</f>
        <v>44910</v>
      </c>
      <c r="I34" s="187">
        <f t="shared" si="15"/>
        <v>72156</v>
      </c>
      <c r="J34" s="187">
        <f t="shared" si="15"/>
        <v>107484</v>
      </c>
    </row>
    <row r="35" spans="1:10" s="42" customFormat="1" ht="17.25">
      <c r="A35" s="170"/>
      <c r="B35" s="184"/>
      <c r="C35" s="185"/>
      <c r="D35" s="385"/>
      <c r="E35" s="392"/>
      <c r="F35" s="186" t="s">
        <v>21</v>
      </c>
      <c r="G35" s="187">
        <f>G36+G39</f>
        <v>17864</v>
      </c>
      <c r="H35" s="187">
        <f t="shared" ref="H35:J35" si="16">H36+H39</f>
        <v>44910</v>
      </c>
      <c r="I35" s="187">
        <f t="shared" si="16"/>
        <v>72156</v>
      </c>
      <c r="J35" s="187">
        <f t="shared" si="16"/>
        <v>107484</v>
      </c>
    </row>
    <row r="36" spans="1:10" s="42" customFormat="1" ht="17.25">
      <c r="A36" s="170"/>
      <c r="B36" s="184"/>
      <c r="C36" s="185"/>
      <c r="D36" s="385"/>
      <c r="E36" s="392"/>
      <c r="F36" s="186" t="s">
        <v>22</v>
      </c>
      <c r="G36" s="187">
        <f>G37</f>
        <v>17164</v>
      </c>
      <c r="H36" s="187">
        <f t="shared" ref="H36:J36" si="17">H37</f>
        <v>42910</v>
      </c>
      <c r="I36" s="187">
        <f t="shared" si="17"/>
        <v>68656</v>
      </c>
      <c r="J36" s="187">
        <f t="shared" si="17"/>
        <v>102984</v>
      </c>
    </row>
    <row r="37" spans="1:10" s="42" customFormat="1" ht="17.25">
      <c r="A37" s="170"/>
      <c r="B37" s="184"/>
      <c r="C37" s="185"/>
      <c r="D37" s="385"/>
      <c r="E37" s="392"/>
      <c r="F37" s="186" t="s">
        <v>80</v>
      </c>
      <c r="G37" s="187">
        <f>G38</f>
        <v>17164</v>
      </c>
      <c r="H37" s="187">
        <f t="shared" ref="H37:J37" si="18">H38</f>
        <v>42910</v>
      </c>
      <c r="I37" s="187">
        <f t="shared" si="18"/>
        <v>68656</v>
      </c>
      <c r="J37" s="187">
        <f t="shared" si="18"/>
        <v>102984</v>
      </c>
    </row>
    <row r="38" spans="1:10" s="42" customFormat="1" ht="17.25">
      <c r="A38" s="170"/>
      <c r="B38" s="184"/>
      <c r="C38" s="185"/>
      <c r="D38" s="385"/>
      <c r="E38" s="392"/>
      <c r="F38" s="189" t="s">
        <v>81</v>
      </c>
      <c r="G38" s="187">
        <v>17164</v>
      </c>
      <c r="H38" s="187">
        <v>42910</v>
      </c>
      <c r="I38" s="187">
        <v>68656</v>
      </c>
      <c r="J38" s="187">
        <v>102984</v>
      </c>
    </row>
    <row r="39" spans="1:10" s="42" customFormat="1" ht="34.5">
      <c r="A39" s="170"/>
      <c r="B39" s="184"/>
      <c r="C39" s="185"/>
      <c r="D39" s="385"/>
      <c r="E39" s="392"/>
      <c r="F39" s="271" t="s">
        <v>34</v>
      </c>
      <c r="G39" s="187">
        <f>G40</f>
        <v>700</v>
      </c>
      <c r="H39" s="187">
        <f t="shared" ref="H39:J39" si="19">H40</f>
        <v>2000</v>
      </c>
      <c r="I39" s="187">
        <f t="shared" si="19"/>
        <v>3500</v>
      </c>
      <c r="J39" s="187">
        <f t="shared" si="19"/>
        <v>4500</v>
      </c>
    </row>
    <row r="40" spans="1:10" s="42" customFormat="1" ht="17.25">
      <c r="A40" s="170"/>
      <c r="B40" s="184"/>
      <c r="C40" s="185"/>
      <c r="D40" s="385"/>
      <c r="E40" s="392"/>
      <c r="F40" s="186" t="s">
        <v>35</v>
      </c>
      <c r="G40" s="187">
        <f>G41</f>
        <v>700</v>
      </c>
      <c r="H40" s="187">
        <f t="shared" ref="H40:J40" si="20">H41</f>
        <v>2000</v>
      </c>
      <c r="I40" s="187">
        <f t="shared" si="20"/>
        <v>3500</v>
      </c>
      <c r="J40" s="187">
        <f t="shared" si="20"/>
        <v>4500</v>
      </c>
    </row>
    <row r="41" spans="1:10" s="42" customFormat="1" ht="17.25">
      <c r="A41" s="170"/>
      <c r="B41" s="184"/>
      <c r="C41" s="185"/>
      <c r="D41" s="385"/>
      <c r="E41" s="393"/>
      <c r="F41" s="186" t="s">
        <v>38</v>
      </c>
      <c r="G41" s="187">
        <v>700</v>
      </c>
      <c r="H41" s="187">
        <v>2000</v>
      </c>
      <c r="I41" s="187">
        <v>3500</v>
      </c>
      <c r="J41" s="187">
        <v>4500</v>
      </c>
    </row>
    <row r="42" spans="1:10" s="42" customFormat="1" ht="34.5">
      <c r="A42" s="170"/>
      <c r="B42" s="184"/>
      <c r="C42" s="185"/>
      <c r="D42" s="385"/>
      <c r="E42" s="388">
        <v>31001</v>
      </c>
      <c r="F42" s="271" t="s">
        <v>129</v>
      </c>
      <c r="G42" s="183">
        <f>G44</f>
        <v>5943</v>
      </c>
      <c r="H42" s="183">
        <f>H44</f>
        <v>5943</v>
      </c>
      <c r="I42" s="183">
        <f>I44</f>
        <v>5943</v>
      </c>
      <c r="J42" s="183">
        <f>J44</f>
        <v>5943</v>
      </c>
    </row>
    <row r="43" spans="1:10" s="42" customFormat="1" ht="17.25">
      <c r="A43" s="170"/>
      <c r="B43" s="184"/>
      <c r="C43" s="185"/>
      <c r="D43" s="385"/>
      <c r="E43" s="389"/>
      <c r="F43" s="186" t="s">
        <v>17</v>
      </c>
      <c r="G43" s="183"/>
      <c r="H43" s="183"/>
      <c r="I43" s="183"/>
      <c r="J43" s="183"/>
    </row>
    <row r="44" spans="1:10" s="42" customFormat="1" ht="17.25">
      <c r="A44" s="170"/>
      <c r="B44" s="184"/>
      <c r="C44" s="185"/>
      <c r="D44" s="385"/>
      <c r="E44" s="389"/>
      <c r="F44" s="188" t="s">
        <v>18</v>
      </c>
      <c r="G44" s="183">
        <f>G46</f>
        <v>5943</v>
      </c>
      <c r="H44" s="183">
        <f>H46</f>
        <v>5943</v>
      </c>
      <c r="I44" s="183">
        <f>I46</f>
        <v>5943</v>
      </c>
      <c r="J44" s="183">
        <f>J46</f>
        <v>5943</v>
      </c>
    </row>
    <row r="45" spans="1:10" s="42" customFormat="1" ht="34.5">
      <c r="A45" s="170"/>
      <c r="B45" s="184"/>
      <c r="C45" s="185"/>
      <c r="D45" s="385"/>
      <c r="E45" s="389"/>
      <c r="F45" s="324" t="s">
        <v>19</v>
      </c>
      <c r="G45" s="183"/>
      <c r="H45" s="183"/>
      <c r="I45" s="183"/>
      <c r="J45" s="183"/>
    </row>
    <row r="46" spans="1:10" s="42" customFormat="1" ht="17.25">
      <c r="A46" s="170"/>
      <c r="B46" s="184"/>
      <c r="C46" s="185"/>
      <c r="D46" s="385"/>
      <c r="E46" s="389"/>
      <c r="F46" s="186" t="s">
        <v>20</v>
      </c>
      <c r="G46" s="183">
        <f t="shared" ref="G46:J48" si="21">G47</f>
        <v>5943</v>
      </c>
      <c r="H46" s="183">
        <f t="shared" si="21"/>
        <v>5943</v>
      </c>
      <c r="I46" s="183">
        <f t="shared" si="21"/>
        <v>5943</v>
      </c>
      <c r="J46" s="183">
        <f t="shared" si="21"/>
        <v>5943</v>
      </c>
    </row>
    <row r="47" spans="1:10" s="42" customFormat="1" ht="17.25">
      <c r="A47" s="170"/>
      <c r="B47" s="184"/>
      <c r="C47" s="185"/>
      <c r="D47" s="385"/>
      <c r="E47" s="389"/>
      <c r="F47" s="186" t="s">
        <v>130</v>
      </c>
      <c r="G47" s="183">
        <f t="shared" si="21"/>
        <v>5943</v>
      </c>
      <c r="H47" s="183">
        <f t="shared" si="21"/>
        <v>5943</v>
      </c>
      <c r="I47" s="183">
        <f t="shared" si="21"/>
        <v>5943</v>
      </c>
      <c r="J47" s="183">
        <f t="shared" si="21"/>
        <v>5943</v>
      </c>
    </row>
    <row r="48" spans="1:10" s="42" customFormat="1" ht="17.25">
      <c r="A48" s="170"/>
      <c r="B48" s="184"/>
      <c r="C48" s="185"/>
      <c r="D48" s="385"/>
      <c r="E48" s="389"/>
      <c r="F48" s="186" t="s">
        <v>131</v>
      </c>
      <c r="G48" s="183">
        <f t="shared" si="21"/>
        <v>5943</v>
      </c>
      <c r="H48" s="183">
        <f t="shared" si="21"/>
        <v>5943</v>
      </c>
      <c r="I48" s="183">
        <f t="shared" si="21"/>
        <v>5943</v>
      </c>
      <c r="J48" s="183">
        <f t="shared" si="21"/>
        <v>5943</v>
      </c>
    </row>
    <row r="49" spans="1:15" s="42" customFormat="1" ht="17.25">
      <c r="A49" s="170"/>
      <c r="B49" s="184"/>
      <c r="C49" s="185"/>
      <c r="D49" s="385"/>
      <c r="E49" s="389"/>
      <c r="F49" s="186" t="s">
        <v>75</v>
      </c>
      <c r="G49" s="183">
        <f>G51+G50</f>
        <v>5943</v>
      </c>
      <c r="H49" s="183">
        <f t="shared" ref="H49:J49" si="22">H51+H50</f>
        <v>5943</v>
      </c>
      <c r="I49" s="183">
        <f t="shared" si="22"/>
        <v>5943</v>
      </c>
      <c r="J49" s="183">
        <f t="shared" si="22"/>
        <v>5943</v>
      </c>
    </row>
    <row r="50" spans="1:15" s="42" customFormat="1" ht="17.25">
      <c r="A50" s="170"/>
      <c r="B50" s="184"/>
      <c r="C50" s="185"/>
      <c r="D50" s="385"/>
      <c r="E50" s="389"/>
      <c r="F50" s="189" t="s">
        <v>76</v>
      </c>
      <c r="G50" s="209">
        <v>1850</v>
      </c>
      <c r="H50" s="209">
        <v>1850</v>
      </c>
      <c r="I50" s="209">
        <v>1850</v>
      </c>
      <c r="J50" s="209">
        <v>1850</v>
      </c>
    </row>
    <row r="51" spans="1:15" s="42" customFormat="1" ht="17.25">
      <c r="A51" s="170"/>
      <c r="B51" s="190"/>
      <c r="C51" s="191"/>
      <c r="D51" s="386"/>
      <c r="E51" s="390"/>
      <c r="F51" s="189" t="s">
        <v>153</v>
      </c>
      <c r="G51" s="183">
        <v>4093</v>
      </c>
      <c r="H51" s="183">
        <v>4093</v>
      </c>
      <c r="I51" s="183">
        <v>4093</v>
      </c>
      <c r="J51" s="183">
        <v>4093</v>
      </c>
    </row>
    <row r="52" spans="1:15" s="42" customFormat="1" ht="34.5">
      <c r="A52" s="192" t="s">
        <v>77</v>
      </c>
      <c r="B52" s="158"/>
      <c r="C52" s="157"/>
      <c r="D52" s="158"/>
      <c r="E52" s="158"/>
      <c r="F52" s="271" t="s">
        <v>78</v>
      </c>
      <c r="G52" s="183">
        <f>G54</f>
        <v>191359.69999999998</v>
      </c>
      <c r="H52" s="183">
        <f t="shared" ref="H52:J52" si="23">H54</f>
        <v>691359.70000000007</v>
      </c>
      <c r="I52" s="183">
        <f t="shared" si="23"/>
        <v>691359.70000000007</v>
      </c>
      <c r="J52" s="183">
        <f t="shared" si="23"/>
        <v>691359.70000000007</v>
      </c>
    </row>
    <row r="53" spans="1:15" s="41" customFormat="1" ht="14.25" customHeight="1">
      <c r="A53" s="170"/>
      <c r="B53" s="166"/>
      <c r="C53" s="171"/>
      <c r="D53" s="166"/>
      <c r="E53" s="171"/>
      <c r="F53" s="169" t="s">
        <v>72</v>
      </c>
      <c r="G53" s="173"/>
      <c r="H53" s="173"/>
      <c r="I53" s="173"/>
      <c r="J53" s="174"/>
    </row>
    <row r="54" spans="1:15" s="42" customFormat="1" ht="17.25">
      <c r="A54" s="193"/>
      <c r="B54" s="181" t="s">
        <v>77</v>
      </c>
      <c r="C54" s="380"/>
      <c r="D54" s="382"/>
      <c r="E54" s="372"/>
      <c r="F54" s="274" t="s">
        <v>82</v>
      </c>
      <c r="G54" s="183">
        <f>+G56</f>
        <v>191359.69999999998</v>
      </c>
      <c r="H54" s="183">
        <f t="shared" ref="H54:J54" si="24">+H56</f>
        <v>691359.70000000007</v>
      </c>
      <c r="I54" s="183">
        <f t="shared" si="24"/>
        <v>691359.70000000007</v>
      </c>
      <c r="J54" s="183">
        <f t="shared" si="24"/>
        <v>691359.70000000007</v>
      </c>
    </row>
    <row r="55" spans="1:15" s="42" customFormat="1" ht="17.25">
      <c r="A55" s="193"/>
      <c r="B55" s="184"/>
      <c r="C55" s="381"/>
      <c r="D55" s="383"/>
      <c r="E55" s="383"/>
      <c r="F55" s="194" t="s">
        <v>72</v>
      </c>
      <c r="G55" s="195"/>
      <c r="H55" s="195"/>
      <c r="I55" s="195"/>
      <c r="J55" s="195"/>
    </row>
    <row r="56" spans="1:15" s="42" customFormat="1" ht="17.25">
      <c r="A56" s="193"/>
      <c r="B56" s="184"/>
      <c r="C56" s="181" t="s">
        <v>6</v>
      </c>
      <c r="D56" s="383"/>
      <c r="E56" s="383"/>
      <c r="F56" s="273" t="s">
        <v>83</v>
      </c>
      <c r="G56" s="183">
        <f>G58+G71</f>
        <v>191359.69999999998</v>
      </c>
      <c r="H56" s="183">
        <f>H58+H71</f>
        <v>691359.70000000007</v>
      </c>
      <c r="I56" s="183">
        <f>I58+I71</f>
        <v>691359.70000000007</v>
      </c>
      <c r="J56" s="183">
        <f>J58+J71</f>
        <v>691359.70000000007</v>
      </c>
    </row>
    <row r="57" spans="1:15" s="42" customFormat="1" ht="17.25">
      <c r="A57" s="193"/>
      <c r="B57" s="184"/>
      <c r="C57" s="184"/>
      <c r="D57" s="373"/>
      <c r="E57" s="373"/>
      <c r="F57" s="194" t="s">
        <v>72</v>
      </c>
      <c r="G57" s="277"/>
      <c r="H57" s="277"/>
      <c r="I57" s="277"/>
      <c r="J57" s="278"/>
    </row>
    <row r="58" spans="1:15" s="42" customFormat="1" ht="17.25">
      <c r="A58" s="193"/>
      <c r="B58" s="184"/>
      <c r="C58" s="184"/>
      <c r="D58" s="196"/>
      <c r="E58" s="372"/>
      <c r="F58" s="198" t="s">
        <v>125</v>
      </c>
      <c r="G58" s="279">
        <f>G62</f>
        <v>14118.3</v>
      </c>
      <c r="H58" s="279">
        <f>H62</f>
        <v>14118.3</v>
      </c>
      <c r="I58" s="279">
        <f>I62</f>
        <v>14118.3</v>
      </c>
      <c r="J58" s="279">
        <f>J62</f>
        <v>14118.3</v>
      </c>
    </row>
    <row r="59" spans="1:15" s="42" customFormat="1" ht="17.25">
      <c r="A59" s="193"/>
      <c r="B59" s="184"/>
      <c r="C59" s="184"/>
      <c r="D59" s="197"/>
      <c r="E59" s="373"/>
      <c r="F59" s="198" t="s">
        <v>72</v>
      </c>
      <c r="G59" s="279"/>
      <c r="H59" s="279"/>
      <c r="I59" s="279"/>
      <c r="J59" s="280"/>
    </row>
    <row r="60" spans="1:15" s="42" customFormat="1" ht="34.5">
      <c r="A60" s="193"/>
      <c r="B60" s="184"/>
      <c r="C60" s="184"/>
      <c r="D60" s="196">
        <v>1080</v>
      </c>
      <c r="E60" s="372"/>
      <c r="F60" s="198" t="s">
        <v>87</v>
      </c>
      <c r="G60" s="279">
        <f>G62</f>
        <v>14118.3</v>
      </c>
      <c r="H60" s="279">
        <f t="shared" ref="H60:J60" si="25">H62</f>
        <v>14118.3</v>
      </c>
      <c r="I60" s="279">
        <f t="shared" si="25"/>
        <v>14118.3</v>
      </c>
      <c r="J60" s="279">
        <f t="shared" si="25"/>
        <v>14118.3</v>
      </c>
    </row>
    <row r="61" spans="1:15" s="42" customFormat="1" ht="17.25">
      <c r="A61" s="193"/>
      <c r="B61" s="184"/>
      <c r="C61" s="184"/>
      <c r="D61" s="196"/>
      <c r="E61" s="373"/>
      <c r="F61" s="198" t="s">
        <v>72</v>
      </c>
      <c r="G61" s="279"/>
      <c r="H61" s="279"/>
      <c r="I61" s="279"/>
      <c r="J61" s="280"/>
    </row>
    <row r="62" spans="1:15" s="42" customFormat="1" ht="51.75">
      <c r="A62" s="193"/>
      <c r="B62" s="184"/>
      <c r="C62" s="184"/>
      <c r="D62" s="196"/>
      <c r="E62" s="157">
        <v>11019</v>
      </c>
      <c r="F62" s="281" t="s">
        <v>282</v>
      </c>
      <c r="G62" s="187">
        <f>G64</f>
        <v>14118.3</v>
      </c>
      <c r="H62" s="187">
        <f>H64</f>
        <v>14118.3</v>
      </c>
      <c r="I62" s="187">
        <f>I64</f>
        <v>14118.3</v>
      </c>
      <c r="J62" s="187">
        <f>J64</f>
        <v>14118.3</v>
      </c>
      <c r="O62" s="43"/>
    </row>
    <row r="63" spans="1:15" s="42" customFormat="1" ht="17.25">
      <c r="A63" s="193"/>
      <c r="B63" s="184"/>
      <c r="C63" s="184"/>
      <c r="D63" s="196"/>
      <c r="E63" s="199"/>
      <c r="F63" s="200" t="s">
        <v>17</v>
      </c>
      <c r="G63" s="187"/>
      <c r="H63" s="187"/>
      <c r="I63" s="187">
        <v>0</v>
      </c>
      <c r="J63" s="187"/>
      <c r="O63" s="43"/>
    </row>
    <row r="64" spans="1:15" s="42" customFormat="1" ht="17.25">
      <c r="A64" s="193"/>
      <c r="B64" s="184"/>
      <c r="C64" s="184"/>
      <c r="D64" s="196"/>
      <c r="E64" s="199"/>
      <c r="F64" s="201" t="s">
        <v>39</v>
      </c>
      <c r="G64" s="187">
        <f>G66</f>
        <v>14118.3</v>
      </c>
      <c r="H64" s="187">
        <f>H66</f>
        <v>14118.3</v>
      </c>
      <c r="I64" s="187">
        <f>I66</f>
        <v>14118.3</v>
      </c>
      <c r="J64" s="187">
        <f>J66</f>
        <v>14118.3</v>
      </c>
      <c r="O64" s="43"/>
    </row>
    <row r="65" spans="1:19" s="42" customFormat="1" ht="34.5">
      <c r="A65" s="193"/>
      <c r="B65" s="184"/>
      <c r="C65" s="184"/>
      <c r="D65" s="196"/>
      <c r="E65" s="199"/>
      <c r="F65" s="202" t="s">
        <v>19</v>
      </c>
      <c r="G65" s="187"/>
      <c r="H65" s="187"/>
      <c r="I65" s="187">
        <v>0</v>
      </c>
      <c r="J65" s="187"/>
      <c r="O65" s="43"/>
    </row>
    <row r="66" spans="1:19" s="42" customFormat="1" ht="17.25">
      <c r="A66" s="193"/>
      <c r="B66" s="184"/>
      <c r="C66" s="184"/>
      <c r="D66" s="196"/>
      <c r="E66" s="199"/>
      <c r="F66" s="200" t="s">
        <v>20</v>
      </c>
      <c r="G66" s="187">
        <f t="shared" ref="G66:J67" si="26">G67</f>
        <v>14118.3</v>
      </c>
      <c r="H66" s="187">
        <f t="shared" si="26"/>
        <v>14118.3</v>
      </c>
      <c r="I66" s="187">
        <f t="shared" si="26"/>
        <v>14118.3</v>
      </c>
      <c r="J66" s="187">
        <f t="shared" si="26"/>
        <v>14118.3</v>
      </c>
      <c r="O66" s="43"/>
    </row>
    <row r="67" spans="1:19" s="42" customFormat="1" ht="17.25">
      <c r="A67" s="193"/>
      <c r="B67" s="184"/>
      <c r="C67" s="184"/>
      <c r="D67" s="196"/>
      <c r="E67" s="199"/>
      <c r="F67" s="200" t="s">
        <v>21</v>
      </c>
      <c r="G67" s="187">
        <f>G68</f>
        <v>14118.3</v>
      </c>
      <c r="H67" s="187">
        <f t="shared" si="26"/>
        <v>14118.3</v>
      </c>
      <c r="I67" s="187">
        <f t="shared" si="26"/>
        <v>14118.3</v>
      </c>
      <c r="J67" s="187">
        <f t="shared" si="26"/>
        <v>14118.3</v>
      </c>
      <c r="O67" s="43"/>
    </row>
    <row r="68" spans="1:19" s="42" customFormat="1" ht="22.5" customHeight="1">
      <c r="A68" s="193"/>
      <c r="B68" s="184"/>
      <c r="C68" s="184"/>
      <c r="D68" s="267"/>
      <c r="E68" s="268"/>
      <c r="F68" s="271" t="s">
        <v>34</v>
      </c>
      <c r="G68" s="209">
        <f>G69</f>
        <v>14118.3</v>
      </c>
      <c r="H68" s="209">
        <f t="shared" ref="H68:J68" si="27">H69</f>
        <v>14118.3</v>
      </c>
      <c r="I68" s="209">
        <f t="shared" si="27"/>
        <v>14118.3</v>
      </c>
      <c r="J68" s="209">
        <f t="shared" si="27"/>
        <v>14118.3</v>
      </c>
      <c r="O68" s="43"/>
    </row>
    <row r="69" spans="1:19" s="42" customFormat="1" ht="17.25">
      <c r="A69" s="193"/>
      <c r="B69" s="184"/>
      <c r="C69" s="184"/>
      <c r="D69" s="196"/>
      <c r="E69" s="199"/>
      <c r="F69" s="200" t="s">
        <v>133</v>
      </c>
      <c r="G69" s="187">
        <f>G70</f>
        <v>14118.3</v>
      </c>
      <c r="H69" s="187">
        <f t="shared" ref="H69:J69" si="28">H70</f>
        <v>14118.3</v>
      </c>
      <c r="I69" s="187">
        <f t="shared" si="28"/>
        <v>14118.3</v>
      </c>
      <c r="J69" s="187">
        <f t="shared" si="28"/>
        <v>14118.3</v>
      </c>
      <c r="O69" s="43"/>
      <c r="Q69" s="43"/>
      <c r="R69" s="43"/>
      <c r="S69" s="43"/>
    </row>
    <row r="70" spans="1:19" s="42" customFormat="1" ht="17.25">
      <c r="A70" s="203"/>
      <c r="B70" s="190"/>
      <c r="C70" s="190"/>
      <c r="D70" s="197"/>
      <c r="E70" s="204"/>
      <c r="F70" s="200" t="s">
        <v>134</v>
      </c>
      <c r="G70" s="187">
        <v>14118.3</v>
      </c>
      <c r="H70" s="187">
        <v>14118.3</v>
      </c>
      <c r="I70" s="187">
        <v>14118.3</v>
      </c>
      <c r="J70" s="187">
        <v>14118.3</v>
      </c>
      <c r="O70" s="43"/>
      <c r="Q70" s="43"/>
      <c r="R70" s="43"/>
      <c r="S70" s="43"/>
    </row>
    <row r="71" spans="1:19" s="42" customFormat="1" ht="17.25">
      <c r="A71" s="193"/>
      <c r="B71" s="184"/>
      <c r="C71" s="184"/>
      <c r="D71" s="196"/>
      <c r="E71" s="372"/>
      <c r="F71" s="198" t="s">
        <v>39</v>
      </c>
      <c r="G71" s="279">
        <f>G73+G84</f>
        <v>177241.4</v>
      </c>
      <c r="H71" s="279">
        <f t="shared" ref="H71:J71" si="29">H73+H84</f>
        <v>677241.4</v>
      </c>
      <c r="I71" s="279">
        <f t="shared" si="29"/>
        <v>677241.4</v>
      </c>
      <c r="J71" s="279">
        <f t="shared" si="29"/>
        <v>677241.4</v>
      </c>
    </row>
    <row r="72" spans="1:19" s="42" customFormat="1" ht="17.25">
      <c r="A72" s="193"/>
      <c r="B72" s="184"/>
      <c r="C72" s="184"/>
      <c r="D72" s="197"/>
      <c r="E72" s="373"/>
      <c r="F72" s="198" t="s">
        <v>72</v>
      </c>
      <c r="G72" s="279"/>
      <c r="H72" s="279"/>
      <c r="I72" s="279"/>
      <c r="J72" s="280"/>
    </row>
    <row r="73" spans="1:19" s="42" customFormat="1" ht="17.25">
      <c r="A73" s="193"/>
      <c r="B73" s="184"/>
      <c r="C73" s="184"/>
      <c r="D73" s="196">
        <v>1182</v>
      </c>
      <c r="E73" s="372"/>
      <c r="F73" s="198" t="s">
        <v>195</v>
      </c>
      <c r="G73" s="279">
        <f>G75</f>
        <v>4441.3999999999996</v>
      </c>
      <c r="H73" s="279">
        <f t="shared" ref="H73:J73" si="30">H75</f>
        <v>504441.4</v>
      </c>
      <c r="I73" s="279">
        <f t="shared" si="30"/>
        <v>504441.4</v>
      </c>
      <c r="J73" s="279">
        <f t="shared" si="30"/>
        <v>504441.4</v>
      </c>
    </row>
    <row r="74" spans="1:19" s="42" customFormat="1" ht="17.25">
      <c r="A74" s="193"/>
      <c r="B74" s="184"/>
      <c r="C74" s="184"/>
      <c r="D74" s="196"/>
      <c r="E74" s="373"/>
      <c r="F74" s="198" t="s">
        <v>72</v>
      </c>
      <c r="G74" s="279"/>
      <c r="H74" s="279"/>
      <c r="I74" s="279"/>
      <c r="J74" s="280"/>
    </row>
    <row r="75" spans="1:19" s="42" customFormat="1" ht="34.5">
      <c r="A75" s="193"/>
      <c r="B75" s="184"/>
      <c r="C75" s="184"/>
      <c r="D75" s="196"/>
      <c r="E75" s="157">
        <v>31001</v>
      </c>
      <c r="F75" s="281" t="s">
        <v>196</v>
      </c>
      <c r="G75" s="187">
        <f>G77</f>
        <v>4441.3999999999996</v>
      </c>
      <c r="H75" s="187">
        <f>H77</f>
        <v>504441.4</v>
      </c>
      <c r="I75" s="187">
        <f>I77</f>
        <v>504441.4</v>
      </c>
      <c r="J75" s="187">
        <f>J77</f>
        <v>504441.4</v>
      </c>
      <c r="L75" s="42">
        <v>1</v>
      </c>
      <c r="O75" s="43"/>
    </row>
    <row r="76" spans="1:19" s="42" customFormat="1" ht="17.25">
      <c r="A76" s="193"/>
      <c r="B76" s="184"/>
      <c r="C76" s="184"/>
      <c r="D76" s="196"/>
      <c r="E76" s="199"/>
      <c r="F76" s="200" t="s">
        <v>17</v>
      </c>
      <c r="G76" s="187"/>
      <c r="H76" s="187"/>
      <c r="I76" s="187">
        <v>0</v>
      </c>
      <c r="J76" s="187"/>
      <c r="O76" s="43"/>
    </row>
    <row r="77" spans="1:19" s="42" customFormat="1" ht="17.25">
      <c r="A77" s="193"/>
      <c r="B77" s="184"/>
      <c r="C77" s="184"/>
      <c r="D77" s="196"/>
      <c r="E77" s="199"/>
      <c r="F77" s="201" t="s">
        <v>39</v>
      </c>
      <c r="G77" s="187">
        <f>G79</f>
        <v>4441.3999999999996</v>
      </c>
      <c r="H77" s="187">
        <f>H79</f>
        <v>504441.4</v>
      </c>
      <c r="I77" s="187">
        <f>I79</f>
        <v>504441.4</v>
      </c>
      <c r="J77" s="187">
        <f>J79</f>
        <v>504441.4</v>
      </c>
      <c r="O77" s="43"/>
    </row>
    <row r="78" spans="1:19" s="42" customFormat="1" ht="34.5">
      <c r="A78" s="193"/>
      <c r="B78" s="184"/>
      <c r="C78" s="184"/>
      <c r="D78" s="196"/>
      <c r="E78" s="199"/>
      <c r="F78" s="202" t="s">
        <v>19</v>
      </c>
      <c r="G78" s="187"/>
      <c r="H78" s="187"/>
      <c r="I78" s="187">
        <v>0</v>
      </c>
      <c r="J78" s="187"/>
      <c r="O78" s="43"/>
    </row>
    <row r="79" spans="1:19" s="42" customFormat="1" ht="17.25">
      <c r="A79" s="193"/>
      <c r="B79" s="184"/>
      <c r="C79" s="184"/>
      <c r="D79" s="196"/>
      <c r="E79" s="199"/>
      <c r="F79" s="200" t="s">
        <v>20</v>
      </c>
      <c r="G79" s="187">
        <f t="shared" ref="G79:J80" si="31">G80</f>
        <v>4441.3999999999996</v>
      </c>
      <c r="H79" s="187">
        <f t="shared" si="31"/>
        <v>504441.4</v>
      </c>
      <c r="I79" s="187">
        <f t="shared" si="31"/>
        <v>504441.4</v>
      </c>
      <c r="J79" s="187">
        <f t="shared" si="31"/>
        <v>504441.4</v>
      </c>
      <c r="O79" s="43"/>
    </row>
    <row r="80" spans="1:19" s="42" customFormat="1" ht="17.25">
      <c r="A80" s="193"/>
      <c r="B80" s="184"/>
      <c r="C80" s="184"/>
      <c r="D80" s="196"/>
      <c r="E80" s="199"/>
      <c r="F80" s="200" t="s">
        <v>130</v>
      </c>
      <c r="G80" s="187">
        <f>G81</f>
        <v>4441.3999999999996</v>
      </c>
      <c r="H80" s="187">
        <f t="shared" si="31"/>
        <v>504441.4</v>
      </c>
      <c r="I80" s="187">
        <f t="shared" si="31"/>
        <v>504441.4</v>
      </c>
      <c r="J80" s="187">
        <f t="shared" si="31"/>
        <v>504441.4</v>
      </c>
      <c r="O80" s="43"/>
    </row>
    <row r="81" spans="1:19" s="42" customFormat="1" ht="17.25">
      <c r="A81" s="193"/>
      <c r="B81" s="184"/>
      <c r="C81" s="184"/>
      <c r="D81" s="196"/>
      <c r="E81" s="199"/>
      <c r="F81" s="200" t="s">
        <v>131</v>
      </c>
      <c r="G81" s="187">
        <f>G83</f>
        <v>4441.3999999999996</v>
      </c>
      <c r="H81" s="187">
        <f>H83</f>
        <v>504441.4</v>
      </c>
      <c r="I81" s="187">
        <f>I83</f>
        <v>504441.4</v>
      </c>
      <c r="J81" s="187">
        <f>J83</f>
        <v>504441.4</v>
      </c>
      <c r="O81" s="43"/>
      <c r="Q81" s="43"/>
      <c r="R81" s="43"/>
      <c r="S81" s="43"/>
    </row>
    <row r="82" spans="1:19" s="42" customFormat="1" ht="17.25">
      <c r="A82" s="193"/>
      <c r="B82" s="184"/>
      <c r="C82" s="184"/>
      <c r="D82" s="196"/>
      <c r="E82" s="199"/>
      <c r="F82" s="200" t="s">
        <v>75</v>
      </c>
      <c r="G82" s="187"/>
      <c r="H82" s="187"/>
      <c r="I82" s="187"/>
      <c r="J82" s="187"/>
      <c r="O82" s="43"/>
      <c r="Q82" s="43"/>
      <c r="R82" s="43"/>
      <c r="S82" s="43"/>
    </row>
    <row r="83" spans="1:19" s="42" customFormat="1" ht="17.25">
      <c r="A83" s="203"/>
      <c r="B83" s="190"/>
      <c r="C83" s="190"/>
      <c r="D83" s="197"/>
      <c r="E83" s="204"/>
      <c r="F83" s="200" t="s">
        <v>76</v>
      </c>
      <c r="G83" s="187">
        <v>4441.3999999999996</v>
      </c>
      <c r="H83" s="187">
        <v>504441.4</v>
      </c>
      <c r="I83" s="187">
        <v>504441.4</v>
      </c>
      <c r="J83" s="187">
        <v>504441.4</v>
      </c>
      <c r="O83" s="43"/>
      <c r="Q83" s="43"/>
      <c r="R83" s="43"/>
      <c r="S83" s="43"/>
    </row>
    <row r="84" spans="1:19" s="42" customFormat="1" ht="34.5">
      <c r="A84" s="205"/>
      <c r="B84" s="206"/>
      <c r="C84" s="206"/>
      <c r="D84" s="207">
        <v>1228</v>
      </c>
      <c r="E84" s="208"/>
      <c r="F84" s="282" t="s">
        <v>79</v>
      </c>
      <c r="G84" s="209">
        <f>G86</f>
        <v>172800</v>
      </c>
      <c r="H84" s="209">
        <f t="shared" ref="H84:J84" si="32">H86</f>
        <v>172800</v>
      </c>
      <c r="I84" s="209">
        <f t="shared" si="32"/>
        <v>172800</v>
      </c>
      <c r="J84" s="209">
        <f t="shared" si="32"/>
        <v>172800</v>
      </c>
    </row>
    <row r="85" spans="1:19" s="42" customFormat="1" ht="17.25">
      <c r="A85" s="193"/>
      <c r="B85" s="184"/>
      <c r="C85" s="184"/>
      <c r="D85" s="196"/>
      <c r="E85" s="208"/>
      <c r="F85" s="210" t="s">
        <v>5</v>
      </c>
      <c r="G85" s="209"/>
      <c r="H85" s="209"/>
      <c r="I85" s="209"/>
      <c r="J85" s="209"/>
    </row>
    <row r="86" spans="1:19" s="42" customFormat="1" ht="34.5">
      <c r="A86" s="211"/>
      <c r="B86" s="184"/>
      <c r="C86" s="184"/>
      <c r="D86" s="196"/>
      <c r="E86" s="199">
        <v>31007</v>
      </c>
      <c r="F86" s="282" t="s">
        <v>84</v>
      </c>
      <c r="G86" s="209">
        <f>G88</f>
        <v>172800</v>
      </c>
      <c r="H86" s="209">
        <f>H88</f>
        <v>172800</v>
      </c>
      <c r="I86" s="209">
        <f>I88</f>
        <v>172800</v>
      </c>
      <c r="J86" s="209">
        <f>J88</f>
        <v>172800</v>
      </c>
    </row>
    <row r="87" spans="1:19" s="42" customFormat="1" ht="17.25">
      <c r="A87" s="211"/>
      <c r="B87" s="184"/>
      <c r="C87" s="184"/>
      <c r="D87" s="196"/>
      <c r="E87" s="199"/>
      <c r="F87" s="210" t="s">
        <v>5</v>
      </c>
      <c r="G87" s="209"/>
      <c r="H87" s="209"/>
      <c r="I87" s="209"/>
      <c r="J87" s="209"/>
    </row>
    <row r="88" spans="1:19" s="42" customFormat="1" ht="17.25">
      <c r="A88" s="211"/>
      <c r="B88" s="184"/>
      <c r="C88" s="184"/>
      <c r="D88" s="196"/>
      <c r="E88" s="199"/>
      <c r="F88" s="212" t="s">
        <v>39</v>
      </c>
      <c r="G88" s="209">
        <f>G90</f>
        <v>172800</v>
      </c>
      <c r="H88" s="209">
        <f>H90</f>
        <v>172800</v>
      </c>
      <c r="I88" s="209">
        <f>I90</f>
        <v>172800</v>
      </c>
      <c r="J88" s="209">
        <f>J90</f>
        <v>172800</v>
      </c>
    </row>
    <row r="89" spans="1:19" s="42" customFormat="1" ht="34.5">
      <c r="A89" s="211"/>
      <c r="B89" s="184"/>
      <c r="C89" s="184"/>
      <c r="D89" s="196"/>
      <c r="E89" s="199"/>
      <c r="F89" s="325" t="s">
        <v>19</v>
      </c>
      <c r="G89" s="209"/>
      <c r="H89" s="209"/>
      <c r="I89" s="209"/>
      <c r="J89" s="209"/>
    </row>
    <row r="90" spans="1:19" s="42" customFormat="1" ht="17.25">
      <c r="A90" s="211"/>
      <c r="B90" s="184"/>
      <c r="C90" s="184"/>
      <c r="D90" s="196"/>
      <c r="E90" s="199"/>
      <c r="F90" s="210" t="s">
        <v>1</v>
      </c>
      <c r="G90" s="209">
        <f t="shared" ref="G90:J93" si="33">G91</f>
        <v>172800</v>
      </c>
      <c r="H90" s="209">
        <f t="shared" si="33"/>
        <v>172800</v>
      </c>
      <c r="I90" s="209">
        <f t="shared" si="33"/>
        <v>172800</v>
      </c>
      <c r="J90" s="209">
        <f t="shared" si="33"/>
        <v>172800</v>
      </c>
    </row>
    <row r="91" spans="1:19" s="42" customFormat="1" ht="17.25">
      <c r="A91" s="211"/>
      <c r="B91" s="184"/>
      <c r="C91" s="184"/>
      <c r="D91" s="196"/>
      <c r="E91" s="199"/>
      <c r="F91" s="210" t="s">
        <v>73</v>
      </c>
      <c r="G91" s="209">
        <f t="shared" si="33"/>
        <v>172800</v>
      </c>
      <c r="H91" s="209">
        <f t="shared" si="33"/>
        <v>172800</v>
      </c>
      <c r="I91" s="209">
        <f t="shared" si="33"/>
        <v>172800</v>
      </c>
      <c r="J91" s="209">
        <f t="shared" si="33"/>
        <v>172800</v>
      </c>
    </row>
    <row r="92" spans="1:19" s="42" customFormat="1" ht="17.25">
      <c r="A92" s="211"/>
      <c r="B92" s="184"/>
      <c r="C92" s="184"/>
      <c r="D92" s="196"/>
      <c r="E92" s="199"/>
      <c r="F92" s="210" t="s">
        <v>74</v>
      </c>
      <c r="G92" s="209">
        <f t="shared" si="33"/>
        <v>172800</v>
      </c>
      <c r="H92" s="209">
        <f t="shared" si="33"/>
        <v>172800</v>
      </c>
      <c r="I92" s="209">
        <f t="shared" si="33"/>
        <v>172800</v>
      </c>
      <c r="J92" s="209">
        <f t="shared" si="33"/>
        <v>172800</v>
      </c>
    </row>
    <row r="93" spans="1:19" s="42" customFormat="1" ht="17.25">
      <c r="A93" s="211"/>
      <c r="B93" s="184"/>
      <c r="C93" s="184"/>
      <c r="D93" s="196"/>
      <c r="E93" s="199"/>
      <c r="F93" s="210" t="s">
        <v>85</v>
      </c>
      <c r="G93" s="209">
        <f>G94</f>
        <v>172800</v>
      </c>
      <c r="H93" s="209">
        <f t="shared" si="33"/>
        <v>172800</v>
      </c>
      <c r="I93" s="209">
        <f t="shared" si="33"/>
        <v>172800</v>
      </c>
      <c r="J93" s="209">
        <f t="shared" si="33"/>
        <v>172800</v>
      </c>
    </row>
    <row r="94" spans="1:19" s="42" customFormat="1" ht="17.25">
      <c r="A94" s="213"/>
      <c r="B94" s="190"/>
      <c r="C94" s="190"/>
      <c r="D94" s="197"/>
      <c r="E94" s="204"/>
      <c r="F94" s="210" t="s">
        <v>86</v>
      </c>
      <c r="G94" s="209">
        <v>172800</v>
      </c>
      <c r="H94" s="209">
        <v>172800</v>
      </c>
      <c r="I94" s="209">
        <v>172800</v>
      </c>
      <c r="J94" s="209">
        <v>172800</v>
      </c>
    </row>
  </sheetData>
  <mergeCells count="20">
    <mergeCell ref="E58:E59"/>
    <mergeCell ref="E60:E61"/>
    <mergeCell ref="E71:E72"/>
    <mergeCell ref="E73:E74"/>
    <mergeCell ref="B14:B18"/>
    <mergeCell ref="C16:C18"/>
    <mergeCell ref="C54:C55"/>
    <mergeCell ref="D54:D57"/>
    <mergeCell ref="D19:D51"/>
    <mergeCell ref="E19:E20"/>
    <mergeCell ref="E42:E51"/>
    <mergeCell ref="E30:E41"/>
    <mergeCell ref="E21:E29"/>
    <mergeCell ref="E54:E57"/>
    <mergeCell ref="A8:C8"/>
    <mergeCell ref="D8:E8"/>
    <mergeCell ref="A6:J6"/>
    <mergeCell ref="F8:F9"/>
    <mergeCell ref="G8:J8"/>
    <mergeCell ref="I7:J7"/>
  </mergeCells>
  <pageMargins left="0.39370078740157499" right="0.23622047244094499" top="0.47244094488188998" bottom="0.511811023622047" header="0.31496062992126" footer="0.31496062992126"/>
  <pageSetup paperSize="9" scale="78" firstPageNumber="12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F7" sqref="F7:G7"/>
    </sheetView>
  </sheetViews>
  <sheetFormatPr defaultRowHeight="16.5"/>
  <cols>
    <col min="1" max="2" width="9.33203125" style="7"/>
    <col min="3" max="3" width="74.1640625" style="7" customWidth="1"/>
    <col min="4" max="4" width="18.6640625" style="7" customWidth="1"/>
    <col min="5" max="7" width="22.1640625" style="7" customWidth="1"/>
    <col min="8" max="8" width="19.83203125" style="7" customWidth="1"/>
    <col min="9" max="9" width="19.1640625" style="7" bestFit="1" customWidth="1"/>
    <col min="10" max="10" width="16" style="7" bestFit="1" customWidth="1"/>
    <col min="11" max="16384" width="9.33203125" style="7"/>
  </cols>
  <sheetData>
    <row r="1" spans="1:11" s="1" customFormat="1" ht="13.5">
      <c r="C1" s="2"/>
      <c r="D1" s="2"/>
      <c r="E1" s="2"/>
      <c r="F1" s="2"/>
      <c r="G1" s="2" t="s">
        <v>187</v>
      </c>
    </row>
    <row r="2" spans="1:11" s="1" customFormat="1" ht="13.5">
      <c r="C2" s="397" t="s">
        <v>286</v>
      </c>
      <c r="D2" s="397"/>
      <c r="E2" s="397"/>
      <c r="F2" s="397"/>
      <c r="G2" s="397"/>
    </row>
    <row r="3" spans="1:11" s="1" customFormat="1" ht="13.5">
      <c r="C3" s="397" t="s">
        <v>142</v>
      </c>
      <c r="D3" s="397"/>
      <c r="E3" s="397"/>
      <c r="F3" s="397"/>
      <c r="G3" s="397"/>
    </row>
    <row r="4" spans="1:11" s="1" customFormat="1" ht="13.5"/>
    <row r="5" spans="1:11" s="1" customFormat="1" ht="52.5" customHeight="1">
      <c r="A5" s="398" t="s">
        <v>210</v>
      </c>
      <c r="B5" s="398"/>
      <c r="C5" s="398"/>
      <c r="D5" s="398"/>
      <c r="E5" s="398"/>
      <c r="F5" s="398"/>
      <c r="G5" s="398"/>
      <c r="H5" s="55"/>
    </row>
    <row r="7" spans="1:11" ht="17.25">
      <c r="A7" s="3"/>
      <c r="B7" s="3"/>
      <c r="C7" s="3"/>
      <c r="D7" s="3"/>
      <c r="E7" s="3"/>
      <c r="F7" s="342" t="s">
        <v>36</v>
      </c>
      <c r="G7" s="342"/>
    </row>
    <row r="8" spans="1:11" s="56" customFormat="1" ht="51.75" customHeight="1">
      <c r="A8" s="399" t="s">
        <v>143</v>
      </c>
      <c r="B8" s="399"/>
      <c r="C8" s="400" t="s">
        <v>154</v>
      </c>
      <c r="D8" s="401" t="s">
        <v>53</v>
      </c>
      <c r="E8" s="402"/>
      <c r="F8" s="402"/>
      <c r="G8" s="403"/>
      <c r="H8" s="57"/>
      <c r="I8" s="57"/>
      <c r="J8" s="57"/>
      <c r="K8" s="57"/>
    </row>
    <row r="9" spans="1:11" s="56" customFormat="1" ht="47.25" customHeight="1">
      <c r="A9" s="214" t="s">
        <v>14</v>
      </c>
      <c r="B9" s="214" t="s">
        <v>2</v>
      </c>
      <c r="C9" s="400"/>
      <c r="D9" s="215" t="s">
        <v>140</v>
      </c>
      <c r="E9" s="215" t="s">
        <v>56</v>
      </c>
      <c r="F9" s="215" t="s">
        <v>92</v>
      </c>
      <c r="G9" s="215" t="s">
        <v>93</v>
      </c>
      <c r="H9" s="57"/>
      <c r="I9" s="57"/>
      <c r="J9" s="57"/>
      <c r="K9" s="57"/>
    </row>
    <row r="10" spans="1:11" s="60" customFormat="1" ht="17.25">
      <c r="A10" s="58"/>
      <c r="B10" s="58"/>
      <c r="C10" s="59" t="s">
        <v>155</v>
      </c>
      <c r="D10" s="216">
        <f>D11</f>
        <v>183184.4</v>
      </c>
      <c r="E10" s="216">
        <f t="shared" ref="E10:G10" si="0">E11</f>
        <v>683184.4</v>
      </c>
      <c r="F10" s="216">
        <f t="shared" si="0"/>
        <v>683184.4</v>
      </c>
      <c r="G10" s="216">
        <f t="shared" si="0"/>
        <v>683184.4</v>
      </c>
      <c r="H10" s="61"/>
      <c r="I10" s="61"/>
      <c r="J10" s="61"/>
      <c r="K10" s="61"/>
    </row>
    <row r="11" spans="1:11" s="60" customFormat="1" ht="17.25">
      <c r="A11" s="62"/>
      <c r="B11" s="63"/>
      <c r="C11" s="63" t="s">
        <v>156</v>
      </c>
      <c r="D11" s="217">
        <f>D13+D19+D16</f>
        <v>183184.4</v>
      </c>
      <c r="E11" s="217">
        <f t="shared" ref="E11:G11" si="1">E13+E19+E16</f>
        <v>683184.4</v>
      </c>
      <c r="F11" s="217">
        <f t="shared" si="1"/>
        <v>683184.4</v>
      </c>
      <c r="G11" s="217">
        <f t="shared" si="1"/>
        <v>683184.4</v>
      </c>
      <c r="H11" s="61"/>
      <c r="I11" s="61"/>
      <c r="J11" s="61"/>
      <c r="K11" s="61"/>
    </row>
    <row r="12" spans="1:11" s="60" customFormat="1" ht="17.25">
      <c r="A12" s="62"/>
      <c r="B12" s="62"/>
      <c r="C12" s="62" t="s">
        <v>3</v>
      </c>
      <c r="D12" s="62"/>
      <c r="E12" s="62"/>
      <c r="F12" s="62"/>
      <c r="G12" s="218"/>
      <c r="H12" s="61"/>
      <c r="I12" s="61"/>
      <c r="J12" s="61"/>
      <c r="K12" s="61"/>
    </row>
    <row r="13" spans="1:11" s="64" customFormat="1" ht="51.75">
      <c r="A13" s="394">
        <v>1057</v>
      </c>
      <c r="B13" s="219">
        <v>31001</v>
      </c>
      <c r="C13" s="220" t="s">
        <v>157</v>
      </c>
      <c r="D13" s="221">
        <f>D15</f>
        <v>5943</v>
      </c>
      <c r="E13" s="221">
        <f t="shared" ref="E13:G13" si="2">E15</f>
        <v>5943</v>
      </c>
      <c r="F13" s="221">
        <f t="shared" si="2"/>
        <v>5943</v>
      </c>
      <c r="G13" s="221">
        <f t="shared" si="2"/>
        <v>5943</v>
      </c>
      <c r="H13" s="65"/>
      <c r="I13" s="65"/>
      <c r="J13" s="65"/>
      <c r="K13" s="65"/>
    </row>
    <row r="14" spans="1:11" s="64" customFormat="1" ht="17.25">
      <c r="A14" s="395"/>
      <c r="B14" s="222"/>
      <c r="C14" s="223" t="s">
        <v>158</v>
      </c>
      <c r="D14" s="223"/>
      <c r="E14" s="223"/>
      <c r="F14" s="223"/>
      <c r="G14" s="224"/>
      <c r="H14" s="65"/>
      <c r="I14" s="65"/>
      <c r="J14" s="65"/>
      <c r="K14" s="65"/>
    </row>
    <row r="15" spans="1:11" s="66" customFormat="1" ht="17.25">
      <c r="A15" s="396"/>
      <c r="B15" s="225"/>
      <c r="C15" s="226" t="s">
        <v>159</v>
      </c>
      <c r="D15" s="227">
        <f>'5'!D31</f>
        <v>5943</v>
      </c>
      <c r="E15" s="227">
        <f>'5'!E31</f>
        <v>5943</v>
      </c>
      <c r="F15" s="227">
        <f>'5'!F31</f>
        <v>5943</v>
      </c>
      <c r="G15" s="227">
        <f>'5'!G31</f>
        <v>5943</v>
      </c>
      <c r="H15" s="67"/>
      <c r="I15" s="67"/>
      <c r="J15" s="67"/>
      <c r="K15" s="67"/>
    </row>
    <row r="16" spans="1:11" s="64" customFormat="1" ht="34.5">
      <c r="A16" s="394">
        <v>1182</v>
      </c>
      <c r="B16" s="219">
        <v>31001</v>
      </c>
      <c r="C16" s="220" t="s">
        <v>196</v>
      </c>
      <c r="D16" s="221">
        <f>D18</f>
        <v>4441.3999999999996</v>
      </c>
      <c r="E16" s="221">
        <f t="shared" ref="E16:G16" si="3">E18</f>
        <v>504441.4</v>
      </c>
      <c r="F16" s="221">
        <f t="shared" si="3"/>
        <v>504441.4</v>
      </c>
      <c r="G16" s="221">
        <f t="shared" si="3"/>
        <v>504441.4</v>
      </c>
      <c r="H16" s="65"/>
      <c r="I16" s="65"/>
      <c r="J16" s="65"/>
      <c r="K16" s="65"/>
    </row>
    <row r="17" spans="1:11" s="64" customFormat="1" ht="17.25">
      <c r="A17" s="395"/>
      <c r="B17" s="222"/>
      <c r="C17" s="223" t="s">
        <v>158</v>
      </c>
      <c r="D17" s="223"/>
      <c r="E17" s="223"/>
      <c r="F17" s="223"/>
      <c r="G17" s="224"/>
      <c r="H17" s="65"/>
      <c r="I17" s="65"/>
      <c r="J17" s="65"/>
      <c r="K17" s="65"/>
    </row>
    <row r="18" spans="1:11" s="66" customFormat="1" ht="17.25">
      <c r="A18" s="396"/>
      <c r="B18" s="225"/>
      <c r="C18" s="226" t="s">
        <v>159</v>
      </c>
      <c r="D18" s="227">
        <f>'5'!D44</f>
        <v>4441.3999999999996</v>
      </c>
      <c r="E18" s="227">
        <f>'5'!E44</f>
        <v>504441.4</v>
      </c>
      <c r="F18" s="227">
        <f>'5'!F44</f>
        <v>504441.4</v>
      </c>
      <c r="G18" s="227">
        <f>'5'!G44</f>
        <v>504441.4</v>
      </c>
      <c r="H18" s="67"/>
      <c r="I18" s="67"/>
      <c r="J18" s="67"/>
      <c r="K18" s="67"/>
    </row>
    <row r="19" spans="1:11" s="64" customFormat="1" ht="34.5">
      <c r="A19" s="394">
        <v>1228</v>
      </c>
      <c r="B19" s="219">
        <v>31007</v>
      </c>
      <c r="C19" s="220" t="s">
        <v>84</v>
      </c>
      <c r="D19" s="221">
        <f>D21</f>
        <v>172800</v>
      </c>
      <c r="E19" s="221">
        <f t="shared" ref="E19:G19" si="4">E21</f>
        <v>172800</v>
      </c>
      <c r="F19" s="221">
        <f t="shared" si="4"/>
        <v>172800</v>
      </c>
      <c r="G19" s="221">
        <f t="shared" si="4"/>
        <v>172800</v>
      </c>
      <c r="H19" s="65"/>
      <c r="I19" s="65"/>
      <c r="J19" s="65"/>
      <c r="K19" s="65"/>
    </row>
    <row r="20" spans="1:11" s="64" customFormat="1" ht="17.25">
      <c r="A20" s="395"/>
      <c r="B20" s="222"/>
      <c r="C20" s="223" t="s">
        <v>158</v>
      </c>
      <c r="D20" s="223"/>
      <c r="E20" s="223"/>
      <c r="F20" s="223"/>
      <c r="G20" s="224"/>
      <c r="H20" s="65"/>
      <c r="I20" s="65"/>
      <c r="J20" s="65"/>
      <c r="K20" s="65"/>
    </row>
    <row r="21" spans="1:11" s="66" customFormat="1" ht="17.25">
      <c r="A21" s="396"/>
      <c r="B21" s="225"/>
      <c r="C21" s="226" t="s">
        <v>159</v>
      </c>
      <c r="D21" s="227">
        <f>'5'!D57</f>
        <v>172800</v>
      </c>
      <c r="E21" s="227">
        <f>'5'!E57</f>
        <v>172800</v>
      </c>
      <c r="F21" s="227">
        <f>'5'!F57</f>
        <v>172800</v>
      </c>
      <c r="G21" s="227">
        <f>'5'!G57</f>
        <v>172800</v>
      </c>
      <c r="H21" s="67"/>
      <c r="I21" s="67"/>
      <c r="J21" s="67"/>
      <c r="K21" s="67"/>
    </row>
  </sheetData>
  <mergeCells count="10">
    <mergeCell ref="A19:A21"/>
    <mergeCell ref="A13:A15"/>
    <mergeCell ref="A16:A18"/>
    <mergeCell ref="C2:G2"/>
    <mergeCell ref="C3:G3"/>
    <mergeCell ref="A5:G5"/>
    <mergeCell ref="A8:B8"/>
    <mergeCell ref="C8:C9"/>
    <mergeCell ref="D8:G8"/>
    <mergeCell ref="F7:G7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67" workbookViewId="0">
      <selection activeCell="B72" sqref="B72"/>
    </sheetView>
  </sheetViews>
  <sheetFormatPr defaultColWidth="10.6640625" defaultRowHeight="13.5"/>
  <cols>
    <col min="1" max="1" width="48.83203125" style="1" customWidth="1"/>
    <col min="2" max="2" width="68.5" style="1" customWidth="1"/>
    <col min="3" max="3" width="18.5" style="1" customWidth="1"/>
    <col min="4" max="4" width="17.83203125" style="1" customWidth="1"/>
    <col min="5" max="5" width="19.1640625" style="1" customWidth="1"/>
    <col min="6" max="6" width="18" style="1" customWidth="1"/>
    <col min="7" max="7" width="25" style="1" customWidth="1"/>
    <col min="8" max="8" width="22.6640625" style="1" customWidth="1"/>
    <col min="9" max="9" width="23.1640625" style="1" customWidth="1"/>
    <col min="10" max="10" width="15.6640625" style="1" bestFit="1" customWidth="1"/>
    <col min="11" max="11" width="17" style="1" customWidth="1"/>
    <col min="12" max="16384" width="10.6640625" style="1"/>
  </cols>
  <sheetData>
    <row r="1" spans="1:6">
      <c r="D1" s="2"/>
    </row>
    <row r="2" spans="1:6">
      <c r="C2" s="414" t="s">
        <v>144</v>
      </c>
      <c r="D2" s="414"/>
      <c r="E2" s="414"/>
      <c r="F2" s="414"/>
    </row>
    <row r="3" spans="1:6">
      <c r="C3" s="415" t="s">
        <v>211</v>
      </c>
      <c r="D3" s="415"/>
      <c r="E3" s="415"/>
      <c r="F3" s="415"/>
    </row>
    <row r="4" spans="1:6">
      <c r="B4" s="13"/>
      <c r="C4" s="415" t="s">
        <v>13</v>
      </c>
      <c r="D4" s="415"/>
      <c r="E4" s="415"/>
      <c r="F4" s="415"/>
    </row>
    <row r="5" spans="1:6">
      <c r="C5" s="16"/>
      <c r="D5" s="16"/>
    </row>
    <row r="8" spans="1:6" ht="42" customHeight="1">
      <c r="A8" s="416" t="s">
        <v>212</v>
      </c>
      <c r="B8" s="416"/>
      <c r="C8" s="416"/>
      <c r="D8" s="416"/>
      <c r="E8" s="416"/>
      <c r="F8" s="416"/>
    </row>
    <row r="9" spans="1:6" ht="12.75" customHeight="1">
      <c r="A9" s="80"/>
      <c r="B9" s="80"/>
      <c r="C9" s="80"/>
      <c r="D9" s="80"/>
      <c r="E9" s="3"/>
      <c r="F9" s="3"/>
    </row>
    <row r="10" spans="1:6" s="3" customFormat="1" ht="17.25">
      <c r="A10" s="413" t="s">
        <v>30</v>
      </c>
      <c r="B10" s="413"/>
      <c r="C10" s="413"/>
      <c r="D10" s="413"/>
      <c r="E10" s="413"/>
      <c r="F10" s="413"/>
    </row>
    <row r="11" spans="1:6" s="3" customFormat="1" ht="17.25">
      <c r="A11" s="228"/>
      <c r="B11" s="228"/>
      <c r="C11" s="228"/>
      <c r="D11" s="228"/>
    </row>
    <row r="12" spans="1:6" s="3" customFormat="1" ht="17.25">
      <c r="A12" s="229" t="s">
        <v>7</v>
      </c>
      <c r="B12" s="228"/>
      <c r="C12" s="228"/>
      <c r="D12" s="228"/>
    </row>
    <row r="13" spans="1:6" s="3" customFormat="1" ht="17.25">
      <c r="A13" s="230"/>
      <c r="B13" s="230"/>
      <c r="C13" s="231"/>
      <c r="D13" s="231"/>
    </row>
    <row r="14" spans="1:6" s="3" customFormat="1" ht="17.25">
      <c r="A14" s="232" t="s">
        <v>108</v>
      </c>
      <c r="B14" s="233" t="s">
        <v>109</v>
      </c>
      <c r="C14" s="234"/>
      <c r="D14" s="234"/>
      <c r="E14" s="234"/>
      <c r="F14" s="234"/>
    </row>
    <row r="15" spans="1:6" s="3" customFormat="1" ht="78" customHeight="1">
      <c r="A15" s="124">
        <v>1057</v>
      </c>
      <c r="B15" s="235" t="s">
        <v>145</v>
      </c>
      <c r="C15" s="236"/>
      <c r="D15" s="236"/>
      <c r="E15" s="236"/>
      <c r="F15" s="236"/>
    </row>
    <row r="16" spans="1:6" s="3" customFormat="1" ht="17.25">
      <c r="A16" s="237"/>
      <c r="B16" s="237"/>
      <c r="C16" s="237"/>
      <c r="D16" s="237"/>
      <c r="E16" s="237"/>
      <c r="F16" s="237"/>
    </row>
    <row r="17" spans="1:11" s="3" customFormat="1" ht="17.25">
      <c r="A17" s="411" t="s">
        <v>110</v>
      </c>
      <c r="B17" s="411"/>
      <c r="C17" s="411"/>
      <c r="D17" s="411"/>
      <c r="E17" s="411"/>
      <c r="F17" s="411"/>
    </row>
    <row r="18" spans="1:11" s="3" customFormat="1" ht="57" customHeight="1">
      <c r="A18" s="238" t="s">
        <v>111</v>
      </c>
      <c r="B18" s="124" t="s">
        <v>46</v>
      </c>
      <c r="C18" s="406" t="s">
        <v>53</v>
      </c>
      <c r="D18" s="407"/>
      <c r="E18" s="407"/>
      <c r="F18" s="408"/>
    </row>
    <row r="19" spans="1:11" s="3" customFormat="1" ht="34.5">
      <c r="A19" s="238" t="s">
        <v>112</v>
      </c>
      <c r="B19" s="124" t="s">
        <v>123</v>
      </c>
      <c r="C19" s="121" t="s">
        <v>114</v>
      </c>
      <c r="D19" s="121" t="s">
        <v>115</v>
      </c>
      <c r="E19" s="121" t="s">
        <v>116</v>
      </c>
      <c r="F19" s="121" t="s">
        <v>68</v>
      </c>
    </row>
    <row r="20" spans="1:11" s="3" customFormat="1" ht="37.5" customHeight="1">
      <c r="A20" s="239" t="s">
        <v>117</v>
      </c>
      <c r="B20" s="252" t="s">
        <v>218</v>
      </c>
      <c r="C20" s="127"/>
      <c r="D20" s="127"/>
      <c r="E20" s="127"/>
      <c r="F20" s="127"/>
    </row>
    <row r="21" spans="1:11" s="3" customFormat="1" ht="53.25" customHeight="1">
      <c r="A21" s="240" t="s">
        <v>118</v>
      </c>
      <c r="B21" s="241" t="s">
        <v>219</v>
      </c>
      <c r="C21" s="127"/>
      <c r="D21" s="127"/>
      <c r="E21" s="127"/>
      <c r="F21" s="127"/>
    </row>
    <row r="22" spans="1:11" s="3" customFormat="1" ht="17.25">
      <c r="A22" s="239" t="s">
        <v>119</v>
      </c>
      <c r="B22" s="253" t="s">
        <v>31</v>
      </c>
      <c r="C22" s="127"/>
      <c r="D22" s="127"/>
      <c r="E22" s="127"/>
      <c r="F22" s="127"/>
    </row>
    <row r="23" spans="1:11" s="3" customFormat="1" ht="37.5" customHeight="1">
      <c r="A23" s="127" t="s">
        <v>152</v>
      </c>
      <c r="B23" s="253" t="s">
        <v>220</v>
      </c>
      <c r="C23" s="127"/>
      <c r="D23" s="127"/>
      <c r="E23" s="127"/>
      <c r="F23" s="127"/>
    </row>
    <row r="24" spans="1:11" s="3" customFormat="1" ht="17.25">
      <c r="A24" s="242"/>
      <c r="B24" s="243" t="s">
        <v>148</v>
      </c>
      <c r="C24" s="127"/>
      <c r="D24" s="127"/>
      <c r="E24" s="127"/>
      <c r="F24" s="127"/>
    </row>
    <row r="25" spans="1:11" ht="25.5" customHeight="1">
      <c r="A25" s="404" t="s">
        <v>33</v>
      </c>
      <c r="B25" s="404"/>
      <c r="C25" s="245">
        <f>'5'!D19</f>
        <v>81836.399999999994</v>
      </c>
      <c r="D25" s="245">
        <f>'5'!E19</f>
        <v>110586.4</v>
      </c>
      <c r="E25" s="245">
        <f>'5'!F19</f>
        <v>139336.4</v>
      </c>
      <c r="F25" s="245">
        <f>'5'!G19</f>
        <v>167386.4</v>
      </c>
      <c r="G25" s="54"/>
      <c r="H25" s="54"/>
      <c r="I25" s="54"/>
      <c r="J25" s="54"/>
      <c r="K25" s="54"/>
    </row>
    <row r="26" spans="1:11" ht="13.5" customHeight="1">
      <c r="A26" s="250"/>
      <c r="B26" s="250"/>
      <c r="C26" s="251"/>
      <c r="D26" s="251"/>
      <c r="E26" s="251"/>
      <c r="F26" s="251"/>
      <c r="G26" s="54"/>
      <c r="H26" s="54"/>
      <c r="I26" s="54"/>
      <c r="J26" s="54"/>
      <c r="K26" s="54"/>
    </row>
    <row r="27" spans="1:11" s="3" customFormat="1" ht="17.25">
      <c r="A27" s="237"/>
      <c r="B27" s="237"/>
      <c r="C27" s="237"/>
      <c r="D27" s="237"/>
      <c r="E27" s="237"/>
      <c r="F27" s="237"/>
    </row>
    <row r="28" spans="1:11" s="3" customFormat="1" ht="57" customHeight="1">
      <c r="A28" s="238" t="s">
        <v>111</v>
      </c>
      <c r="B28" s="124" t="s">
        <v>46</v>
      </c>
      <c r="C28" s="406" t="s">
        <v>53</v>
      </c>
      <c r="D28" s="407"/>
      <c r="E28" s="407"/>
      <c r="F28" s="408"/>
    </row>
    <row r="29" spans="1:11" s="3" customFormat="1" ht="34.5">
      <c r="A29" s="238" t="s">
        <v>112</v>
      </c>
      <c r="B29" s="124" t="s">
        <v>213</v>
      </c>
      <c r="C29" s="121" t="s">
        <v>114</v>
      </c>
      <c r="D29" s="121" t="s">
        <v>115</v>
      </c>
      <c r="E29" s="121" t="s">
        <v>116</v>
      </c>
      <c r="F29" s="121" t="s">
        <v>68</v>
      </c>
    </row>
    <row r="30" spans="1:11" s="3" customFormat="1" ht="37.5" customHeight="1">
      <c r="A30" s="239" t="s">
        <v>117</v>
      </c>
      <c r="B30" s="252" t="s">
        <v>214</v>
      </c>
      <c r="C30" s="127"/>
      <c r="D30" s="127"/>
      <c r="E30" s="127"/>
      <c r="F30" s="127"/>
    </row>
    <row r="31" spans="1:11" s="3" customFormat="1" ht="53.25" customHeight="1">
      <c r="A31" s="240" t="s">
        <v>118</v>
      </c>
      <c r="B31" s="241" t="s">
        <v>215</v>
      </c>
      <c r="C31" s="127"/>
      <c r="D31" s="127"/>
      <c r="E31" s="127"/>
      <c r="F31" s="127"/>
    </row>
    <row r="32" spans="1:11" s="3" customFormat="1" ht="17.25">
      <c r="A32" s="239" t="s">
        <v>119</v>
      </c>
      <c r="B32" s="253" t="s">
        <v>31</v>
      </c>
      <c r="C32" s="127"/>
      <c r="D32" s="127"/>
      <c r="E32" s="127"/>
      <c r="F32" s="127"/>
    </row>
    <row r="33" spans="1:11" s="3" customFormat="1" ht="37.5" customHeight="1">
      <c r="A33" s="127" t="s">
        <v>217</v>
      </c>
      <c r="B33" s="253" t="s">
        <v>216</v>
      </c>
      <c r="C33" s="127"/>
      <c r="D33" s="127"/>
      <c r="E33" s="127"/>
      <c r="F33" s="127"/>
    </row>
    <row r="34" spans="1:11" s="3" customFormat="1" ht="17.25">
      <c r="A34" s="242"/>
      <c r="B34" s="243" t="s">
        <v>148</v>
      </c>
      <c r="C34" s="127"/>
      <c r="D34" s="127"/>
      <c r="E34" s="127"/>
      <c r="F34" s="127"/>
    </row>
    <row r="35" spans="1:11" ht="25.5" customHeight="1">
      <c r="A35" s="404" t="s">
        <v>33</v>
      </c>
      <c r="B35" s="404"/>
      <c r="C35" s="245">
        <f>'6'!G30</f>
        <v>17864</v>
      </c>
      <c r="D35" s="245">
        <f>'6'!H30</f>
        <v>44910</v>
      </c>
      <c r="E35" s="245">
        <f>'6'!I30</f>
        <v>72156</v>
      </c>
      <c r="F35" s="245">
        <f>'6'!J30</f>
        <v>107484</v>
      </c>
      <c r="G35" s="54"/>
      <c r="H35" s="54"/>
      <c r="I35" s="54"/>
      <c r="J35" s="54"/>
      <c r="K35" s="54"/>
    </row>
    <row r="36" spans="1:11" ht="13.5" customHeight="1">
      <c r="A36" s="250"/>
      <c r="B36" s="250"/>
      <c r="C36" s="251"/>
      <c r="D36" s="251"/>
      <c r="E36" s="251"/>
      <c r="F36" s="251"/>
      <c r="G36" s="54"/>
      <c r="H36" s="54"/>
      <c r="I36" s="54"/>
      <c r="J36" s="54"/>
      <c r="K36" s="54"/>
    </row>
    <row r="37" spans="1:11" s="3" customFormat="1" ht="17.25">
      <c r="A37" s="237"/>
      <c r="B37" s="237"/>
      <c r="C37" s="237"/>
      <c r="D37" s="237"/>
      <c r="E37" s="237"/>
      <c r="F37" s="237"/>
    </row>
    <row r="38" spans="1:11" s="3" customFormat="1" ht="57" customHeight="1">
      <c r="A38" s="238" t="s">
        <v>111</v>
      </c>
      <c r="B38" s="124" t="s">
        <v>46</v>
      </c>
      <c r="C38" s="406" t="s">
        <v>53</v>
      </c>
      <c r="D38" s="407"/>
      <c r="E38" s="407"/>
      <c r="F38" s="408"/>
    </row>
    <row r="39" spans="1:11" s="3" customFormat="1" ht="34.5">
      <c r="A39" s="238" t="s">
        <v>9</v>
      </c>
      <c r="B39" s="124">
        <v>31001</v>
      </c>
      <c r="C39" s="121" t="s">
        <v>114</v>
      </c>
      <c r="D39" s="121" t="s">
        <v>115</v>
      </c>
      <c r="E39" s="121" t="s">
        <v>116</v>
      </c>
      <c r="F39" s="121" t="s">
        <v>68</v>
      </c>
    </row>
    <row r="40" spans="1:11" s="3" customFormat="1" ht="37.5" customHeight="1">
      <c r="A40" s="239" t="s">
        <v>10</v>
      </c>
      <c r="B40" s="252" t="s">
        <v>97</v>
      </c>
      <c r="C40" s="127"/>
      <c r="D40" s="127"/>
      <c r="E40" s="127"/>
      <c r="F40" s="127"/>
    </row>
    <row r="41" spans="1:11" s="3" customFormat="1" ht="53.25" customHeight="1">
      <c r="A41" s="240" t="s">
        <v>11</v>
      </c>
      <c r="B41" s="241" t="s">
        <v>146</v>
      </c>
      <c r="C41" s="127"/>
      <c r="D41" s="127"/>
      <c r="E41" s="127"/>
      <c r="F41" s="127"/>
    </row>
    <row r="42" spans="1:11" s="3" customFormat="1" ht="34.5">
      <c r="A42" s="239" t="s">
        <v>12</v>
      </c>
      <c r="B42" s="253" t="s">
        <v>99</v>
      </c>
      <c r="C42" s="127"/>
      <c r="D42" s="127"/>
      <c r="E42" s="127"/>
      <c r="F42" s="127"/>
    </row>
    <row r="43" spans="1:11" s="3" customFormat="1" ht="37.5" customHeight="1">
      <c r="A43" s="127" t="s">
        <v>147</v>
      </c>
      <c r="B43" s="253" t="s">
        <v>39</v>
      </c>
      <c r="C43" s="127"/>
      <c r="D43" s="127"/>
      <c r="E43" s="127"/>
      <c r="F43" s="127"/>
    </row>
    <row r="44" spans="1:11" s="3" customFormat="1" ht="17.25">
      <c r="A44" s="242"/>
      <c r="B44" s="243" t="s">
        <v>148</v>
      </c>
      <c r="C44" s="127"/>
      <c r="D44" s="127"/>
      <c r="E44" s="127"/>
      <c r="F44" s="127"/>
    </row>
    <row r="45" spans="1:11" s="9" customFormat="1" ht="16.5" customHeight="1">
      <c r="A45" s="409" t="s">
        <v>273</v>
      </c>
      <c r="B45" s="410"/>
      <c r="C45" s="244">
        <v>1</v>
      </c>
      <c r="D45" s="244">
        <v>1</v>
      </c>
      <c r="E45" s="244">
        <v>1</v>
      </c>
      <c r="F45" s="244">
        <v>1</v>
      </c>
      <c r="G45" s="4"/>
    </row>
    <row r="46" spans="1:11" s="9" customFormat="1" ht="17.25">
      <c r="A46" s="409" t="s">
        <v>274</v>
      </c>
      <c r="B46" s="410"/>
      <c r="C46" s="244">
        <v>19</v>
      </c>
      <c r="D46" s="244">
        <v>19</v>
      </c>
      <c r="E46" s="244">
        <v>19</v>
      </c>
      <c r="F46" s="244">
        <v>19</v>
      </c>
      <c r="G46" s="4"/>
    </row>
    <row r="47" spans="1:11" s="9" customFormat="1" ht="17.25">
      <c r="A47" s="409" t="s">
        <v>149</v>
      </c>
      <c r="B47" s="410"/>
      <c r="C47" s="244"/>
      <c r="D47" s="244"/>
      <c r="E47" s="244"/>
      <c r="F47" s="244">
        <v>5</v>
      </c>
      <c r="G47" s="4"/>
    </row>
    <row r="48" spans="1:11" ht="22.5" customHeight="1">
      <c r="A48" s="404" t="s">
        <v>33</v>
      </c>
      <c r="B48" s="404"/>
      <c r="C48" s="245">
        <f>'5'!D31</f>
        <v>5943</v>
      </c>
      <c r="D48" s="245">
        <f>'5'!E31</f>
        <v>5943</v>
      </c>
      <c r="E48" s="245">
        <f>'5'!F31</f>
        <v>5943</v>
      </c>
      <c r="F48" s="245">
        <f>'5'!G31</f>
        <v>5943</v>
      </c>
      <c r="G48" s="54"/>
      <c r="H48" s="54"/>
      <c r="I48" s="54"/>
      <c r="J48" s="54"/>
      <c r="K48" s="54"/>
    </row>
    <row r="49" spans="1:6" ht="17.25">
      <c r="A49" s="3"/>
      <c r="B49" s="3"/>
      <c r="C49" s="3"/>
      <c r="D49" s="3"/>
      <c r="E49" s="3"/>
      <c r="F49" s="3"/>
    </row>
    <row r="50" spans="1:6" s="3" customFormat="1" ht="17.25">
      <c r="A50" s="246" t="s">
        <v>108</v>
      </c>
      <c r="B50" s="233" t="s">
        <v>109</v>
      </c>
      <c r="C50" s="234"/>
      <c r="D50" s="234"/>
      <c r="E50" s="234"/>
      <c r="F50" s="234"/>
    </row>
    <row r="51" spans="1:6" s="3" customFormat="1" ht="51" customHeight="1">
      <c r="A51" s="124">
        <v>1182</v>
      </c>
      <c r="B51" s="248" t="s">
        <v>221</v>
      </c>
      <c r="C51" s="236"/>
      <c r="D51" s="236"/>
      <c r="E51" s="236"/>
      <c r="F51" s="236"/>
    </row>
    <row r="52" spans="1:6" s="3" customFormat="1" ht="17.25">
      <c r="A52" s="237"/>
      <c r="B52" s="237"/>
      <c r="C52" s="237"/>
      <c r="D52" s="237"/>
      <c r="E52" s="237"/>
      <c r="F52" s="237"/>
    </row>
    <row r="53" spans="1:6" s="3" customFormat="1" ht="17.25">
      <c r="A53" s="411" t="s">
        <v>110</v>
      </c>
      <c r="B53" s="411"/>
      <c r="C53" s="411"/>
      <c r="D53" s="411"/>
      <c r="E53" s="411"/>
      <c r="F53" s="411"/>
    </row>
    <row r="54" spans="1:6" s="3" customFormat="1" ht="17.25">
      <c r="A54" s="127" t="s">
        <v>111</v>
      </c>
      <c r="B54" s="124" t="s">
        <v>222</v>
      </c>
      <c r="C54" s="406" t="s">
        <v>53</v>
      </c>
      <c r="D54" s="407"/>
      <c r="E54" s="407"/>
      <c r="F54" s="408"/>
    </row>
    <row r="55" spans="1:6" s="3" customFormat="1" ht="34.5">
      <c r="A55" s="127" t="s">
        <v>112</v>
      </c>
      <c r="B55" s="124" t="s">
        <v>113</v>
      </c>
      <c r="C55" s="121" t="s">
        <v>114</v>
      </c>
      <c r="D55" s="121" t="s">
        <v>115</v>
      </c>
      <c r="E55" s="121" t="s">
        <v>116</v>
      </c>
      <c r="F55" s="121" t="s">
        <v>68</v>
      </c>
    </row>
    <row r="56" spans="1:6" s="3" customFormat="1" ht="34.5">
      <c r="A56" s="127" t="s">
        <v>117</v>
      </c>
      <c r="B56" s="124" t="s">
        <v>223</v>
      </c>
      <c r="C56" s="127"/>
      <c r="D56" s="127"/>
      <c r="E56" s="127"/>
      <c r="F56" s="127"/>
    </row>
    <row r="57" spans="1:6" s="3" customFormat="1" ht="34.5">
      <c r="A57" s="127" t="s">
        <v>118</v>
      </c>
      <c r="B57" s="247" t="s">
        <v>223</v>
      </c>
      <c r="C57" s="127"/>
      <c r="D57" s="127"/>
      <c r="E57" s="127"/>
      <c r="F57" s="127"/>
    </row>
    <row r="58" spans="1:6" s="3" customFormat="1" ht="34.5">
      <c r="A58" s="127" t="s">
        <v>119</v>
      </c>
      <c r="B58" s="124" t="s">
        <v>120</v>
      </c>
      <c r="C58" s="127"/>
      <c r="D58" s="127"/>
      <c r="E58" s="127"/>
      <c r="F58" s="127"/>
    </row>
    <row r="59" spans="1:6" s="3" customFormat="1" ht="51.75">
      <c r="A59" s="322" t="s">
        <v>121</v>
      </c>
      <c r="B59" s="124" t="s">
        <v>224</v>
      </c>
      <c r="C59" s="127"/>
      <c r="D59" s="127"/>
      <c r="E59" s="127"/>
      <c r="F59" s="127"/>
    </row>
    <row r="60" spans="1:6" s="3" customFormat="1" ht="17.25">
      <c r="A60" s="357" t="s">
        <v>32</v>
      </c>
      <c r="B60" s="357"/>
      <c r="C60" s="127"/>
      <c r="D60" s="127"/>
      <c r="E60" s="127"/>
      <c r="F60" s="127"/>
    </row>
    <row r="61" spans="1:6" ht="17.25">
      <c r="A61" s="404" t="s">
        <v>33</v>
      </c>
      <c r="B61" s="404"/>
      <c r="C61" s="245">
        <f>'5'!D44</f>
        <v>4441.3999999999996</v>
      </c>
      <c r="D61" s="245">
        <f>'5'!E44</f>
        <v>504441.4</v>
      </c>
      <c r="E61" s="245">
        <f>'5'!F44</f>
        <v>504441.4</v>
      </c>
      <c r="F61" s="245">
        <f>'5'!G44</f>
        <v>504441.4</v>
      </c>
    </row>
    <row r="62" spans="1:6" ht="17.25">
      <c r="A62" s="3"/>
      <c r="B62" s="3"/>
      <c r="C62" s="3"/>
      <c r="D62" s="3"/>
      <c r="E62" s="3"/>
      <c r="F62" s="3"/>
    </row>
    <row r="63" spans="1:6" ht="17.25">
      <c r="A63" s="232" t="s">
        <v>108</v>
      </c>
      <c r="B63" s="233" t="s">
        <v>109</v>
      </c>
      <c r="C63" s="234"/>
      <c r="D63" s="234"/>
      <c r="E63" s="234"/>
      <c r="F63" s="234"/>
    </row>
    <row r="64" spans="1:6" ht="57" customHeight="1">
      <c r="A64" s="124" t="s">
        <v>50</v>
      </c>
      <c r="B64" s="235" t="s">
        <v>122</v>
      </c>
      <c r="C64" s="236"/>
      <c r="D64" s="236"/>
      <c r="E64" s="236"/>
      <c r="F64" s="236"/>
    </row>
    <row r="65" spans="1:6" ht="17.25">
      <c r="A65" s="237"/>
      <c r="B65" s="237"/>
      <c r="C65" s="237"/>
      <c r="D65" s="237"/>
      <c r="E65" s="237"/>
      <c r="F65" s="237"/>
    </row>
    <row r="66" spans="1:6" ht="17.25">
      <c r="A66" s="411" t="s">
        <v>110</v>
      </c>
      <c r="B66" s="411"/>
      <c r="C66" s="411"/>
      <c r="D66" s="411"/>
      <c r="E66" s="411"/>
      <c r="F66" s="411"/>
    </row>
    <row r="67" spans="1:6" ht="36" customHeight="1">
      <c r="A67" s="127" t="s">
        <v>111</v>
      </c>
      <c r="B67" s="124" t="s">
        <v>50</v>
      </c>
      <c r="C67" s="406" t="s">
        <v>53</v>
      </c>
      <c r="D67" s="407"/>
      <c r="E67" s="407"/>
      <c r="F67" s="408"/>
    </row>
    <row r="68" spans="1:6" ht="34.5">
      <c r="A68" s="127" t="s">
        <v>112</v>
      </c>
      <c r="B68" s="124">
        <v>31007</v>
      </c>
      <c r="C68" s="121" t="s">
        <v>114</v>
      </c>
      <c r="D68" s="121" t="s">
        <v>115</v>
      </c>
      <c r="E68" s="121" t="s">
        <v>116</v>
      </c>
      <c r="F68" s="121" t="s">
        <v>68</v>
      </c>
    </row>
    <row r="69" spans="1:6" ht="34.5">
      <c r="A69" s="127" t="s">
        <v>117</v>
      </c>
      <c r="B69" s="124" t="s">
        <v>84</v>
      </c>
      <c r="C69" s="127"/>
      <c r="D69" s="127"/>
      <c r="E69" s="127"/>
      <c r="F69" s="127"/>
    </row>
    <row r="70" spans="1:6" ht="17.25">
      <c r="A70" s="127" t="s">
        <v>118</v>
      </c>
      <c r="B70" s="124" t="s">
        <v>106</v>
      </c>
      <c r="C70" s="127"/>
      <c r="D70" s="127"/>
      <c r="E70" s="127"/>
      <c r="F70" s="127"/>
    </row>
    <row r="71" spans="1:6" ht="34.5">
      <c r="A71" s="127" t="s">
        <v>119</v>
      </c>
      <c r="B71" s="124" t="s">
        <v>120</v>
      </c>
      <c r="C71" s="127"/>
      <c r="D71" s="127"/>
      <c r="E71" s="127"/>
      <c r="F71" s="127"/>
    </row>
    <row r="72" spans="1:6" ht="51.75">
      <c r="A72" s="127" t="s">
        <v>121</v>
      </c>
      <c r="B72" s="124" t="s">
        <v>281</v>
      </c>
      <c r="C72" s="127"/>
      <c r="D72" s="127"/>
      <c r="E72" s="127"/>
      <c r="F72" s="127"/>
    </row>
    <row r="73" spans="1:6" ht="17.25">
      <c r="A73" s="357" t="s">
        <v>32</v>
      </c>
      <c r="B73" s="357"/>
      <c r="C73" s="127"/>
      <c r="D73" s="127"/>
      <c r="E73" s="127"/>
      <c r="F73" s="127"/>
    </row>
    <row r="74" spans="1:6" ht="17.25">
      <c r="A74" s="405" t="s">
        <v>275</v>
      </c>
      <c r="B74" s="405"/>
      <c r="C74" s="244">
        <v>1</v>
      </c>
      <c r="D74" s="244">
        <v>1</v>
      </c>
      <c r="E74" s="244">
        <v>1</v>
      </c>
      <c r="F74" s="244">
        <v>1</v>
      </c>
    </row>
    <row r="75" spans="1:6" ht="17.25">
      <c r="A75" s="404" t="s">
        <v>33</v>
      </c>
      <c r="B75" s="404"/>
      <c r="C75" s="245">
        <f>'5'!D57</f>
        <v>172800</v>
      </c>
      <c r="D75" s="245">
        <f>'5'!E57</f>
        <v>172800</v>
      </c>
      <c r="E75" s="245">
        <f>'5'!F57</f>
        <v>172800</v>
      </c>
      <c r="F75" s="245">
        <f>'5'!G57</f>
        <v>172800</v>
      </c>
    </row>
    <row r="76" spans="1:6" ht="17.25">
      <c r="A76" s="237"/>
      <c r="B76" s="237"/>
      <c r="C76" s="237"/>
      <c r="D76" s="237"/>
      <c r="E76" s="237"/>
      <c r="F76" s="237"/>
    </row>
    <row r="77" spans="1:6" ht="17.25">
      <c r="A77" s="3"/>
      <c r="B77" s="3"/>
      <c r="C77" s="3"/>
      <c r="D77" s="3"/>
      <c r="E77" s="3"/>
      <c r="F77" s="3"/>
    </row>
    <row r="78" spans="1:6" ht="17.25">
      <c r="A78" s="412" t="s">
        <v>150</v>
      </c>
      <c r="B78" s="412"/>
      <c r="C78" s="412"/>
      <c r="D78" s="412"/>
      <c r="E78" s="412"/>
      <c r="F78" s="412"/>
    </row>
    <row r="79" spans="1:6" ht="17.25">
      <c r="A79" s="249"/>
      <c r="B79" s="249"/>
      <c r="C79" s="249"/>
      <c r="D79" s="249"/>
      <c r="E79" s="249"/>
      <c r="F79" s="249"/>
    </row>
    <row r="80" spans="1:6" s="3" customFormat="1" ht="17.25">
      <c r="A80" s="229" t="s">
        <v>7</v>
      </c>
      <c r="B80" s="228"/>
      <c r="C80" s="228"/>
      <c r="D80" s="228"/>
    </row>
    <row r="81" spans="1:6" ht="17.25">
      <c r="A81" s="3"/>
      <c r="B81" s="3"/>
      <c r="C81" s="3"/>
      <c r="D81" s="3"/>
      <c r="E81" s="3"/>
      <c r="F81" s="3"/>
    </row>
    <row r="82" spans="1:6" ht="17.25">
      <c r="A82" s="3"/>
      <c r="B82" s="3"/>
      <c r="C82" s="3"/>
      <c r="D82" s="3"/>
      <c r="E82" s="3"/>
      <c r="F82" s="3"/>
    </row>
    <row r="83" spans="1:6" ht="17.25">
      <c r="A83" s="111" t="s">
        <v>108</v>
      </c>
      <c r="B83" s="411" t="s">
        <v>109</v>
      </c>
      <c r="C83" s="411"/>
      <c r="D83" s="411"/>
      <c r="E83" s="411"/>
      <c r="F83" s="411"/>
    </row>
    <row r="84" spans="1:6" ht="34.5" customHeight="1">
      <c r="A84" s="124" t="s">
        <v>48</v>
      </c>
      <c r="B84" s="235" t="s">
        <v>49</v>
      </c>
      <c r="C84" s="236"/>
      <c r="D84" s="236"/>
      <c r="E84" s="236"/>
      <c r="F84" s="236"/>
    </row>
    <row r="85" spans="1:6" ht="17.25">
      <c r="A85" s="237"/>
      <c r="B85" s="237"/>
      <c r="C85" s="237"/>
      <c r="D85" s="237"/>
      <c r="E85" s="237"/>
      <c r="F85" s="237"/>
    </row>
    <row r="86" spans="1:6" ht="17.25">
      <c r="A86" s="411" t="s">
        <v>110</v>
      </c>
      <c r="B86" s="411"/>
      <c r="C86" s="411"/>
      <c r="D86" s="411"/>
      <c r="E86" s="411"/>
      <c r="F86" s="411"/>
    </row>
    <row r="87" spans="1:6" ht="27.75" customHeight="1">
      <c r="A87" s="127" t="s">
        <v>111</v>
      </c>
      <c r="B87" s="124" t="s">
        <v>48</v>
      </c>
      <c r="C87" s="406" t="s">
        <v>53</v>
      </c>
      <c r="D87" s="407"/>
      <c r="E87" s="407"/>
      <c r="F87" s="408"/>
    </row>
    <row r="88" spans="1:6" ht="34.5">
      <c r="A88" s="127" t="s">
        <v>112</v>
      </c>
      <c r="B88" s="124">
        <v>11019</v>
      </c>
      <c r="C88" s="121" t="s">
        <v>114</v>
      </c>
      <c r="D88" s="121" t="s">
        <v>115</v>
      </c>
      <c r="E88" s="121" t="s">
        <v>116</v>
      </c>
      <c r="F88" s="121" t="s">
        <v>68</v>
      </c>
    </row>
    <row r="89" spans="1:6" ht="69">
      <c r="A89" s="127" t="s">
        <v>117</v>
      </c>
      <c r="B89" s="124" t="s">
        <v>283</v>
      </c>
      <c r="C89" s="127"/>
      <c r="D89" s="127"/>
      <c r="E89" s="127"/>
      <c r="F89" s="127"/>
    </row>
    <row r="90" spans="1:6" ht="69">
      <c r="A90" s="127" t="s">
        <v>118</v>
      </c>
      <c r="B90" s="124" t="s">
        <v>287</v>
      </c>
      <c r="C90" s="127"/>
      <c r="D90" s="127"/>
      <c r="E90" s="127"/>
      <c r="F90" s="127"/>
    </row>
    <row r="91" spans="1:6" ht="17.25">
      <c r="A91" s="127" t="s">
        <v>119</v>
      </c>
      <c r="B91" s="124" t="s">
        <v>31</v>
      </c>
      <c r="C91" s="127"/>
      <c r="D91" s="127"/>
      <c r="E91" s="127"/>
      <c r="F91" s="127"/>
    </row>
    <row r="92" spans="1:6" ht="34.5">
      <c r="A92" s="127" t="s">
        <v>124</v>
      </c>
      <c r="B92" s="124" t="s">
        <v>277</v>
      </c>
      <c r="C92" s="127"/>
      <c r="D92" s="127"/>
      <c r="E92" s="127"/>
      <c r="F92" s="127"/>
    </row>
    <row r="93" spans="1:6" ht="17.25">
      <c r="A93" s="357" t="s">
        <v>32</v>
      </c>
      <c r="B93" s="357"/>
      <c r="C93" s="127"/>
      <c r="D93" s="127"/>
      <c r="E93" s="127"/>
      <c r="F93" s="127"/>
    </row>
    <row r="94" spans="1:6" ht="17.25">
      <c r="A94" s="404" t="s">
        <v>33</v>
      </c>
      <c r="B94" s="404"/>
      <c r="C94" s="123">
        <f>'5'!D71</f>
        <v>14118.3</v>
      </c>
      <c r="D94" s="123">
        <f>'5'!E71</f>
        <v>14118.3</v>
      </c>
      <c r="E94" s="123">
        <f>'5'!F71</f>
        <v>14118.3</v>
      </c>
      <c r="F94" s="123">
        <f>'5'!G71</f>
        <v>14118.3</v>
      </c>
    </row>
  </sheetData>
  <mergeCells count="30">
    <mergeCell ref="C28:F28"/>
    <mergeCell ref="A35:B35"/>
    <mergeCell ref="A10:F10"/>
    <mergeCell ref="C2:F2"/>
    <mergeCell ref="C3:F3"/>
    <mergeCell ref="C4:F4"/>
    <mergeCell ref="C18:F18"/>
    <mergeCell ref="A25:B25"/>
    <mergeCell ref="A17:F17"/>
    <mergeCell ref="A8:F8"/>
    <mergeCell ref="A78:F78"/>
    <mergeCell ref="A86:F86"/>
    <mergeCell ref="C87:F87"/>
    <mergeCell ref="A93:B93"/>
    <mergeCell ref="A94:B94"/>
    <mergeCell ref="B83:F83"/>
    <mergeCell ref="A75:B75"/>
    <mergeCell ref="A73:B73"/>
    <mergeCell ref="A74:B74"/>
    <mergeCell ref="C38:F38"/>
    <mergeCell ref="A45:B45"/>
    <mergeCell ref="A48:B48"/>
    <mergeCell ref="A46:B46"/>
    <mergeCell ref="A47:B47"/>
    <mergeCell ref="A53:F53"/>
    <mergeCell ref="C54:F54"/>
    <mergeCell ref="A60:B60"/>
    <mergeCell ref="A66:F66"/>
    <mergeCell ref="C67:F67"/>
    <mergeCell ref="A61:B61"/>
  </mergeCells>
  <pageMargins left="0.2" right="0" top="0.75" bottom="0.75" header="0.3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Normal="100" zoomScaleSheetLayoutView="100" workbookViewId="0">
      <selection activeCell="B93" sqref="B93"/>
    </sheetView>
  </sheetViews>
  <sheetFormatPr defaultColWidth="10.6640625" defaultRowHeight="13.5"/>
  <cols>
    <col min="1" max="1" width="48.83203125" style="1" customWidth="1"/>
    <col min="2" max="2" width="66.83203125" style="1" customWidth="1"/>
    <col min="3" max="3" width="18.5" style="1" bestFit="1" customWidth="1"/>
    <col min="4" max="4" width="17" style="1" customWidth="1"/>
    <col min="5" max="5" width="18.33203125" style="1" customWidth="1"/>
    <col min="6" max="6" width="19.5" style="1" customWidth="1"/>
    <col min="7" max="7" width="10.6640625" style="1"/>
    <col min="8" max="8" width="15.1640625" style="1" bestFit="1" customWidth="1"/>
    <col min="9" max="12" width="18.1640625" style="1" customWidth="1"/>
    <col min="13" max="16384" width="10.6640625" style="1"/>
  </cols>
  <sheetData>
    <row r="1" spans="1:6">
      <c r="D1" s="2"/>
    </row>
    <row r="2" spans="1:6">
      <c r="C2" s="16"/>
      <c r="D2" s="414" t="s">
        <v>40</v>
      </c>
      <c r="E2" s="414"/>
      <c r="F2" s="414"/>
    </row>
    <row r="3" spans="1:6">
      <c r="C3" s="415" t="s">
        <v>211</v>
      </c>
      <c r="D3" s="415"/>
      <c r="E3" s="415"/>
      <c r="F3" s="415"/>
    </row>
    <row r="4" spans="1:6">
      <c r="C4" s="415" t="s">
        <v>13</v>
      </c>
      <c r="D4" s="415"/>
      <c r="E4" s="415"/>
      <c r="F4" s="415"/>
    </row>
    <row r="5" spans="1:6">
      <c r="C5" s="16"/>
      <c r="D5" s="16"/>
    </row>
    <row r="8" spans="1:6" ht="42" customHeight="1">
      <c r="A8" s="416" t="s">
        <v>288</v>
      </c>
      <c r="B8" s="416"/>
      <c r="C8" s="416"/>
      <c r="D8" s="416"/>
      <c r="E8" s="416"/>
      <c r="F8" s="416"/>
    </row>
    <row r="9" spans="1:6" ht="12.75" customHeight="1">
      <c r="A9" s="80"/>
      <c r="B9" s="80"/>
      <c r="C9" s="80"/>
      <c r="D9" s="80"/>
      <c r="E9" s="3"/>
      <c r="F9" s="3"/>
    </row>
    <row r="10" spans="1:6" s="3" customFormat="1" ht="17.25">
      <c r="A10" s="413" t="s">
        <v>30</v>
      </c>
      <c r="B10" s="413"/>
      <c r="C10" s="413"/>
      <c r="D10" s="413"/>
      <c r="E10" s="413"/>
      <c r="F10" s="413"/>
    </row>
    <row r="11" spans="1:6" s="3" customFormat="1" ht="17.25">
      <c r="A11" s="228"/>
      <c r="B11" s="228"/>
      <c r="C11" s="228"/>
      <c r="D11" s="228"/>
    </row>
    <row r="12" spans="1:6" s="3" customFormat="1" ht="17.25">
      <c r="A12" s="417" t="s">
        <v>151</v>
      </c>
      <c r="B12" s="417"/>
      <c r="C12" s="417"/>
      <c r="D12" s="417"/>
    </row>
    <row r="13" spans="1:6" s="3" customFormat="1" ht="17.25">
      <c r="A13" s="230"/>
      <c r="B13" s="230"/>
      <c r="C13" s="231"/>
      <c r="D13" s="231"/>
    </row>
    <row r="14" spans="1:6" s="3" customFormat="1" ht="17.25">
      <c r="A14" s="232" t="s">
        <v>108</v>
      </c>
      <c r="B14" s="233" t="s">
        <v>109</v>
      </c>
      <c r="C14" s="234"/>
      <c r="D14" s="234"/>
      <c r="E14" s="234"/>
      <c r="F14" s="234"/>
    </row>
    <row r="15" spans="1:6" s="3" customFormat="1" ht="60" customHeight="1">
      <c r="A15" s="124">
        <v>1057</v>
      </c>
      <c r="B15" s="235" t="s">
        <v>145</v>
      </c>
      <c r="C15" s="236"/>
      <c r="D15" s="236"/>
      <c r="E15" s="236"/>
      <c r="F15" s="236"/>
    </row>
    <row r="16" spans="1:6" s="3" customFormat="1" ht="17.25">
      <c r="A16" s="237"/>
      <c r="B16" s="237"/>
      <c r="C16" s="237"/>
      <c r="D16" s="237"/>
      <c r="E16" s="237"/>
      <c r="F16" s="237"/>
    </row>
    <row r="17" spans="1:11" s="3" customFormat="1" ht="17.25">
      <c r="A17" s="411" t="s">
        <v>110</v>
      </c>
      <c r="B17" s="411"/>
      <c r="C17" s="411"/>
      <c r="D17" s="411"/>
      <c r="E17" s="411"/>
      <c r="F17" s="411"/>
    </row>
    <row r="18" spans="1:11" s="3" customFormat="1" ht="17.25">
      <c r="A18" s="237"/>
      <c r="B18" s="237"/>
      <c r="C18" s="237"/>
      <c r="D18" s="237"/>
      <c r="E18" s="237"/>
      <c r="F18" s="237"/>
    </row>
    <row r="19" spans="1:11" s="3" customFormat="1" ht="57" customHeight="1">
      <c r="A19" s="238" t="s">
        <v>111</v>
      </c>
      <c r="B19" s="124" t="s">
        <v>46</v>
      </c>
      <c r="C19" s="406" t="s">
        <v>53</v>
      </c>
      <c r="D19" s="407"/>
      <c r="E19" s="407"/>
      <c r="F19" s="408"/>
    </row>
    <row r="20" spans="1:11" s="3" customFormat="1" ht="34.5">
      <c r="A20" s="238" t="s">
        <v>112</v>
      </c>
      <c r="B20" s="124" t="s">
        <v>123</v>
      </c>
      <c r="C20" s="121" t="s">
        <v>114</v>
      </c>
      <c r="D20" s="121" t="s">
        <v>115</v>
      </c>
      <c r="E20" s="121" t="s">
        <v>116</v>
      </c>
      <c r="F20" s="121" t="s">
        <v>68</v>
      </c>
    </row>
    <row r="21" spans="1:11" s="3" customFormat="1" ht="37.5" customHeight="1">
      <c r="A21" s="239" t="s">
        <v>117</v>
      </c>
      <c r="B21" s="252" t="s">
        <v>218</v>
      </c>
      <c r="C21" s="127"/>
      <c r="D21" s="127"/>
      <c r="E21" s="127"/>
      <c r="F21" s="127"/>
    </row>
    <row r="22" spans="1:11" s="3" customFormat="1" ht="53.25" customHeight="1">
      <c r="A22" s="240" t="s">
        <v>118</v>
      </c>
      <c r="B22" s="241" t="s">
        <v>219</v>
      </c>
      <c r="C22" s="127"/>
      <c r="D22" s="127"/>
      <c r="E22" s="127"/>
      <c r="F22" s="127"/>
    </row>
    <row r="23" spans="1:11" s="3" customFormat="1" ht="17.25">
      <c r="A23" s="239" t="s">
        <v>119</v>
      </c>
      <c r="B23" s="253" t="s">
        <v>31</v>
      </c>
      <c r="C23" s="127"/>
      <c r="D23" s="127"/>
      <c r="E23" s="127"/>
      <c r="F23" s="127"/>
    </row>
    <row r="24" spans="1:11" s="3" customFormat="1" ht="37.5" customHeight="1">
      <c r="A24" s="127" t="s">
        <v>152</v>
      </c>
      <c r="B24" s="253" t="s">
        <v>220</v>
      </c>
      <c r="C24" s="127"/>
      <c r="D24" s="127"/>
      <c r="E24" s="127"/>
      <c r="F24" s="127"/>
    </row>
    <row r="25" spans="1:11" s="3" customFormat="1" ht="17.25">
      <c r="A25" s="242"/>
      <c r="B25" s="243" t="s">
        <v>148</v>
      </c>
      <c r="C25" s="127"/>
      <c r="D25" s="127"/>
      <c r="E25" s="127"/>
      <c r="F25" s="127"/>
    </row>
    <row r="26" spans="1:11" ht="25.5" customHeight="1">
      <c r="A26" s="404" t="s">
        <v>33</v>
      </c>
      <c r="B26" s="404"/>
      <c r="C26" s="245">
        <f>'6'!G21</f>
        <v>81836.399999999994</v>
      </c>
      <c r="D26" s="245">
        <f>'6'!H21</f>
        <v>110586.4</v>
      </c>
      <c r="E26" s="245">
        <f>'6'!I21</f>
        <v>139336.4</v>
      </c>
      <c r="F26" s="245">
        <f>'6'!J21</f>
        <v>167386.4</v>
      </c>
      <c r="G26" s="54"/>
      <c r="H26" s="54"/>
      <c r="I26" s="54"/>
      <c r="J26" s="54"/>
      <c r="K26" s="54"/>
    </row>
    <row r="27" spans="1:11" ht="13.5" customHeight="1">
      <c r="A27" s="250"/>
      <c r="B27" s="250"/>
      <c r="C27" s="251"/>
      <c r="D27" s="251"/>
      <c r="E27" s="251"/>
      <c r="F27" s="251"/>
      <c r="G27" s="54"/>
      <c r="H27" s="54"/>
      <c r="I27" s="54"/>
      <c r="J27" s="54"/>
      <c r="K27" s="54"/>
    </row>
    <row r="28" spans="1:11" s="3" customFormat="1" ht="17.25">
      <c r="A28" s="237"/>
      <c r="B28" s="237"/>
      <c r="C28" s="237"/>
      <c r="D28" s="237"/>
      <c r="E28" s="237"/>
      <c r="F28" s="237"/>
    </row>
    <row r="29" spans="1:11" s="3" customFormat="1" ht="57" customHeight="1">
      <c r="A29" s="238" t="s">
        <v>111</v>
      </c>
      <c r="B29" s="124" t="s">
        <v>46</v>
      </c>
      <c r="C29" s="406" t="s">
        <v>53</v>
      </c>
      <c r="D29" s="407"/>
      <c r="E29" s="407"/>
      <c r="F29" s="408"/>
    </row>
    <row r="30" spans="1:11" s="3" customFormat="1" ht="34.5">
      <c r="A30" s="238" t="s">
        <v>112</v>
      </c>
      <c r="B30" s="124" t="s">
        <v>213</v>
      </c>
      <c r="C30" s="121" t="s">
        <v>114</v>
      </c>
      <c r="D30" s="121" t="s">
        <v>115</v>
      </c>
      <c r="E30" s="121" t="s">
        <v>116</v>
      </c>
      <c r="F30" s="121" t="s">
        <v>68</v>
      </c>
    </row>
    <row r="31" spans="1:11" s="3" customFormat="1" ht="37.5" customHeight="1">
      <c r="A31" s="239" t="s">
        <v>117</v>
      </c>
      <c r="B31" s="252" t="s">
        <v>214</v>
      </c>
      <c r="C31" s="127"/>
      <c r="D31" s="127"/>
      <c r="E31" s="127"/>
      <c r="F31" s="127"/>
    </row>
    <row r="32" spans="1:11" s="3" customFormat="1" ht="53.25" customHeight="1">
      <c r="A32" s="240" t="s">
        <v>118</v>
      </c>
      <c r="B32" s="241" t="s">
        <v>215</v>
      </c>
      <c r="C32" s="127"/>
      <c r="D32" s="127"/>
      <c r="E32" s="127"/>
      <c r="F32" s="127"/>
    </row>
    <row r="33" spans="1:11" s="3" customFormat="1" ht="17.25">
      <c r="A33" s="239" t="s">
        <v>119</v>
      </c>
      <c r="B33" s="253" t="s">
        <v>31</v>
      </c>
      <c r="C33" s="127"/>
      <c r="D33" s="127"/>
      <c r="E33" s="127"/>
      <c r="F33" s="127"/>
    </row>
    <row r="34" spans="1:11" s="3" customFormat="1" ht="37.5" customHeight="1">
      <c r="A34" s="127" t="s">
        <v>217</v>
      </c>
      <c r="B34" s="253" t="s">
        <v>216</v>
      </c>
      <c r="C34" s="127"/>
      <c r="D34" s="127"/>
      <c r="E34" s="127"/>
      <c r="F34" s="127"/>
    </row>
    <row r="35" spans="1:11" s="3" customFormat="1" ht="17.25">
      <c r="A35" s="242"/>
      <c r="B35" s="243" t="s">
        <v>148</v>
      </c>
      <c r="C35" s="127"/>
      <c r="D35" s="127"/>
      <c r="E35" s="127"/>
      <c r="F35" s="127"/>
    </row>
    <row r="36" spans="1:11" ht="25.5" customHeight="1">
      <c r="A36" s="404" t="s">
        <v>33</v>
      </c>
      <c r="B36" s="404"/>
      <c r="C36" s="245">
        <f>'6'!G30</f>
        <v>17864</v>
      </c>
      <c r="D36" s="245">
        <f>'6'!H30</f>
        <v>44910</v>
      </c>
      <c r="E36" s="245">
        <f>'6'!I30</f>
        <v>72156</v>
      </c>
      <c r="F36" s="245">
        <f>'6'!J30</f>
        <v>107484</v>
      </c>
      <c r="G36" s="54"/>
      <c r="H36" s="54"/>
      <c r="I36" s="54"/>
      <c r="J36" s="54"/>
      <c r="K36" s="54"/>
    </row>
    <row r="37" spans="1:11" ht="13.5" customHeight="1">
      <c r="A37" s="250"/>
      <c r="B37" s="250"/>
      <c r="C37" s="251"/>
      <c r="D37" s="251"/>
      <c r="E37" s="251"/>
      <c r="F37" s="251"/>
      <c r="G37" s="54"/>
      <c r="H37" s="54"/>
      <c r="I37" s="54"/>
      <c r="J37" s="54"/>
      <c r="K37" s="54"/>
    </row>
    <row r="38" spans="1:11" s="3" customFormat="1" ht="17.25">
      <c r="A38" s="237"/>
      <c r="B38" s="237"/>
      <c r="C38" s="237"/>
      <c r="D38" s="237"/>
      <c r="E38" s="237"/>
      <c r="F38" s="237"/>
    </row>
    <row r="39" spans="1:11" s="3" customFormat="1" ht="57" customHeight="1">
      <c r="A39" s="238" t="s">
        <v>111</v>
      </c>
      <c r="B39" s="124" t="s">
        <v>46</v>
      </c>
      <c r="C39" s="406" t="s">
        <v>53</v>
      </c>
      <c r="D39" s="407"/>
      <c r="E39" s="407"/>
      <c r="F39" s="408"/>
    </row>
    <row r="40" spans="1:11" s="3" customFormat="1" ht="34.5">
      <c r="A40" s="238" t="s">
        <v>9</v>
      </c>
      <c r="B40" s="124">
        <v>31001</v>
      </c>
      <c r="C40" s="121" t="s">
        <v>114</v>
      </c>
      <c r="D40" s="121" t="s">
        <v>115</v>
      </c>
      <c r="E40" s="121" t="s">
        <v>116</v>
      </c>
      <c r="F40" s="121" t="s">
        <v>68</v>
      </c>
    </row>
    <row r="41" spans="1:11" s="3" customFormat="1" ht="37.5" customHeight="1">
      <c r="A41" s="239" t="s">
        <v>10</v>
      </c>
      <c r="B41" s="252" t="s">
        <v>97</v>
      </c>
      <c r="C41" s="127"/>
      <c r="D41" s="127"/>
      <c r="E41" s="127"/>
      <c r="F41" s="127"/>
    </row>
    <row r="42" spans="1:11" s="3" customFormat="1" ht="53.25" customHeight="1">
      <c r="A42" s="240" t="s">
        <v>11</v>
      </c>
      <c r="B42" s="241" t="s">
        <v>146</v>
      </c>
      <c r="C42" s="127"/>
      <c r="D42" s="127"/>
      <c r="E42" s="127"/>
      <c r="F42" s="127"/>
    </row>
    <row r="43" spans="1:11" s="3" customFormat="1" ht="51.75">
      <c r="A43" s="239" t="s">
        <v>12</v>
      </c>
      <c r="B43" s="253" t="s">
        <v>99</v>
      </c>
      <c r="C43" s="127"/>
      <c r="D43" s="127"/>
      <c r="E43" s="127"/>
      <c r="F43" s="127"/>
    </row>
    <row r="44" spans="1:11" s="3" customFormat="1" ht="37.5" customHeight="1">
      <c r="A44" s="127" t="s">
        <v>147</v>
      </c>
      <c r="B44" s="253" t="s">
        <v>39</v>
      </c>
      <c r="C44" s="127"/>
      <c r="D44" s="127"/>
      <c r="E44" s="127"/>
      <c r="F44" s="127"/>
    </row>
    <row r="45" spans="1:11" s="3" customFormat="1" ht="17.25">
      <c r="A45" s="242"/>
      <c r="B45" s="243" t="s">
        <v>148</v>
      </c>
      <c r="C45" s="127"/>
      <c r="D45" s="127"/>
      <c r="E45" s="127"/>
      <c r="F45" s="127"/>
    </row>
    <row r="46" spans="1:11" s="9" customFormat="1" ht="16.5" customHeight="1">
      <c r="A46" s="409" t="s">
        <v>273</v>
      </c>
      <c r="B46" s="410"/>
      <c r="C46" s="244">
        <v>1</v>
      </c>
      <c r="D46" s="244">
        <v>1</v>
      </c>
      <c r="E46" s="244">
        <v>1</v>
      </c>
      <c r="F46" s="244">
        <v>1</v>
      </c>
      <c r="G46" s="4"/>
    </row>
    <row r="47" spans="1:11" s="9" customFormat="1" ht="17.25">
      <c r="A47" s="409" t="s">
        <v>274</v>
      </c>
      <c r="B47" s="410"/>
      <c r="C47" s="244">
        <v>19</v>
      </c>
      <c r="D47" s="244">
        <v>19</v>
      </c>
      <c r="E47" s="244">
        <v>19</v>
      </c>
      <c r="F47" s="244">
        <v>19</v>
      </c>
      <c r="G47" s="4"/>
    </row>
    <row r="48" spans="1:11" s="9" customFormat="1" ht="17.25" customHeight="1">
      <c r="A48" s="409" t="s">
        <v>149</v>
      </c>
      <c r="B48" s="410"/>
      <c r="C48" s="244"/>
      <c r="D48" s="244"/>
      <c r="E48" s="244"/>
      <c r="F48" s="244">
        <v>5</v>
      </c>
      <c r="G48" s="4"/>
    </row>
    <row r="49" spans="1:11" ht="22.5" customHeight="1">
      <c r="A49" s="404" t="s">
        <v>33</v>
      </c>
      <c r="B49" s="404"/>
      <c r="C49" s="245">
        <f>'6'!G42</f>
        <v>5943</v>
      </c>
      <c r="D49" s="245">
        <f>'6'!H42</f>
        <v>5943</v>
      </c>
      <c r="E49" s="245">
        <f>'6'!I42</f>
        <v>5943</v>
      </c>
      <c r="F49" s="245">
        <f>'6'!J42</f>
        <v>5943</v>
      </c>
      <c r="G49" s="54"/>
      <c r="H49" s="54"/>
      <c r="I49" s="54"/>
      <c r="J49" s="54"/>
      <c r="K49" s="54"/>
    </row>
    <row r="50" spans="1:11" ht="17.25">
      <c r="A50" s="3"/>
      <c r="B50" s="3"/>
      <c r="C50" s="3"/>
      <c r="D50" s="3"/>
      <c r="E50" s="3"/>
      <c r="F50" s="3"/>
    </row>
    <row r="51" spans="1:11" ht="17.25">
      <c r="A51" s="3"/>
      <c r="B51" s="3"/>
      <c r="C51" s="3"/>
      <c r="D51" s="3"/>
      <c r="E51" s="3"/>
      <c r="F51" s="3"/>
    </row>
    <row r="52" spans="1:11" ht="17.25">
      <c r="A52" s="3"/>
      <c r="B52" s="3"/>
      <c r="C52" s="3"/>
      <c r="D52" s="3"/>
      <c r="E52" s="3"/>
      <c r="F52" s="3"/>
    </row>
    <row r="53" spans="1:11" ht="17.25">
      <c r="A53" s="232" t="s">
        <v>108</v>
      </c>
      <c r="B53" s="233" t="s">
        <v>109</v>
      </c>
      <c r="C53" s="234"/>
      <c r="D53" s="234"/>
      <c r="E53" s="234"/>
      <c r="F53" s="234"/>
    </row>
    <row r="54" spans="1:11" ht="52.5" customHeight="1">
      <c r="A54" s="124" t="s">
        <v>50</v>
      </c>
      <c r="B54" s="235" t="s">
        <v>122</v>
      </c>
      <c r="C54" s="236"/>
      <c r="D54" s="236"/>
      <c r="E54" s="236"/>
      <c r="F54" s="236"/>
    </row>
    <row r="55" spans="1:11" ht="17.25">
      <c r="A55" s="237"/>
      <c r="B55" s="237"/>
      <c r="C55" s="237"/>
      <c r="D55" s="237"/>
      <c r="E55" s="237"/>
      <c r="F55" s="237"/>
    </row>
    <row r="56" spans="1:11" ht="17.25">
      <c r="A56" s="411" t="s">
        <v>110</v>
      </c>
      <c r="B56" s="411"/>
      <c r="C56" s="411"/>
      <c r="D56" s="411"/>
      <c r="E56" s="411"/>
      <c r="F56" s="411"/>
    </row>
    <row r="57" spans="1:11" ht="36" customHeight="1">
      <c r="A57" s="127" t="s">
        <v>111</v>
      </c>
      <c r="B57" s="124" t="s">
        <v>50</v>
      </c>
      <c r="C57" s="406" t="s">
        <v>53</v>
      </c>
      <c r="D57" s="407"/>
      <c r="E57" s="407"/>
      <c r="F57" s="408"/>
    </row>
    <row r="58" spans="1:11" ht="34.5">
      <c r="A58" s="127" t="s">
        <v>112</v>
      </c>
      <c r="B58" s="124">
        <v>31007</v>
      </c>
      <c r="C58" s="121" t="s">
        <v>114</v>
      </c>
      <c r="D58" s="121" t="s">
        <v>115</v>
      </c>
      <c r="E58" s="121" t="s">
        <v>116</v>
      </c>
      <c r="F58" s="121" t="s">
        <v>68</v>
      </c>
    </row>
    <row r="59" spans="1:11" ht="34.5">
      <c r="A59" s="127" t="s">
        <v>117</v>
      </c>
      <c r="B59" s="124" t="s">
        <v>84</v>
      </c>
      <c r="C59" s="127"/>
      <c r="D59" s="127"/>
      <c r="E59" s="127"/>
      <c r="F59" s="127"/>
    </row>
    <row r="60" spans="1:11" ht="17.25">
      <c r="A60" s="127" t="s">
        <v>118</v>
      </c>
      <c r="B60" s="124" t="s">
        <v>106</v>
      </c>
      <c r="C60" s="127"/>
      <c r="D60" s="127"/>
      <c r="E60" s="127"/>
      <c r="F60" s="127"/>
    </row>
    <row r="61" spans="1:11" ht="51.75">
      <c r="A61" s="127" t="s">
        <v>119</v>
      </c>
      <c r="B61" s="124" t="s">
        <v>120</v>
      </c>
      <c r="C61" s="127"/>
      <c r="D61" s="127"/>
      <c r="E61" s="127"/>
      <c r="F61" s="127"/>
    </row>
    <row r="62" spans="1:11" ht="51.75">
      <c r="A62" s="127" t="s">
        <v>121</v>
      </c>
      <c r="B62" s="323" t="s">
        <v>281</v>
      </c>
      <c r="C62" s="127"/>
      <c r="D62" s="127"/>
      <c r="E62" s="127"/>
      <c r="F62" s="127"/>
    </row>
    <row r="63" spans="1:11" ht="17.25">
      <c r="A63" s="357" t="s">
        <v>32</v>
      </c>
      <c r="B63" s="357"/>
      <c r="C63" s="127"/>
      <c r="D63" s="127"/>
      <c r="E63" s="127"/>
      <c r="F63" s="127"/>
    </row>
    <row r="64" spans="1:11" ht="17.25">
      <c r="A64" s="405" t="s">
        <v>275</v>
      </c>
      <c r="B64" s="405"/>
      <c r="C64" s="244">
        <v>1</v>
      </c>
      <c r="D64" s="244">
        <v>1</v>
      </c>
      <c r="E64" s="244">
        <v>1</v>
      </c>
      <c r="F64" s="244">
        <v>1</v>
      </c>
    </row>
    <row r="65" spans="1:6" ht="17.25">
      <c r="A65" s="404" t="s">
        <v>33</v>
      </c>
      <c r="B65" s="404"/>
      <c r="C65" s="245">
        <f>'6'!G84</f>
        <v>172800</v>
      </c>
      <c r="D65" s="245">
        <f>'6'!H84</f>
        <v>172800</v>
      </c>
      <c r="E65" s="245">
        <f>'6'!I84</f>
        <v>172800</v>
      </c>
      <c r="F65" s="245">
        <f>'6'!J84</f>
        <v>172800</v>
      </c>
    </row>
    <row r="66" spans="1:6" ht="17.25">
      <c r="A66" s="3"/>
      <c r="B66" s="3"/>
      <c r="C66" s="3"/>
      <c r="D66" s="3"/>
      <c r="E66" s="3"/>
      <c r="F66" s="3"/>
    </row>
    <row r="67" spans="1:6" s="3" customFormat="1" ht="17.25">
      <c r="A67" s="255"/>
      <c r="B67" s="255"/>
      <c r="C67" s="255"/>
      <c r="D67" s="255"/>
    </row>
    <row r="68" spans="1:6" s="3" customFormat="1" ht="17.25">
      <c r="A68" s="246" t="s">
        <v>108</v>
      </c>
      <c r="B68" s="233" t="s">
        <v>109</v>
      </c>
      <c r="C68" s="234"/>
      <c r="D68" s="234"/>
      <c r="E68" s="234"/>
      <c r="F68" s="234"/>
    </row>
    <row r="69" spans="1:6" s="3" customFormat="1" ht="17.25">
      <c r="A69" s="124">
        <v>1182</v>
      </c>
      <c r="B69" s="248" t="s">
        <v>221</v>
      </c>
      <c r="C69" s="236"/>
      <c r="D69" s="236"/>
      <c r="E69" s="236"/>
      <c r="F69" s="236"/>
    </row>
    <row r="70" spans="1:6" s="3" customFormat="1" ht="17.25">
      <c r="A70" s="237"/>
      <c r="B70" s="237"/>
      <c r="C70" s="237"/>
      <c r="D70" s="237"/>
      <c r="E70" s="237"/>
      <c r="F70" s="237"/>
    </row>
    <row r="71" spans="1:6" s="3" customFormat="1" ht="17.25">
      <c r="A71" s="411" t="s">
        <v>110</v>
      </c>
      <c r="B71" s="411"/>
      <c r="C71" s="411"/>
      <c r="D71" s="411"/>
      <c r="E71" s="411"/>
      <c r="F71" s="411"/>
    </row>
    <row r="72" spans="1:6" s="3" customFormat="1" ht="57" customHeight="1">
      <c r="A72" s="127" t="s">
        <v>111</v>
      </c>
      <c r="B72" s="124" t="s">
        <v>222</v>
      </c>
      <c r="C72" s="406" t="s">
        <v>53</v>
      </c>
      <c r="D72" s="407"/>
      <c r="E72" s="407"/>
      <c r="F72" s="408"/>
    </row>
    <row r="73" spans="1:6" s="3" customFormat="1" ht="34.5">
      <c r="A73" s="127" t="s">
        <v>112</v>
      </c>
      <c r="B73" s="124" t="s">
        <v>113</v>
      </c>
      <c r="C73" s="121" t="s">
        <v>114</v>
      </c>
      <c r="D73" s="121" t="s">
        <v>115</v>
      </c>
      <c r="E73" s="121" t="s">
        <v>116</v>
      </c>
      <c r="F73" s="121" t="s">
        <v>68</v>
      </c>
    </row>
    <row r="74" spans="1:6" s="3" customFormat="1" ht="48.75" customHeight="1">
      <c r="A74" s="127" t="s">
        <v>117</v>
      </c>
      <c r="B74" s="124" t="s">
        <v>223</v>
      </c>
      <c r="C74" s="127"/>
      <c r="D74" s="127"/>
      <c r="E74" s="127"/>
      <c r="F74" s="127"/>
    </row>
    <row r="75" spans="1:6" s="3" customFormat="1" ht="34.5">
      <c r="A75" s="127" t="s">
        <v>118</v>
      </c>
      <c r="B75" s="247" t="s">
        <v>223</v>
      </c>
      <c r="C75" s="127"/>
      <c r="D75" s="127"/>
      <c r="E75" s="127"/>
      <c r="F75" s="127"/>
    </row>
    <row r="76" spans="1:6" s="3" customFormat="1" ht="51.75">
      <c r="A76" s="127" t="s">
        <v>119</v>
      </c>
      <c r="B76" s="124" t="s">
        <v>120</v>
      </c>
      <c r="C76" s="127"/>
      <c r="D76" s="127"/>
      <c r="E76" s="127"/>
      <c r="F76" s="127"/>
    </row>
    <row r="77" spans="1:6" s="3" customFormat="1" ht="49.5" customHeight="1">
      <c r="A77" s="322" t="s">
        <v>121</v>
      </c>
      <c r="B77" s="124" t="s">
        <v>224</v>
      </c>
      <c r="C77" s="127"/>
      <c r="D77" s="127"/>
      <c r="E77" s="127"/>
      <c r="F77" s="127"/>
    </row>
    <row r="78" spans="1:6" s="3" customFormat="1" ht="17.25">
      <c r="A78" s="357" t="s">
        <v>32</v>
      </c>
      <c r="B78" s="357"/>
      <c r="C78" s="127"/>
      <c r="D78" s="127"/>
      <c r="E78" s="127"/>
      <c r="F78" s="127"/>
    </row>
    <row r="79" spans="1:6" ht="22.5" customHeight="1">
      <c r="A79" s="404" t="s">
        <v>33</v>
      </c>
      <c r="B79" s="404"/>
      <c r="C79" s="245">
        <f>'6'!G73</f>
        <v>4441.3999999999996</v>
      </c>
      <c r="D79" s="245">
        <f>'6'!H73</f>
        <v>504441.4</v>
      </c>
      <c r="E79" s="245">
        <f>'6'!I73</f>
        <v>504441.4</v>
      </c>
      <c r="F79" s="245">
        <f>'6'!J73</f>
        <v>504441.4</v>
      </c>
    </row>
    <row r="80" spans="1:6" ht="17.25">
      <c r="A80" s="237"/>
      <c r="B80" s="237"/>
      <c r="C80" s="237"/>
      <c r="D80" s="237"/>
      <c r="E80" s="237"/>
      <c r="F80" s="237"/>
    </row>
    <row r="81" spans="1:6" ht="17.25">
      <c r="A81" s="250"/>
      <c r="B81" s="250"/>
      <c r="C81" s="254"/>
      <c r="D81" s="254"/>
      <c r="E81" s="254"/>
      <c r="F81" s="254"/>
    </row>
    <row r="82" spans="1:6" ht="17.25">
      <c r="A82" s="3"/>
      <c r="B82" s="3"/>
      <c r="C82" s="3"/>
      <c r="D82" s="3"/>
      <c r="E82" s="3"/>
      <c r="F82" s="3"/>
    </row>
    <row r="83" spans="1:6" ht="17.25">
      <c r="A83" s="3"/>
      <c r="B83" s="3"/>
      <c r="C83" s="3"/>
      <c r="D83" s="3"/>
      <c r="E83" s="3"/>
      <c r="F83" s="3"/>
    </row>
    <row r="84" spans="1:6" ht="17.25">
      <c r="A84" s="111" t="s">
        <v>108</v>
      </c>
      <c r="B84" s="411" t="s">
        <v>109</v>
      </c>
      <c r="C84" s="411"/>
      <c r="D84" s="411"/>
      <c r="E84" s="411"/>
      <c r="F84" s="411"/>
    </row>
    <row r="85" spans="1:6" ht="39" customHeight="1">
      <c r="A85" s="124" t="s">
        <v>48</v>
      </c>
      <c r="B85" s="235" t="s">
        <v>49</v>
      </c>
      <c r="C85" s="236"/>
      <c r="D85" s="236"/>
      <c r="E85" s="236"/>
      <c r="F85" s="236"/>
    </row>
    <row r="86" spans="1:6" ht="17.25">
      <c r="A86" s="237"/>
      <c r="B86" s="237"/>
      <c r="C86" s="237"/>
      <c r="D86" s="237"/>
      <c r="E86" s="237"/>
      <c r="F86" s="237"/>
    </row>
    <row r="87" spans="1:6" ht="17.25">
      <c r="A87" s="411" t="s">
        <v>110</v>
      </c>
      <c r="B87" s="411"/>
      <c r="C87" s="411"/>
      <c r="D87" s="411"/>
      <c r="E87" s="411"/>
      <c r="F87" s="411"/>
    </row>
    <row r="88" spans="1:6" ht="27.75" customHeight="1">
      <c r="A88" s="127" t="s">
        <v>111</v>
      </c>
      <c r="B88" s="124" t="s">
        <v>48</v>
      </c>
      <c r="C88" s="406" t="s">
        <v>53</v>
      </c>
      <c r="D88" s="407"/>
      <c r="E88" s="407"/>
      <c r="F88" s="408"/>
    </row>
    <row r="89" spans="1:6" ht="34.5">
      <c r="A89" s="127" t="s">
        <v>112</v>
      </c>
      <c r="B89" s="124">
        <v>11019</v>
      </c>
      <c r="C89" s="121" t="s">
        <v>114</v>
      </c>
      <c r="D89" s="121" t="s">
        <v>115</v>
      </c>
      <c r="E89" s="121" t="s">
        <v>116</v>
      </c>
      <c r="F89" s="121" t="s">
        <v>68</v>
      </c>
    </row>
    <row r="90" spans="1:6" ht="69">
      <c r="A90" s="127" t="s">
        <v>117</v>
      </c>
      <c r="B90" s="124" t="s">
        <v>283</v>
      </c>
      <c r="C90" s="127"/>
      <c r="D90" s="127"/>
      <c r="E90" s="127"/>
      <c r="F90" s="127"/>
    </row>
    <row r="91" spans="1:6" ht="69">
      <c r="A91" s="127" t="s">
        <v>118</v>
      </c>
      <c r="B91" s="124" t="s">
        <v>289</v>
      </c>
      <c r="C91" s="127"/>
      <c r="D91" s="127"/>
      <c r="E91" s="127"/>
      <c r="F91" s="127"/>
    </row>
    <row r="92" spans="1:6" ht="17.25">
      <c r="A92" s="127" t="s">
        <v>119</v>
      </c>
      <c r="B92" s="124" t="s">
        <v>31</v>
      </c>
      <c r="C92" s="127"/>
      <c r="D92" s="127"/>
      <c r="E92" s="127"/>
      <c r="F92" s="127"/>
    </row>
    <row r="93" spans="1:6" ht="34.5">
      <c r="A93" s="127" t="s">
        <v>124</v>
      </c>
      <c r="B93" s="124" t="s">
        <v>277</v>
      </c>
      <c r="C93" s="127"/>
      <c r="D93" s="127"/>
      <c r="E93" s="127"/>
      <c r="F93" s="127"/>
    </row>
    <row r="94" spans="1:6" ht="17.25">
      <c r="A94" s="357" t="s">
        <v>32</v>
      </c>
      <c r="B94" s="357"/>
      <c r="C94" s="127"/>
      <c r="D94" s="127"/>
      <c r="E94" s="127"/>
      <c r="F94" s="127"/>
    </row>
    <row r="95" spans="1:6" ht="17.25">
      <c r="A95" s="404" t="s">
        <v>33</v>
      </c>
      <c r="B95" s="404"/>
      <c r="C95" s="123">
        <f>'5'!D71</f>
        <v>14118.3</v>
      </c>
      <c r="D95" s="123">
        <f>'5'!E71</f>
        <v>14118.3</v>
      </c>
      <c r="E95" s="123">
        <f>'5'!F71</f>
        <v>14118.3</v>
      </c>
      <c r="F95" s="123">
        <f>'5'!G71</f>
        <v>14118.3</v>
      </c>
    </row>
    <row r="96" spans="1:6" ht="17.25">
      <c r="A96" s="3"/>
      <c r="B96" s="3"/>
      <c r="C96" s="3"/>
      <c r="D96" s="3"/>
      <c r="E96" s="3"/>
      <c r="F96" s="3"/>
    </row>
    <row r="97" spans="1:6" ht="17.25">
      <c r="A97" s="3"/>
      <c r="B97" s="3"/>
      <c r="C97" s="3"/>
      <c r="D97" s="3"/>
      <c r="E97" s="3"/>
      <c r="F97" s="3"/>
    </row>
  </sheetData>
  <mergeCells count="30">
    <mergeCell ref="D2:F2"/>
    <mergeCell ref="C3:F3"/>
    <mergeCell ref="C4:F4"/>
    <mergeCell ref="C19:F19"/>
    <mergeCell ref="A26:B26"/>
    <mergeCell ref="A8:F8"/>
    <mergeCell ref="A17:F17"/>
    <mergeCell ref="A12:D12"/>
    <mergeCell ref="A10:F10"/>
    <mergeCell ref="A49:B49"/>
    <mergeCell ref="C29:F29"/>
    <mergeCell ref="A36:B36"/>
    <mergeCell ref="C39:F39"/>
    <mergeCell ref="A46:B46"/>
    <mergeCell ref="A47:B47"/>
    <mergeCell ref="A48:B48"/>
    <mergeCell ref="A56:F56"/>
    <mergeCell ref="A65:B65"/>
    <mergeCell ref="C72:F72"/>
    <mergeCell ref="A78:B78"/>
    <mergeCell ref="A79:B79"/>
    <mergeCell ref="C57:F57"/>
    <mergeCell ref="A94:B94"/>
    <mergeCell ref="A95:B95"/>
    <mergeCell ref="B84:F84"/>
    <mergeCell ref="A87:F87"/>
    <mergeCell ref="A63:B63"/>
    <mergeCell ref="C88:F88"/>
    <mergeCell ref="A64:B64"/>
    <mergeCell ref="A71:F71"/>
  </mergeCells>
  <pageMargins left="0.393700787" right="0" top="0.47244094488188998" bottom="0.511811023622047" header="0.31496062992126" footer="0.31496062992126"/>
  <pageSetup paperSize="9" scale="78" firstPageNumber="123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keywords>Mulberry 2.0</cp:keywords>
  <cp:lastModifiedBy>Zara Margaryan</cp:lastModifiedBy>
  <cp:lastPrinted>2022-01-12T12:13:32Z</cp:lastPrinted>
  <dcterms:created xsi:type="dcterms:W3CDTF">2018-09-30T11:43:43Z</dcterms:created>
  <dcterms:modified xsi:type="dcterms:W3CDTF">2022-02-01T10:45:58Z</dcterms:modified>
</cp:coreProperties>
</file>