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hidePivotFieldList="1" defaultThemeVersion="124226"/>
  <mc:AlternateContent xmlns:mc="http://schemas.openxmlformats.org/markup-compatibility/2006">
    <mc:Choice Requires="x15">
      <x15ac:absPath xmlns:x15ac="http://schemas.microsoft.com/office/spreadsheetml/2010/11/ac" url="D:\subvencia\2021\ֆինանսավորում\400000\1\"/>
    </mc:Choice>
  </mc:AlternateContent>
  <bookViews>
    <workbookView xWindow="0" yWindow="0" windowWidth="28800" windowHeight="12435" tabRatio="423"/>
  </bookViews>
  <sheets>
    <sheet name="1" sheetId="51" r:id="rId1"/>
    <sheet name="2" sheetId="59" r:id="rId2"/>
    <sheet name="3" sheetId="58" r:id="rId3"/>
    <sheet name="4" sheetId="54" r:id="rId4"/>
    <sheet name="5" sheetId="60" r:id="rId5"/>
    <sheet name="6" sheetId="56" r:id="rId6"/>
    <sheet name="7" sheetId="57" r:id="rId7"/>
    <sheet name="8" sheetId="61" r:id="rId8"/>
  </sheets>
  <externalReferences>
    <externalReference r:id="rId9"/>
    <externalReference r:id="rId10"/>
    <externalReference r:id="rId11"/>
  </externalReferences>
  <definedNames>
    <definedName name="_tab10" localSheetId="6">#REF!</definedName>
    <definedName name="_tab10">#REF!</definedName>
    <definedName name="_tab11" localSheetId="6">#REF!</definedName>
    <definedName name="_tab11">#REF!</definedName>
    <definedName name="_tab12" localSheetId="6">#REF!</definedName>
    <definedName name="_tab12">#REF!</definedName>
    <definedName name="_tab13" localSheetId="6">#REF!</definedName>
    <definedName name="_tab13">#REF!</definedName>
    <definedName name="_tab14" localSheetId="6">#REF!</definedName>
    <definedName name="_tab14">#REF!</definedName>
    <definedName name="_tab15" localSheetId="6">#REF!</definedName>
    <definedName name="_tab15">#REF!</definedName>
    <definedName name="_tab16" localSheetId="6">#REF!</definedName>
    <definedName name="_tab16">#REF!</definedName>
    <definedName name="_tab17" localSheetId="6">#REF!</definedName>
    <definedName name="_tab17">#REF!</definedName>
    <definedName name="_tab18" localSheetId="6">#REF!</definedName>
    <definedName name="_tab18">#REF!</definedName>
    <definedName name="_tab19" localSheetId="6">#REF!</definedName>
    <definedName name="_tab19">#REF!</definedName>
    <definedName name="_tab20" localSheetId="6">#REF!</definedName>
    <definedName name="_tab20">#REF!</definedName>
    <definedName name="_tab21" localSheetId="6">#REF!</definedName>
    <definedName name="_tab21">#REF!</definedName>
    <definedName name="_tab22" localSheetId="6">#REF!</definedName>
    <definedName name="_tab22">#REF!</definedName>
    <definedName name="_tab23" localSheetId="6">#REF!</definedName>
    <definedName name="_tab23">#REF!</definedName>
    <definedName name="_tab24" localSheetId="6">#REF!</definedName>
    <definedName name="_tab24">#REF!</definedName>
    <definedName name="_tab5" localSheetId="6">#REF!</definedName>
    <definedName name="_tab5">#REF!</definedName>
    <definedName name="_tab6" localSheetId="6">#REF!</definedName>
    <definedName name="_tab6">#REF!</definedName>
    <definedName name="_tab7" localSheetId="6">#REF!</definedName>
    <definedName name="_tab7">#REF!</definedName>
    <definedName name="_tab8" localSheetId="6">#REF!</definedName>
    <definedName name="_tab8">#REF!</definedName>
    <definedName name="_tab9" localSheetId="6">#REF!</definedName>
    <definedName name="_tab9">#REF!</definedName>
    <definedName name="AgencyCode" localSheetId="1">#REF!</definedName>
    <definedName name="AgencyCode" localSheetId="4">#REF!</definedName>
    <definedName name="AgencyCode">#REF!</definedName>
    <definedName name="AgencyName" localSheetId="4">#REF!</definedName>
    <definedName name="AgencyName" localSheetId="7">#REF!</definedName>
    <definedName name="AgencyName">#REF!</definedName>
    <definedName name="Functional1" localSheetId="4">#REF!</definedName>
    <definedName name="Functional1" localSheetId="7">#REF!</definedName>
    <definedName name="Functional1">#REF!</definedName>
    <definedName name="PANature" localSheetId="4">#REF!</definedName>
    <definedName name="PANature" localSheetId="7">#REF!</definedName>
    <definedName name="PANature">#REF!</definedName>
    <definedName name="par_count" localSheetId="6">#REF!,#REF!,#REF!,#REF!,#REF!,#REF!,#REF!,#REF!,#REF!,#REF!,#REF!,#REF!,#REF!,#REF!,#REF!</definedName>
    <definedName name="par_count">#REF!,#REF!,#REF!,#REF!,#REF!,#REF!,#REF!,#REF!,#REF!,#REF!,#REF!,#REF!,#REF!,#REF!,#REF!</definedName>
    <definedName name="par_qual" localSheetId="6">#REF!,#REF!,#REF!,#REF!,#REF!</definedName>
    <definedName name="par_qual">#REF!,#REF!,#REF!,#REF!,#REF!</definedName>
    <definedName name="par_time" localSheetId="6">#REF!,#REF!,#REF!,#REF!</definedName>
    <definedName name="par_time">#REF!,#REF!,#REF!,#REF!</definedName>
    <definedName name="par2.12s" localSheetId="6">#REF!</definedName>
    <definedName name="par2.12s">#REF!</definedName>
    <definedName name="par2.4s" localSheetId="6">#REF!,#REF!,#REF!,#REF!,#REF!,#REF!,#REF!,#REF!,#REF!,#REF!,#REF!,#REF!,#REF!,#REF!,#REF!,#REF!</definedName>
    <definedName name="par2.4s">#REF!,#REF!,#REF!,#REF!,#REF!,#REF!,#REF!,#REF!,#REF!,#REF!,#REF!,#REF!,#REF!,#REF!,#REF!,#REF!</definedName>
    <definedName name="par2.5s" localSheetId="6">#REF!,#REF!</definedName>
    <definedName name="par2.5s">#REF!,#REF!</definedName>
    <definedName name="par2.6s" localSheetId="6">#REF!,#REF!,#REF!,#REF!</definedName>
    <definedName name="par2.6s">#REF!,#REF!,#REF!,#REF!</definedName>
    <definedName name="par2.7s" localSheetId="6">#REF!,#REF!</definedName>
    <definedName name="par2.7s">#REF!,#REF!</definedName>
    <definedName name="par2.9s" localSheetId="6">#REF!,#REF!,#REF!,#REF!,#REF!,#REF!,#REF!,#REF!,#REF!,#REF!,#REF!,#REF!,#REF!,#REF!,#REF!,#REF!</definedName>
    <definedName name="par2.9s">#REF!,#REF!,#REF!,#REF!,#REF!,#REF!,#REF!,#REF!,#REF!,#REF!,#REF!,#REF!,#REF!,#REF!,#REF!,#REF!</definedName>
    <definedName name="par4.10s" localSheetId="6">#REF!,#REF!</definedName>
    <definedName name="par4.10s">#REF!,#REF!</definedName>
    <definedName name="par4.11d" localSheetId="6">#REF!,#REF!,#REF!,#REF!,#REF!</definedName>
    <definedName name="par4.11d">#REF!,#REF!,#REF!,#REF!,#REF!</definedName>
    <definedName name="par4.12d" localSheetId="6">#REF!</definedName>
    <definedName name="par4.12d">#REF!</definedName>
    <definedName name="par4.13s" localSheetId="6">#REF!</definedName>
    <definedName name="par4.13s">#REF!</definedName>
    <definedName name="par4.14" localSheetId="6">#REF!,#REF!,#REF!,#REF!,#REF!,#REF!</definedName>
    <definedName name="par4.14">#REF!,#REF!,#REF!,#REF!,#REF!,#REF!</definedName>
    <definedName name="par4.15" localSheetId="6">#REF!,#REF!,#REF!</definedName>
    <definedName name="par4.15">#REF!,#REF!,#REF!</definedName>
    <definedName name="par4.16" localSheetId="6">#REF!,#REF!,#REF!</definedName>
    <definedName name="par4.16">#REF!,#REF!,#REF!</definedName>
    <definedName name="par4.17" localSheetId="6">#REF!,#REF!,#REF!,#REF!</definedName>
    <definedName name="par4.17">#REF!,#REF!,#REF!,#REF!</definedName>
    <definedName name="par4.18d" localSheetId="6">#REF!,#REF!</definedName>
    <definedName name="par4.18d">#REF!,#REF!</definedName>
    <definedName name="par4.19s" localSheetId="6">#REF!</definedName>
    <definedName name="par4.19s">#REF!</definedName>
    <definedName name="par4.20f" localSheetId="6">#REF!</definedName>
    <definedName name="par4.20f">#REF!</definedName>
    <definedName name="par4.21f" localSheetId="6">#REF!</definedName>
    <definedName name="par4.21f">#REF!</definedName>
    <definedName name="par4.22" localSheetId="6">#REF!</definedName>
    <definedName name="par4.22">#REF!</definedName>
    <definedName name="par4.4" localSheetId="6">#REF!</definedName>
    <definedName name="par4.4">#REF!</definedName>
    <definedName name="par4.5" localSheetId="6">#REF!</definedName>
    <definedName name="par4.5">#REF!</definedName>
    <definedName name="par4.6s" localSheetId="6">#REF!</definedName>
    <definedName name="par4.6s">#REF!</definedName>
    <definedName name="par4.7s" localSheetId="6">#REF!</definedName>
    <definedName name="par4.7s">#REF!</definedName>
    <definedName name="par4.8" localSheetId="6">#REF!,#REF!,#REF!,#REF!,#REF!</definedName>
    <definedName name="par4.8">#REF!,#REF!,#REF!,#REF!,#REF!</definedName>
    <definedName name="par4.9" localSheetId="6">#REF!,#REF!,#REF!,#REF!,#REF!,#REF!</definedName>
    <definedName name="par4.9">#REF!,#REF!,#REF!,#REF!,#REF!,#REF!</definedName>
    <definedName name="par5.1" localSheetId="6">#REF!,#REF!</definedName>
    <definedName name="par5.1">#REF!,#REF!</definedName>
    <definedName name="par5.3" localSheetId="6">#REF!,#REF!,#REF!,#REF!,#REF!,#REF!</definedName>
    <definedName name="par5.3">#REF!,#REF!,#REF!,#REF!,#REF!,#REF!</definedName>
    <definedName name="par5.4" localSheetId="6">#REF!,#REF!,#REF!,#REF!,#REF!</definedName>
    <definedName name="par5.4">#REF!,#REF!,#REF!,#REF!,#REF!</definedName>
    <definedName name="par5.5" localSheetId="6">#REF!</definedName>
    <definedName name="par5.5">#REF!</definedName>
    <definedName name="par5.6" localSheetId="6">#REF!,#REF!</definedName>
    <definedName name="par5.6">#REF!,#REF!</definedName>
    <definedName name="PAType" localSheetId="1">#REF!</definedName>
    <definedName name="PAType" localSheetId="4">#REF!</definedName>
    <definedName name="PAType" localSheetId="7">#REF!</definedName>
    <definedName name="PAType">#REF!</definedName>
    <definedName name="Performance2" localSheetId="1">#REF!</definedName>
    <definedName name="Performance2" localSheetId="4">#REF!</definedName>
    <definedName name="Performance2" localSheetId="7">#REF!</definedName>
    <definedName name="Performance2">#REF!</definedName>
    <definedName name="PerformanceType" localSheetId="1">#REF!</definedName>
    <definedName name="PerformanceType" localSheetId="4">#REF!</definedName>
    <definedName name="PerformanceType" localSheetId="7">#REF!</definedName>
    <definedName name="PerformanceType">#REF!</definedName>
    <definedName name="_xlnm.Print_Titles" localSheetId="1">'2'!$6:$8</definedName>
    <definedName name="_xlnm.Print_Titles" localSheetId="4">'5'!$7:$8</definedName>
    <definedName name="program" localSheetId="6">#REF!,#REF!,#REF!,#REF!,#REF!,#REF!,#REF!,#REF!,#REF!,#REF!,#REF!,#REF!,#REF!,#REF!,#REF!,#REF!,#REF!,#REF!,#REF!,#REF!</definedName>
    <definedName name="program">#REF!,#REF!,#REF!,#REF!,#REF!,#REF!,#REF!,#REF!,#REF!,#REF!,#REF!,#REF!,#REF!,#REF!,#REF!,#REF!,#REF!,#REF!,#REF!,#REF!</definedName>
  </definedNames>
  <calcPr calcId="152511"/>
</workbook>
</file>

<file path=xl/calcChain.xml><?xml version="1.0" encoding="utf-8"?>
<calcChain xmlns="http://schemas.openxmlformats.org/spreadsheetml/2006/main">
  <c r="C22" i="57" l="1"/>
  <c r="C21" i="57" s="1"/>
  <c r="D51" i="60" l="1"/>
  <c r="D49" i="60"/>
  <c r="D43" i="60"/>
  <c r="D41" i="60"/>
  <c r="F42" i="59" l="1"/>
  <c r="D181" i="58" l="1"/>
  <c r="D226" i="58"/>
  <c r="D144" i="58" l="1"/>
  <c r="G20" i="61"/>
  <c r="G19" i="61"/>
  <c r="G17" i="61"/>
  <c r="D211" i="58" l="1"/>
  <c r="D205" i="58"/>
  <c r="G71" i="54" s="1"/>
  <c r="G57" i="54"/>
  <c r="D19" i="58"/>
  <c r="D39" i="58"/>
  <c r="D73" i="58"/>
  <c r="D89" i="58"/>
  <c r="D114" i="58"/>
  <c r="D17" i="58" l="1"/>
  <c r="C38" i="57" l="1"/>
  <c r="C260" i="57" s="1"/>
  <c r="C40" i="56"/>
  <c r="C39" i="56" s="1"/>
  <c r="F36" i="59"/>
  <c r="D42" i="59" l="1"/>
  <c r="G133" i="54" s="1"/>
  <c r="G132" i="54" s="1"/>
  <c r="G131" i="54" s="1"/>
  <c r="G130" i="54" s="1"/>
  <c r="G129" i="54" s="1"/>
  <c r="G127" i="54" s="1"/>
  <c r="G126" i="54" s="1"/>
  <c r="G125" i="54" s="1"/>
  <c r="G124" i="54" s="1"/>
  <c r="G123" i="54" s="1"/>
  <c r="G122" i="54" s="1"/>
  <c r="G120" i="54" s="1"/>
  <c r="G118" i="54" s="1"/>
  <c r="H15" i="59"/>
  <c r="H13" i="59" s="1"/>
  <c r="H11" i="59" s="1"/>
  <c r="H9" i="59" s="1"/>
  <c r="G15" i="59"/>
  <c r="G13" i="59" s="1"/>
  <c r="G11" i="59" s="1"/>
  <c r="G9" i="59" s="1"/>
  <c r="F39" i="59"/>
  <c r="F31" i="59"/>
  <c r="F29" i="59"/>
  <c r="F27" i="59"/>
  <c r="F25" i="59"/>
  <c r="F23" i="59"/>
  <c r="F20" i="59"/>
  <c r="F16" i="59"/>
  <c r="F15" i="59" s="1"/>
  <c r="D17" i="59"/>
  <c r="D18" i="59"/>
  <c r="D19" i="59"/>
  <c r="D21" i="59"/>
  <c r="D22" i="59"/>
  <c r="D24" i="59"/>
  <c r="D26" i="59"/>
  <c r="D28" i="59"/>
  <c r="D30" i="59"/>
  <c r="D32" i="59"/>
  <c r="D33" i="59"/>
  <c r="D34" i="59"/>
  <c r="D35" i="59"/>
  <c r="D37" i="59"/>
  <c r="D38" i="59"/>
  <c r="D40" i="59"/>
  <c r="D38" i="60"/>
  <c r="D33" i="60"/>
  <c r="D31" i="60"/>
  <c r="D29" i="60"/>
  <c r="D27" i="60"/>
  <c r="D25" i="60"/>
  <c r="D22" i="60"/>
  <c r="D18" i="60"/>
  <c r="D17" i="60" l="1"/>
  <c r="D15" i="60" s="1"/>
  <c r="D13" i="60" s="1"/>
  <c r="D48" i="60" s="1"/>
  <c r="D46" i="60" s="1"/>
  <c r="D11" i="60" s="1"/>
  <c r="D9" i="60" s="1"/>
  <c r="F13" i="59"/>
  <c r="C112" i="57"/>
  <c r="C302" i="58"/>
  <c r="C272" i="58"/>
  <c r="C233" i="57"/>
  <c r="G78" i="54"/>
  <c r="G84" i="54" s="1"/>
  <c r="C193" i="57"/>
  <c r="G64" i="54"/>
  <c r="C151" i="57"/>
  <c r="G50" i="54"/>
  <c r="G36" i="54"/>
  <c r="C73" i="57"/>
  <c r="G117" i="54" l="1"/>
  <c r="G43" i="54"/>
  <c r="G29" i="54"/>
  <c r="G77" i="54"/>
  <c r="G85" i="54"/>
  <c r="G91" i="54" s="1"/>
  <c r="C131" i="57"/>
  <c r="C91" i="57"/>
  <c r="C173" i="57"/>
  <c r="C213" i="57"/>
  <c r="G22" i="54"/>
  <c r="G26" i="54" s="1"/>
  <c r="C56" i="57"/>
  <c r="G82" i="54"/>
  <c r="G81" i="54"/>
  <c r="G83" i="54"/>
  <c r="G80" i="54"/>
  <c r="D9" i="58"/>
  <c r="D15" i="58" s="1"/>
  <c r="F41" i="59" s="1"/>
  <c r="D41" i="59" l="1"/>
  <c r="C251" i="57"/>
  <c r="F11" i="59"/>
  <c r="F9" i="59" s="1"/>
  <c r="G88" i="54"/>
  <c r="G74" i="54"/>
  <c r="G73" i="54"/>
  <c r="G25" i="54"/>
  <c r="G24" i="54"/>
  <c r="G27" i="54"/>
  <c r="G28" i="54" s="1"/>
  <c r="G87" i="54"/>
  <c r="G76" i="54"/>
  <c r="G90" i="54"/>
  <c r="G75" i="54"/>
  <c r="G89" i="54"/>
  <c r="G10" i="54"/>
  <c r="G12" i="54" s="1"/>
  <c r="G14" i="54" s="1"/>
  <c r="G16" i="54" s="1"/>
  <c r="D13" i="58"/>
  <c r="D11" i="58"/>
  <c r="D31" i="59"/>
  <c r="C25" i="56" l="1"/>
  <c r="C43" i="56" s="1"/>
  <c r="E15" i="59" l="1"/>
  <c r="E13" i="59" s="1"/>
  <c r="E11" i="59" s="1"/>
  <c r="E9" i="59" s="1"/>
  <c r="D39" i="59"/>
  <c r="D36" i="59"/>
  <c r="D29" i="59"/>
  <c r="D27" i="59"/>
  <c r="D25" i="59"/>
  <c r="D23" i="59"/>
  <c r="D20" i="59"/>
  <c r="D16" i="59"/>
  <c r="G36" i="61"/>
  <c r="G37" i="61"/>
  <c r="G34" i="61"/>
  <c r="G29" i="61"/>
  <c r="G30" i="61"/>
  <c r="G31" i="61"/>
  <c r="G28" i="61"/>
  <c r="G26" i="61"/>
  <c r="G32" i="61" l="1"/>
  <c r="G27" i="61"/>
  <c r="G11" i="61"/>
  <c r="G10" i="61" s="1"/>
  <c r="G9" i="61" s="1"/>
  <c r="G8" i="61" s="1"/>
  <c r="D13" i="59" l="1"/>
  <c r="D15" i="59"/>
  <c r="C25" i="57" l="1"/>
  <c r="G116" i="54" l="1"/>
  <c r="G115" i="54" s="1"/>
  <c r="G114" i="54" s="1"/>
  <c r="G113" i="54" s="1"/>
  <c r="G111" i="54" s="1"/>
  <c r="G62" i="54" l="1"/>
  <c r="G61" i="54"/>
  <c r="G60" i="54" s="1"/>
  <c r="G59" i="54" s="1"/>
  <c r="G63" i="54"/>
  <c r="D26" i="51"/>
  <c r="G20" i="54" l="1"/>
  <c r="G18" i="54"/>
  <c r="D33" i="51"/>
  <c r="D20" i="51"/>
  <c r="D12" i="51" s="1"/>
  <c r="D11" i="51" s="1"/>
  <c r="D10" i="51" s="1"/>
  <c r="G110" i="54" l="1"/>
  <c r="G109" i="54" s="1"/>
  <c r="G108" i="54" s="1"/>
  <c r="G107" i="54" s="1"/>
  <c r="G106" i="54" s="1"/>
  <c r="G104" i="54" s="1"/>
  <c r="G102" i="54" s="1"/>
  <c r="G100" i="54" s="1"/>
  <c r="G98" i="54" s="1"/>
  <c r="G96" i="54" s="1"/>
  <c r="G94" i="54" s="1"/>
  <c r="G92" i="54" s="1"/>
  <c r="G9" i="54" s="1"/>
  <c r="G49" i="54"/>
  <c r="D11" i="59" l="1"/>
  <c r="G66" i="54"/>
  <c r="G70" i="54"/>
  <c r="G68" i="54"/>
  <c r="G69" i="54"/>
  <c r="G67" i="54"/>
  <c r="G38" i="54" l="1"/>
  <c r="G39" i="54" s="1"/>
  <c r="G40" i="54" s="1"/>
  <c r="G41" i="54" s="1"/>
  <c r="G42" i="54" s="1"/>
  <c r="G52" i="54"/>
  <c r="A13" i="56"/>
  <c r="B13" i="56"/>
  <c r="A7" i="56"/>
  <c r="G54" i="54" l="1"/>
  <c r="G53" i="54"/>
  <c r="G55" i="54" s="1"/>
  <c r="G56" i="54" s="1"/>
  <c r="G31" i="54"/>
  <c r="G32" i="54"/>
  <c r="G34" i="54"/>
  <c r="G35" i="54" s="1"/>
  <c r="G33" i="54"/>
  <c r="G48" i="54"/>
  <c r="G47" i="54" s="1"/>
  <c r="G46" i="54" s="1"/>
  <c r="G45" i="54" s="1"/>
  <c r="D9" i="59" l="1"/>
</calcChain>
</file>

<file path=xl/sharedStrings.xml><?xml version="1.0" encoding="utf-8"?>
<sst xmlns="http://schemas.openxmlformats.org/spreadsheetml/2006/main" count="1044" uniqueCount="468">
  <si>
    <t xml:space="preserve"> Ծրագրային դասիչը</t>
  </si>
  <si>
    <t xml:space="preserve"> Տարի</t>
  </si>
  <si>
    <t xml:space="preserve"> Ծրագիր</t>
  </si>
  <si>
    <t xml:space="preserve"> այդ թվում`</t>
  </si>
  <si>
    <t xml:space="preserve"> ԸՆԴԱՄԵՆԸ ԾԱԽՍԵՐ</t>
  </si>
  <si>
    <t>Ցուցանիշների փոփոխությունը 
(ավելացումները նշված են դրական նշանով, իսկ նվազեցումները` փակագծերում)</t>
  </si>
  <si>
    <t>Հավելված N1</t>
  </si>
  <si>
    <t>հազար դրամ</t>
  </si>
  <si>
    <t xml:space="preserve"> այդ թվում` ըստ կատարողների</t>
  </si>
  <si>
    <t xml:space="preserve"> այդ թվում` բյուջետային ծախսերի տնտեսագիտական դասակարգման հոդվածներ</t>
  </si>
  <si>
    <t xml:space="preserve"> ԸՆԹԱՑԻԿ ԾԱԽՍԵՐ</t>
  </si>
  <si>
    <t xml:space="preserve"> ԴՐԱՄԱՇՆՈՐՀՆԵՐ</t>
  </si>
  <si>
    <t xml:space="preserve"> Կապիտալ դրամաշնորհներ պետական հատվածի այլ մակարդակներին</t>
  </si>
  <si>
    <t xml:space="preserve"> Բյուջետային հատկացումների գլխավոր կարգադրիչների, ծրագրերի և միջոցառումների անվանումները</t>
  </si>
  <si>
    <t xml:space="preserve"> Միջոցառում</t>
  </si>
  <si>
    <t xml:space="preserve"> ԸՆԴԱՄԵՆԸ</t>
  </si>
  <si>
    <t xml:space="preserve"> Ծրագրի անվանումը`</t>
  </si>
  <si>
    <t xml:space="preserve"> Ծրագրի նպատակը`</t>
  </si>
  <si>
    <t xml:space="preserve"> Վերջնական արդյունքի նկարագրությունը`</t>
  </si>
  <si>
    <t xml:space="preserve"> Ծրագրի միջոցառումներ</t>
  </si>
  <si>
    <t xml:space="preserve"> Միջոցառման անվանումը`</t>
  </si>
  <si>
    <t xml:space="preserve"> Միջոցառման նկարագրությունը`</t>
  </si>
  <si>
    <t xml:space="preserve"> Միջոցառման տեսակը</t>
  </si>
  <si>
    <t xml:space="preserve"> Տրանսֆերտների տրամադրում</t>
  </si>
  <si>
    <t>ՀՀ կառավարության 2021 թվականի</t>
  </si>
  <si>
    <t>ՀՀ տարածքային կառավարման և ենթակառուցվածքների նախարարություն</t>
  </si>
  <si>
    <t xml:space="preserve"> Ծրագրի դասիչը </t>
  </si>
  <si>
    <t xml:space="preserve"> Ծրագրի անվանումը </t>
  </si>
  <si>
    <t xml:space="preserve"> Ծրագրի միջոցառումները </t>
  </si>
  <si>
    <t xml:space="preserve"> Ծրագրի դասիչը` </t>
  </si>
  <si>
    <t xml:space="preserve"> Միջոցառման դասիչը` </t>
  </si>
  <si>
    <t xml:space="preserve"> Միջոցառման անվանումը` </t>
  </si>
  <si>
    <t xml:space="preserve"> Նկարագրությունը` </t>
  </si>
  <si>
    <t xml:space="preserve"> Միջոցառման տեսակը` </t>
  </si>
  <si>
    <t xml:space="preserve"> Տրանսֆերտների տրամադրում </t>
  </si>
  <si>
    <t xml:space="preserve"> Արդյունքի չափորոշիչներ </t>
  </si>
  <si>
    <t xml:space="preserve"> Միջոցառման վրա կատարվող ծախսը (հազար դրամ) </t>
  </si>
  <si>
    <t xml:space="preserve"> Միջոցառումն իրականացնողի անվանումը </t>
  </si>
  <si>
    <t xml:space="preserve"> Տարածքային զարգացում</t>
  </si>
  <si>
    <t xml:space="preserve"> Տարածքային համաչափ զարգացման խթանում</t>
  </si>
  <si>
    <t xml:space="preserve"> ՀՀ համայնքների կառավարման արդյունավետության բարձրացում և տնտեսական գործունեության խթանում</t>
  </si>
  <si>
    <t xml:space="preserve"> 12007</t>
  </si>
  <si>
    <t xml:space="preserve"> ՀՀ մարզերին սուբվենցիաների տրամադրում՛ ենթակառուցվածքների զարգացման նպատակով</t>
  </si>
  <si>
    <t xml:space="preserve">                                                                                                                               </t>
  </si>
  <si>
    <t>Տարի</t>
  </si>
  <si>
    <t xml:space="preserve"> - Կապիտալ սուբվենցիաներ համայնքներին</t>
  </si>
  <si>
    <t xml:space="preserve"> ՀՀ մարզերին սուբվենցիաների տրամադրում՛ ենթակառուցվածքների զարգացման նպատակով_x000D_</t>
  </si>
  <si>
    <t xml:space="preserve">այդ թվում` </t>
  </si>
  <si>
    <t>այդ թվում՝</t>
  </si>
  <si>
    <t>Կառավարության տարբեր մակարդակների միջև իրականացվող ընդհանուր բնույթի տրանսֆերտներ</t>
  </si>
  <si>
    <t>01</t>
  </si>
  <si>
    <t>08</t>
  </si>
  <si>
    <t xml:space="preserve"> ԸՆԴՀԱՆՈՒՐ ԲՆՈՒՅԹԻ ՀԱՆՐԱՅԻՆ ԾԱՌԱՅՈՒԹՅՈՒՆՆԵՐ</t>
  </si>
  <si>
    <t>ԸՆԴԱՄԵՆԸ ԾԱԽՍԵՐ</t>
  </si>
  <si>
    <t>Միջոցառում</t>
  </si>
  <si>
    <t>Ծրագիր</t>
  </si>
  <si>
    <t>դաս</t>
  </si>
  <si>
    <t>խումբ</t>
  </si>
  <si>
    <t>բաժին</t>
  </si>
  <si>
    <t>Բյուջետային հատկացումների գլխավոր կարգադրիչների, ծրագրերի, միջոցառումների և միջոցառումները կատարող պետական մարմինների անվանումները</t>
  </si>
  <si>
    <t>Ծրագրային դասիչը</t>
  </si>
  <si>
    <t xml:space="preserve"> ՀՀ համայնքների թիվ, հատ </t>
  </si>
  <si>
    <t xml:space="preserve"> ՀՀ համայնքներ </t>
  </si>
  <si>
    <t xml:space="preserve"> ՀՀ մարզերին սուբվենցիաների տրամադրում` ենթակառուցվածքների զարգացման նպատակով </t>
  </si>
  <si>
    <t xml:space="preserve"> ՀՀ մարզերին սուբվենցիաների տրամադրում` ենթակառուցվածքների զարգացման նպատակով_x000D_</t>
  </si>
  <si>
    <t xml:space="preserve"> 12007 </t>
  </si>
  <si>
    <t>Ցուցանիշների փոփոխությունները (ավելացումները նշված են դրական նշանով)</t>
  </si>
  <si>
    <t xml:space="preserve"> 1212 </t>
  </si>
  <si>
    <t xml:space="preserve"> Տարածքային զարգացում </t>
  </si>
  <si>
    <t xml:space="preserve"> ՄԱՍ 1. ՊԵՏԱԿԱՆ ՄԱՐՄՆԻ ԳԾՈՎ ԱՐԴՅՈՒՆՔԱՅԻՆ (ԿԱՏԱՐՈՂԱԿԱՆ) ՑՈՒՑԱՆԻՇՆԵՐԸ </t>
  </si>
  <si>
    <t xml:space="preserve">ՀՀ կառավարության  2021 թվականի </t>
  </si>
  <si>
    <t xml:space="preserve"> 01</t>
  </si>
  <si>
    <t>______________ ի   N ___Ն որոշման</t>
  </si>
  <si>
    <t xml:space="preserve">«ՀԱՅԱUՏԱՆԻ ՀԱՆՐԱՊԵՏՈՒԹՅԱՆ 2021 ԹՎԱԿԱՆԻ ՊԵՏԱԿԱՆ ԲՅՈՒՋԵԻ ՄԱUԻՆ» OՐԵՆՔԻ N 1 ՀԱՎԵԼՎԱԾԻ N 2 ԱՂՅՈՒՍԱԿՈՒՄ ԿԱՏԱՐՎՈՂ ՎԵՐԱԲԱՇԽՈՒՄԸ, ՀԱՅԱՍՏԱՆԻ ՀԱՆՐԱՊԵՏՈՒԹՅԱՆ ԿԱՌԱՎԱՐՈՒԹՅԱՆ 2020 ԹՎԱԿԱՆԻ ԴԵԿՏԵՄԲԵՐԻ 30-Ի N 2215-Ն ՈՐՈՇՄԱՆ N 5 ՀԱՎԵԼՎԱԾԻ N 1 ԱՂՅՈՒՍԱԿՈՒՄ ԿԱՏԱՐՎՈՂ ՓՈՓՈԽՈՒԹՅՈՒՆՆԵՐԸ ԵՎ ԼՐԱՑՈՒՄԸ                                                                                                                                                                                                                                                                                                                                                                                                                            </t>
  </si>
  <si>
    <t>ՀՀ Արմավիրի մարզպետարան</t>
  </si>
  <si>
    <t>տարի</t>
  </si>
  <si>
    <t xml:space="preserve"> ՀՀ կառավարություն</t>
  </si>
  <si>
    <t xml:space="preserve"> ՀՀ Արմավիրի մարզպետարան</t>
  </si>
  <si>
    <t xml:space="preserve"> ՀՀ Գեղարքունիքի մարզպետարան</t>
  </si>
  <si>
    <t xml:space="preserve"> ՀՀ Լոռու մարզպետարան</t>
  </si>
  <si>
    <t>այդ թվում` ըստ կատարողների</t>
  </si>
  <si>
    <t>այդ թվում` բյուջետային ծախսերի տնտեսագիտական դասակարգման հոդվածների</t>
  </si>
  <si>
    <t>______________ ի    ___Ն որոշման</t>
  </si>
  <si>
    <t>ՄԱՍ 2. ՊԵՏԱԿԱՆ ՄԱՐՄՆԻ ԳԾՈՎ ԱՐԴՅՈՒՆՔԱՅԻՆ (ԿԱՏԱՐՈՂԱԿԱՆ) ՑՈՒՑԱՆԻՇՆԵՐԸ</t>
  </si>
  <si>
    <t>Ծրագրի դասիչը</t>
  </si>
  <si>
    <t>Ծրագրի անվանումը</t>
  </si>
  <si>
    <t>Ծրագրի միջոցառումները</t>
  </si>
  <si>
    <t xml:space="preserve">Ծրագրի միջոցառումները </t>
  </si>
  <si>
    <t>Ցուցանիշների փոփոխությունները (ավելացումները նշված են փակագծերում)</t>
  </si>
  <si>
    <t xml:space="preserve"> ՀՀ Գեղարքունիքի մարզպետարան </t>
  </si>
  <si>
    <t xml:space="preserve"> ՀՀ Լոռու մարզպետարան </t>
  </si>
  <si>
    <t xml:space="preserve"> ՀՀ Շիրակի մարզպետարան </t>
  </si>
  <si>
    <t xml:space="preserve"> </t>
  </si>
  <si>
    <t>Ցուցանիշների փոփոխությունները     
      (ավելացումները նշված են դրական նշանով)</t>
  </si>
  <si>
    <t xml:space="preserve"> ՀՀ Արարատի մարզպետարան </t>
  </si>
  <si>
    <t xml:space="preserve"> ՀՀ Արարատի մարզպետարան</t>
  </si>
  <si>
    <t xml:space="preserve"> ՀՀ Շիրակի մարզպետարան</t>
  </si>
  <si>
    <t xml:space="preserve"> Բյուջետային հատկացումների գլխավոր կարգադրիչների, ծրագրերի, միջոցառումների և միջոցառումները կատարող պետական մարմինների անվանումները</t>
  </si>
  <si>
    <t>Ցուցանիշների փոփոխությունը (ավելացումները նշված են դրական նշանով, իսկ նվազեցումները` փակագծերում)</t>
  </si>
  <si>
    <t xml:space="preserve"> ԸՆԴԱՄԵՆԸ </t>
  </si>
  <si>
    <t>այդ թվում</t>
  </si>
  <si>
    <t xml:space="preserve"> Կապիտալ սուբվենցիաներ համայնքներին</t>
  </si>
  <si>
    <t>այդ թվում`</t>
  </si>
  <si>
    <t>ՀՀ մարզերին սուբվենցիաների տրամադրում՝ ենթակառուցվածքների զարգացման նպատակով</t>
  </si>
  <si>
    <t>այդ թվում` ըստ ուղղությունների</t>
  </si>
  <si>
    <t>ՀՀ Գեղարքունիքի  մարզպետարան</t>
  </si>
  <si>
    <t>ՀՀ Լոռու մարզպետարան</t>
  </si>
  <si>
    <t>ՀՀ Կոտայքի մարզպետարան</t>
  </si>
  <si>
    <t>ՀՀ  Շիրակի մարզպետարան</t>
  </si>
  <si>
    <r>
      <t xml:space="preserve"> </t>
    </r>
    <r>
      <rPr>
        <b/>
        <sz val="12"/>
        <color indexed="8"/>
        <rFont val="GHEA Grapalat"/>
        <family val="3"/>
      </rPr>
      <t>ՀՀ Կոտայքի մարզպետարան</t>
    </r>
  </si>
  <si>
    <t xml:space="preserve"> ՀՀ Կոտայքի մարզպետարան </t>
  </si>
  <si>
    <t>ՀՀ Արարատի մարզպետարան</t>
  </si>
  <si>
    <t>ՀԱՅԱՍՏԱՆԻ ՀԱՆՐԱՊԵՏՈՒԹՅԱՆ ԿԱՌԱՎԱՐՈՒԹՅԱՆ 2020 ԹՎԱԿԱՆԻ ԴԵԿՏԵՄԲԵՐԻ 30-Ի N2215-Ն ՈՐՈՇՄԱՆ NN 3 և 4 ՀԱՎԵԼՎԱԾՆԵՐՈՒՄ ԿԱՏԱՐՎՈՂ ՓՈՓՈԽՈՒԹՅՈՒՆՆԵՐԸ ԵՎ ԼՐԱՑՈՒՄՆԵՐԸ</t>
  </si>
  <si>
    <t>Ցուցանիշների փոփոխությունները (ավելացումները նշված են դրական նշանով իսկ նվազեցումները` փակագծերում)</t>
  </si>
  <si>
    <t>ՀՀ կառավարություն</t>
  </si>
  <si>
    <t>ՀԱՅԱՍՏԱՆԻ ՀԱՆՐԱՊԵՏՈՒԹՅԱՆ ԿԱՌԱՎԱՐՈՒԹՅԱՆ 2020 ԹՎԱԿԱՆԻ ԴԵԿՏԵՄԲԵՐԻ 30-Ի № 2215-Ն ՈՐՈՇՄԱՆ № 9.1 ՀԱՎԵԼՎԱԾԻ № 9.1.49 ԱՂՅՈՒՍԱԿՈՒՄ ԿԱՏԱՐՎՈՂ ՓՈՓՈԽՈՒԹՅՈՒՆՆԵՐԸ ԵՎ ԼՐԱՑՈՒՄՆԵՐԸ</t>
  </si>
  <si>
    <t>ՀԱՅԱՍՏԱՆԻ ՀԱՆՐԱՊԵՏՈՒԹՅԱՆ ԿԱՌԱՎԱՐՈՒԹՅԱՆ 2020 ԹՎԱԿԱՆԻ ԴԵԿՏԵՄԲԵՐԻ 30-Ի № 2215-Ն ՈՐՈՇՄԱՆ № 9.1 ՀԱՎԵԼՎԱԾԻ № 9.1.50  ԱՂՅՈՒՍԱԿՈՒՄ ԿԱՏԱՐՎՈՂ ՓՈՓՈԽՈՒԹՅՈՒՆՆԵՐԸ ԵՎ ԼՐԱՑՈՒՄՆԵՐԸ</t>
  </si>
  <si>
    <t>ՀԱՅԱՍՏԱՆԻ ՀԱՆՐԱՊԵՏՈՒԹՅԱՆ ԿԱՌԱՎԱՐՈՒԹՅԱՆ 2020 ԹՎԱԿԱՆԻ ԴԵԿՏԵՄԲԵՐԻ 30-Ի № 2215-Ն ՈՐՈՇՄԱՆ № 9.1 ՀԱՎԵԼՎԱԾԻ № 9.1.51  ԱՂՅՈՒՍԱԿՈՒՄ ԿԱՏԱՐՎՈՂ ՓՈՓՈԽՈՒԹՅՈՒՆՆԵՐԸ ԵՎ ԼՐԱՑՈՒՄՆԵՐԸ</t>
  </si>
  <si>
    <t>ՀԱՅԱՍՏԱՆԻ ՀԱՆՐԱՊԵՏՈՒԹՅԱՆ ԿԱՌԱՎԱՐՈՒԹՅԱՆ 2020 ԹՎԱԿԱՆԻ ԴԵԿՏԵՄԲԵՐԻ 30-Ի № 2215-Ն ՈՐՈՇՄԱՆ № 9.1 ՀԱՎԵԼՎԱԾԻ № 9.1.52 ԱՂՅՈՒՍԱԿՈՒՄ ԿԱՏԱՐՎՈՂ ՓՈՓՈԽՈՒԹՅՈՒՆՆԵՐԸ ԵՎ ԼՐԱՑՈՒՄՆԵՐԸ</t>
  </si>
  <si>
    <t>ՀԱՅԱՍՏԱՆԻ ՀԱՆՐԱՊԵՏՈՒԹՅԱՆ ԿԱՌԱՎԱՐՈՒԹՅԱՆ 2020 ԹՎԱԿԱՆԻ ԴԵԿՏԵՄԲԵՐԻ 30-Ի № 2215-Ն ՈՐՈՇՄԱՆ № 9.1 ՀԱՎԵԼՎԱԾԻ № 9.1.53 ԱՂՅՈՒՍԱԿՈՒՄ ԿԱՏԱՐՎՈՂ ՓՈՓՈԽՈՒԹՅՈՒՆՆԵՐԸ ԵՎ ԼՐԱՑՈՒՄՆԵՐԸ</t>
  </si>
  <si>
    <t>ՀԱՅԱՍՏԱՆԻ ՀԱՆՐԱՊԵՏՈՒԹՅԱՆ ԿԱՌԱՎԱՐՈՒԹՅԱՆ 2020 ԹՎԱԿԱՆԻ ԴԵԿՏԵՄԲԵՐԻ 30-Ի № 2215-Ն ՈՐՈՇՄԱՆ № 9.1 ՀԱՎԵԼՎԱԾԻ № 9.1.54 ԱՂՅՈՒՍԱԿՈՒՄ ԿԱՏԱՐՎՈՂ ՓՈՓՈԽՈՒԹՅՈՒՆՆԵՐԸ ԵՎ ԼՐԱՑՈՒՄՆԵՐԸ</t>
  </si>
  <si>
    <t>ՀԱՅԱՍՏԱՆԻ ՀԱՆՐԱՊԵՏՈՒԹՅԱՆ ԿԱՌԱՎԱՐՈՒԹՅԱՆ 2020 ԹՎԱԿԱՆԻ ԴԵԿՏԵՄԲԵՐԻ 30-Ի N 2215-Ն ՈՐՈՇՄԱՆ N 9.1 ՀԱՎԵԼՎԱԾԻ  N 9.1.58 ԱՂՅՈՒՍԱԿՈՒՄ ԿԱՏԱՐՎՈՂ ՓՈՓՈԽՈՒԹՅՈՒՆԸ</t>
  </si>
  <si>
    <t xml:space="preserve"> Ճանապարհների ծածկի որակի և փոխադրումների արդյունավետության բարելավում՝ ճանապարհների վիճակով պայմանավորված պատահարների նվազում</t>
  </si>
  <si>
    <t xml:space="preserve"> Ճանապարհային ցանցի բարելավում և անվտանգ երթևեկության ապահովում</t>
  </si>
  <si>
    <t xml:space="preserve"> Ճանապարհային ցանցի բարելավում</t>
  </si>
  <si>
    <t xml:space="preserve"> 1049</t>
  </si>
  <si>
    <t xml:space="preserve"> ՀՀ տարածքային կառավարման և ենթակառուցվածքների նախարարություն</t>
  </si>
  <si>
    <t xml:space="preserve"> 21001</t>
  </si>
  <si>
    <t xml:space="preserve"> Պետական նշանակության ավտոճանապարհների հիմնանորոգում</t>
  </si>
  <si>
    <t xml:space="preserve"> Միջպետական, հանրապետական և մարզային նշանակության ավտոճոնապարհների քայքայված ծածկի վերանորոգում, մաշված ծածկի փոխարինում</t>
  </si>
  <si>
    <t xml:space="preserve"> Հանրության կողմից անմիջականորեն օգտագործվող ակտիվների հետ կապված միջոցառումներ</t>
  </si>
  <si>
    <t>Պետական նշանակության ավտոճանապարհների հիմնանորոգում</t>
  </si>
  <si>
    <t>Մարզային նշանակության ավտոճանապարհներ, այդ թվում</t>
  </si>
  <si>
    <t>Միջպետական նշանակության ավտոճանապարհներ, այդ թվում</t>
  </si>
  <si>
    <t>ՀՀ ՏԱՐԱԾՔԱՅԻՆ ԿԱՌԱՎԱՐՄԱՆ ԵՎ ԵՆԹԱԿԱՌՈՒՑՎԱԾՔՆԵՐԻ ՆԱԽԱՐԱՐՈՒԹՅՈՒՆ</t>
  </si>
  <si>
    <t xml:space="preserve">այդ թվում՝ </t>
  </si>
  <si>
    <t xml:space="preserve">ԸՆԴԱՄԵՆԸ </t>
  </si>
  <si>
    <t>Ոչ
ֆինանսական
այլ ակտիվների
ձեռքբերում</t>
  </si>
  <si>
    <t>Նախագծահե-
տազոտական,
գեոդեզիա-
քարտեզագրա-
կան աշխա-
տանքներ</t>
  </si>
  <si>
    <t>Վերակառուցման,
վերանորոգման և
վերականգնման
աշխատանքներ</t>
  </si>
  <si>
    <t>Կառուցման
աշխատանքներ</t>
  </si>
  <si>
    <t>Ընդամենը,</t>
  </si>
  <si>
    <t>Բյուջետային գլխավոր կարգադրիչների, ծրագրերի, միջոցառումների և ուղղությունների անվանումները</t>
  </si>
  <si>
    <t>Ծրագրային դասիչ</t>
  </si>
  <si>
    <t>հազ. դրամ</t>
  </si>
  <si>
    <t>«ՀԱՅԱՍՏԱՆԻ ՀԱՆՐԱՊԵՏՈՒԹՅԱՆ 2021 ԹՎԱԿԱՆԻ ՊԵՏԱԿԱՆ ԲՅՈՒՋԵԻ ՄԱՍԻՆ» ՕՐԵՆՔԻ N 1 ՀԱՎԵԼՎԱԾԻ N 3 ԱՂՅՈՒՍԱԿՈՒՄ ԿԱՏԱՐՎՈՂ ՓՈՓՈԽՈՒԹՅՈՒՆՆԵՐԸ ԵՎ ԼՐԱՑՈՒՄՆԵՐԸ</t>
  </si>
  <si>
    <t xml:space="preserve"> 04</t>
  </si>
  <si>
    <t xml:space="preserve"> ՏՆՏԵՍԱԿԱՆ ՀԱՐԱԲԵՐՈՒԹՅՈՒՆՆԵՐ</t>
  </si>
  <si>
    <t xml:space="preserve"> 05</t>
  </si>
  <si>
    <t xml:space="preserve"> Տրանսպորտ</t>
  </si>
  <si>
    <t xml:space="preserve"> Ճանապարհային տրանսպորտ</t>
  </si>
  <si>
    <t xml:space="preserve"> ՈՉ ՖԻՆԱՆՍԱԿԱՆ ԱԿՏԻՎՆԵՐԻ ԳԾՈՎ ԾԱԽՍԵՐ</t>
  </si>
  <si>
    <t xml:space="preserve"> ՀԻՄՆԱԿԱՆ ՄԻՋՈՑՆԵՐ</t>
  </si>
  <si>
    <t xml:space="preserve"> ՇԵՆՔԵՐ ԵՎ ՇԻՆՈՒԹՅՈՒՆՆԵՐ</t>
  </si>
  <si>
    <t xml:space="preserve"> - Շենքերի և շինությունների կապիտալ վերանորոգում</t>
  </si>
  <si>
    <t>Գործառական դասիչը</t>
  </si>
  <si>
    <t>այդ թվում՝ ըստ ուղղությունների</t>
  </si>
  <si>
    <t>ՀԱՅԱՍՏԱՆԻ ՀԱՆՐԱՊԵՏՈՒԹՅԱՆ ԿԱՌԱՎԱՐՈՒԹՅԱՆ 2020 ԹՎԱԿԱՆԻ ԴԵԿՏԵՄԲԵՐԻ 30-Ի N 2215-Ն ՈՐՈՇՄԱՆ N 5 ՀԱՎԵԼՎԱԾԻ N 2 ԱՂՅՈՒՍԱԿՈՒՄ ԿԱՏԱՐՎՈՂ ՓՈՓՈԽՈՒԹՅՈՒՆՆԵՐԸ ԵՎ ԼՐԱՑՈՒՄՆԵՐԸ</t>
  </si>
  <si>
    <t xml:space="preserve"> 1049 </t>
  </si>
  <si>
    <t xml:space="preserve"> Ճանապարհային ցանցի բարելավում </t>
  </si>
  <si>
    <t xml:space="preserve"> 21001 </t>
  </si>
  <si>
    <t xml:space="preserve"> Պետական նշանակության ավտոճանապարհների հիմնանորոգում </t>
  </si>
  <si>
    <t xml:space="preserve"> Միջպետական՝ հանրապետական և մարզային նշանակության ավտոճանապարհների քայքայված ծածկի վերանորոգում՝ մաշված ծածկի փոխարինում </t>
  </si>
  <si>
    <t xml:space="preserve">ՀԱՅԱՍՏԱՆԻ ՀԱՆՐԱՊԵՏՈՒԹՅԱՆ ԿԱՌԱՎԱՐՈՒԹՅԱՆ 2020 ԹՎԱԿԱՆԻ ԴԵԿՏԵՄԲԵՐԻ 30-Ի ԹԻՎ 2215-Ն ՈՐՈՇՄԱՆ N9 ՀԱՎԵԼՎԱԾԻ 9.8 ԱՂՅՈՒՍԱԿՈՒՄ ԿԱՏԱՐՎՈՂ ՓՈՓՈԽՈՒԹՅՈՒՆՆԵՐԸ </t>
  </si>
  <si>
    <t xml:space="preserve"> Միջպետական՝ հանրապետական և մարզային նշանակության ավտոճանապարհների քայքայված ծածկի վերանորոգում՝ մաշված ծածկի փոխարինում_x000D_</t>
  </si>
  <si>
    <t>ՀԱՅԱՍՏԱՆԻ ՀԱՆՐԱՊԵՏՈՒԹՅԱՆ ԿԱՌԱՎԱՐՈՒԹՅԱՆ 2020 ԹՎԱԿԱՆԻ ԴԵԿՏԵՄԲԵՐԻ 30-Ի N 2215-Ն ՈՐՈՇՄԱՆ N 9.1 ՀԱՎԵԼՎԱԾԻ N 9.1.8 ԱՂՅՈՒՍԱԿՈՒՄ ԿԱՏԱՐՎՈՂ ՓՈՓՈԽՈՒԹՅՈՒՆԸ</t>
  </si>
  <si>
    <t>Ցուցանիշների փոփոխությունը (ավելացումները նշված են դրական նշանով)</t>
  </si>
  <si>
    <t>Ցուցանիշների փոփոխությունը (նվազեցումները նշված են փակագծերում)</t>
  </si>
  <si>
    <t>Հավելված 6</t>
  </si>
  <si>
    <t>Հավելված N5</t>
  </si>
  <si>
    <t>Հավելված N4</t>
  </si>
  <si>
    <t>Հավելված N2</t>
  </si>
  <si>
    <t>-------------- ի N ---- -Ն որոշման</t>
  </si>
  <si>
    <t>Հավելված N 7</t>
  </si>
  <si>
    <t>դրամ</t>
  </si>
  <si>
    <t>ՀՄԱ</t>
  </si>
  <si>
    <t>ՀԲՄ</t>
  </si>
  <si>
    <t>ճանապարհների վերանորոգման աշխատանքներ</t>
  </si>
  <si>
    <t xml:space="preserve"> ՄԱՍ II. ԱՇԽԱՏԱՆՔՆԵՐ</t>
  </si>
  <si>
    <t>1049   21001</t>
  </si>
  <si>
    <t>Դաս N 01</t>
  </si>
  <si>
    <t>Խումբ N 05</t>
  </si>
  <si>
    <t>Բաժին N 04</t>
  </si>
  <si>
    <t>Գումարը
(հազար դրամով)</t>
  </si>
  <si>
    <t>Քանակը</t>
  </si>
  <si>
    <t>Միավորի գինը</t>
  </si>
  <si>
    <t>Չափման միավորը</t>
  </si>
  <si>
    <t>Գնման ձևը</t>
  </si>
  <si>
    <t>Անվանումը</t>
  </si>
  <si>
    <t>Կոդը</t>
  </si>
  <si>
    <t>Հավելված N8</t>
  </si>
  <si>
    <t>______________ ի N___Ն որոշման</t>
  </si>
  <si>
    <t>ՀԱՅԱՍՏԱՆԻ ՀԱՆՐԱՊԵՏՈՒԹՅԱՆ ԿԱՌԱՎԱՐՈՒԹՅԱՆ 2020 ԹՎԱԿԱՆԻ ԴԵԿՏԵՄԲԵՐԻ 30-Ի N 2215-Ն ՈՐՈՇՄԱՆ N 10 ՀԱՎԵԼՎԱԾՈՒՄ ԿԱՏԱՐՎՈՂ ՓՈՓՈԽՈՒԹՅՈՒՆՆԵՐԸ</t>
  </si>
  <si>
    <t>կմ98+000 - կմ101+400 հատվածի հիմնանորոգում</t>
  </si>
  <si>
    <t>կմ108+400 - կմ126+100 հատվածի հիմնանորոգում</t>
  </si>
  <si>
    <t>կմ196+000- կմ202+200 հատվածի հիմնանորոգում</t>
  </si>
  <si>
    <t>կմ154+000-կմ176+900 հատվածի հիմնանորոգում</t>
  </si>
  <si>
    <t>կմ130+400-կմ135+354 հատվածի հիմնանորոգում</t>
  </si>
  <si>
    <t>կմ83+200-կմ91+176 հատվածի հիմնանորոգում</t>
  </si>
  <si>
    <t>կմ57+450-կմ59+450 հատվածի մայթերի կառուցում</t>
  </si>
  <si>
    <t>կմ0+000-կմ8+000 հատվածի հիմնանորոգում</t>
  </si>
  <si>
    <t>կմ0+000-կմ5+900 հատվածի հիմնանորոգում</t>
  </si>
  <si>
    <t>Հանրապետական նշանակության ավտոճանապարհների հիմնանորոգում, այդ թվում</t>
  </si>
  <si>
    <t>Տրանսպորտային օբյեկտների հիմնանորոգում, այդ թվում</t>
  </si>
  <si>
    <t>Հ-3, Երևան (Ջրաշխարհ, Մ-4-ի հետ հատման տեղ) - Գառնի -Գեղարդի վանք հանրապետական նշանակության ավտոճանապարհի կմ27+500-կմ33+500 հատվածի հիմնանորոգում</t>
  </si>
  <si>
    <t>Հ-46, /Մ-2/-Տաթև-Աղվանի-/Մ-2/(Սյունիք) հանրապետական նշանակության ավտոճանապարհի կմ37+500-կմ55+000 հատվածի հիմնանորոգում</t>
  </si>
  <si>
    <t>Հ-46, /Մ-2/-Տաթև-Աղվանի-/Մ-2/(Սյունիք) հանրապետական նշանակության ավտոճանապարհի կմ55+000-կմ68+000 հատվածի հիմնանորոգում</t>
  </si>
  <si>
    <t>Մ- 3, Թուրքիայի սահման-Մարգարա-Վանաձոր-Տաշիր-Վրաստանի սահման կմ144+020-ում գտնվող կամրջի հիմնանորոգում</t>
  </si>
  <si>
    <t>Իջևան քաղաքի Սարիբեկ-Օհանյան փողոցի կմ0+000-կմ1+145 հատվածի հիմնանորոգում</t>
  </si>
  <si>
    <t xml:space="preserve"> ՄԱՍ III. ԾԱՌԱՅՈՒԹՅՈՒՆՆԵՐ</t>
  </si>
  <si>
    <t>Արթիկ համայնքի Սպանդարյան փողոցի ասֆալտապատում</t>
  </si>
  <si>
    <t>1049   21002</t>
  </si>
  <si>
    <t>Տրանսպորտային օբյեկտների հիմնանորոգում</t>
  </si>
  <si>
    <t>կամուրջների վերանորոգման շինարարական աշխատանքներեր</t>
  </si>
  <si>
    <t>տեխնիկական հսկողության ծառայություններ</t>
  </si>
  <si>
    <t>հեղինակային հսկողության ծառայություններ</t>
  </si>
  <si>
    <t>-------------- ի № ---- -Ն որոշման</t>
  </si>
  <si>
    <t xml:space="preserve"> Հիմնանորոգվող ավտոճանապարհների երկարությունը/կիլոմետր/ այդ թվում՛ </t>
  </si>
  <si>
    <t xml:space="preserve"> Միջպետական նշանակության ավտոճանապարհներ </t>
  </si>
  <si>
    <t xml:space="preserve"> Հանրապետական նշանակության ավտոճանապարհներ </t>
  </si>
  <si>
    <t xml:space="preserve"> Մարզային նշանակության ավտոճանապարհներ </t>
  </si>
  <si>
    <t xml:space="preserve"> Աշխատանքների ավարտվածության աստիճան, % </t>
  </si>
  <si>
    <t xml:space="preserve"> 21002 </t>
  </si>
  <si>
    <t xml:space="preserve"> Տրանսպորտային օբյեկտների հիմնանորոգում </t>
  </si>
  <si>
    <t xml:space="preserve"> Ավտոմոբիլային ճանապարհների վրա գտնվող կամուրջների հիմնանորոգում </t>
  </si>
  <si>
    <t xml:space="preserve"> Հանրության կողմից անմիջականորեն օգտագործվող ակտիվների հետ կապված միջոցառումներ </t>
  </si>
  <si>
    <t xml:space="preserve"> Հիմնանորոգվող տրանսպորտային օբյեկտների թիվը, այդ թվում՛ </t>
  </si>
  <si>
    <t xml:space="preserve"> Կամուրջներ </t>
  </si>
  <si>
    <t xml:space="preserve"> Կամուրջներ (մ) </t>
  </si>
  <si>
    <t>45231177/556</t>
  </si>
  <si>
    <t>45231177/540</t>
  </si>
  <si>
    <t>45231177/557</t>
  </si>
  <si>
    <t>45231177/554</t>
  </si>
  <si>
    <t>45231177/566</t>
  </si>
  <si>
    <t>ՄԱ</t>
  </si>
  <si>
    <t>45231177/574</t>
  </si>
  <si>
    <t>45231177/584</t>
  </si>
  <si>
    <t>45231177/538</t>
  </si>
  <si>
    <t>45231177/577</t>
  </si>
  <si>
    <t>45231177/504</t>
  </si>
  <si>
    <t>45231177/59</t>
  </si>
  <si>
    <t>45231177/60</t>
  </si>
  <si>
    <t>45231177/544</t>
  </si>
  <si>
    <t>45231177/572</t>
  </si>
  <si>
    <t>71351540/533</t>
  </si>
  <si>
    <t>71351540/528</t>
  </si>
  <si>
    <t>45231177/502</t>
  </si>
  <si>
    <t>71351540/546</t>
  </si>
  <si>
    <t>Հ-45, /Մ-2/-Շաքի-Սիսան-Դաստակերտ-Ցողունի հանրապետական նշանակության ավտոճանապարհի կմ14+590-կմ25+900 հատվածի հիմնանորոգում</t>
  </si>
  <si>
    <t>45231177/553</t>
  </si>
  <si>
    <t xml:space="preserve"> «ՀԱՅԱՍՏԱՆԻ  ՀԱՆՐԱՊԵՏՈՒԹՅԱՆ 2021 ԹՎԱԿԱՆԻ ՊԵՏԱԿԱՆ ԲՅՈՒՋԵԻ ՄԱՍԻՆ» ՕՐԵՆՔԻ N 1 ՀԱՎԵԼՎԱԾԻ N 7  ԱՂՅՈՒՍԱԿՈՒՄ ԵՎ ՀԱՅԱՍՏԱՆԻ ՀԱՆՐԱՊԵՏՈՒԹՅԱՆ ԿԱՌԱՎԱՐՈՒԹՅԱՆ 2020 ԹՎԱԿԱՆԻ ԴԵԿՏԵՄԲԵՐԻ 30-Ի N 2215-Ն ՈՐՈՇՄԱՆ N 5 ՀԱՎԵԼՎԱԾԻ N 6 ԱՂՅՈՒՍԱԿՈՒՄ ԿԱՏԱՐՎՈՂ ՓՈՓՈԽՈՒԹՅՈՒՆԸ ԵՎ ԼՐԱՑՈՒՄՆԵՐԸ</t>
  </si>
  <si>
    <t>ՀՀ Արագածոտնի մարզպետարան</t>
  </si>
  <si>
    <t>Նոր Ամանոս համայնքում այլընտրանքային արևային ֆոտովոլտային կայանի տեղադրում</t>
  </si>
  <si>
    <t>Եղնիկ համայնքի խմելաջրի ներքին ցանցի կապիտալ վերանորոգում</t>
  </si>
  <si>
    <t>Վերին Սասնաշեն համայնքի խմելու ջրագծի մասնակի վերանորոգում</t>
  </si>
  <si>
    <t>Իրինդ համայնքի 1-ին, 5-րդ, 6-րդ, 7-րդ, 8-րդ, 9-րդ, 15-րդ, 18-րդ, 22-րդ, 23-րդ, 24-րդ փողոցների և 6-րդ փողոցի 1-ին փակուղու գազիֆիկացման աշխատանքներ</t>
  </si>
  <si>
    <t>Ալագյազ համայնքի Շենկանի բնակավայր տանող ճանապարհի ասֆալտապատում և Սադունց բնակավայրի  փողոցի հիմնանորոգում/55/</t>
  </si>
  <si>
    <t>Արագածավան համայնքի Արագածավան և Արտենի բնակավայրերի գազիֆիկացում</t>
  </si>
  <si>
    <t>Գառնահովիտ համայնքում համայնքային շենքի կառուցում</t>
  </si>
  <si>
    <t>Օշական համայնքի թիվ 2 խորքային հորի պոմպի և մղման խողովակաշարի վերականգնում</t>
  </si>
  <si>
    <t>Ուջան համայնքին պատկանող շինությունների տանիքների վրա ֆոտովոլտային կայանքների տեղադրման աշխատանքներ, որից Ուջանի համայնքապետարանի շենքի տանիքին կառուցվող 10.01ԿՎտ դրվածքային հզորությամբ ԱՖԿ, մանկապարտեզի շենքի  տանիքին կառուցվող 10.01կվտ դրվածքային հզորությամբ ԱՖԿ</t>
  </si>
  <si>
    <t>Ուջան համայնքի 8 առանձնացված փողոցների գազամատակարարման աշխատանքների իրականացում</t>
  </si>
  <si>
    <t>Սասունիկ համայնքի զոհված ազատամարտիկների պանթեոնի տարածքի ցանկապատի կառուցում</t>
  </si>
  <si>
    <t>Ուջան համայնքի արոտավայրերի ջրարբիացման համակարգի և նոր ջրագծի կառուցում</t>
  </si>
  <si>
    <t>Օրգով համայնքի գլխավոր փողոցի և բնակելի կառուցապատման հիմնական փողոցի լուսավորության ցանցի կառուցում</t>
  </si>
  <si>
    <t>Կաքավաձոր համայնքի ջրատարի կառուցում</t>
  </si>
  <si>
    <t>Թալին համայնքի Սարյան 2-րդ նրբ, Պ․Սևակ, Ռ․Լևոնյան, Կրպեյան նրբ․,Շահումյնա փակուղի փողոցների լուսավորության և Շահումյան 15 հասցեում գեղարվեստի դպրոցի տանիքին և ֆոտովոլտային կայանի կառուցման աշխատանքներ</t>
  </si>
  <si>
    <t>Աշնակ համայնքի կենտրոնական Վրեժ Իսրայելյանի փողոցի հիմնանորոգում Կմ0+000կմ+799(1-ին հատված կմ0+000-կմ0+200)</t>
  </si>
  <si>
    <t>Ագարակ համայնքի գազամատակարարման ցանցի անցկացման աշխատանքներ</t>
  </si>
  <si>
    <t>Ոսկեհատ համայնքի խորքային հորի վերականգնում</t>
  </si>
  <si>
    <t xml:space="preserve"> Արարատ  համայնքիԿայարանային փ.,  Կայարանային նրբ., Գայի փ. հատված, Իսակով փ., իսահակյան փ. Հատված, Շ. Գրիգորյան փ, Սայաթ Նովա փ., օղակաձև փ., Արարատյան փ., Պ. Սևակ փ. հատված,  հաղթանակի փ. հատված, Րաֆֆի փ. Հատված, Թևոսյան փ., Կոլխոզնիկների փ. հատված  փողոցների ասֆատապատման աշխատանքներ </t>
  </si>
  <si>
    <t>Այնթապ համայնքի փողոցների հիմնանորոգման և հարթեցման աշխատանքներ 4կմ</t>
  </si>
  <si>
    <t>Հովտաշատ համայնք Հ. Բաղրամյան 57/1 հողամաս հասցեում պոլիկլինիկայի  կառուցում</t>
  </si>
  <si>
    <t>Վեդի քաղաքային համայնքի Արարատյան 36, 38, 40, 42, Գայի 5, 7, 9, և Կասյան 26/14, 26/15 ԲԲՇ-ների բակերի ասֆալտապատում և բարեկարգում</t>
  </si>
  <si>
    <t>Արաքսավան  համայնքի Նոր պոմպակայանի ու ոռոգման ցանցի կառուցում</t>
  </si>
  <si>
    <t>Նորաբաց համայնքի Երևանյան փողոցի ասֆալտապատման աշխատանքներ</t>
  </si>
  <si>
    <t>Հայանիստ համայնքի գերեզման տանող փողոցների ասֆատապատում</t>
  </si>
  <si>
    <t>Նոր Կյանք համայնքի Պարույր Սևակ փողոցի ոռոգման ցանցի կառուցում</t>
  </si>
  <si>
    <t>Այգեպատ համայնքի ոռոգման ներտնտեսային ցանցի կառուցման աշխատանքներ</t>
  </si>
  <si>
    <t>Ոսկետափ համայնքի Մուսա Լեռան փողոցի ասֆալտապատում</t>
  </si>
  <si>
    <t xml:space="preserve">Ջրաշեն  համայնքի Գրիբոեդով , Ֆ. Գևորգյան և Գ. Հաջոյան  փողոցների ասֆալտապատման աշխատանքներ </t>
  </si>
  <si>
    <t>Արարատ քաղաքային համայնքի  զբոսայգու կապիտալ վերակառուցում</t>
  </si>
  <si>
    <t>Այգեզարդ համայնքի Բասկետբոլի, թենիսի դաշտերի կառուցման և հարակից տարածքի բարեկարգման աշխատանքներ</t>
  </si>
  <si>
    <t>Գոռավան համայնքի  Գոռ Իշխան փողոցի ասֆալտապատման աշխատանքներ</t>
  </si>
  <si>
    <t>Նորամարգ համայնքի մանկապարտեզի կարիքների համար   15,6 ԿՎՏ  արևային ֆոտովոլտային    կայանի կառուցում</t>
  </si>
  <si>
    <t xml:space="preserve">Դիմիտրով համայնքի  հոսանքի 30 ԿՎՏ հզորությամբ ֆոտովոլտային արևային համակարգի տեղադրման աշխատանքներ </t>
  </si>
  <si>
    <t xml:space="preserve">Դալար  համայնքի մանկապարտեզի 20 կվտ հզորությամբ  ֆոտովոլտային կայանի կառուցում   </t>
  </si>
  <si>
    <t>Աբովյան  համայնքի Աբովյան, Մայիսմեկյան և Մուրացան փողոցներից մինչև գերեզմանատուն, Գայի և Զարյան փողոցների մասնակի ասֆալտապատում</t>
  </si>
  <si>
    <t>Արգավանդ համայնքի Կենտրոնական 3-րդ փողոցի և Կենտրոնական 3-րդ,  Կենտրոնական 4-րդ փողոցի ասֆալտապատման աշխատանքներ</t>
  </si>
  <si>
    <t>Արմաշ համայնքի  Արցախ, Անկախության և Ձկնաբուծական փողոցների ասֆատապատում</t>
  </si>
  <si>
    <t>Արևաբույր համայնքի Ղ․ Աղայանի, Իսակովի, Հերացու, Մասիսի, Պ․ Սևակի, Մաշտոցի փողոցների գազիֆիկացման աշխատանքներ</t>
  </si>
  <si>
    <t>Մարմարաշեն համայնքի փողոցների արտաքին լուսավորության կառուցման աշխատանքներ</t>
  </si>
  <si>
    <t>Նորաբաց համայնքի փողոցների արտաքին լուսավորության ցանցի վերակառուցման և արդիականացման աշխատանքներ</t>
  </si>
  <si>
    <t>Լանջազատ  համայնքի Զ. Անդրանիկ, Ե. Չարենց, Վահագնի, Գ. Նժդեհ և Պ. Սևակ փողոցների արտաքին էլ  լուսավորության ցանցի կառուցման աշխատանքներ</t>
  </si>
  <si>
    <t>Բերքանուշ  համայնքի ոռոգման ցացի վերակառուցում</t>
  </si>
  <si>
    <t>Բերդիկ համայնքում արևային ֆոտովոլտային  համակարգի տեղադրում</t>
  </si>
  <si>
    <t xml:space="preserve">Զանգակատուն համայնքի կարիքների համար  ոռոգման ցանցի կառուցման աշխատանքներ </t>
  </si>
  <si>
    <t>Ոստան  համայնքի Տիգրան Մեծ և Զ. Անդրանիկ փողոցներիի ասֆալտապատման աշխատանքներ</t>
  </si>
  <si>
    <t>Նորամարգ համայնքի Ազատության, Մաշտոցի  և 1-ին փողոցների  գազաֆիկացման աշխատանքներ</t>
  </si>
  <si>
    <t>Ռանչպար համայնքի գազիֆիկացում</t>
  </si>
  <si>
    <t> Վերին Արտաշատ համայնքի Միչուրին փողոցի մասնակի ասֆալտապատում</t>
  </si>
  <si>
    <t>Դալարիկ համայնքի  Օրջոնիկիձեի, Երիտասարդական, Գորկու  և Շահումյան փողոցներում ոռոգման ներտնտեսային  բաց և փակ ցանցի կառուցում</t>
  </si>
  <si>
    <t>Երվանդաշատ համայնքում գյուղատնտեսական աշխատանքների համար գյուղ․տեխնիկայի և գործիքների ձեռք բերում</t>
  </si>
  <si>
    <t xml:space="preserve">Էջմիածին համայնքի Ա.Մանուկյան  2-րդ թաղամասի կոյուղու/ջրահեռացման/համակարգի կառուցում </t>
  </si>
  <si>
    <t>Լուսագյուղ համայնքի Խորենացի,Վարդան Տերտերյան և Վ Տերյան փողոցների գազիֆիկացում</t>
  </si>
  <si>
    <t>Նալբանդյան համայնքի միջգյուղական ճանապարհների  լուսավորություն</t>
  </si>
  <si>
    <t>Նալբանդյան համայնքի 4-րդ պողոտա 3-րդ շենք հասցեում գտնվող Նալբանդյան համայնքի  մշակույթի տան մի մասի  վերանորոգում որպես երաժշտական դպրոցի</t>
  </si>
  <si>
    <t>Գետաշեն համայնքի 2-րդ, 4-րդ, 17-րդ և 7-րդ փողոց 2-րդ նրբանցք փողոցների գազիֆիկացման աշխատանքներ</t>
  </si>
  <si>
    <t>Բաղրամյան (Վաղ.) համայնքի բուժամբուլատորիայի շենքի վերանորոգում</t>
  </si>
  <si>
    <t>Փարաքար համայնքի Ի.Գասպարյան փողոցի մի հատվածի, Մեքենագործների և Վ.Մամիկոնյան փողոցների ասֆալտապատման աշխատանքներ</t>
  </si>
  <si>
    <t>Եղեգնուտ համայնքի Կենտրոնական, 1-ն, 3-րդ, 5-րդ փողոցների և միջփողոցային ճանապարհների ասֆալտապատում</t>
  </si>
  <si>
    <t>Բաղրամյան/Բաղրամյան/ համայնքի Արցախի փողոց 39 բազմաբնակարան շենքի տանիքի վերանորոգում</t>
  </si>
  <si>
    <t>Փարաքար համայնքի փողոցների արտաքին լուսավորության ցանցի ընդլայնում</t>
  </si>
  <si>
    <t>Մերձավան համայնքի Երևանյան խճուղու 2-րդ փողոցի, Երևանյան խճուղու 2-րդ փողոցի 1-ին փակուղու, Երևանյան խճուղու 4-րդ նրբանցքի, Երիտասարդության փողոցի ասֆալտապատում</t>
  </si>
  <si>
    <t>Մրգաշատ համայնքի 13-րդ փողոցի թիվ 2 հասցեում Մրգաշատ համայնքի վարչական շենքի տանիքի վերանորոգում</t>
  </si>
  <si>
    <t>Ճամբարակ համայնքի Բաբաջանյան փողոցի և Թթուջուր բնակավայրի ջրահեռացման աշխատանքներ</t>
  </si>
  <si>
    <t>Աստղաձոր համայնքի 2-րդ, 40-րդ և 43-րդ փողոցների ասֆալտապատում</t>
  </si>
  <si>
    <t>Դդմաշեն համայնքի հանդիսությունների սրահի հիմնանորոգում  /3-րդ փուլ/</t>
  </si>
  <si>
    <t>Մաքենիս համայնքի խմելու ջրի ջրագծի հիմնանորոգում</t>
  </si>
  <si>
    <t>Ներքին Գետաշեն համայնքի փողոցների լուսավորության ցանցի կառուցում</t>
  </si>
  <si>
    <t>Վարդենիկ համայնքի թիվ12 և Կ. Շահինյան փողոցների նորոգում՝ ասֆալտապատմամբ</t>
  </si>
  <si>
    <t>Արծվանիստ  համայնքի 18-րդ և 19-րդ փողոցների գիշերային լուսավորության ցանցի ընդլայնում</t>
  </si>
  <si>
    <t>Ծովինար համայնքի ներհամայնքային փողոցների լուսավորության համակարգի կառուցում</t>
  </si>
  <si>
    <t xml:space="preserve">Գեղհովիտ համայնքի փողոցների  արտաքին լուսավորության ցանցի կառուցում </t>
  </si>
  <si>
    <t>Շողակաթ համայնքի Շողակաթ գյուղի 10-րդ, 4-րդ և 1-ին փողոցների մասնակի ասֆալտապատման աշխատանքներ</t>
  </si>
  <si>
    <t>Վարսեր համայնքի ճանապարհների վերանորոգման աշխատանքներ</t>
  </si>
  <si>
    <t>Մարտունի համայնքի Նարեկացի փողոցի երթևեկելի հատվածի ասֆալտապատում և մայթերի կառուցում</t>
  </si>
  <si>
    <t>Ծովինար համայնքի փողոցների ասֆալտապատում</t>
  </si>
  <si>
    <t>Մարտունի համայնքի Վ․ Մամիկոնյան փողոցի մայթային հատվածի և հարակից տարածքի վերակառուցում</t>
  </si>
  <si>
    <t>Ներքին Գետաշեն համայնքի ոռոգման ցանցի կառուցում</t>
  </si>
  <si>
    <t>Վարդենիկ համայնքի թիվ 2,5,12 և Կ․ Շահինյան փողոցների ոռոգման առուների կառուցման աշխատանքներ</t>
  </si>
  <si>
    <t>Զովաբեր համայնքի 1-ին ներհամայնքային փողոցի ասֆալտապատում</t>
  </si>
  <si>
    <t>Լճափ համայնքի Կենտրոնական 1-ին  փողոցի և Ազատամարտիկների փողոցի ասֆալտապատում</t>
  </si>
  <si>
    <t>Վաղաշեն համայնքի համար 1-2 տոննա բեռնատարողությամբ 4 քարշակ(4X4) ինքնաթափ բեռնատարի ձեռքբերում</t>
  </si>
  <si>
    <t xml:space="preserve">Շողակաթ համայնքի Շողակաթ գյուղի 3-րդ, Դրախտիկ գյուղի 8-րդ, Ծափաթաղ գյուղի 1-ին և 2-րդ, Ջիլ գյուղի 4-րդ և 1-ին, Աղբերք գյուղի 1-ին և 2-րդ, Արտանիշ գյուղի 11-րդ փողոցների արտաքին լուսավորության ցանցի կառուցման, Շողակաթ գյուղի 1-ին փողոցի վերակառուցման աշխատանքներ </t>
  </si>
  <si>
    <t>Ծովազարդ համայնքի Զ. Անդրանիկի փողոցի 695մ. և 423 մ. հատվածների  հիմնանորոգում</t>
  </si>
  <si>
    <t>Ծովակ համայնքի  1-ին փողոցի ասֆալտապատում</t>
  </si>
  <si>
    <t>Արծվանիստ  համայնքի միջհամայնքային 1-ին փողոց, 1-ին փակուղու ասֆալտապատման աշխատանքներ</t>
  </si>
  <si>
    <t>Սարչապետ համայնքի Ձորամուտ, Սարչապետ և Պետրովկա բնակավայրերում հանդիսությունների սրահների համար գույքի ձեռքբերում</t>
  </si>
  <si>
    <t>Սարահարթ համայնքի եկեղեցուց դպրոց տանող ճանապարհի հիմնանորոգում</t>
  </si>
  <si>
    <t xml:space="preserve">Քարաձոր համայնքի կիսակառույց ժամանցի կենտրոնի շենքի վերանորոգում </t>
  </si>
  <si>
    <t>Տաշիր համայնքում գյուղտեխնիկայի ձեռքբերում</t>
  </si>
  <si>
    <t>Սարչապետ համայնքի Սարչապետ բնակավայրում ավտոպարկի կառուցում</t>
  </si>
  <si>
    <t>Լոռի Բերդ համայնքի Լեջան բնակավայրի համայնքային կենտրոնի մասնակի նորոգում</t>
  </si>
  <si>
    <t>Սարամեջ համայնքի խմելու ջրի ջրագծի վերակառուցում</t>
  </si>
  <si>
    <t>Ալավերդի համայնքի ԲԲՇ-ների տանիքների վերանորոգում</t>
  </si>
  <si>
    <t>Մարգահովիտ համայնքի փողոցների սալարկում տուֆապատման միջոցով</t>
  </si>
  <si>
    <t>Ախթալա համայնքի Ախթալա, Ճոճկան, Շամլուղ, Նեղոց բնակավայրերում լուսավորության  համակարգերի կառուցում</t>
  </si>
  <si>
    <t>Գուգարք համայնքի էներգետիկների 5-րդ փողոցի հիմնանորոգում, ասֆալտապատում</t>
  </si>
  <si>
    <t>Լեռնավան համայնքի հուշարձան տանող ճանապարհի՝ 12-րդ փողոց 3-րդ փակուղի, 1-ին փողոց 4-րդ փակուղի փողոցների սալարկում տուֆ քարով</t>
  </si>
  <si>
    <t>Հարթագյուղ համայնքում տեղական նշանակություն ունեցող ոռոգման ջրի ջրամբարի կառուցում</t>
  </si>
  <si>
    <t>Ղուրսալի համայնքում ոռոգման արտաքին ջրագծի կառուցում</t>
  </si>
  <si>
    <t>Ախթալա համայնքի Ախթալա բնակավայրի Աբովյան փողոցի թիվ 22 և 23, Շահումյան փողոցի թիվ 22 ԲԲՇ-ների տանիքների հիմնանորոգում</t>
  </si>
  <si>
    <t>Ախթալա համայնքի ներհամայնքային ճանապարհների բարեկարգում մասնակի նորոգման, ասֆալտապատման միջոցով</t>
  </si>
  <si>
    <t>Օձուն համայնքի Օձուն  բնակավայրի փողոցի նորոգում ասֆալտապատմամբ</t>
  </si>
  <si>
    <t>Կաթնաջուր համայնքի ոռոգման փակ համակարգի վերակառուցում</t>
  </si>
  <si>
    <t>Արջուտ համայնքի կարիքների համար տեխնիկայի գնում</t>
  </si>
  <si>
    <t>Լոռի Բերդ համայնքի Ագարակ բնակավայրի համայնքային կենտրոնի մարզադահլիճի վերանորոգում, հանդիսությունների սրահի հատակի սալիկապատում, տարածքի բարեկարգում</t>
  </si>
  <si>
    <t>Սարչապետ համայնքի 2-րդ փողոցի սալարկում</t>
  </si>
  <si>
    <t>Ախթալա համայնքի Ճոճկան բնակավայրի ոռոգման համակարգի կառուցում</t>
  </si>
  <si>
    <t xml:space="preserve">Սարչապետ համայնքի Ձորամուտ բնակավայրի խանութի վերակառուցումը հանդիսությունների սրահի </t>
  </si>
  <si>
    <t>Վանաձոր համայնքի Տարոն-4 թաղամասից նոր պանթեոն և թիվ 2 գերեզմանատուն գնացող փողոցի հիմնանորոգում</t>
  </si>
  <si>
    <t>Մեծ Պարնի համայնքի մշակույթի տան տանիքի կառուցման, դռների և պատուհանների տեղադրման աշխատանքներ</t>
  </si>
  <si>
    <t xml:space="preserve">Շենավան համայնքում ոռոգման համակարգի վերանորոգում </t>
  </si>
  <si>
    <t>Տաշիր համայնքի ԲԲՇ-ի տանիքների վերանորոգման, էներգաարդյունավետության և ջերմաարդյունավետության բարձրացման ծրագիր</t>
  </si>
  <si>
    <t>Սպիտակ համայնքի Հրապարակում երգող, պարող և լուսային շատրվանների կառուցում և հրապարակի լուսային ձևավորում</t>
  </si>
  <si>
    <t>Հրազդան համայնքի փողոցների արտաքին  լուսավորության ցանցի կառուցում</t>
  </si>
  <si>
    <t>Հրազդան համայնքի վարչական տարածքում կանգառների կառուցում, տարածքի բարեկարգում</t>
  </si>
  <si>
    <t>Հրազդան համայնքի Միկրոշրջան թաղամասի թիվ 2  երաժշտական դպրոցի տանիքի վերակառուցման, միջանցքի վերանորոգման    և Վանատուր թաղամասի մշակույթի տան տանիքի վերակառուցման աշխատանքների իրականացում</t>
  </si>
  <si>
    <t>Հրազդան համայնքի Հարավային թաղամասի Սպանդարյան6, Երևանյան 8, Մյասնիկյան 11 շենքի, Կենտրոն թաղամասի թիվ 8 և 10շենքերի, Վանատուր թաղամասի թիվ 2 բնակելի շենքի հարակից տարածքների խաղահրապարակների կառուցում</t>
  </si>
  <si>
    <t>Հրազդան համայնքի բազմաֆունկցիոնալ մեքենայի ձեռքբերում</t>
  </si>
  <si>
    <t>Մեղրաձոր գյուղի 7-րդ և 11-րդ փողոցների հեղեղատարների կառուցում</t>
  </si>
  <si>
    <t>Քասախ համայնքի ոռոգման ցանցի  կառուցման աշխատանքներ</t>
  </si>
  <si>
    <t>Քասախ համայնքի Գ Նժդեհ Տերյան,Ազնավուրիփողոցների,Կ Դեմիրճյան փողոցից Հ Շիրազի փողոցի,Վ Սարգսյան 1-ին փողոցի  գազիֆիկացման աշխատանքներ</t>
  </si>
  <si>
    <t xml:space="preserve">Վերին Պտղնի համայնքի ներհամայնքային ճանապարհներիասֆալտապատում           </t>
  </si>
  <si>
    <t>Կամարիս համայնքի 3-րդ փողոցի  ասֆալտապատում</t>
  </si>
  <si>
    <t>Արգել համայնքի բազմաբնակարան բնակելի  շենքերի նորոգման աշխատանքներ/11-րդ փողոցի թիվ 2 բազմաբնակարան շենքի  տանիքի հիմնանորոգում/</t>
  </si>
  <si>
    <t>Գեղաշեն համայնքի 2-րդ թաղամասի 1-ին, 2-րդ, 3-րդ, 4-րդ, 5-րդ փողոցների և 3-րդ թաղամասի 6-րդ փողոցի , 3-րդ փողոցի 1-ին նրբանացքի, 9-րդ փողոցի 1-ին նրբանցքի, 9-րդ փողոցի1-ին նրբանցքի  1-ին փակուղու  և  1-ին վերջնամասի գազիֆիկացում</t>
  </si>
  <si>
    <t>Գեղաշեն համայնքի փողոցային  լուսավորության ցանցի կառուցում</t>
  </si>
  <si>
    <t>Ծաղկաձոր համայնքի Օրբելի եղբայրների հրապարակի և հրապարակի շատրվանի վերանորոգում</t>
  </si>
  <si>
    <t>Հացավանի համայնքապետարանի մշակույթի կենտրոնի շենքի վերանորոգում</t>
  </si>
  <si>
    <t>Վերին Պտղնի համայնքի մշակույթի տան կառուցում</t>
  </si>
  <si>
    <t>Եղվարդ համայնքի Բուժականի ճանապարհների ասֆալտապատում</t>
  </si>
  <si>
    <t>Եղվարդ համայնքի Հանգստի գոտու կառուցում</t>
  </si>
  <si>
    <t>Քանաքեռավան համայնքի մշակույթի տան վերանորոգում և կահավորում</t>
  </si>
  <si>
    <t>Գեղաշեն համայնքի նոր կառուցված մանկապարտեզի շենքի համար գույքի ձեռքբերում</t>
  </si>
  <si>
    <t xml:space="preserve">Ջրվեժ համայնքՄանկապարտեզի շենքի կառուցում, ՀՀ Կոտայքի մարզ, Ջրվեժ համայնք, Ջրվեժ գյուղ, 34-րդ փողոց,թիվ 9հասցեում </t>
  </si>
  <si>
    <t>Բյուրեղավան համայնքի «Անդրանիկ Պետրոսյանի անվան Բյուրեղավանի քաղաքային պոլիկլինիկա» ՓԲԸ-ի շենքի  նորոգման և հարակից բակի բարեկարգման,մետաղական աստիճանների և շվաքարանի կառուցման աշխատանքներ</t>
  </si>
  <si>
    <t>Առինջ համայնքի մի շարք փողոցների արտաքին լուսավորության համակարգի վերազինու</t>
  </si>
  <si>
    <t>Ակունք համայնքի Զառ գյուղի համայնքապետարանի շենքի տանիքի  կապիտալ վերանորոգում</t>
  </si>
  <si>
    <t xml:space="preserve"> Արզնի համայնքի մշակույթի տան շենքի վերակառուցում և երկրորդ հարկում հանդիսությունների սրահի իրականացում </t>
  </si>
  <si>
    <t>Ջրվեժ համայնքի Ձորաղբյուր գյուղի  ջրամատակարարման ջրագծերի  և անհատական միացումների կառուցման աշխատռանքներ</t>
  </si>
  <si>
    <t>Նոր երզնկա համայնքում գիշերային լուսավորության ցանցի ավելացում</t>
  </si>
  <si>
    <t>Նոր երզնկա համայնքի 4-րդ փողոցի ասֆալտապատման աշխատանքներ</t>
  </si>
  <si>
    <t>Նոր Գեղի համայնքի աղբատար մեքենայի և աղբամանների ձեռքբերում</t>
  </si>
  <si>
    <t>Գառնի համայնքում Երկրորդ աշխարամարտում զոհվածներին նվիրված հուշարձանի բարեկարգում</t>
  </si>
  <si>
    <t>Նոր Արտամետ համայնքի  փողոցների հիմնանորոգում</t>
  </si>
  <si>
    <t>Բայանդուր համայնքում արևային ֆոտովոլտային կայանի տեղադրում</t>
  </si>
  <si>
    <t>Բայանդուր համայնքի կենտրոնական մուտքի թիվ 8-րդ փողոցի ասֆալտապատում</t>
  </si>
  <si>
    <t>Անուշավան համայնքի 9-րդ և 54-րդ փողոցների սալապատում և խճապատում</t>
  </si>
  <si>
    <t>Ամասիա համայնքի Ամասիա բնակավայրի ճանապարհների ասֆալտապատման աշխատանքներ</t>
  </si>
  <si>
    <t>Գեղանիստ համայնքում հակակարկտային կայանների տեղադրում</t>
  </si>
  <si>
    <t>Նահապետավան համայնքի ներհամայնքային 1-ին փողոցի տուֆ քարով սալապատում</t>
  </si>
  <si>
    <t>Ախուրյան խոշորացված համայնքի Բասեն բնակավայրում խմելու ջրի ջրագծի անցկացում</t>
  </si>
  <si>
    <t>Արթիկ համայնքի Ղուկասյան փողոցի  տուֆ քարով սալիկապատում</t>
  </si>
  <si>
    <t>Ազատան համայնքի թիվ 11, 36 և 45 փողոցներիի էներգաարդյունավետ լուսավորության համակարգի կառուցում</t>
  </si>
  <si>
    <t>Երազգավորս համայնքի թիվ 8-րդ փողոցի արտաքին լուսավորության ցանցի անցկացում և արևային ֆոտովոլտային կայանի տեղադրում</t>
  </si>
  <si>
    <t>Սարալանջ համայնքի մշակույթի տան վերանորոգում</t>
  </si>
  <si>
    <t>Առափի համայնքի թիվ 1 փողոցի 34 գծմ․, 4-րդ փողոցի 506 գծմ․ հատվածների ասֆալտապատում</t>
  </si>
  <si>
    <t xml:space="preserve">Անի համայնքի Ձորակապ գյուղի թիվ1 , Մարալիկ քաղաքի Հր․ Շահինյանի 6-րդ նրբ․, Սառնաղբյուր գյուղի 10-րդ փողոցի դեպի Հոգեվանք /Կարմիր վանք/ փողոցների հիմնանորոգում                       </t>
  </si>
  <si>
    <t>Մարմաշեն համայնքի Ջաջուռավան բնակավայրի մանկապարտեզի շենքի վերակառուցում</t>
  </si>
  <si>
    <t>Մարմաշեն համայնքի Լեռնուտ բնակավայրի մանկապարտեզի շենքի վերակառուցում՝ II փուլ</t>
  </si>
  <si>
    <t>Մարմաշեն համայնքի Հացիկ բնակավայրի մանկապարտեզի շենքի վերակառուցում՝ II փուլ</t>
  </si>
  <si>
    <t>Գեղանիստ համայնքի խմելու ջրի ներքին ցանցի ընդլայնում և վերանորոգում</t>
  </si>
  <si>
    <t>Փոքր Մանթաշ համայնքում ներհամայնքային ճանապարհների տուֆ քարով սալապատման աշխատանքներ</t>
  </si>
  <si>
    <t>Նոր Կյանք համայնքի ներհամայնքային փողոցների խճապատում խճավազային խառնուրդով և սալապատում տուֆ քարով</t>
  </si>
  <si>
    <t>Մեծ Մանթաշ համայնքի 250մ ներհամայնքային ճանապարհի տուֆ քարով սալարկման աշխատանքներ</t>
  </si>
  <si>
    <t>Մեղրաշեն համայնքի հանդիսությունների սրահի շինության պարսպապատման և բարեկարգման աշխատանքներ</t>
  </si>
  <si>
    <t>ՀՀ  Սյունիքի մարզպետարան</t>
  </si>
  <si>
    <t>       Տաթև համայնքի «Շինուհայր բնակավայրի 23փող  ՆՈՒՀ-ի շենքի մի հատվածի  վերանորոգում»,</t>
  </si>
  <si>
    <t>Տեղ համայնքի«Խոզնավար և Խնածախ» բնակավայրերի ոռոգման  ներքին ցանցի կառուցում և վերանորոգում</t>
  </si>
  <si>
    <t>  Կապան համայնքի «Աճանան բնակավայրի ոռոգման համակարգի վերակառուցում»,</t>
  </si>
  <si>
    <t>ՀՀ  Վայոց ձորի մարզպետարան</t>
  </si>
  <si>
    <t>Արենի համայնքի Չիվա բնակավայրում մշակույթի տան 66 գծմ ընդհանուր երկարությամբ,4.4 մ միջին բարձրությամբ հենապատի վերակառուցում և շուրջ 70գմերկարությամբմետաղյա բազրիքի տեղադրում</t>
  </si>
  <si>
    <t>Արենի համայնքի Ռինդ բնակավայրում  լուսավորության ցանցի կառուցում</t>
  </si>
  <si>
    <t>Մալիշկա համայնքի ոռոգման ջրագծի ներքին ցանցի վերանորոգում</t>
  </si>
  <si>
    <t>Մալիշկա համայնքի ներհամայնքային փողոցների (կենտրոնական փողոց տուն 74 հասցեից մինչև կենտրոնական և նրբանցք և 8-րդ փողոց տուն 1 հասցեից մինչև 25փողոց տուն 13 հասցե) փողոցային լուսավորություն</t>
  </si>
  <si>
    <t>ԶառիթաԶառիթափ համայնքի Զառիթափ բնակավայրի « Յոթ աղբյուրներ » կոչվող ջրագծի 100գմ հատվածի և  2 գլխամասային կառույցների, «Քարհանքի» աղբյուրի գլխամասային կառույցի և Գոմք բնակավայրի «Սեիդի գոլ» կոչվող աղբյուրների 2 գլխամասային կառույցների և ջրագծերի 1000գծ/մ հատվածի կապիտալ վերանորոգման աշխատանքներ փ համայնքի Զառիթափ և Գոմք բնակավայրերի գլխամասային կառույցների, ջրագծերի և ջրատարի հիմնանորոգման աշխատանքներ</t>
  </si>
  <si>
    <t>Եղեգնաձոր համայնքի Սևակի 1.3.5 և Միկոյանի 10.11.12 շենքերով  պարփակված բակերի բարեկարգում</t>
  </si>
  <si>
    <t xml:space="preserve">Մալիշկա համայնքի ներհամայնքային փողոցների մասնակի ասֆալտապատում, Մալիշկա համայնքի 20-րդ փողոց 24հասցեից մինչև 26-րդ փող տ.20 հասցե </t>
  </si>
  <si>
    <t>Մալիշկա համայնքի գյուղապետարանի տանիքի վրա 6.225 ԿՎՏ դրվածքային հզորությամբ արևային ՖՎ կայանի և Մալիշկա համայնքի մշակույթի տան տանիքի վրա 29.05ԿՎՏ դրվածքային հզորությամբ արևային ՖՎ կայանի կառուցում</t>
  </si>
  <si>
    <t>Եղեգիս համայնքի Աղնջաձոր, Քարագլուխ,Թառութումբ,Շատին, Հորս,Վարդահովիտ և Սալլի բնակավայրերի ոռոգման խողովակաշարի կառուցում</t>
  </si>
  <si>
    <t>Զառիթափ համայնքի կարիքների համար արևային ֆոտովոտային կայանի կառուցում</t>
  </si>
  <si>
    <t>Զառիթափ համայնքի համար գյուղատնտեսական տեխնիկայի և գյուղատնտեսական գործիքների ձեռք բերում</t>
  </si>
  <si>
    <t>Զառիթափ համայնքի Խնձորուտ «Լվիսի» աղբյուրների 5 և «Տերտեր»աղբյուրների 1  և ջրագծի 1500գծմ հատվածի և Նոր Ազնաբերդ բնակավայրի  ջրագծի արտաքին ցանցի 700գծմ և 300գծմ ներքին ցանցի   առանձին հատվածների կապիտալ վերանորոգման  աշխատանքներ</t>
  </si>
  <si>
    <t>Վայք համայնքի Ազատեկ և Արին բնակավայրերի փողոցների արտաքին  լուսավորության մասնակի կառուցման շինարարական աշխատանքներ/Արին/</t>
  </si>
  <si>
    <t>ՀՀ  Տավուշի մարզպետարան</t>
  </si>
  <si>
    <t>Ազատամուտ համայնքի ներհամայնքային ճանապարհների ասֆալտապատում</t>
  </si>
  <si>
    <t>Իջևան համայնքի ԲԲՇ-ների բակերի հիմնանորոգում</t>
  </si>
  <si>
    <t xml:space="preserve"> ՀՀ Արագածոտնի մարզպետարան</t>
  </si>
  <si>
    <t xml:space="preserve"> ՀՀ Արագածոտնի մարզպետարան </t>
  </si>
  <si>
    <t>ՀԱՅԱՍՏԱՆԻ ՀԱՆՐԱՊԵՏՈՒԹՅԱՆ ԿԱՌԱՎԱՐՈՒԹՅԱՆ 2020 ԹՎԱԿԱՆԻ ԴԵԿՏԵՄԲԵՐԻ 30-Ի № 2215-Ն ՈՐՈՇՄԱՆ № 9.1 ՀԱՎԵԼՎԱԾԻ № 9.1.48 ԱՂՅՈՒՍԱԿՈՒՄ ԿԱՏԱՐՎՈՂ ՓՈՓՈԽՈՒԹՅՈՒՆՆԵՐԸ ԵՎ ԼՐԱՑՈՒՄՆԵՐԸ</t>
  </si>
  <si>
    <t xml:space="preserve"> ՀՀ Սյունիքի մարզպետարան </t>
  </si>
  <si>
    <t>ՀԱՅԱՍՏԱՆԻ ՀԱՆՐԱՊԵՏՈՒԹՅԱՆ ԿԱՌԱՎԱՐՈՒԹՅԱՆ 2020 ԹՎԱԿԱՆԻ ԴԵԿՏԵՄԲԵՐԻ 30-Ի № 2215-Ն ՈՐՈՇՄԱՆ № 9.1 ՀԱՎԵԼՎԱԾԻ № 9.1.55 ԱՂՅՈՒՍԱԿՈՒՄ ԿԱՏԱՐՎՈՂ ՓՈՓՈԽՈՒԹՅՈՒՆՆԵՐԸ ԵՎ ԼՐԱՑՈՒՄՆԵՐԸ</t>
  </si>
  <si>
    <t xml:space="preserve"> ՀՀ Վայոց ձորի մարզպետարան </t>
  </si>
  <si>
    <t>ՀԱՅԱՍՏԱՆԻ ՀԱՆՐԱՊԵՏՈՒԹՅԱՆ ԿԱՌԱՎԱՐՈՒԹՅԱՆ 2020 ԹՎԱԿԱՆԻ ԴԵԿՏԵՄԲԵՐԻ 30-Ի № 2215-Ն ՈՐՈՇՄԱՆ № 9.1 ՀԱՎԵԼՎԱԾԻ № 9.1.56 ԱՂՅՈՒՍԱԿՈՒՄ ԿԱՏԱՐՎՈՂ ՓՈՓՈԽՈՒԹՅՈՒՆՆԵՐԸ ԵՎ ԼՐԱՑՈՒՄՆԵՐԸ</t>
  </si>
  <si>
    <t xml:space="preserve"> ՀՀ Տավուշի մարզպետարան </t>
  </si>
  <si>
    <t>Հավելված  № 3</t>
  </si>
  <si>
    <t>Մեղրաձոր համայնքի Փյունիկ գյուղի 1-ին փողոցի 4-րդ նրբանցքի հիմնանորոգում</t>
  </si>
  <si>
    <t>Հրազդան համայնքի թիվ 4  և 8 նախադպրոցական ուսումնական հաստատությունների շենքի և տանիքի  հիմնանորոգման  աշխատանքների իրականացում</t>
  </si>
  <si>
    <t>Աբովյան համայնքի «Աբովյանի N 5մանկապարտեզ» և «Աբովյանի N9 մանկապարտեզ»համայնքային   ոչ առևտրային կազմակերպությունների  պատուհանների  փոխարինում</t>
  </si>
  <si>
    <t>Մեղրի Ագարակ քաղաքի ներհամայնքային փողոցների ասֆալտապատում</t>
  </si>
  <si>
    <t>Մեղրաձոր համայնքի Մեղրաձոր գյուղի 3-րդ և 7-րդ փողոցների հիմնանորոգում</t>
  </si>
  <si>
    <t>Հովտաշեն  համայնքի փողոցային լուսավորության իրականացման աշխատանքներ</t>
  </si>
  <si>
    <t>Նոյեմբերյան համայնքի Նոյեմբերյան քաղաքի Տիեզերագնացների փողոցի մի հատվածի հիմնանորոգում, Կոթի գյուղի 24-րդ փողոցի մի հատված հիմանորոգում և Բաղանիս գյուղի 17-րդ փողոցի մի հատվածի հիմնանորոգում</t>
  </si>
  <si>
    <t xml:space="preserve"> Ախուրյան համայնքի Ախուրյան բնակավայրի Ջրաշինարարներ փողոցի թիվ  11, Գյումրի խճուղու թիվ 72 ԲԲՇ-ների, Հանրակացարանային շինության տանիքների վերանորոգում</t>
  </si>
  <si>
    <t xml:space="preserve">Տրանսպորտային օբյեկտների հիմնանորոգում </t>
  </si>
  <si>
    <t>ՀԱՅԱՍՏԱՆԻ ՀԱՆՐԱՊԵՏՈՒԹՅԱՆ ԿԱՌԱՎԱՐՈՒԹՅԱՆ 2020 ԹՎԱԿԱՆԻ ԴԵԿՏԵՄԲԵՐԻ 30-Ի № 2215-Ն ՈՐՈՇՄԱՆ № 9.1 ՀԱՎԵԼՎԱԾԻ № 9.1.57 ԱՂՅՈՒՍԱԿՈՒՄ ԿԱՏԱՐՎՈՂ ՓՈՓՈԽՈՒԹՅՈՒՆՆԵՐԸ ԵՎ ԼՐԱՑՈՒՄՆԵՐԸ</t>
  </si>
  <si>
    <t>»</t>
  </si>
  <si>
    <t>Ցուցանիշների փոփոխությունները     
      (նվազեցումները նշված են փակագծերում)</t>
  </si>
  <si>
    <t xml:space="preserve">Մ-2, Երևան-Երասխ-Գորիս-Մեղրի-Իրանի սահման միջպետական նշանակության ավտոճանապարհի, այդ թվում </t>
  </si>
  <si>
    <t xml:space="preserve">Մ-3, Թուրքիայի սահման-Մարգարա-Վանաձոր-Տաշիր-Վրաստանի սահման միջպետական նշանակության ավտոճանապարհի, այդ թվում </t>
  </si>
  <si>
    <t xml:space="preserve">Մ-4, Երևան-Սևան-Իջևան-Ադրբեջանի սահման միջպետական նշանակության ավտոճանապարհի, այդ թվում  </t>
  </si>
  <si>
    <t xml:space="preserve">Մ-10, Սևան-Մարտունի-Գետափ միջպետական նշանակության ավտոճանապարհի, այդ թվում </t>
  </si>
  <si>
    <t xml:space="preserve">Մ-11, Մարտունի - Վարդենիս - ԼՂՀ սահման միջպետական նշանակության ավտոճանապարհի, այդ թվում  </t>
  </si>
  <si>
    <t xml:space="preserve">Մ-13, /Մ-2/ - Անգեղակոթ - Նախիջևանի սահման միջպետական նշանակության ավտոճանապարհի, այդ թվում  </t>
  </si>
  <si>
    <t xml:space="preserve">Մ-3, Թուրքիայի սահման-Մարգարա-Վանաձոր-Տաշիր-Վրաստանի սահման միջպետական նշանակության ավտոճանապարհի, այդ թվում  </t>
  </si>
  <si>
    <t xml:space="preserve">Մ-10, Սևան-Մարտունի-Գետափ միջպետական նշանակության ավտոճանապարհի, այդ թվում  </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</si>
</sst>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43" formatCode="_-* #,##0.00\ _₽_-;\-* #,##0.00\ _₽_-;_-* &quot;-&quot;??\ _₽_-;_-@_-"/>
    <numFmt numFmtId="164" formatCode="_(&quot;$&quot;* #,##0.00_);_(&quot;$&quot;* \(#,##0.00\);_(&quot;$&quot;* &quot;-&quot;??_);_(@_)"/>
    <numFmt numFmtId="165" formatCode="_(* #,##0.00_);_(* \(#,##0.00\);_(* &quot;-&quot;??_);_(@_)"/>
    <numFmt numFmtId="166" formatCode="_ * #,##0.00_)_€_ ;_ * \(#,##0.00\)_€_ ;_ * &quot;-&quot;??_)_€_ ;_ @_ "/>
    <numFmt numFmtId="167" formatCode="##,##0.0;\(##,##0.0\);\-"/>
    <numFmt numFmtId="168" formatCode="_-* #,##0.00_р_._-;\-* #,##0.00_р_._-;_-* &quot;-&quot;??_р_._-;_-@_-"/>
    <numFmt numFmtId="169" formatCode="_ * #,##0.00_)\ _ _ ;_ * \(#,##0.00\)\ _ _ ;_ * &quot;-&quot;??_)\ _ _ ;_ @_ "/>
    <numFmt numFmtId="170" formatCode="0.0"/>
    <numFmt numFmtId="171" formatCode="#,##0.0_);\(#,##0.0\)"/>
    <numFmt numFmtId="172" formatCode="#,##0.0"/>
    <numFmt numFmtId="173" formatCode="_(* #,##0.0_);_(* \(#,##0.0\);_(* &quot;-&quot;??_);_(@_)"/>
    <numFmt numFmtId="174" formatCode="_-* #,##0.00\ _֏_-;\-* #,##0.00\ _֏_-;_-* &quot;-&quot;??\ _֏_-;_-@_-"/>
    <numFmt numFmtId="175" formatCode="00"/>
  </numFmts>
  <fonts count="106">
    <font>
      <sz val="11"/>
      <color theme="1"/>
      <name val="Calibri"/>
      <family val="2"/>
      <charset val="1"/>
      <scheme val="minor"/>
    </font>
    <font>
      <sz val="11"/>
      <color theme="1"/>
      <name val="Calibri"/>
      <family val="2"/>
      <charset val="204"/>
      <scheme val="minor"/>
    </font>
    <font>
      <sz val="11"/>
      <color theme="1"/>
      <name val="Calibri"/>
      <family val="2"/>
      <scheme val="minor"/>
    </font>
    <font>
      <sz val="8"/>
      <name val="GHEA Grapalat"/>
      <family val="3"/>
    </font>
    <font>
      <sz val="8"/>
      <name val="GHEA Grapalat"/>
      <family val="3"/>
    </font>
    <font>
      <sz val="10"/>
      <name val="Arial"/>
      <family val="2"/>
    </font>
    <font>
      <sz val="8"/>
      <name val="Arial Armenian"/>
      <family val="2"/>
    </font>
    <font>
      <sz val="11"/>
      <color theme="1"/>
      <name val="Calibri"/>
      <family val="2"/>
      <charset val="1"/>
      <scheme val="minor"/>
    </font>
    <font>
      <sz val="8"/>
      <name val="GHEA Grapalat"/>
      <family val="2"/>
    </font>
    <font>
      <sz val="12"/>
      <name val="GHEA Grapalat"/>
      <family val="3"/>
    </font>
    <font>
      <sz val="10"/>
      <name val="Arial Armenian"/>
      <family val="2"/>
    </font>
    <font>
      <sz val="11"/>
      <color theme="1"/>
      <name val="Calibri"/>
      <family val="2"/>
      <scheme val="minor"/>
    </font>
    <font>
      <sz val="12"/>
      <name val="Times Armenian"/>
      <family val="1"/>
    </font>
    <font>
      <sz val="10"/>
      <name val="Times Armenian"/>
      <family val="1"/>
    </font>
    <font>
      <sz val="11"/>
      <color indexed="8"/>
      <name val="Calibri"/>
      <family val="2"/>
      <charset val="1"/>
    </font>
    <font>
      <sz val="11"/>
      <color theme="1"/>
      <name val="Times Armenian"/>
      <family val="2"/>
    </font>
    <font>
      <sz val="11"/>
      <color theme="0"/>
      <name val="Times Armenian"/>
      <family val="2"/>
    </font>
    <font>
      <sz val="11"/>
      <color rgb="FF9C0006"/>
      <name val="Times Armenian"/>
      <family val="2"/>
    </font>
    <font>
      <b/>
      <sz val="11"/>
      <color rgb="FFFA7D00"/>
      <name val="Times Armenian"/>
      <family val="2"/>
    </font>
    <font>
      <b/>
      <sz val="11"/>
      <color theme="0"/>
      <name val="Times Armenian"/>
      <family val="2"/>
    </font>
    <font>
      <i/>
      <sz val="11"/>
      <color rgb="FF7F7F7F"/>
      <name val="Times Armenian"/>
      <family val="2"/>
    </font>
    <font>
      <sz val="11"/>
      <color rgb="FF006100"/>
      <name val="Times Armenian"/>
      <family val="2"/>
    </font>
    <font>
      <b/>
      <sz val="15"/>
      <color theme="3"/>
      <name val="Times Armenian"/>
      <family val="2"/>
    </font>
    <font>
      <b/>
      <sz val="13"/>
      <color theme="3"/>
      <name val="Times Armenian"/>
      <family val="2"/>
    </font>
    <font>
      <b/>
      <sz val="11"/>
      <color theme="3"/>
      <name val="Times Armenian"/>
      <family val="2"/>
    </font>
    <font>
      <sz val="11"/>
      <color rgb="FF3F3F76"/>
      <name val="Times Armenian"/>
      <family val="2"/>
    </font>
    <font>
      <sz val="11"/>
      <color rgb="FFFA7D00"/>
      <name val="Times Armenian"/>
      <family val="2"/>
    </font>
    <font>
      <sz val="11"/>
      <color rgb="FF9C6500"/>
      <name val="Times Armenian"/>
      <family val="2"/>
    </font>
    <font>
      <sz val="11"/>
      <color theme="1"/>
      <name val="Sylfaen"/>
      <family val="2"/>
    </font>
    <font>
      <sz val="11"/>
      <color indexed="8"/>
      <name val="Calibri"/>
      <family val="2"/>
    </font>
    <font>
      <b/>
      <sz val="11"/>
      <color rgb="FF3F3F3F"/>
      <name val="Times Armenian"/>
      <family val="2"/>
    </font>
    <font>
      <sz val="18"/>
      <color theme="3"/>
      <name val="Cambria"/>
      <family val="2"/>
      <scheme val="major"/>
    </font>
    <font>
      <b/>
      <sz val="11"/>
      <color theme="1"/>
      <name val="Times Armenian"/>
      <family val="2"/>
    </font>
    <font>
      <sz val="11"/>
      <color rgb="FFFF0000"/>
      <name val="Times Armenian"/>
      <family val="2"/>
    </font>
    <font>
      <sz val="10"/>
      <color indexed="8"/>
      <name val="MS Sans Serif"/>
      <family val="2"/>
      <charset val="204"/>
    </font>
    <font>
      <sz val="10"/>
      <name val="Arial"/>
      <family val="2"/>
      <charset val="204"/>
    </font>
    <font>
      <sz val="10"/>
      <color rgb="FF9C6500"/>
      <name val="Calibri"/>
      <family val="2"/>
      <scheme val="minor"/>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indexed="8"/>
      <name val="MS Sans Serif"/>
      <family val="2"/>
    </font>
    <font>
      <sz val="12"/>
      <name val="Arial Armenian"/>
      <family val="2"/>
    </font>
    <font>
      <sz val="10"/>
      <name val="Arial Unicode"/>
      <family val="2"/>
    </font>
    <font>
      <sz val="10"/>
      <color rgb="FF000000"/>
      <name val="Times New Roman"/>
      <family val="1"/>
    </font>
    <font>
      <sz val="12"/>
      <color indexed="8"/>
      <name val="Times Armenian"/>
      <family val="2"/>
    </font>
    <font>
      <b/>
      <sz val="18"/>
      <color theme="3"/>
      <name val="Cambria"/>
      <family val="2"/>
      <scheme val="maj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b/>
      <sz val="11"/>
      <color rgb="FF3F3F3F"/>
      <name val="Calibri"/>
      <family val="2"/>
      <scheme val="minor"/>
    </font>
    <font>
      <b/>
      <sz val="11"/>
      <color theme="1"/>
      <name val="Calibri"/>
      <family val="2"/>
      <scheme val="minor"/>
    </font>
    <font>
      <sz val="11"/>
      <color rgb="FFFF0000"/>
      <name val="Calibri"/>
      <family val="2"/>
      <scheme val="minor"/>
    </font>
    <font>
      <i/>
      <sz val="12"/>
      <name val="GHEA Grapalat"/>
      <family val="3"/>
    </font>
    <font>
      <sz val="12"/>
      <color theme="1"/>
      <name val="GHEA Grapalat"/>
      <family val="3"/>
    </font>
    <font>
      <b/>
      <sz val="8"/>
      <name val="GHEA Grapalat"/>
      <family val="2"/>
    </font>
    <font>
      <sz val="12"/>
      <color indexed="8"/>
      <name val="GHEA Grapalat"/>
      <family val="3"/>
    </font>
    <font>
      <sz val="10"/>
      <name val="Arial"/>
      <family val="2"/>
      <charset val="204"/>
    </font>
    <font>
      <sz val="12"/>
      <name val="GHEA Grapalat"/>
      <family val="3"/>
      <charset val="204"/>
    </font>
    <font>
      <sz val="12"/>
      <color theme="1"/>
      <name val="GHEA Grapalat"/>
      <family val="3"/>
      <charset val="204"/>
    </font>
    <font>
      <sz val="12"/>
      <name val="Arial"/>
      <family val="2"/>
      <charset val="204"/>
    </font>
    <font>
      <sz val="12"/>
      <name val="Arial"/>
      <family val="2"/>
    </font>
    <font>
      <sz val="12"/>
      <name val="GHEA Grapalat"/>
      <family val="2"/>
      <charset val="204"/>
    </font>
    <font>
      <sz val="12"/>
      <name val="GHEA Grapalat"/>
      <family val="2"/>
    </font>
    <font>
      <b/>
      <sz val="12"/>
      <name val="GHEA Grapalat"/>
      <family val="3"/>
    </font>
    <font>
      <b/>
      <sz val="12"/>
      <color indexed="8"/>
      <name val="GHEA Grapalat"/>
      <family val="3"/>
    </font>
    <font>
      <sz val="12"/>
      <color theme="1"/>
      <name val="Calibri"/>
      <family val="2"/>
      <charset val="1"/>
      <scheme val="minor"/>
    </font>
    <font>
      <sz val="11"/>
      <color rgb="FF000000"/>
      <name val="Calibri"/>
      <family val="2"/>
      <charset val="204"/>
    </font>
    <font>
      <sz val="11"/>
      <color theme="1"/>
      <name val="Calibri"/>
      <family val="2"/>
      <charset val="204"/>
      <scheme val="minor"/>
    </font>
    <font>
      <sz val="11"/>
      <color indexed="8"/>
      <name val="Arial Armenian"/>
      <family val="2"/>
    </font>
    <font>
      <sz val="12"/>
      <color theme="1"/>
      <name val="Calibri"/>
      <family val="2"/>
      <scheme val="minor"/>
    </font>
    <font>
      <u/>
      <sz val="12"/>
      <name val="GHEA Grapalat"/>
      <family val="3"/>
    </font>
    <font>
      <sz val="9"/>
      <name val="Arial Armenian"/>
      <family val="2"/>
    </font>
    <font>
      <sz val="10"/>
      <name val="Times LatArm"/>
    </font>
    <font>
      <sz val="10"/>
      <name val="Helv"/>
      <charset val="204"/>
    </font>
    <font>
      <sz val="10"/>
      <name val="Baltica Cyrillic"/>
      <family val="2"/>
    </font>
    <font>
      <sz val="12"/>
      <color rgb="FFFF0000"/>
      <name val="GHEA Grapalat"/>
      <family val="3"/>
    </font>
    <font>
      <sz val="12"/>
      <color rgb="FF000000"/>
      <name val="GHEA Grapalat"/>
      <family val="3"/>
    </font>
    <font>
      <sz val="11"/>
      <name val="GHEA Grapalat"/>
      <family val="3"/>
    </font>
    <font>
      <b/>
      <sz val="11"/>
      <name val="GHEA Grapalat"/>
      <family val="3"/>
    </font>
    <font>
      <b/>
      <sz val="11"/>
      <color theme="1"/>
      <name val="GHEA Grapalat"/>
      <family val="3"/>
    </font>
    <font>
      <b/>
      <sz val="11"/>
      <color rgb="FF000000"/>
      <name val="GHEA Grapalat"/>
      <family val="3"/>
    </font>
    <font>
      <b/>
      <sz val="12"/>
      <color theme="1"/>
      <name val="GHEA Grapalat"/>
      <family val="3"/>
    </font>
    <font>
      <b/>
      <sz val="12"/>
      <color rgb="FF000000"/>
      <name val="GHEA Grapalat"/>
      <family val="3"/>
    </font>
    <font>
      <sz val="12"/>
      <color rgb="FF00B050"/>
      <name val="GHEA Grapalat"/>
      <family val="3"/>
    </font>
    <font>
      <i/>
      <sz val="12"/>
      <color rgb="FF00B050"/>
      <name val="GHEA Grapalat"/>
      <family val="3"/>
    </font>
  </fonts>
  <fills count="59">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11"/>
      </patternFill>
    </fill>
    <fill>
      <patternFill patternType="solid">
        <fgColor indexed="36"/>
      </patternFill>
    </fill>
    <fill>
      <patternFill patternType="solid">
        <fgColor indexed="52"/>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51"/>
      </patternFill>
    </fill>
    <fill>
      <patternFill patternType="solid">
        <fgColor indexed="30"/>
      </patternFill>
    </fill>
    <fill>
      <patternFill patternType="solid">
        <fgColor indexed="49"/>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FFFFFF"/>
        <bgColor indexed="64"/>
      </patternFill>
    </fill>
    <fill>
      <patternFill patternType="solid">
        <fgColor indexed="9"/>
        <bgColor indexed="64"/>
      </patternFill>
    </fill>
    <fill>
      <patternFill patternType="solid">
        <fgColor theme="0"/>
        <bgColor theme="0"/>
      </patternFill>
    </fill>
  </fills>
  <borders count="43">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indexed="64"/>
      </right>
      <top style="thin">
        <color auto="1"/>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diagonal/>
    </border>
    <border>
      <left/>
      <right style="thin">
        <color indexed="64"/>
      </right>
      <top/>
      <bottom style="thin">
        <color indexed="64"/>
      </bottom>
      <diagonal/>
    </border>
    <border>
      <left/>
      <right/>
      <top style="thin">
        <color indexed="0"/>
      </top>
      <bottom/>
      <diagonal/>
    </border>
    <border>
      <left/>
      <right/>
      <top style="thin">
        <color indexed="0"/>
      </top>
      <bottom style="thin">
        <color indexed="0"/>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top/>
      <bottom style="thin">
        <color indexed="0"/>
      </bottom>
      <diagonal/>
    </border>
    <border>
      <left/>
      <right/>
      <top style="thin">
        <color auto="1"/>
      </top>
      <bottom style="thin">
        <color auto="1"/>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s>
  <cellStyleXfs count="616">
    <xf numFmtId="0" fontId="0" fillId="0" borderId="0"/>
    <xf numFmtId="0" fontId="3" fillId="0" borderId="0"/>
    <xf numFmtId="9" fontId="4" fillId="0" borderId="0" applyFont="0" applyFill="0" applyBorder="0" applyAlignment="0" applyProtection="0"/>
    <xf numFmtId="0" fontId="5" fillId="0" borderId="0"/>
    <xf numFmtId="0" fontId="6" fillId="0" borderId="0">
      <alignment horizontal="left" vertical="top" wrapText="1"/>
    </xf>
    <xf numFmtId="0" fontId="7" fillId="0" borderId="0"/>
    <xf numFmtId="167" fontId="8" fillId="0" borderId="0" applyFill="0" applyBorder="0" applyProtection="0">
      <alignment horizontal="right" vertical="top"/>
    </xf>
    <xf numFmtId="0" fontId="8" fillId="0" borderId="0">
      <alignment horizontal="left" vertical="top" wrapText="1"/>
    </xf>
    <xf numFmtId="0" fontId="10" fillId="0" borderId="0"/>
    <xf numFmtId="165"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0" fontId="11" fillId="0" borderId="0"/>
    <xf numFmtId="0" fontId="12" fillId="0" borderId="0"/>
    <xf numFmtId="166" fontId="11" fillId="0" borderId="0" applyFont="0" applyFill="0" applyBorder="0" applyAlignment="0" applyProtection="0"/>
    <xf numFmtId="0" fontId="7" fillId="0" borderId="0"/>
    <xf numFmtId="165" fontId="14" fillId="0" borderId="0" applyFont="0" applyFill="0" applyBorder="0" applyAlignment="0" applyProtection="0"/>
    <xf numFmtId="0" fontId="15" fillId="10" borderId="0" applyNumberFormat="0" applyBorder="0" applyAlignment="0" applyProtection="0"/>
    <xf numFmtId="0" fontId="15" fillId="14" borderId="0" applyNumberFormat="0" applyBorder="0" applyAlignment="0" applyProtection="0"/>
    <xf numFmtId="0" fontId="15" fillId="18" borderId="0" applyNumberFormat="0" applyBorder="0" applyAlignment="0" applyProtection="0"/>
    <xf numFmtId="0" fontId="15" fillId="22" borderId="0" applyNumberFormat="0" applyBorder="0" applyAlignment="0" applyProtection="0"/>
    <xf numFmtId="0" fontId="15" fillId="26" borderId="0" applyNumberFormat="0" applyBorder="0" applyAlignment="0" applyProtection="0"/>
    <xf numFmtId="0" fontId="15" fillId="30" borderId="0" applyNumberFormat="0" applyBorder="0" applyAlignment="0" applyProtection="0"/>
    <xf numFmtId="0" fontId="15" fillId="11" borderId="0" applyNumberFormat="0" applyBorder="0" applyAlignment="0" applyProtection="0"/>
    <xf numFmtId="0" fontId="15" fillId="15" borderId="0" applyNumberFormat="0" applyBorder="0" applyAlignment="0" applyProtection="0"/>
    <xf numFmtId="0" fontId="15" fillId="19" borderId="0" applyNumberFormat="0" applyBorder="0" applyAlignment="0" applyProtection="0"/>
    <xf numFmtId="0" fontId="15" fillId="23" borderId="0" applyNumberFormat="0" applyBorder="0" applyAlignment="0" applyProtection="0"/>
    <xf numFmtId="0" fontId="15" fillId="27" borderId="0" applyNumberFormat="0" applyBorder="0" applyAlignment="0" applyProtection="0"/>
    <xf numFmtId="0" fontId="15" fillId="31"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16" fillId="20" borderId="0" applyNumberFormat="0" applyBorder="0" applyAlignment="0" applyProtection="0"/>
    <xf numFmtId="0" fontId="16" fillId="24" borderId="0" applyNumberFormat="0" applyBorder="0" applyAlignment="0" applyProtection="0"/>
    <xf numFmtId="0" fontId="16" fillId="28" borderId="0" applyNumberFormat="0" applyBorder="0" applyAlignment="0" applyProtection="0"/>
    <xf numFmtId="0" fontId="16" fillId="32" borderId="0" applyNumberFormat="0" applyBorder="0" applyAlignment="0" applyProtection="0"/>
    <xf numFmtId="0" fontId="16" fillId="9" borderId="0" applyNumberFormat="0" applyBorder="0" applyAlignment="0" applyProtection="0"/>
    <xf numFmtId="0" fontId="16" fillId="13" borderId="0" applyNumberFormat="0" applyBorder="0" applyAlignment="0" applyProtection="0"/>
    <xf numFmtId="0" fontId="16" fillId="17" borderId="0" applyNumberFormat="0" applyBorder="0" applyAlignment="0" applyProtection="0"/>
    <xf numFmtId="0" fontId="16" fillId="21" borderId="0" applyNumberFormat="0" applyBorder="0" applyAlignment="0" applyProtection="0"/>
    <xf numFmtId="0" fontId="16" fillId="25" borderId="0" applyNumberFormat="0" applyBorder="0" applyAlignment="0" applyProtection="0"/>
    <xf numFmtId="0" fontId="16" fillId="29" borderId="0" applyNumberFormat="0" applyBorder="0" applyAlignment="0" applyProtection="0"/>
    <xf numFmtId="0" fontId="17" fillId="3" borderId="0" applyNumberFormat="0" applyBorder="0" applyAlignment="0" applyProtection="0"/>
    <xf numFmtId="0" fontId="18" fillId="6" borderId="7" applyNumberFormat="0" applyAlignment="0" applyProtection="0"/>
    <xf numFmtId="0" fontId="19" fillId="7" borderId="10" applyNumberFormat="0" applyAlignment="0" applyProtection="0"/>
    <xf numFmtId="0" fontId="20" fillId="0" borderId="0" applyNumberFormat="0" applyFill="0" applyBorder="0" applyAlignment="0" applyProtection="0"/>
    <xf numFmtId="0" fontId="21" fillId="2" borderId="0" applyNumberFormat="0" applyBorder="0" applyAlignment="0" applyProtection="0"/>
    <xf numFmtId="0" fontId="22" fillId="0" borderId="4" applyNumberFormat="0" applyFill="0" applyAlignment="0" applyProtection="0"/>
    <xf numFmtId="0" fontId="23" fillId="0" borderId="5" applyNumberFormat="0" applyFill="0" applyAlignment="0" applyProtection="0"/>
    <xf numFmtId="0" fontId="24" fillId="0" borderId="6" applyNumberFormat="0" applyFill="0" applyAlignment="0" applyProtection="0"/>
    <xf numFmtId="0" fontId="24" fillId="0" borderId="0" applyNumberFormat="0" applyFill="0" applyBorder="0" applyAlignment="0" applyProtection="0"/>
    <xf numFmtId="0" fontId="25" fillId="5" borderId="7" applyNumberFormat="0" applyAlignment="0" applyProtection="0"/>
    <xf numFmtId="0" fontId="26" fillId="0" borderId="9" applyNumberFormat="0" applyFill="0" applyAlignment="0" applyProtection="0"/>
    <xf numFmtId="0" fontId="27" fillId="4" borderId="0" applyNumberFormat="0" applyBorder="0" applyAlignment="0" applyProtection="0"/>
    <xf numFmtId="0" fontId="28" fillId="0" borderId="0"/>
    <xf numFmtId="0" fontId="8" fillId="0" borderId="0">
      <alignment horizontal="left" vertical="top" wrapText="1"/>
    </xf>
    <xf numFmtId="0" fontId="5" fillId="0" borderId="0"/>
    <xf numFmtId="0" fontId="29" fillId="0" borderId="0"/>
    <xf numFmtId="0" fontId="15" fillId="8" borderId="11" applyNumberFormat="0" applyFont="0" applyAlignment="0" applyProtection="0"/>
    <xf numFmtId="0" fontId="11" fillId="8" borderId="11" applyNumberFormat="0" applyFont="0" applyAlignment="0" applyProtection="0"/>
    <xf numFmtId="0" fontId="30" fillId="6" borderId="8" applyNumberFormat="0" applyAlignment="0" applyProtection="0"/>
    <xf numFmtId="9" fontId="3" fillId="0" borderId="0" applyFont="0" applyFill="0" applyBorder="0" applyAlignment="0" applyProtection="0"/>
    <xf numFmtId="0" fontId="31" fillId="0" borderId="0" applyNumberFormat="0" applyFill="0" applyBorder="0" applyAlignment="0" applyProtection="0"/>
    <xf numFmtId="0" fontId="32" fillId="0" borderId="12" applyNumberFormat="0" applyFill="0" applyAlignment="0" applyProtection="0"/>
    <xf numFmtId="0" fontId="33" fillId="0" borderId="0" applyNumberFormat="0" applyFill="0" applyBorder="0" applyAlignment="0" applyProtection="0"/>
    <xf numFmtId="0" fontId="34" fillId="0" borderId="0"/>
    <xf numFmtId="165" fontId="13" fillId="0" borderId="0" applyFont="0" applyFill="0" applyBorder="0" applyAlignment="0" applyProtection="0"/>
    <xf numFmtId="165" fontId="11" fillId="0" borderId="0" applyFont="0" applyFill="0" applyBorder="0" applyAlignment="0" applyProtection="0"/>
    <xf numFmtId="0" fontId="10" fillId="0" borderId="0"/>
    <xf numFmtId="165" fontId="10" fillId="0" borderId="0" applyFont="0" applyFill="0" applyBorder="0" applyAlignment="0" applyProtection="0"/>
    <xf numFmtId="9" fontId="10" fillId="0" borderId="0" applyFont="0" applyFill="0" applyBorder="0" applyAlignment="0" applyProtection="0"/>
    <xf numFmtId="0" fontId="13" fillId="0" borderId="0"/>
    <xf numFmtId="165" fontId="13" fillId="0" borderId="0" applyFont="0" applyFill="0" applyBorder="0" applyAlignment="0" applyProtection="0"/>
    <xf numFmtId="165" fontId="13" fillId="0" borderId="0" applyFont="0" applyFill="0" applyBorder="0" applyAlignment="0" applyProtection="0"/>
    <xf numFmtId="0" fontId="5" fillId="0" borderId="0"/>
    <xf numFmtId="165" fontId="5" fillId="0" borderId="0" applyFont="0" applyFill="0" applyBorder="0" applyAlignment="0" applyProtection="0"/>
    <xf numFmtId="165" fontId="5" fillId="0" borderId="0" applyFont="0" applyFill="0" applyBorder="0" applyAlignment="0" applyProtection="0"/>
    <xf numFmtId="0" fontId="35" fillId="0" borderId="0"/>
    <xf numFmtId="0" fontId="10" fillId="0" borderId="0"/>
    <xf numFmtId="0" fontId="36" fillId="4" borderId="0" applyNumberFormat="0" applyBorder="0" applyAlignment="0" applyProtection="0"/>
    <xf numFmtId="0" fontId="13" fillId="0" borderId="0"/>
    <xf numFmtId="0" fontId="29" fillId="33" borderId="0" applyNumberFormat="0" applyBorder="0" applyAlignment="0" applyProtection="0"/>
    <xf numFmtId="0" fontId="29" fillId="34" borderId="0" applyNumberFormat="0" applyBorder="0" applyAlignment="0" applyProtection="0"/>
    <xf numFmtId="0" fontId="29" fillId="35" borderId="0" applyNumberFormat="0" applyBorder="0" applyAlignment="0" applyProtection="0"/>
    <xf numFmtId="0" fontId="29" fillId="36" borderId="0" applyNumberFormat="0" applyBorder="0" applyAlignment="0" applyProtection="0"/>
    <xf numFmtId="0" fontId="29" fillId="40" borderId="0" applyNumberFormat="0" applyBorder="0" applyAlignment="0" applyProtection="0"/>
    <xf numFmtId="0" fontId="29" fillId="41" borderId="0" applyNumberFormat="0" applyBorder="0" applyAlignment="0" applyProtection="0"/>
    <xf numFmtId="0" fontId="29" fillId="42" borderId="0" applyNumberFormat="0" applyBorder="0" applyAlignment="0" applyProtection="0"/>
    <xf numFmtId="0" fontId="29" fillId="43" borderId="0" applyNumberFormat="0" applyBorder="0" applyAlignment="0" applyProtection="0"/>
    <xf numFmtId="0" fontId="29" fillId="37" borderId="0" applyNumberFormat="0" applyBorder="0" applyAlignment="0" applyProtection="0"/>
    <xf numFmtId="0" fontId="29" fillId="36" borderId="0" applyNumberFormat="0" applyBorder="0" applyAlignment="0" applyProtection="0"/>
    <xf numFmtId="0" fontId="29" fillId="42" borderId="0" applyNumberFormat="0" applyBorder="0" applyAlignment="0" applyProtection="0"/>
    <xf numFmtId="0" fontId="29" fillId="44" borderId="0" applyNumberFormat="0" applyBorder="0" applyAlignment="0" applyProtection="0"/>
    <xf numFmtId="0" fontId="37" fillId="45" borderId="0" applyNumberFormat="0" applyBorder="0" applyAlignment="0" applyProtection="0"/>
    <xf numFmtId="0" fontId="37" fillId="43" borderId="0" applyNumberFormat="0" applyBorder="0" applyAlignment="0" applyProtection="0"/>
    <xf numFmtId="0" fontId="37" fillId="37" borderId="0" applyNumberFormat="0" applyBorder="0" applyAlignment="0" applyProtection="0"/>
    <xf numFmtId="0" fontId="37" fillId="38" borderId="0" applyNumberFormat="0" applyBorder="0" applyAlignment="0" applyProtection="0"/>
    <xf numFmtId="0" fontId="37" fillId="46" borderId="0" applyNumberFormat="0" applyBorder="0" applyAlignment="0" applyProtection="0"/>
    <xf numFmtId="0" fontId="37" fillId="39" borderId="0" applyNumberFormat="0" applyBorder="0" applyAlignment="0" applyProtection="0"/>
    <xf numFmtId="0" fontId="37" fillId="47" borderId="0" applyNumberFormat="0" applyBorder="0" applyAlignment="0" applyProtection="0"/>
    <xf numFmtId="0" fontId="37" fillId="48" borderId="0" applyNumberFormat="0" applyBorder="0" applyAlignment="0" applyProtection="0"/>
    <xf numFmtId="0" fontId="37" fillId="49" borderId="0" applyNumberFormat="0" applyBorder="0" applyAlignment="0" applyProtection="0"/>
    <xf numFmtId="0" fontId="37" fillId="38" borderId="0" applyNumberFormat="0" applyBorder="0" applyAlignment="0" applyProtection="0"/>
    <xf numFmtId="0" fontId="37" fillId="46" borderId="0" applyNumberFormat="0" applyBorder="0" applyAlignment="0" applyProtection="0"/>
    <xf numFmtId="0" fontId="37" fillId="50" borderId="0" applyNumberFormat="0" applyBorder="0" applyAlignment="0" applyProtection="0"/>
    <xf numFmtId="0" fontId="38" fillId="34" borderId="0" applyNumberFormat="0" applyBorder="0" applyAlignment="0" applyProtection="0"/>
    <xf numFmtId="0" fontId="39" fillId="51" borderId="13" applyNumberFormat="0" applyAlignment="0" applyProtection="0"/>
    <xf numFmtId="0" fontId="40" fillId="52" borderId="14" applyNumberFormat="0" applyAlignment="0" applyProtection="0"/>
    <xf numFmtId="165" fontId="10" fillId="0" borderId="0" applyFont="0" applyFill="0" applyBorder="0" applyAlignment="0" applyProtection="0"/>
    <xf numFmtId="165" fontId="11" fillId="0" borderId="0" applyFont="0" applyFill="0" applyBorder="0" applyAlignment="0" applyProtection="0"/>
    <xf numFmtId="0" fontId="41" fillId="0" borderId="0" applyNumberFormat="0" applyFill="0" applyBorder="0" applyAlignment="0" applyProtection="0"/>
    <xf numFmtId="0" fontId="42" fillId="35" borderId="0" applyNumberFormat="0" applyBorder="0" applyAlignment="0" applyProtection="0"/>
    <xf numFmtId="0" fontId="43" fillId="0" borderId="15" applyNumberFormat="0" applyFill="0" applyAlignment="0" applyProtection="0"/>
    <xf numFmtId="0" fontId="44" fillId="0" borderId="16" applyNumberFormat="0" applyFill="0" applyAlignment="0" applyProtection="0"/>
    <xf numFmtId="0" fontId="45" fillId="0" borderId="17" applyNumberFormat="0" applyFill="0" applyAlignment="0" applyProtection="0"/>
    <xf numFmtId="0" fontId="45" fillId="0" borderId="0" applyNumberFormat="0" applyFill="0" applyBorder="0" applyAlignment="0" applyProtection="0"/>
    <xf numFmtId="0" fontId="46" fillId="41" borderId="13" applyNumberFormat="0" applyAlignment="0" applyProtection="0"/>
    <xf numFmtId="0" fontId="47" fillId="0" borderId="18" applyNumberFormat="0" applyFill="0" applyAlignment="0" applyProtection="0"/>
    <xf numFmtId="0" fontId="48" fillId="53" borderId="0" applyNumberFormat="0" applyBorder="0" applyAlignment="0" applyProtection="0"/>
    <xf numFmtId="1" fontId="54" fillId="0" borderId="0"/>
    <xf numFmtId="1" fontId="54" fillId="0" borderId="0"/>
    <xf numFmtId="1" fontId="54" fillId="0" borderId="0"/>
    <xf numFmtId="0" fontId="11" fillId="0" borderId="0"/>
    <xf numFmtId="0" fontId="5" fillId="0" borderId="0"/>
    <xf numFmtId="0" fontId="5" fillId="0" borderId="0"/>
    <xf numFmtId="0" fontId="10" fillId="54" borderId="19" applyNumberFormat="0" applyFont="0" applyAlignment="0" applyProtection="0"/>
    <xf numFmtId="0" fontId="49" fillId="51" borderId="20" applyNumberFormat="0" applyAlignment="0" applyProtection="0"/>
    <xf numFmtId="0" fontId="53" fillId="0" borderId="0"/>
    <xf numFmtId="0" fontId="53" fillId="0" borderId="0"/>
    <xf numFmtId="0" fontId="53" fillId="0" borderId="0"/>
    <xf numFmtId="0" fontId="50" fillId="0" borderId="0" applyNumberFormat="0" applyFill="0" applyBorder="0" applyAlignment="0" applyProtection="0"/>
    <xf numFmtId="0" fontId="51" fillId="0" borderId="21" applyNumberFormat="0" applyFill="0" applyAlignment="0" applyProtection="0"/>
    <xf numFmtId="0" fontId="52" fillId="0" borderId="0" applyNumberFormat="0" applyFill="0" applyBorder="0" applyAlignment="0" applyProtection="0"/>
    <xf numFmtId="0" fontId="35" fillId="0" borderId="0"/>
    <xf numFmtId="1" fontId="54" fillId="0" borderId="0"/>
    <xf numFmtId="0" fontId="55" fillId="0" borderId="0"/>
    <xf numFmtId="0" fontId="5" fillId="0" borderId="0"/>
    <xf numFmtId="0" fontId="11" fillId="0" borderId="0"/>
    <xf numFmtId="0" fontId="8" fillId="0" borderId="0">
      <alignment horizontal="left" vertical="top" wrapText="1"/>
    </xf>
    <xf numFmtId="0" fontId="13" fillId="0" borderId="0"/>
    <xf numFmtId="0" fontId="56" fillId="0" borderId="0"/>
    <xf numFmtId="0" fontId="5" fillId="0" borderId="0"/>
    <xf numFmtId="0" fontId="5" fillId="0" borderId="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165" fontId="10" fillId="0" borderId="0" applyFont="0" applyFill="0" applyBorder="0" applyAlignment="0" applyProtection="0"/>
    <xf numFmtId="165" fontId="5" fillId="0" borderId="0" applyFont="0" applyFill="0" applyBorder="0" applyAlignment="0" applyProtection="0"/>
    <xf numFmtId="165" fontId="13" fillId="0" borderId="0" applyFont="0" applyFill="0" applyBorder="0" applyAlignment="0" applyProtection="0"/>
    <xf numFmtId="168" fontId="5"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0" fillId="0" borderId="0" applyFont="0" applyFill="0" applyBorder="0" applyAlignment="0" applyProtection="0"/>
    <xf numFmtId="165" fontId="13" fillId="0" borderId="0" applyFont="0" applyFill="0" applyBorder="0" applyAlignment="0" applyProtection="0"/>
    <xf numFmtId="165" fontId="57" fillId="0" borderId="0" applyFont="0" applyFill="0" applyBorder="0" applyAlignment="0" applyProtection="0"/>
    <xf numFmtId="165" fontId="8" fillId="0" borderId="0" applyFont="0" applyFill="0" applyBorder="0" applyAlignment="0" applyProtection="0">
      <alignment horizontal="left" vertical="top" wrapText="1"/>
    </xf>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9" fontId="29"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0" fontId="36" fillId="4" borderId="0" applyNumberFormat="0" applyBorder="0" applyAlignment="0" applyProtection="0"/>
    <xf numFmtId="0" fontId="36" fillId="4" borderId="0" applyNumberFormat="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3" fillId="0" borderId="0"/>
    <xf numFmtId="0" fontId="13" fillId="0" borderId="0"/>
    <xf numFmtId="0" fontId="13" fillId="0" borderId="0"/>
    <xf numFmtId="0" fontId="13" fillId="0" borderId="0"/>
    <xf numFmtId="0" fontId="15"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0" fillId="0" borderId="0" applyFont="0" applyFill="0" applyBorder="0" applyAlignment="0" applyProtection="0"/>
    <xf numFmtId="9" fontId="13" fillId="0" borderId="0" applyFont="0" applyFill="0" applyBorder="0" applyAlignment="0" applyProtection="0"/>
    <xf numFmtId="0" fontId="10" fillId="0" borderId="0" applyNumberFormat="0" applyFill="0" applyBorder="0" applyAlignment="0" applyProtection="0"/>
    <xf numFmtId="0" fontId="58" fillId="0" borderId="0" applyNumberFormat="0" applyFill="0" applyBorder="0" applyAlignment="0" applyProtection="0"/>
    <xf numFmtId="0" fontId="11" fillId="10" borderId="0" applyNumberFormat="0" applyBorder="0" applyAlignment="0" applyProtection="0"/>
    <xf numFmtId="0" fontId="11" fillId="14" borderId="0" applyNumberFormat="0" applyBorder="0" applyAlignment="0" applyProtection="0"/>
    <xf numFmtId="0" fontId="11" fillId="18" borderId="0" applyNumberFormat="0" applyBorder="0" applyAlignment="0" applyProtection="0"/>
    <xf numFmtId="0" fontId="11" fillId="22" borderId="0" applyNumberFormat="0" applyBorder="0" applyAlignment="0" applyProtection="0"/>
    <xf numFmtId="0" fontId="11" fillId="26" borderId="0" applyNumberFormat="0" applyBorder="0" applyAlignment="0" applyProtection="0"/>
    <xf numFmtId="0" fontId="11" fillId="30" borderId="0" applyNumberFormat="0" applyBorder="0" applyAlignment="0" applyProtection="0"/>
    <xf numFmtId="0" fontId="11" fillId="11" borderId="0" applyNumberFormat="0" applyBorder="0" applyAlignment="0" applyProtection="0"/>
    <xf numFmtId="0" fontId="11" fillId="15" borderId="0" applyNumberFormat="0" applyBorder="0" applyAlignment="0" applyProtection="0"/>
    <xf numFmtId="0" fontId="11" fillId="19" borderId="0" applyNumberFormat="0" applyBorder="0" applyAlignment="0" applyProtection="0"/>
    <xf numFmtId="0" fontId="11" fillId="23" borderId="0" applyNumberFormat="0" applyBorder="0" applyAlignment="0" applyProtection="0"/>
    <xf numFmtId="0" fontId="11" fillId="27" borderId="0" applyNumberFormat="0" applyBorder="0" applyAlignment="0" applyProtection="0"/>
    <xf numFmtId="0" fontId="11" fillId="31" borderId="0" applyNumberFormat="0" applyBorder="0" applyAlignment="0" applyProtection="0"/>
    <xf numFmtId="0" fontId="59" fillId="12" borderId="0" applyNumberFormat="0" applyBorder="0" applyAlignment="0" applyProtection="0"/>
    <xf numFmtId="0" fontId="59" fillId="16" borderId="0" applyNumberFormat="0" applyBorder="0" applyAlignment="0" applyProtection="0"/>
    <xf numFmtId="0" fontId="59" fillId="20" borderId="0" applyNumberFormat="0" applyBorder="0" applyAlignment="0" applyProtection="0"/>
    <xf numFmtId="0" fontId="59" fillId="24" borderId="0" applyNumberFormat="0" applyBorder="0" applyAlignment="0" applyProtection="0"/>
    <xf numFmtId="0" fontId="59" fillId="28" borderId="0" applyNumberFormat="0" applyBorder="0" applyAlignment="0" applyProtection="0"/>
    <xf numFmtId="0" fontId="59" fillId="32" borderId="0" applyNumberFormat="0" applyBorder="0" applyAlignment="0" applyProtection="0"/>
    <xf numFmtId="0" fontId="59" fillId="9" borderId="0" applyNumberFormat="0" applyBorder="0" applyAlignment="0" applyProtection="0"/>
    <xf numFmtId="0" fontId="59" fillId="13" borderId="0" applyNumberFormat="0" applyBorder="0" applyAlignment="0" applyProtection="0"/>
    <xf numFmtId="0" fontId="59" fillId="17" borderId="0" applyNumberFormat="0" applyBorder="0" applyAlignment="0" applyProtection="0"/>
    <xf numFmtId="0" fontId="59" fillId="21" borderId="0" applyNumberFormat="0" applyBorder="0" applyAlignment="0" applyProtection="0"/>
    <xf numFmtId="0" fontId="59" fillId="25" borderId="0" applyNumberFormat="0" applyBorder="0" applyAlignment="0" applyProtection="0"/>
    <xf numFmtId="0" fontId="59" fillId="29" borderId="0" applyNumberFormat="0" applyBorder="0" applyAlignment="0" applyProtection="0"/>
    <xf numFmtId="0" fontId="60" fillId="3" borderId="0" applyNumberFormat="0" applyBorder="0" applyAlignment="0" applyProtection="0"/>
    <xf numFmtId="0" fontId="61" fillId="6" borderId="7" applyNumberFormat="0" applyAlignment="0" applyProtection="0"/>
    <xf numFmtId="0" fontId="62" fillId="7" borderId="10" applyNumberFormat="0" applyAlignment="0" applyProtection="0"/>
    <xf numFmtId="0" fontId="63" fillId="0" borderId="0" applyNumberFormat="0" applyFill="0" applyBorder="0" applyAlignment="0" applyProtection="0"/>
    <xf numFmtId="0" fontId="64" fillId="2" borderId="0" applyNumberFormat="0" applyBorder="0" applyAlignment="0" applyProtection="0"/>
    <xf numFmtId="0" fontId="65" fillId="0" borderId="4" applyNumberFormat="0" applyFill="0" applyAlignment="0" applyProtection="0"/>
    <xf numFmtId="0" fontId="66" fillId="0" borderId="5" applyNumberFormat="0" applyFill="0" applyAlignment="0" applyProtection="0"/>
    <xf numFmtId="0" fontId="67" fillId="0" borderId="6" applyNumberFormat="0" applyFill="0" applyAlignment="0" applyProtection="0"/>
    <xf numFmtId="0" fontId="67" fillId="0" borderId="0" applyNumberFormat="0" applyFill="0" applyBorder="0" applyAlignment="0" applyProtection="0"/>
    <xf numFmtId="0" fontId="68" fillId="5" borderId="7" applyNumberFormat="0" applyAlignment="0" applyProtection="0"/>
    <xf numFmtId="0" fontId="69" fillId="0" borderId="9" applyNumberFormat="0" applyFill="0" applyAlignment="0" applyProtection="0"/>
    <xf numFmtId="0" fontId="36" fillId="4" borderId="0" applyNumberFormat="0" applyBorder="0" applyAlignment="0" applyProtection="0"/>
    <xf numFmtId="0" fontId="70" fillId="6" borderId="8" applyNumberFormat="0" applyAlignment="0" applyProtection="0"/>
    <xf numFmtId="0" fontId="58" fillId="0" borderId="0" applyNumberFormat="0" applyFill="0" applyBorder="0" applyAlignment="0" applyProtection="0"/>
    <xf numFmtId="0" fontId="71" fillId="0" borderId="12" applyNumberFormat="0" applyFill="0" applyAlignment="0" applyProtection="0"/>
    <xf numFmtId="0" fontId="72" fillId="0" borderId="0" applyNumberFormat="0" applyFill="0" applyBorder="0" applyAlignment="0" applyProtection="0"/>
    <xf numFmtId="167" fontId="75" fillId="0" borderId="0" applyFill="0" applyBorder="0" applyProtection="0">
      <alignment horizontal="right" vertical="top"/>
    </xf>
    <xf numFmtId="0" fontId="77" fillId="0" borderId="0"/>
    <xf numFmtId="0" fontId="5" fillId="0" borderId="0"/>
    <xf numFmtId="0" fontId="8" fillId="0" borderId="0">
      <alignment horizontal="left" vertical="top" wrapText="1"/>
    </xf>
    <xf numFmtId="165" fontId="11" fillId="0" borderId="0" applyFont="0" applyFill="0" applyBorder="0" applyAlignment="0" applyProtection="0"/>
    <xf numFmtId="0" fontId="35" fillId="0" borderId="0"/>
    <xf numFmtId="0" fontId="16" fillId="12" borderId="0" applyNumberFormat="0" applyBorder="0" applyAlignment="0" applyProtection="0"/>
    <xf numFmtId="0" fontId="16" fillId="16" borderId="0" applyNumberFormat="0" applyBorder="0" applyAlignment="0" applyProtection="0"/>
    <xf numFmtId="0" fontId="16" fillId="20" borderId="0" applyNumberFormat="0" applyBorder="0" applyAlignment="0" applyProtection="0"/>
    <xf numFmtId="0" fontId="16" fillId="24" borderId="0" applyNumberFormat="0" applyBorder="0" applyAlignment="0" applyProtection="0"/>
    <xf numFmtId="0" fontId="16" fillId="28" borderId="0" applyNumberFormat="0" applyBorder="0" applyAlignment="0" applyProtection="0"/>
    <xf numFmtId="0" fontId="16" fillId="32" borderId="0" applyNumberFormat="0" applyBorder="0" applyAlignment="0" applyProtection="0"/>
    <xf numFmtId="0" fontId="16" fillId="9" borderId="0" applyNumberFormat="0" applyBorder="0" applyAlignment="0" applyProtection="0"/>
    <xf numFmtId="0" fontId="16" fillId="13" borderId="0" applyNumberFormat="0" applyBorder="0" applyAlignment="0" applyProtection="0"/>
    <xf numFmtId="0" fontId="16" fillId="17" borderId="0" applyNumberFormat="0" applyBorder="0" applyAlignment="0" applyProtection="0"/>
    <xf numFmtId="0" fontId="16" fillId="21" borderId="0" applyNumberFormat="0" applyBorder="0" applyAlignment="0" applyProtection="0"/>
    <xf numFmtId="0" fontId="16" fillId="25" borderId="0" applyNumberFormat="0" applyBorder="0" applyAlignment="0" applyProtection="0"/>
    <xf numFmtId="0" fontId="16" fillId="29" borderId="0" applyNumberFormat="0" applyBorder="0" applyAlignment="0" applyProtection="0"/>
    <xf numFmtId="0" fontId="17" fillId="3" borderId="0" applyNumberFormat="0" applyBorder="0" applyAlignment="0" applyProtection="0"/>
    <xf numFmtId="0" fontId="18" fillId="6" borderId="7" applyNumberFormat="0" applyAlignment="0" applyProtection="0"/>
    <xf numFmtId="0" fontId="19" fillId="7" borderId="10" applyNumberFormat="0" applyAlignment="0" applyProtection="0"/>
    <xf numFmtId="166" fontId="7" fillId="0" borderId="0" applyFont="0" applyFill="0" applyBorder="0" applyAlignment="0" applyProtection="0"/>
    <xf numFmtId="166" fontId="13" fillId="0" borderId="0" applyFont="0" applyFill="0" applyBorder="0" applyAlignment="0" applyProtection="0"/>
    <xf numFmtId="166" fontId="10" fillId="0" borderId="0" applyFont="0" applyFill="0" applyBorder="0" applyAlignment="0" applyProtection="0"/>
    <xf numFmtId="43" fontId="10" fillId="0" borderId="0" applyFont="0" applyFill="0" applyBorder="0" applyAlignment="0" applyProtection="0"/>
    <xf numFmtId="0" fontId="20" fillId="0" borderId="0" applyNumberFormat="0" applyFill="0" applyBorder="0" applyAlignment="0" applyProtection="0"/>
    <xf numFmtId="0" fontId="21" fillId="2" borderId="0" applyNumberFormat="0" applyBorder="0" applyAlignment="0" applyProtection="0"/>
    <xf numFmtId="0" fontId="22" fillId="0" borderId="4" applyNumberFormat="0" applyFill="0" applyAlignment="0" applyProtection="0"/>
    <xf numFmtId="0" fontId="23" fillId="0" borderId="5" applyNumberFormat="0" applyFill="0" applyAlignment="0" applyProtection="0"/>
    <xf numFmtId="0" fontId="24" fillId="0" borderId="6" applyNumberFormat="0" applyFill="0" applyAlignment="0" applyProtection="0"/>
    <xf numFmtId="0" fontId="24" fillId="0" borderId="0" applyNumberFormat="0" applyFill="0" applyBorder="0" applyAlignment="0" applyProtection="0"/>
    <xf numFmtId="0" fontId="25" fillId="5" borderId="7" applyNumberFormat="0" applyAlignment="0" applyProtection="0"/>
    <xf numFmtId="0" fontId="26" fillId="0" borderId="9" applyNumberFormat="0" applyFill="0" applyAlignment="0" applyProtection="0"/>
    <xf numFmtId="0" fontId="28" fillId="0" borderId="0"/>
    <xf numFmtId="1" fontId="54" fillId="0" borderId="0"/>
    <xf numFmtId="0" fontId="3" fillId="0" borderId="0"/>
    <xf numFmtId="0" fontId="5" fillId="0" borderId="0"/>
    <xf numFmtId="0" fontId="5" fillId="0" borderId="0"/>
    <xf numFmtId="0" fontId="7" fillId="0" borderId="0"/>
    <xf numFmtId="0" fontId="5" fillId="0" borderId="0"/>
    <xf numFmtId="0" fontId="5" fillId="0" borderId="0"/>
    <xf numFmtId="0" fontId="15" fillId="8" borderId="11" applyNumberFormat="0" applyFont="0" applyAlignment="0" applyProtection="0"/>
    <xf numFmtId="0" fontId="30" fillId="6" borderId="8" applyNumberFormat="0" applyAlignment="0" applyProtection="0"/>
    <xf numFmtId="9" fontId="3" fillId="0" borderId="0" applyFont="0" applyFill="0" applyBorder="0" applyAlignment="0" applyProtection="0"/>
    <xf numFmtId="0" fontId="31" fillId="0" borderId="0" applyNumberFormat="0" applyFill="0" applyBorder="0" applyAlignment="0" applyProtection="0"/>
    <xf numFmtId="0" fontId="32" fillId="0" borderId="12" applyNumberFormat="0" applyFill="0" applyAlignment="0" applyProtection="0"/>
    <xf numFmtId="0" fontId="33" fillId="0" borderId="0" applyNumberFormat="0" applyFill="0" applyBorder="0" applyAlignment="0" applyProtection="0"/>
    <xf numFmtId="0" fontId="35" fillId="0" borderId="0"/>
    <xf numFmtId="165" fontId="7" fillId="0" borderId="0" applyFont="0" applyFill="0" applyBorder="0" applyAlignment="0" applyProtection="0"/>
    <xf numFmtId="0" fontId="8" fillId="0" borderId="0">
      <alignment horizontal="left" vertical="top" wrapText="1"/>
    </xf>
    <xf numFmtId="0" fontId="2" fillId="0" borderId="0"/>
    <xf numFmtId="0" fontId="53" fillId="0" borderId="0"/>
    <xf numFmtId="174" fontId="2" fillId="0" borderId="0" applyFont="0" applyFill="0" applyBorder="0" applyAlignment="0" applyProtection="0"/>
    <xf numFmtId="0" fontId="2" fillId="0" borderId="0"/>
    <xf numFmtId="0" fontId="87" fillId="0" borderId="0"/>
    <xf numFmtId="0" fontId="2" fillId="0" borderId="0"/>
    <xf numFmtId="0" fontId="88" fillId="0" borderId="0"/>
    <xf numFmtId="0" fontId="89" fillId="0" borderId="0"/>
    <xf numFmtId="0" fontId="2" fillId="0" borderId="0"/>
    <xf numFmtId="0" fontId="88" fillId="0" borderId="0"/>
    <xf numFmtId="0" fontId="2" fillId="0" borderId="0"/>
    <xf numFmtId="0" fontId="2" fillId="0" borderId="0"/>
    <xf numFmtId="0" fontId="29" fillId="33" borderId="0" applyNumberFormat="0" applyBorder="0" applyAlignment="0" applyProtection="0"/>
    <xf numFmtId="0" fontId="29" fillId="34" borderId="0" applyNumberFormat="0" applyBorder="0" applyAlignment="0" applyProtection="0"/>
    <xf numFmtId="0" fontId="29" fillId="35" borderId="0" applyNumberFormat="0" applyBorder="0" applyAlignment="0" applyProtection="0"/>
    <xf numFmtId="0" fontId="29" fillId="36" borderId="0" applyNumberFormat="0" applyBorder="0" applyAlignment="0" applyProtection="0"/>
    <xf numFmtId="0" fontId="29" fillId="40" borderId="0" applyNumberFormat="0" applyBorder="0" applyAlignment="0" applyProtection="0"/>
    <xf numFmtId="0" fontId="29" fillId="41" borderId="0" applyNumberFormat="0" applyBorder="0" applyAlignment="0" applyProtection="0"/>
    <xf numFmtId="0" fontId="29" fillId="42" borderId="0" applyNumberFormat="0" applyBorder="0" applyAlignment="0" applyProtection="0"/>
    <xf numFmtId="0" fontId="29" fillId="43" borderId="0" applyNumberFormat="0" applyBorder="0" applyAlignment="0" applyProtection="0"/>
    <xf numFmtId="0" fontId="29" fillId="37" borderId="0" applyNumberFormat="0" applyBorder="0" applyAlignment="0" applyProtection="0"/>
    <xf numFmtId="0" fontId="29" fillId="36" borderId="0" applyNumberFormat="0" applyBorder="0" applyAlignment="0" applyProtection="0"/>
    <xf numFmtId="0" fontId="29" fillId="42" borderId="0" applyNumberFormat="0" applyBorder="0" applyAlignment="0" applyProtection="0"/>
    <xf numFmtId="0" fontId="29" fillId="44" borderId="0" applyNumberFormat="0" applyBorder="0" applyAlignment="0" applyProtection="0"/>
    <xf numFmtId="0" fontId="37" fillId="45" borderId="0" applyNumberFormat="0" applyBorder="0" applyAlignment="0" applyProtection="0"/>
    <xf numFmtId="0" fontId="37" fillId="43" borderId="0" applyNumberFormat="0" applyBorder="0" applyAlignment="0" applyProtection="0"/>
    <xf numFmtId="0" fontId="37" fillId="37" borderId="0" applyNumberFormat="0" applyBorder="0" applyAlignment="0" applyProtection="0"/>
    <xf numFmtId="0" fontId="37" fillId="38" borderId="0" applyNumberFormat="0" applyBorder="0" applyAlignment="0" applyProtection="0"/>
    <xf numFmtId="0" fontId="37" fillId="46" borderId="0" applyNumberFormat="0" applyBorder="0" applyAlignment="0" applyProtection="0"/>
    <xf numFmtId="0" fontId="37" fillId="39" borderId="0" applyNumberFormat="0" applyBorder="0" applyAlignment="0" applyProtection="0"/>
    <xf numFmtId="164" fontId="5" fillId="0" borderId="0" applyFont="0" applyFill="0" applyBorder="0" applyAlignment="0" applyProtection="0"/>
    <xf numFmtId="0" fontId="35" fillId="0" borderId="0" applyFont="0" applyFill="0" applyBorder="0" applyAlignment="0" applyProtection="0"/>
    <xf numFmtId="172" fontId="35" fillId="0" borderId="0" applyFont="0" applyFill="0" applyBorder="0" applyAlignment="0" applyProtection="0"/>
    <xf numFmtId="175" fontId="35" fillId="0" borderId="0" applyFont="0" applyFill="0" applyBorder="0" applyAlignment="0" applyProtection="0"/>
    <xf numFmtId="0" fontId="35" fillId="0" borderId="0" applyFont="0" applyFill="0" applyBorder="0" applyAlignment="0" applyProtection="0"/>
    <xf numFmtId="2" fontId="92" fillId="0" borderId="22" applyFill="0" applyBorder="0" applyAlignment="0">
      <alignment horizontal="righ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35" fillId="0" borderId="0"/>
    <xf numFmtId="0" fontId="1" fillId="0" borderId="0"/>
    <xf numFmtId="0" fontId="5" fillId="0" borderId="0"/>
    <xf numFmtId="0" fontId="93" fillId="0" borderId="0"/>
    <xf numFmtId="0" fontId="2" fillId="0" borderId="0"/>
    <xf numFmtId="0" fontId="35" fillId="0" borderId="0"/>
    <xf numFmtId="0" fontId="2" fillId="0" borderId="0"/>
    <xf numFmtId="0" fontId="5" fillId="0" borderId="0"/>
    <xf numFmtId="0" fontId="5" fillId="0" borderId="0"/>
    <xf numFmtId="0" fontId="5" fillId="0" borderId="0"/>
    <xf numFmtId="0" fontId="5" fillId="0" borderId="0"/>
    <xf numFmtId="0" fontId="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2" fillId="0" borderId="0"/>
    <xf numFmtId="0" fontId="2" fillId="0" borderId="0"/>
    <xf numFmtId="0" fontId="35" fillId="0" borderId="0"/>
    <xf numFmtId="0" fontId="1"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35" fillId="0" borderId="0"/>
    <xf numFmtId="0" fontId="94" fillId="0" borderId="0"/>
    <xf numFmtId="0" fontId="95" fillId="0" borderId="0"/>
    <xf numFmtId="165" fontId="7" fillId="0" borderId="0" applyFont="0" applyFill="0" applyBorder="0" applyAlignment="0" applyProtection="0"/>
    <xf numFmtId="0" fontId="2" fillId="0" borderId="0"/>
    <xf numFmtId="0" fontId="2" fillId="0" borderId="0"/>
  </cellStyleXfs>
  <cellXfs count="429">
    <xf numFmtId="0" fontId="0" fillId="0" borderId="0" xfId="0"/>
    <xf numFmtId="0" fontId="9" fillId="0" borderId="0" xfId="7" applyFont="1" applyAlignment="1">
      <alignment horizontal="left" vertical="center" wrapText="1"/>
    </xf>
    <xf numFmtId="0" fontId="9" fillId="0" borderId="0" xfId="137" applyFont="1">
      <alignment horizontal="left" vertical="top" wrapText="1"/>
    </xf>
    <xf numFmtId="0" fontId="9" fillId="0" borderId="22" xfId="137" applyFont="1" applyBorder="1">
      <alignment horizontal="left" vertical="top" wrapText="1"/>
    </xf>
    <xf numFmtId="0" fontId="9" fillId="0" borderId="22" xfId="137" applyFont="1" applyBorder="1" applyAlignment="1">
      <alignment horizontal="left" vertical="top" wrapText="1"/>
    </xf>
    <xf numFmtId="167" fontId="9" fillId="0" borderId="22" xfId="6" applyNumberFormat="1" applyFont="1" applyBorder="1" applyAlignment="1">
      <alignment horizontal="right" vertical="top"/>
    </xf>
    <xf numFmtId="0" fontId="73" fillId="0" borderId="22" xfId="137" applyFont="1" applyBorder="1">
      <alignment horizontal="left" vertical="top" wrapText="1"/>
    </xf>
    <xf numFmtId="0" fontId="9" fillId="0" borderId="0" xfId="137" applyFont="1" applyAlignment="1">
      <alignment horizontal="left" vertical="top" wrapText="1"/>
    </xf>
    <xf numFmtId="170" fontId="9" fillId="0" borderId="22" xfId="137" applyNumberFormat="1" applyFont="1" applyBorder="1" applyAlignment="1">
      <alignment horizontal="left" vertical="top" wrapText="1"/>
    </xf>
    <xf numFmtId="0" fontId="9" fillId="0" borderId="0" xfId="7" applyFont="1" applyAlignment="1">
      <alignment vertical="center" wrapText="1"/>
    </xf>
    <xf numFmtId="0" fontId="9" fillId="0" borderId="0" xfId="7" applyFont="1" applyAlignment="1">
      <alignment horizontal="right" vertical="center"/>
    </xf>
    <xf numFmtId="0" fontId="9" fillId="0" borderId="0" xfId="137" applyFont="1" applyAlignment="1">
      <alignment horizontal="right" vertical="top" wrapText="1"/>
    </xf>
    <xf numFmtId="167" fontId="9" fillId="0" borderId="22" xfId="420" applyNumberFormat="1" applyFont="1" applyBorder="1" applyAlignment="1">
      <alignment horizontal="right" vertical="top"/>
    </xf>
    <xf numFmtId="0" fontId="74" fillId="0" borderId="22" xfId="0" applyFont="1" applyBorder="1" applyAlignment="1">
      <alignment horizontal="left" vertical="top" wrapText="1"/>
    </xf>
    <xf numFmtId="0" fontId="73" fillId="0" borderId="22" xfId="0" applyFont="1" applyBorder="1" applyAlignment="1">
      <alignment horizontal="left" vertical="top" wrapText="1"/>
    </xf>
    <xf numFmtId="0" fontId="9" fillId="0" borderId="1" xfId="137" applyFont="1" applyBorder="1" applyAlignment="1">
      <alignment horizontal="center" vertical="center" wrapText="1"/>
    </xf>
    <xf numFmtId="0" fontId="9" fillId="0" borderId="0" xfId="136" applyFont="1" applyFill="1"/>
    <xf numFmtId="0" fontId="9" fillId="0" borderId="0" xfId="421" applyFont="1" applyFill="1" applyAlignment="1">
      <alignment horizontal="right"/>
    </xf>
    <xf numFmtId="0" fontId="9" fillId="0" borderId="0" xfId="136" applyFont="1" applyFill="1" applyAlignment="1">
      <alignment vertical="center"/>
    </xf>
    <xf numFmtId="0" fontId="9" fillId="0" borderId="0" xfId="136" applyFont="1" applyFill="1" applyAlignment="1">
      <alignment horizontal="left" vertical="center"/>
    </xf>
    <xf numFmtId="0" fontId="9" fillId="0" borderId="0" xfId="423" applyFont="1" applyFill="1">
      <alignment horizontal="left" vertical="top" wrapText="1"/>
    </xf>
    <xf numFmtId="0" fontId="9" fillId="0" borderId="0" xfId="421" applyFont="1"/>
    <xf numFmtId="0" fontId="9" fillId="0" borderId="22" xfId="467" applyFont="1" applyBorder="1" applyAlignment="1">
      <alignment horizontal="left" vertical="center" wrapText="1"/>
    </xf>
    <xf numFmtId="0" fontId="9" fillId="0" borderId="22" xfId="467" applyFont="1" applyBorder="1" applyAlignment="1">
      <alignment wrapText="1"/>
    </xf>
    <xf numFmtId="0" fontId="9" fillId="0" borderId="0" xfId="0" applyFont="1" applyFill="1"/>
    <xf numFmtId="0" fontId="9" fillId="0" borderId="0" xfId="137" applyFont="1" applyAlignment="1">
      <alignment horizontal="center" vertical="top" wrapText="1"/>
    </xf>
    <xf numFmtId="0" fontId="9" fillId="0" borderId="24" xfId="137" applyFont="1" applyBorder="1" applyAlignment="1">
      <alignment horizontal="center" vertical="top" wrapText="1"/>
    </xf>
    <xf numFmtId="0" fontId="9" fillId="0" borderId="22" xfId="136" applyFont="1" applyFill="1" applyBorder="1"/>
    <xf numFmtId="0" fontId="9" fillId="0" borderId="0" xfId="0" applyFont="1" applyFill="1" applyAlignment="1">
      <alignment horizontal="centerContinuous"/>
    </xf>
    <xf numFmtId="0" fontId="9" fillId="0" borderId="0" xfId="0" applyFont="1" applyFill="1" applyBorder="1" applyAlignment="1">
      <alignment horizontal="center" vertical="center" wrapText="1"/>
    </xf>
    <xf numFmtId="0" fontId="9" fillId="0" borderId="3" xfId="0" applyFont="1" applyFill="1" applyBorder="1" applyAlignment="1">
      <alignment horizontal="right" vertical="center"/>
    </xf>
    <xf numFmtId="0" fontId="9" fillId="0" borderId="22" xfId="0" applyFont="1" applyFill="1" applyBorder="1" applyAlignment="1">
      <alignment horizontal="center"/>
    </xf>
    <xf numFmtId="0" fontId="76" fillId="0" borderId="22" xfId="0" applyFont="1" applyFill="1" applyBorder="1" applyAlignment="1">
      <alignment horizontal="left" vertical="center" wrapText="1"/>
    </xf>
    <xf numFmtId="49" fontId="9" fillId="0" borderId="22" xfId="467" applyNumberFormat="1" applyFont="1" applyBorder="1" applyAlignment="1">
      <alignment horizontal="center" vertical="top"/>
    </xf>
    <xf numFmtId="0" fontId="9" fillId="0" borderId="22" xfId="467" applyFont="1" applyBorder="1" applyAlignment="1">
      <alignment horizontal="center" vertical="top"/>
    </xf>
    <xf numFmtId="0" fontId="9" fillId="0" borderId="22" xfId="0" applyFont="1" applyFill="1" applyBorder="1"/>
    <xf numFmtId="0" fontId="9" fillId="0" borderId="22" xfId="0" applyFont="1" applyFill="1" applyBorder="1" applyAlignment="1">
      <alignment wrapText="1"/>
    </xf>
    <xf numFmtId="0" fontId="85" fillId="0" borderId="22" xfId="0" applyFont="1" applyFill="1" applyBorder="1" applyAlignment="1">
      <alignment horizontal="left" vertical="center" wrapText="1"/>
    </xf>
    <xf numFmtId="0" fontId="84" fillId="0" borderId="22" xfId="0" applyFont="1" applyFill="1" applyBorder="1" applyAlignment="1">
      <alignment wrapText="1"/>
    </xf>
    <xf numFmtId="0" fontId="9" fillId="0" borderId="22" xfId="0" applyFont="1" applyFill="1" applyBorder="1" applyAlignment="1">
      <alignment horizontal="center" vertical="center" wrapText="1"/>
    </xf>
    <xf numFmtId="0" fontId="74" fillId="0" borderId="0" xfId="0" applyFont="1"/>
    <xf numFmtId="0" fontId="74" fillId="0" borderId="22" xfId="0" applyFont="1" applyBorder="1"/>
    <xf numFmtId="0" fontId="74" fillId="0" borderId="0" xfId="0" applyFont="1" applyBorder="1"/>
    <xf numFmtId="0" fontId="74" fillId="55" borderId="22" xfId="0" applyFont="1" applyFill="1" applyBorder="1" applyAlignment="1">
      <alignment vertical="top" wrapText="1"/>
    </xf>
    <xf numFmtId="0" fontId="9" fillId="0" borderId="0" xfId="0" applyFont="1"/>
    <xf numFmtId="0" fontId="74" fillId="0" borderId="0" xfId="0" applyFont="1" applyAlignment="1">
      <alignment horizontal="justify"/>
    </xf>
    <xf numFmtId="0" fontId="74" fillId="0" borderId="0" xfId="1" applyFont="1"/>
    <xf numFmtId="0" fontId="86" fillId="0" borderId="0" xfId="1" applyFont="1"/>
    <xf numFmtId="0" fontId="74" fillId="0" borderId="22" xfId="0" applyFont="1" applyBorder="1" applyAlignment="1">
      <alignment horizontal="left" vertical="top" wrapText="1"/>
    </xf>
    <xf numFmtId="0" fontId="9" fillId="0" borderId="0" xfId="0" applyFont="1" applyFill="1" applyBorder="1" applyAlignment="1">
      <alignment vertical="top" wrapText="1"/>
    </xf>
    <xf numFmtId="167" fontId="9" fillId="0" borderId="22" xfId="6" applyNumberFormat="1" applyFont="1" applyBorder="1" applyAlignment="1">
      <alignment horizontal="center" vertical="center"/>
    </xf>
    <xf numFmtId="0" fontId="86" fillId="55" borderId="0" xfId="0" applyFont="1" applyFill="1" applyBorder="1" applyAlignment="1">
      <alignment horizontal="left" vertical="top" wrapText="1"/>
    </xf>
    <xf numFmtId="0" fontId="74" fillId="55" borderId="0" xfId="0" applyFont="1" applyFill="1" applyBorder="1" applyAlignment="1">
      <alignment horizontal="center" vertical="center"/>
    </xf>
    <xf numFmtId="0" fontId="74" fillId="0" borderId="0" xfId="0" applyFont="1" applyAlignment="1">
      <alignment horizontal="center"/>
    </xf>
    <xf numFmtId="0" fontId="9" fillId="55" borderId="22" xfId="0" applyFont="1" applyFill="1" applyBorder="1" applyAlignment="1">
      <alignment horizontal="center" vertical="center" wrapText="1"/>
    </xf>
    <xf numFmtId="0" fontId="9" fillId="0" borderId="29" xfId="467" applyFont="1" applyBorder="1" applyAlignment="1">
      <alignment wrapText="1"/>
    </xf>
    <xf numFmtId="0" fontId="74" fillId="0" borderId="0" xfId="0" applyFont="1" applyAlignment="1">
      <alignment vertical="center" wrapText="1"/>
    </xf>
    <xf numFmtId="0" fontId="74" fillId="0" borderId="0" xfId="0" applyFont="1" applyAlignment="1">
      <alignment horizontal="left" vertical="top" wrapText="1"/>
    </xf>
    <xf numFmtId="0" fontId="9" fillId="0" borderId="0" xfId="0" applyFont="1" applyFill="1" applyBorder="1" applyAlignment="1">
      <alignment horizontal="left" vertical="top" wrapText="1"/>
    </xf>
    <xf numFmtId="0" fontId="78" fillId="0" borderId="0" xfId="0" applyFont="1" applyFill="1" applyBorder="1" applyAlignment="1">
      <alignment horizontal="left" vertical="top" wrapText="1"/>
    </xf>
    <xf numFmtId="0" fontId="78" fillId="0" borderId="22" xfId="0" applyFont="1" applyBorder="1" applyAlignment="1">
      <alignment horizontal="left" vertical="top" wrapText="1"/>
    </xf>
    <xf numFmtId="0" fontId="78" fillId="0" borderId="22" xfId="0" applyFont="1" applyBorder="1" applyAlignment="1">
      <alignment vertical="top" wrapText="1"/>
    </xf>
    <xf numFmtId="0" fontId="78" fillId="0" borderId="0" xfId="0" applyFont="1" applyBorder="1" applyAlignment="1">
      <alignment horizontal="left" vertical="top" wrapText="1"/>
    </xf>
    <xf numFmtId="0" fontId="80" fillId="0" borderId="0" xfId="0" applyFont="1" applyBorder="1" applyAlignment="1">
      <alignment horizontal="left" vertical="top" wrapText="1"/>
    </xf>
    <xf numFmtId="0" fontId="78" fillId="0" borderId="0" xfId="0" applyFont="1" applyBorder="1"/>
    <xf numFmtId="0" fontId="79" fillId="0" borderId="22" xfId="0" applyFont="1" applyBorder="1" applyAlignment="1">
      <alignment horizontal="left" vertical="top" wrapText="1"/>
    </xf>
    <xf numFmtId="0" fontId="78" fillId="0" borderId="22" xfId="0" applyFont="1" applyFill="1" applyBorder="1" applyAlignment="1">
      <alignment horizontal="left" vertical="center" wrapText="1"/>
    </xf>
    <xf numFmtId="0" fontId="78" fillId="55" borderId="22" xfId="0" applyFont="1" applyFill="1" applyBorder="1" applyAlignment="1">
      <alignment horizontal="center" vertical="center" wrapText="1"/>
    </xf>
    <xf numFmtId="0" fontId="79" fillId="0" borderId="22" xfId="0" applyFont="1" applyFill="1" applyBorder="1" applyAlignment="1">
      <alignment horizontal="left" vertical="top" wrapText="1"/>
    </xf>
    <xf numFmtId="0" fontId="78" fillId="0" borderId="22" xfId="0" applyFont="1" applyFill="1" applyBorder="1" applyAlignment="1">
      <alignment horizontal="left" vertical="top" wrapText="1"/>
    </xf>
    <xf numFmtId="0" fontId="78" fillId="0" borderId="22" xfId="0" applyFont="1" applyFill="1" applyBorder="1" applyAlignment="1">
      <alignment horizontal="center" vertical="center" wrapText="1"/>
    </xf>
    <xf numFmtId="0" fontId="9" fillId="0" borderId="22" xfId="0" applyFont="1" applyFill="1" applyBorder="1" applyAlignment="1">
      <alignment horizontal="center" vertical="top" wrapText="1"/>
    </xf>
    <xf numFmtId="0" fontId="78" fillId="0" borderId="22" xfId="0" applyFont="1" applyFill="1" applyBorder="1" applyAlignment="1">
      <alignment horizontal="center" vertical="top" wrapText="1"/>
    </xf>
    <xf numFmtId="0" fontId="78" fillId="0" borderId="0" xfId="0" applyFont="1"/>
    <xf numFmtId="171" fontId="9" fillId="0" borderId="0" xfId="0" applyNumberFormat="1" applyFont="1" applyFill="1" applyBorder="1" applyAlignment="1">
      <alignment horizontal="center" vertical="center"/>
    </xf>
    <xf numFmtId="0" fontId="78" fillId="0" borderId="0" xfId="0" applyFont="1" applyFill="1" applyBorder="1" applyAlignment="1">
      <alignment horizontal="center" vertical="top" wrapText="1"/>
    </xf>
    <xf numFmtId="0" fontId="78" fillId="0" borderId="0" xfId="0" applyFont="1" applyFill="1" applyBorder="1" applyAlignment="1">
      <alignment vertical="top" wrapText="1"/>
    </xf>
    <xf numFmtId="0" fontId="78" fillId="0" borderId="22" xfId="0" applyFont="1" applyBorder="1"/>
    <xf numFmtId="0" fontId="78" fillId="0" borderId="30" xfId="0" applyFont="1" applyBorder="1" applyAlignment="1"/>
    <xf numFmtId="37" fontId="9" fillId="55" borderId="22" xfId="0" applyNumberFormat="1" applyFont="1" applyFill="1" applyBorder="1" applyAlignment="1">
      <alignment horizontal="center" vertical="center"/>
    </xf>
    <xf numFmtId="171" fontId="9" fillId="0" borderId="22" xfId="0" applyNumberFormat="1" applyFont="1" applyFill="1" applyBorder="1" applyAlignment="1">
      <alignment horizontal="center" vertical="center"/>
    </xf>
    <xf numFmtId="0" fontId="81" fillId="0" borderId="0" xfId="0" applyFont="1" applyAlignment="1">
      <alignment horizontal="left" vertical="top" wrapText="1"/>
    </xf>
    <xf numFmtId="0" fontId="83" fillId="0" borderId="0" xfId="0" applyFont="1" applyBorder="1" applyAlignment="1">
      <alignment horizontal="left" vertical="top" wrapText="1"/>
    </xf>
    <xf numFmtId="0" fontId="83" fillId="0" borderId="0" xfId="0" applyFont="1" applyAlignment="1">
      <alignment horizontal="center" vertical="top"/>
    </xf>
    <xf numFmtId="0" fontId="83" fillId="0" borderId="0" xfId="0" applyFont="1" applyAlignment="1">
      <alignment horizontal="left" vertical="top" wrapText="1"/>
    </xf>
    <xf numFmtId="0" fontId="78" fillId="0" borderId="24" xfId="0" applyFont="1" applyFill="1" applyBorder="1" applyAlignment="1">
      <alignment horizontal="center" vertical="center" wrapText="1"/>
    </xf>
    <xf numFmtId="0" fontId="9" fillId="0" borderId="22" xfId="0" applyFont="1" applyFill="1" applyBorder="1" applyAlignment="1">
      <alignment horizontal="left" vertical="center" wrapText="1"/>
    </xf>
    <xf numFmtId="0" fontId="78" fillId="0" borderId="22" xfId="0" applyFont="1" applyFill="1" applyBorder="1" applyAlignment="1">
      <alignment horizontal="left" vertical="top"/>
    </xf>
    <xf numFmtId="0" fontId="9" fillId="0" borderId="0" xfId="0" applyFont="1" applyAlignment="1">
      <alignment horizontal="center" vertical="center" wrapText="1"/>
    </xf>
    <xf numFmtId="0" fontId="82" fillId="0" borderId="3" xfId="0" applyFont="1" applyBorder="1" applyAlignment="1">
      <alignment vertical="top"/>
    </xf>
    <xf numFmtId="0" fontId="81" fillId="0" borderId="0" xfId="0" applyFont="1" applyBorder="1" applyAlignment="1">
      <alignment horizontal="left" vertical="top" wrapText="1"/>
    </xf>
    <xf numFmtId="0" fontId="74" fillId="0" borderId="0" xfId="0" applyFont="1" applyBorder="1" applyAlignment="1">
      <alignment horizontal="left" vertical="top" wrapText="1"/>
    </xf>
    <xf numFmtId="0" fontId="74" fillId="0" borderId="0" xfId="0" applyFont="1" applyFill="1" applyBorder="1" applyAlignment="1">
      <alignment horizontal="left" vertical="top" wrapText="1"/>
    </xf>
    <xf numFmtId="0" fontId="78" fillId="0" borderId="22" xfId="0" applyFont="1" applyFill="1" applyBorder="1" applyAlignment="1">
      <alignment vertical="top" wrapText="1"/>
    </xf>
    <xf numFmtId="0" fontId="9" fillId="0" borderId="22" xfId="0" applyFont="1" applyFill="1" applyBorder="1" applyAlignment="1">
      <alignment horizontal="left" vertical="top"/>
    </xf>
    <xf numFmtId="0" fontId="82" fillId="0" borderId="0" xfId="0" applyFont="1" applyAlignment="1">
      <alignment horizontal="center" vertical="top"/>
    </xf>
    <xf numFmtId="0" fontId="78" fillId="0" borderId="0" xfId="0" applyFont="1" applyFill="1" applyBorder="1" applyAlignment="1">
      <alignment horizontal="left" vertical="top"/>
    </xf>
    <xf numFmtId="4" fontId="9" fillId="0" borderId="0" xfId="0" applyNumberFormat="1" applyFont="1"/>
    <xf numFmtId="171" fontId="9" fillId="0" borderId="22" xfId="0" applyNumberFormat="1" applyFont="1" applyFill="1" applyBorder="1" applyAlignment="1">
      <alignment horizontal="center" vertical="center" wrapText="1"/>
    </xf>
    <xf numFmtId="0" fontId="9" fillId="0" borderId="22" xfId="137" applyFont="1" applyBorder="1" applyAlignment="1">
      <alignment horizontal="center" vertical="center" wrapText="1"/>
    </xf>
    <xf numFmtId="167" fontId="9" fillId="0" borderId="22" xfId="6" applyNumberFormat="1" applyFont="1" applyBorder="1" applyAlignment="1">
      <alignment horizontal="center"/>
    </xf>
    <xf numFmtId="170" fontId="9" fillId="0" borderId="22" xfId="137" applyNumberFormat="1" applyFont="1" applyBorder="1" applyAlignment="1">
      <alignment horizontal="center" wrapText="1"/>
    </xf>
    <xf numFmtId="0" fontId="9" fillId="0" borderId="0" xfId="0" applyFont="1" applyAlignment="1">
      <alignment horizontal="center" vertical="center" wrapText="1"/>
    </xf>
    <xf numFmtId="0" fontId="83" fillId="0" borderId="0" xfId="0" applyFont="1" applyBorder="1" applyAlignment="1">
      <alignment horizontal="left" vertical="top" wrapText="1"/>
    </xf>
    <xf numFmtId="0" fontId="9" fillId="0" borderId="0" xfId="0" applyFont="1" applyBorder="1" applyAlignment="1">
      <alignment horizontal="left" vertical="top" wrapText="1"/>
    </xf>
    <xf numFmtId="0" fontId="84" fillId="0" borderId="22" xfId="136" applyFont="1" applyFill="1" applyBorder="1"/>
    <xf numFmtId="172" fontId="9" fillId="55" borderId="22" xfId="0" applyNumberFormat="1" applyFont="1" applyFill="1" applyBorder="1" applyAlignment="1">
      <alignment horizontal="center" vertical="center" wrapText="1"/>
    </xf>
    <xf numFmtId="0" fontId="82" fillId="0" borderId="0" xfId="0" applyFont="1" applyAlignment="1">
      <alignment horizontal="left" vertical="top" wrapText="1"/>
    </xf>
    <xf numFmtId="0" fontId="9" fillId="0" borderId="0" xfId="0" applyFont="1" applyFill="1" applyBorder="1" applyAlignment="1">
      <alignment horizontal="center" vertical="top" wrapText="1"/>
    </xf>
    <xf numFmtId="0" fontId="78" fillId="0" borderId="22" xfId="0" applyFont="1" applyFill="1" applyBorder="1" applyAlignment="1">
      <alignment horizontal="center" vertical="center" wrapText="1"/>
    </xf>
    <xf numFmtId="0" fontId="78" fillId="55" borderId="22" xfId="0" applyFont="1" applyFill="1" applyBorder="1" applyAlignment="1">
      <alignment horizontal="left" vertical="top" wrapText="1"/>
    </xf>
    <xf numFmtId="0" fontId="82" fillId="0" borderId="0" xfId="0" applyFont="1" applyAlignment="1">
      <alignment horizontal="center" vertical="center" wrapText="1"/>
    </xf>
    <xf numFmtId="0" fontId="73" fillId="0" borderId="33" xfId="0" applyFont="1" applyBorder="1" applyAlignment="1">
      <alignment horizontal="left" vertical="top" wrapText="1"/>
    </xf>
    <xf numFmtId="0" fontId="9" fillId="0" borderId="34" xfId="0" applyFont="1" applyBorder="1" applyAlignment="1">
      <alignment horizontal="left" vertical="top" wrapText="1"/>
    </xf>
    <xf numFmtId="0" fontId="73" fillId="0" borderId="34" xfId="0" applyFont="1" applyBorder="1" applyAlignment="1">
      <alignment horizontal="left" vertical="top" wrapText="1"/>
    </xf>
    <xf numFmtId="0" fontId="9" fillId="0" borderId="35" xfId="0" applyFont="1" applyBorder="1" applyAlignment="1">
      <alignment horizontal="left" vertical="top" wrapText="1"/>
    </xf>
    <xf numFmtId="0" fontId="90" fillId="0" borderId="0" xfId="0" applyFont="1" applyAlignment="1">
      <alignment horizontal="left" vertical="top" wrapText="1"/>
    </xf>
    <xf numFmtId="0" fontId="73" fillId="0" borderId="39" xfId="0" applyFont="1" applyBorder="1" applyAlignment="1">
      <alignment horizontal="left" vertical="top" wrapText="1"/>
    </xf>
    <xf numFmtId="0" fontId="9" fillId="0" borderId="22" xfId="13" applyFont="1" applyBorder="1" applyAlignment="1">
      <alignment horizontal="left" vertical="top" wrapText="1"/>
    </xf>
    <xf numFmtId="0" fontId="74" fillId="0" borderId="22" xfId="13" applyFont="1" applyBorder="1" applyAlignment="1">
      <alignment horizontal="left" vertical="top" wrapText="1"/>
    </xf>
    <xf numFmtId="0" fontId="9" fillId="0" borderId="0" xfId="8" applyFont="1" applyFill="1" applyAlignment="1">
      <alignment vertical="center" wrapText="1"/>
    </xf>
    <xf numFmtId="171" fontId="9" fillId="0" borderId="0" xfId="8" applyNumberFormat="1" applyFont="1" applyFill="1" applyAlignment="1">
      <alignment vertical="center" wrapText="1"/>
    </xf>
    <xf numFmtId="0" fontId="9" fillId="0" borderId="0" xfId="8" applyFont="1" applyFill="1" applyAlignment="1">
      <alignment horizontal="center" vertical="center" wrapText="1"/>
    </xf>
    <xf numFmtId="173" fontId="9" fillId="0" borderId="22" xfId="468" applyNumberFormat="1" applyFont="1" applyFill="1" applyBorder="1" applyAlignment="1">
      <alignment horizontal="left" vertical="center" wrapText="1"/>
    </xf>
    <xf numFmtId="173" fontId="9" fillId="0" borderId="22" xfId="468" applyNumberFormat="1" applyFont="1" applyFill="1" applyBorder="1" applyAlignment="1">
      <alignment horizontal="right" vertical="center" wrapText="1"/>
    </xf>
    <xf numFmtId="0" fontId="9" fillId="0" borderId="22" xfId="8" applyFont="1" applyFill="1" applyBorder="1" applyAlignment="1">
      <alignment horizontal="left" vertical="center" wrapText="1"/>
    </xf>
    <xf numFmtId="0" fontId="9" fillId="0" borderId="22" xfId="8" applyFont="1" applyFill="1" applyBorder="1" applyAlignment="1">
      <alignment horizontal="center" vertical="center" wrapText="1"/>
    </xf>
    <xf numFmtId="173" fontId="9" fillId="0" borderId="22" xfId="468" applyNumberFormat="1" applyFont="1" applyFill="1" applyBorder="1" applyAlignment="1">
      <alignment horizontal="center" vertical="center" wrapText="1"/>
    </xf>
    <xf numFmtId="0" fontId="9" fillId="0" borderId="22" xfId="8" applyFont="1" applyFill="1" applyBorder="1" applyAlignment="1">
      <alignment vertical="center" wrapText="1"/>
    </xf>
    <xf numFmtId="0" fontId="9" fillId="0" borderId="22" xfId="117" applyNumberFormat="1" applyFont="1" applyFill="1" applyBorder="1" applyAlignment="1">
      <alignment horizontal="center" vertical="center" wrapText="1"/>
    </xf>
    <xf numFmtId="171" fontId="9" fillId="0" borderId="22" xfId="8" applyNumberFormat="1" applyFont="1" applyFill="1" applyBorder="1" applyAlignment="1">
      <alignment horizontal="center" vertical="center" wrapText="1"/>
    </xf>
    <xf numFmtId="171" fontId="9" fillId="0" borderId="22" xfId="8" applyNumberFormat="1" applyFont="1" applyFill="1" applyBorder="1" applyAlignment="1">
      <alignment horizontal="right" vertical="center" wrapText="1"/>
    </xf>
    <xf numFmtId="171" fontId="9" fillId="0" borderId="2" xfId="8" applyNumberFormat="1" applyFont="1" applyFill="1" applyBorder="1" applyAlignment="1">
      <alignment horizontal="right" vertical="center" wrapText="1"/>
    </xf>
    <xf numFmtId="0" fontId="91" fillId="0" borderId="22" xfId="8" applyFont="1" applyFill="1" applyBorder="1" applyAlignment="1">
      <alignment horizontal="center" vertical="center" wrapText="1"/>
    </xf>
    <xf numFmtId="171" fontId="9" fillId="0" borderId="2" xfId="8" applyNumberFormat="1" applyFont="1" applyFill="1" applyBorder="1" applyAlignment="1">
      <alignment horizontal="center" vertical="center" wrapText="1"/>
    </xf>
    <xf numFmtId="0" fontId="9" fillId="0" borderId="22" xfId="8" applyNumberFormat="1" applyFont="1" applyFill="1" applyBorder="1" applyAlignment="1">
      <alignment horizontal="center" vertical="center" wrapText="1"/>
    </xf>
    <xf numFmtId="49" fontId="9" fillId="0" borderId="22" xfId="8" applyNumberFormat="1" applyFont="1" applyFill="1" applyBorder="1" applyAlignment="1">
      <alignment horizontal="center" vertical="center" textRotation="90" wrapText="1"/>
    </xf>
    <xf numFmtId="171" fontId="9" fillId="0" borderId="0" xfId="8" applyNumberFormat="1" applyFont="1" applyFill="1" applyAlignment="1">
      <alignment horizontal="center" vertical="center" wrapText="1"/>
    </xf>
    <xf numFmtId="0" fontId="9" fillId="0" borderId="0" xfId="8" applyNumberFormat="1" applyFont="1" applyFill="1" applyAlignment="1">
      <alignment horizontal="center" vertical="center" wrapText="1"/>
    </xf>
    <xf numFmtId="49" fontId="9" fillId="0" borderId="0" xfId="8" applyNumberFormat="1" applyFont="1" applyFill="1" applyAlignment="1">
      <alignment horizontal="center" vertical="center" wrapText="1"/>
    </xf>
    <xf numFmtId="0" fontId="9" fillId="0" borderId="0" xfId="7" applyFont="1" applyFill="1" applyAlignment="1">
      <alignment horizontal="right" vertical="center"/>
    </xf>
    <xf numFmtId="0" fontId="9" fillId="0" borderId="0" xfId="7" applyFont="1" applyFill="1" applyAlignment="1">
      <alignment vertical="center" wrapText="1"/>
    </xf>
    <xf numFmtId="0" fontId="9" fillId="0" borderId="22" xfId="7" quotePrefix="1" applyFont="1" applyBorder="1" applyAlignment="1">
      <alignment horizontal="center" vertical="center" wrapText="1"/>
    </xf>
    <xf numFmtId="0" fontId="9" fillId="0" borderId="22" xfId="7" applyFont="1" applyBorder="1" applyAlignment="1">
      <alignment horizontal="left" vertical="center" wrapText="1"/>
    </xf>
    <xf numFmtId="0" fontId="9" fillId="0" borderId="22" xfId="7" applyFont="1" applyBorder="1" applyAlignment="1">
      <alignment horizontal="center" vertical="center" wrapText="1"/>
    </xf>
    <xf numFmtId="0" fontId="9" fillId="0" borderId="22" xfId="7" applyFont="1" applyBorder="1" applyAlignment="1">
      <alignment horizontal="left" vertical="center" wrapText="1" indent="2"/>
    </xf>
    <xf numFmtId="0" fontId="73" fillId="0" borderId="22" xfId="7" applyFont="1" applyBorder="1" applyAlignment="1">
      <alignment horizontal="center" vertical="center" wrapText="1"/>
    </xf>
    <xf numFmtId="0" fontId="73" fillId="0" borderId="22" xfId="7" applyFont="1" applyBorder="1" applyAlignment="1">
      <alignment horizontal="left" vertical="center" wrapText="1"/>
    </xf>
    <xf numFmtId="0" fontId="9" fillId="57" borderId="22" xfId="0" applyFont="1" applyFill="1" applyBorder="1" applyAlignment="1">
      <alignment horizontal="left" vertical="center" indent="2"/>
    </xf>
    <xf numFmtId="0" fontId="9" fillId="57" borderId="22" xfId="0" applyFont="1" applyFill="1" applyBorder="1" applyAlignment="1">
      <alignment horizontal="left" vertical="center" wrapText="1" indent="2"/>
    </xf>
    <xf numFmtId="49" fontId="9" fillId="57" borderId="22" xfId="0" applyNumberFormat="1" applyFont="1" applyFill="1" applyBorder="1" applyAlignment="1">
      <alignment horizontal="left" vertical="center" wrapText="1" indent="2"/>
    </xf>
    <xf numFmtId="0" fontId="73" fillId="0" borderId="0" xfId="8" applyFont="1" applyFill="1" applyAlignment="1">
      <alignment vertical="center" wrapText="1"/>
    </xf>
    <xf numFmtId="173" fontId="73" fillId="0" borderId="22" xfId="468" applyNumberFormat="1" applyFont="1" applyFill="1" applyBorder="1" applyAlignment="1">
      <alignment vertical="center" wrapText="1"/>
    </xf>
    <xf numFmtId="0" fontId="73" fillId="0" borderId="22" xfId="8" applyFont="1" applyFill="1" applyBorder="1" applyAlignment="1">
      <alignment vertical="center" wrapText="1"/>
    </xf>
    <xf numFmtId="0" fontId="73" fillId="0" borderId="22" xfId="8" applyFont="1" applyFill="1" applyBorder="1" applyAlignment="1">
      <alignment horizontal="left" vertical="center" wrapText="1"/>
    </xf>
    <xf numFmtId="0" fontId="73" fillId="0" borderId="22" xfId="8" applyFont="1" applyFill="1" applyBorder="1" applyAlignment="1">
      <alignment horizontal="center" vertical="center" wrapText="1"/>
    </xf>
    <xf numFmtId="173" fontId="9" fillId="0" borderId="0" xfId="8" applyNumberFormat="1" applyFont="1" applyFill="1" applyAlignment="1">
      <alignment vertical="center" wrapText="1"/>
    </xf>
    <xf numFmtId="171" fontId="9" fillId="0" borderId="22" xfId="117" applyNumberFormat="1" applyFont="1" applyFill="1" applyBorder="1" applyAlignment="1">
      <alignment horizontal="right" vertical="center" wrapText="1"/>
    </xf>
    <xf numFmtId="173" fontId="9" fillId="0" borderId="22" xfId="468" applyNumberFormat="1" applyFont="1" applyFill="1" applyBorder="1" applyAlignment="1">
      <alignment vertical="center" wrapText="1"/>
    </xf>
    <xf numFmtId="172" fontId="9" fillId="0" borderId="2" xfId="8" applyNumberFormat="1" applyFont="1" applyFill="1" applyBorder="1" applyAlignment="1">
      <alignment horizontal="center" vertical="center" wrapText="1"/>
    </xf>
    <xf numFmtId="171" fontId="9" fillId="0" borderId="35" xfId="8" applyNumberFormat="1" applyFont="1" applyFill="1" applyBorder="1" applyAlignment="1">
      <alignment horizontal="center" vertical="center" wrapText="1"/>
    </xf>
    <xf numFmtId="0" fontId="9" fillId="0" borderId="3" xfId="7" applyFont="1" applyFill="1" applyBorder="1" applyAlignment="1">
      <alignment horizontal="right" wrapText="1"/>
    </xf>
    <xf numFmtId="171" fontId="9" fillId="55" borderId="22" xfId="467" applyNumberFormat="1" applyFont="1" applyFill="1" applyBorder="1" applyAlignment="1">
      <alignment vertical="center" wrapText="1"/>
    </xf>
    <xf numFmtId="171" fontId="9" fillId="0" borderId="22" xfId="467" applyNumberFormat="1" applyFont="1" applyBorder="1" applyAlignment="1">
      <alignment wrapText="1"/>
    </xf>
    <xf numFmtId="171" fontId="84" fillId="55" borderId="22" xfId="467" applyNumberFormat="1" applyFont="1" applyFill="1" applyBorder="1" applyAlignment="1">
      <alignment vertical="center" wrapText="1"/>
    </xf>
    <xf numFmtId="167" fontId="9" fillId="0" borderId="22" xfId="6" applyNumberFormat="1" applyFont="1" applyBorder="1" applyAlignment="1">
      <alignment vertical="center"/>
    </xf>
    <xf numFmtId="173" fontId="9" fillId="0" borderId="22" xfId="468" applyNumberFormat="1" applyFont="1" applyBorder="1" applyAlignment="1">
      <alignment vertical="center" wrapText="1"/>
    </xf>
    <xf numFmtId="167" fontId="73" fillId="0" borderId="22" xfId="6" applyNumberFormat="1" applyFont="1" applyBorder="1" applyAlignment="1">
      <alignment vertical="center"/>
    </xf>
    <xf numFmtId="171" fontId="9" fillId="57" borderId="22" xfId="0" applyNumberFormat="1" applyFont="1" applyFill="1" applyBorder="1" applyAlignment="1">
      <alignment vertical="center"/>
    </xf>
    <xf numFmtId="0" fontId="76" fillId="0" borderId="22" xfId="0" applyFont="1" applyFill="1" applyBorder="1" applyAlignment="1">
      <alignment vertical="top" wrapText="1"/>
    </xf>
    <xf numFmtId="0" fontId="76" fillId="0" borderId="0" xfId="0" applyFont="1" applyFill="1"/>
    <xf numFmtId="0" fontId="76" fillId="0" borderId="0" xfId="0" applyFont="1" applyFill="1" applyBorder="1" applyAlignment="1">
      <alignment vertical="top" wrapText="1"/>
    </xf>
    <xf numFmtId="0" fontId="73" fillId="0" borderId="22" xfId="0" applyFont="1" applyFill="1" applyBorder="1" applyAlignment="1">
      <alignment horizontal="left" vertical="top" wrapText="1"/>
    </xf>
    <xf numFmtId="0" fontId="9" fillId="0" borderId="35" xfId="8" applyFont="1" applyBorder="1" applyAlignment="1">
      <alignment horizontal="center" vertical="top" wrapText="1"/>
    </xf>
    <xf numFmtId="0" fontId="9" fillId="0" borderId="22" xfId="8" applyFont="1" applyBorder="1" applyAlignment="1">
      <alignment horizontal="center" vertical="top" wrapText="1"/>
    </xf>
    <xf numFmtId="0" fontId="76" fillId="0" borderId="22" xfId="0" applyFont="1" applyFill="1" applyBorder="1" applyAlignment="1">
      <alignment wrapText="1"/>
    </xf>
    <xf numFmtId="0" fontId="9" fillId="0" borderId="22" xfId="8" applyFont="1" applyBorder="1" applyAlignment="1">
      <alignment horizontal="left" vertical="top" wrapText="1"/>
    </xf>
    <xf numFmtId="0" fontId="96" fillId="0" borderId="22" xfId="8" applyFont="1" applyBorder="1" applyAlignment="1">
      <alignment horizontal="left" vertical="top" wrapText="1"/>
    </xf>
    <xf numFmtId="173" fontId="73" fillId="0" borderId="22" xfId="468" applyNumberFormat="1" applyFont="1" applyBorder="1" applyAlignment="1">
      <alignment horizontal="center" vertical="top" wrapText="1"/>
    </xf>
    <xf numFmtId="0" fontId="73" fillId="0" borderId="22" xfId="8" applyFont="1" applyBorder="1" applyAlignment="1">
      <alignment horizontal="left" vertical="top" wrapText="1"/>
    </xf>
    <xf numFmtId="173" fontId="74" fillId="0" borderId="22" xfId="11" applyNumberFormat="1" applyFont="1" applyFill="1" applyBorder="1" applyAlignment="1">
      <alignment horizontal="center" vertical="center"/>
    </xf>
    <xf numFmtId="0" fontId="73" fillId="0" borderId="0" xfId="8" applyFont="1" applyBorder="1" applyAlignment="1">
      <alignment horizontal="left" vertical="top" wrapText="1"/>
    </xf>
    <xf numFmtId="0" fontId="9" fillId="0" borderId="0" xfId="8" applyFont="1" applyBorder="1" applyAlignment="1">
      <alignment vertical="top" wrapText="1"/>
    </xf>
    <xf numFmtId="0" fontId="73" fillId="0" borderId="22" xfId="8" applyFont="1" applyBorder="1" applyAlignment="1">
      <alignment vertical="top" wrapText="1"/>
    </xf>
    <xf numFmtId="0" fontId="9" fillId="0" borderId="22" xfId="8" applyFont="1" applyBorder="1" applyAlignment="1">
      <alignment vertical="top" wrapText="1"/>
    </xf>
    <xf numFmtId="0" fontId="9" fillId="0" borderId="0" xfId="8" applyFont="1" applyBorder="1" applyAlignment="1">
      <alignment vertical="top"/>
    </xf>
    <xf numFmtId="0" fontId="9" fillId="0" borderId="0" xfId="8" applyFont="1" applyAlignment="1">
      <alignment horizontal="center" vertical="top" wrapText="1"/>
    </xf>
    <xf numFmtId="0" fontId="78" fillId="0" borderId="3" xfId="0" applyFont="1" applyFill="1" applyBorder="1" applyAlignment="1">
      <alignment vertical="top" wrapText="1"/>
    </xf>
    <xf numFmtId="0" fontId="78" fillId="0" borderId="0" xfId="0" applyFont="1" applyFill="1" applyBorder="1" applyAlignment="1">
      <alignment vertical="top"/>
    </xf>
    <xf numFmtId="0" fontId="9" fillId="0" borderId="0" xfId="0" applyFont="1" applyFill="1" applyAlignment="1">
      <alignment vertical="center" wrapText="1"/>
    </xf>
    <xf numFmtId="173" fontId="9" fillId="0" borderId="0" xfId="468" applyNumberFormat="1" applyFont="1" applyFill="1" applyAlignment="1">
      <alignment vertical="center" wrapText="1"/>
    </xf>
    <xf numFmtId="0" fontId="9" fillId="0" borderId="0" xfId="0" applyFont="1" applyFill="1" applyAlignment="1">
      <alignment horizontal="right" vertical="center" wrapText="1"/>
    </xf>
    <xf numFmtId="0" fontId="9" fillId="0" borderId="0" xfId="0" applyFont="1" applyFill="1" applyAlignment="1">
      <alignment horizontal="center" vertical="center" wrapText="1"/>
    </xf>
    <xf numFmtId="173" fontId="9" fillId="0" borderId="0" xfId="0" applyNumberFormat="1" applyFont="1" applyFill="1" applyAlignment="1">
      <alignment horizontal="center" vertical="center" wrapText="1"/>
    </xf>
    <xf numFmtId="0" fontId="9" fillId="0" borderId="22" xfId="0" applyFont="1" applyFill="1" applyBorder="1" applyAlignment="1">
      <alignment horizontal="right" vertical="center" wrapText="1"/>
    </xf>
    <xf numFmtId="173" fontId="9" fillId="0" borderId="0" xfId="0" applyNumberFormat="1" applyFont="1" applyFill="1" applyAlignment="1">
      <alignment vertical="center" wrapText="1"/>
    </xf>
    <xf numFmtId="0" fontId="9" fillId="0" borderId="0" xfId="7" applyFont="1" applyFill="1" applyAlignment="1">
      <alignment horizontal="left" vertical="top" wrapText="1"/>
    </xf>
    <xf numFmtId="0" fontId="9" fillId="0" borderId="0" xfId="0" applyFont="1" applyFill="1" applyAlignment="1">
      <alignment horizontal="center" vertical="center" wrapText="1"/>
    </xf>
    <xf numFmtId="173" fontId="9" fillId="0" borderId="22" xfId="468" applyNumberFormat="1" applyFont="1" applyFill="1" applyBorder="1" applyAlignment="1">
      <alignment horizontal="center" vertical="center" wrapText="1"/>
    </xf>
    <xf numFmtId="0" fontId="97" fillId="55" borderId="22" xfId="0" applyFont="1" applyFill="1" applyBorder="1" applyAlignment="1">
      <alignment horizontal="right" vertical="center" wrapText="1"/>
    </xf>
    <xf numFmtId="0" fontId="97" fillId="55" borderId="22" xfId="0" applyFont="1" applyFill="1" applyBorder="1" applyAlignment="1">
      <alignment vertical="center" wrapText="1"/>
    </xf>
    <xf numFmtId="0" fontId="97" fillId="55" borderId="22" xfId="0" applyFont="1" applyFill="1" applyBorder="1" applyAlignment="1">
      <alignment horizontal="center" vertical="center" wrapText="1"/>
    </xf>
    <xf numFmtId="173" fontId="9" fillId="0" borderId="0" xfId="468" applyNumberFormat="1" applyFont="1" applyFill="1" applyAlignment="1">
      <alignment horizontal="center" vertical="center" wrapText="1"/>
    </xf>
    <xf numFmtId="173" fontId="74" fillId="55" borderId="22" xfId="613" applyNumberFormat="1" applyFont="1" applyFill="1" applyBorder="1" applyAlignment="1">
      <alignment horizontal="center" vertical="center" wrapText="1"/>
    </xf>
    <xf numFmtId="0" fontId="9" fillId="0" borderId="22" xfId="0" applyFont="1" applyBorder="1" applyAlignment="1">
      <alignment horizontal="left" vertical="top" wrapText="1"/>
    </xf>
    <xf numFmtId="0" fontId="74" fillId="0" borderId="22" xfId="0" applyFont="1" applyFill="1" applyBorder="1" applyAlignment="1">
      <alignment horizontal="left" vertical="top" wrapText="1"/>
    </xf>
    <xf numFmtId="172" fontId="84" fillId="0" borderId="22" xfId="0" applyNumberFormat="1" applyFont="1" applyFill="1" applyBorder="1" applyAlignment="1">
      <alignment horizontal="center" vertical="center"/>
    </xf>
    <xf numFmtId="0" fontId="84" fillId="0" borderId="0" xfId="0" applyFont="1"/>
    <xf numFmtId="0" fontId="73" fillId="0" borderId="0" xfId="0" applyFont="1" applyFill="1" applyBorder="1" applyAlignment="1">
      <alignment horizontal="left" vertical="top" wrapText="1"/>
    </xf>
    <xf numFmtId="172" fontId="9" fillId="0" borderId="0" xfId="0" applyNumberFormat="1" applyFont="1" applyFill="1" applyBorder="1" applyAlignment="1">
      <alignment horizontal="center" vertical="center"/>
    </xf>
    <xf numFmtId="0" fontId="9" fillId="0" borderId="0" xfId="355" applyFont="1" applyAlignment="1">
      <alignment horizontal="left" vertical="top" wrapText="1"/>
    </xf>
    <xf numFmtId="165" fontId="9" fillId="0" borderId="0" xfId="8" applyNumberFormat="1" applyFont="1" applyFill="1" applyAlignment="1">
      <alignment vertical="center" wrapText="1"/>
    </xf>
    <xf numFmtId="0" fontId="98" fillId="58" borderId="22" xfId="0" applyFont="1" applyFill="1" applyBorder="1" applyAlignment="1">
      <alignment horizontal="center" vertical="center" wrapText="1"/>
    </xf>
    <xf numFmtId="0" fontId="9" fillId="0" borderId="0" xfId="0" applyFont="1" applyFill="1" applyAlignment="1">
      <alignment horizontal="center" vertical="center" wrapText="1"/>
    </xf>
    <xf numFmtId="173" fontId="9" fillId="0" borderId="22" xfId="468" applyNumberFormat="1" applyFont="1" applyFill="1" applyBorder="1" applyAlignment="1">
      <alignment horizontal="center" vertical="center" wrapText="1"/>
    </xf>
    <xf numFmtId="173" fontId="9" fillId="0" borderId="22" xfId="468" applyNumberFormat="1" applyFont="1" applyFill="1" applyBorder="1" applyAlignment="1">
      <alignment horizontal="center" vertical="center" wrapText="1"/>
    </xf>
    <xf numFmtId="49" fontId="9" fillId="0" borderId="22" xfId="467" applyNumberFormat="1" applyFont="1" applyBorder="1" applyAlignment="1">
      <alignment horizontal="center" vertical="top"/>
    </xf>
    <xf numFmtId="0" fontId="9" fillId="0" borderId="22" xfId="467" applyFont="1" applyBorder="1" applyAlignment="1">
      <alignment horizontal="center" vertical="top"/>
    </xf>
    <xf numFmtId="0" fontId="78" fillId="0" borderId="22" xfId="0" applyFont="1" applyFill="1" applyBorder="1" applyAlignment="1">
      <alignment horizontal="center" vertical="center" wrapText="1"/>
    </xf>
    <xf numFmtId="0" fontId="82" fillId="0" borderId="0" xfId="0" applyFont="1" applyAlignment="1">
      <alignment horizontal="center" vertical="center" wrapText="1"/>
    </xf>
    <xf numFmtId="0" fontId="78" fillId="0" borderId="0" xfId="0" applyFont="1" applyFill="1" applyBorder="1" applyAlignment="1">
      <alignment horizontal="center" vertical="top" wrapText="1"/>
    </xf>
    <xf numFmtId="171" fontId="9" fillId="0" borderId="0" xfId="117" applyNumberFormat="1" applyFont="1" applyFill="1" applyBorder="1" applyAlignment="1">
      <alignment horizontal="right" vertical="center" wrapText="1"/>
    </xf>
    <xf numFmtId="0" fontId="9" fillId="0" borderId="0" xfId="8" applyFont="1" applyFill="1" applyBorder="1" applyAlignment="1">
      <alignment horizontal="center" vertical="center" wrapText="1"/>
    </xf>
    <xf numFmtId="0" fontId="9" fillId="0" borderId="0" xfId="8" applyFont="1" applyFill="1" applyBorder="1" applyAlignment="1">
      <alignment vertical="center" wrapText="1"/>
    </xf>
    <xf numFmtId="171" fontId="9" fillId="0" borderId="0" xfId="8" applyNumberFormat="1" applyFont="1" applyFill="1" applyBorder="1" applyAlignment="1">
      <alignment vertical="center" wrapText="1"/>
    </xf>
    <xf numFmtId="0" fontId="101" fillId="56" borderId="22" xfId="0" applyFont="1" applyFill="1" applyBorder="1" applyAlignment="1">
      <alignment horizontal="left" vertical="center" wrapText="1"/>
    </xf>
    <xf numFmtId="2" fontId="100" fillId="0" borderId="22" xfId="0" applyNumberFormat="1" applyFont="1" applyBorder="1" applyAlignment="1">
      <alignment horizontal="left" vertical="center" wrapText="1"/>
    </xf>
    <xf numFmtId="0" fontId="99" fillId="0" borderId="22" xfId="473" applyFont="1" applyFill="1" applyBorder="1" applyAlignment="1">
      <alignment horizontal="left" vertical="center"/>
    </xf>
    <xf numFmtId="0" fontId="9" fillId="0" borderId="0" xfId="8" applyFont="1" applyBorder="1" applyAlignment="1">
      <alignment horizontal="left" vertical="top" wrapText="1"/>
    </xf>
    <xf numFmtId="173" fontId="74" fillId="0" borderId="0" xfId="11" applyNumberFormat="1" applyFont="1" applyFill="1" applyBorder="1" applyAlignment="1">
      <alignment horizontal="center" vertical="center"/>
    </xf>
    <xf numFmtId="37" fontId="9" fillId="0" borderId="22" xfId="444" applyNumberFormat="1" applyFont="1" applyBorder="1" applyAlignment="1">
      <alignment horizontal="center" vertical="center" wrapText="1"/>
    </xf>
    <xf numFmtId="0" fontId="9" fillId="0" borderId="0" xfId="0" applyFont="1" applyAlignment="1">
      <alignment horizontal="center" vertical="center"/>
    </xf>
    <xf numFmtId="0" fontId="9" fillId="0" borderId="35" xfId="355" applyFont="1" applyBorder="1" applyAlignment="1">
      <alignment horizontal="center" vertical="center" wrapText="1"/>
    </xf>
    <xf numFmtId="0" fontId="9" fillId="0" borderId="22" xfId="355" applyFont="1" applyBorder="1" applyAlignment="1">
      <alignment horizontal="center" vertical="center" wrapText="1"/>
    </xf>
    <xf numFmtId="0" fontId="96" fillId="0" borderId="22" xfId="355" applyFont="1" applyBorder="1" applyAlignment="1">
      <alignment horizontal="center" vertical="center" wrapText="1"/>
    </xf>
    <xf numFmtId="37" fontId="9" fillId="0" borderId="22" xfId="355" applyNumberFormat="1" applyFont="1" applyBorder="1" applyAlignment="1">
      <alignment horizontal="center" vertical="center" wrapText="1"/>
    </xf>
    <xf numFmtId="171" fontId="9" fillId="0" borderId="22" xfId="355" applyNumberFormat="1" applyFont="1" applyBorder="1" applyAlignment="1">
      <alignment horizontal="center" vertical="center" wrapText="1"/>
    </xf>
    <xf numFmtId="0" fontId="78" fillId="0" borderId="22" xfId="0" applyFont="1" applyBorder="1" applyAlignment="1">
      <alignment horizontal="center" vertical="center"/>
    </xf>
    <xf numFmtId="0" fontId="9" fillId="0" borderId="0" xfId="0" applyFont="1" applyFill="1" applyAlignment="1">
      <alignment horizontal="center" vertical="center"/>
    </xf>
    <xf numFmtId="49" fontId="9" fillId="0" borderId="0" xfId="0" applyNumberFormat="1" applyFont="1" applyFill="1" applyBorder="1" applyAlignment="1">
      <alignment horizontal="center" vertical="center"/>
    </xf>
    <xf numFmtId="0" fontId="9" fillId="0" borderId="0" xfId="8" applyFont="1" applyAlignment="1">
      <alignment horizontal="center" vertical="center" wrapText="1"/>
    </xf>
    <xf numFmtId="0" fontId="9" fillId="0" borderId="0" xfId="8" applyFont="1" applyBorder="1" applyAlignment="1">
      <alignment horizontal="center" vertical="center"/>
    </xf>
    <xf numFmtId="0" fontId="9" fillId="0" borderId="0" xfId="8" applyFont="1" applyBorder="1" applyAlignment="1">
      <alignment horizontal="center" vertical="center" wrapText="1"/>
    </xf>
    <xf numFmtId="0" fontId="73" fillId="0" borderId="0" xfId="8" applyFont="1" applyBorder="1" applyAlignment="1">
      <alignment horizontal="center" vertical="center" wrapText="1"/>
    </xf>
    <xf numFmtId="0" fontId="9" fillId="0" borderId="35" xfId="8" applyFont="1" applyBorder="1" applyAlignment="1">
      <alignment horizontal="center" vertical="center" wrapText="1"/>
    </xf>
    <xf numFmtId="0" fontId="9" fillId="0" borderId="22" xfId="8" applyFont="1" applyBorder="1" applyAlignment="1">
      <alignment horizontal="center" vertical="center" wrapText="1"/>
    </xf>
    <xf numFmtId="0" fontId="78" fillId="0" borderId="0" xfId="0" applyFont="1" applyFill="1" applyBorder="1" applyAlignment="1">
      <alignment horizontal="center" vertical="center" wrapText="1"/>
    </xf>
    <xf numFmtId="0" fontId="81" fillId="0" borderId="0" xfId="0" applyFont="1" applyAlignment="1">
      <alignment horizontal="center" vertical="center" wrapText="1"/>
    </xf>
    <xf numFmtId="0" fontId="83" fillId="0" borderId="0" xfId="0" applyFont="1" applyAlignment="1">
      <alignment horizontal="center" vertical="center"/>
    </xf>
    <xf numFmtId="0" fontId="83" fillId="0" borderId="0" xfId="0" applyFont="1" applyAlignment="1">
      <alignment horizontal="center" vertical="center" wrapText="1"/>
    </xf>
    <xf numFmtId="0" fontId="78" fillId="0" borderId="0" xfId="0" applyFont="1" applyBorder="1" applyAlignment="1">
      <alignment horizontal="center" vertical="center" wrapText="1"/>
    </xf>
    <xf numFmtId="0" fontId="78" fillId="0" borderId="0" xfId="0" applyFont="1" applyBorder="1" applyAlignment="1">
      <alignment horizontal="center" vertical="center"/>
    </xf>
    <xf numFmtId="0" fontId="78" fillId="0" borderId="0" xfId="0" applyFont="1" applyAlignment="1">
      <alignment horizontal="center" vertical="center"/>
    </xf>
    <xf numFmtId="0" fontId="82" fillId="0" borderId="0" xfId="0" applyFont="1" applyAlignment="1">
      <alignment horizontal="center" vertical="center"/>
    </xf>
    <xf numFmtId="0" fontId="9" fillId="0" borderId="22" xfId="0" applyFont="1" applyFill="1" applyBorder="1" applyAlignment="1">
      <alignment horizontal="left" vertical="top" wrapText="1"/>
    </xf>
    <xf numFmtId="0" fontId="83" fillId="0" borderId="0" xfId="0" applyFont="1" applyBorder="1" applyAlignment="1">
      <alignment horizontal="left" vertical="top" wrapText="1"/>
    </xf>
    <xf numFmtId="0" fontId="9" fillId="0" borderId="0" xfId="0" applyFont="1" applyBorder="1" applyAlignment="1">
      <alignment horizontal="left" vertical="top" wrapText="1"/>
    </xf>
    <xf numFmtId="0" fontId="9" fillId="0" borderId="31" xfId="0" applyFont="1" applyFill="1" applyBorder="1" applyAlignment="1">
      <alignment horizontal="center" vertical="top" wrapText="1"/>
    </xf>
    <xf numFmtId="0" fontId="83" fillId="0" borderId="0" xfId="0" applyFont="1" applyAlignment="1">
      <alignment horizontal="left" vertical="top" wrapText="1"/>
    </xf>
    <xf numFmtId="0" fontId="83" fillId="0" borderId="0" xfId="0" applyFont="1" applyBorder="1" applyAlignment="1">
      <alignment horizontal="center" vertical="top"/>
    </xf>
    <xf numFmtId="0" fontId="9" fillId="0" borderId="22" xfId="0" applyFont="1" applyFill="1" applyBorder="1" applyAlignment="1">
      <alignment horizontal="center" vertical="center" wrapText="1"/>
    </xf>
    <xf numFmtId="173" fontId="9" fillId="0" borderId="22" xfId="468" applyNumberFormat="1" applyFont="1" applyFill="1" applyBorder="1" applyAlignment="1">
      <alignment horizontal="center" vertical="center" wrapText="1"/>
    </xf>
    <xf numFmtId="171" fontId="84" fillId="55" borderId="22" xfId="473" applyNumberFormat="1" applyFont="1" applyFill="1" applyBorder="1" applyAlignment="1">
      <alignment horizontal="center" vertical="center" wrapText="1"/>
    </xf>
    <xf numFmtId="0" fontId="9" fillId="55" borderId="22" xfId="473" applyFont="1" applyFill="1" applyBorder="1" applyAlignment="1">
      <alignment horizontal="center" vertical="center" wrapText="1"/>
    </xf>
    <xf numFmtId="172" fontId="9" fillId="55" borderId="22" xfId="473" applyNumberFormat="1" applyFont="1" applyFill="1" applyBorder="1" applyAlignment="1">
      <alignment horizontal="center" vertical="center" wrapText="1"/>
    </xf>
    <xf numFmtId="171" fontId="9" fillId="55" borderId="22" xfId="473" applyNumberFormat="1" applyFont="1" applyFill="1" applyBorder="1" applyAlignment="1">
      <alignment horizontal="center" vertical="center" wrapText="1"/>
    </xf>
    <xf numFmtId="0" fontId="74" fillId="55" borderId="35" xfId="615" applyFont="1" applyFill="1" applyBorder="1" applyAlignment="1">
      <alignment horizontal="center" vertical="center" wrapText="1"/>
    </xf>
    <xf numFmtId="172" fontId="74" fillId="55" borderId="22" xfId="615" applyNumberFormat="1" applyFont="1" applyFill="1" applyBorder="1" applyAlignment="1">
      <alignment horizontal="center" vertical="center"/>
    </xf>
    <xf numFmtId="0" fontId="97" fillId="55" borderId="22" xfId="476" applyFont="1" applyFill="1" applyBorder="1" applyAlignment="1">
      <alignment horizontal="center" vertical="center" wrapText="1"/>
    </xf>
    <xf numFmtId="0" fontId="97" fillId="55" borderId="22" xfId="615" applyFont="1" applyFill="1" applyBorder="1" applyAlignment="1">
      <alignment horizontal="center" vertical="center" wrapText="1"/>
    </xf>
    <xf numFmtId="172" fontId="74" fillId="55" borderId="22" xfId="615" applyNumberFormat="1" applyFont="1" applyFill="1" applyBorder="1" applyAlignment="1">
      <alignment horizontal="center" vertical="center" wrapText="1"/>
    </xf>
    <xf numFmtId="0" fontId="74" fillId="55" borderId="42" xfId="615" applyFont="1" applyFill="1" applyBorder="1" applyAlignment="1">
      <alignment horizontal="center" vertical="center" wrapText="1"/>
    </xf>
    <xf numFmtId="173" fontId="9" fillId="0" borderId="22" xfId="468" applyNumberFormat="1" applyFont="1" applyFill="1" applyBorder="1" applyAlignment="1">
      <alignment horizontal="center" vertical="center" wrapText="1"/>
    </xf>
    <xf numFmtId="0" fontId="9" fillId="0" borderId="22" xfId="0" applyFont="1" applyFill="1" applyBorder="1" applyAlignment="1">
      <alignment horizontal="center" vertical="center" wrapText="1"/>
    </xf>
    <xf numFmtId="173" fontId="9" fillId="0" borderId="22" xfId="468" applyNumberFormat="1" applyFont="1" applyFill="1" applyBorder="1" applyAlignment="1">
      <alignment horizontal="center" vertical="center" wrapText="1"/>
    </xf>
    <xf numFmtId="0" fontId="104" fillId="0" borderId="22" xfId="7" applyFont="1" applyBorder="1" applyAlignment="1">
      <alignment horizontal="center" vertical="center" wrapText="1"/>
    </xf>
    <xf numFmtId="0" fontId="104" fillId="0" borderId="0" xfId="136" applyFont="1" applyFill="1"/>
    <xf numFmtId="0" fontId="105" fillId="0" borderId="22" xfId="7" applyFont="1" applyBorder="1" applyAlignment="1">
      <alignment horizontal="center" vertical="center" wrapText="1"/>
    </xf>
    <xf numFmtId="0" fontId="104" fillId="57" borderId="22" xfId="0" applyFont="1" applyFill="1" applyBorder="1" applyAlignment="1">
      <alignment horizontal="left" vertical="center" indent="2"/>
    </xf>
    <xf numFmtId="0" fontId="104" fillId="57" borderId="22" xfId="0" applyFont="1" applyFill="1" applyBorder="1" applyAlignment="1">
      <alignment horizontal="left" vertical="center" wrapText="1" indent="2"/>
    </xf>
    <xf numFmtId="49" fontId="104" fillId="57" borderId="22" xfId="0" applyNumberFormat="1" applyFont="1" applyFill="1" applyBorder="1" applyAlignment="1">
      <alignment horizontal="left" vertical="center" wrapText="1" indent="2"/>
    </xf>
    <xf numFmtId="173" fontId="9" fillId="0" borderId="22" xfId="468" applyNumberFormat="1" applyFont="1" applyFill="1" applyBorder="1" applyAlignment="1">
      <alignment horizontal="center" vertical="center" wrapText="1"/>
    </xf>
    <xf numFmtId="0" fontId="9" fillId="55" borderId="0" xfId="473" applyFont="1" applyFill="1"/>
    <xf numFmtId="0" fontId="9" fillId="55" borderId="0" xfId="473" applyFont="1" applyFill="1" applyAlignment="1">
      <alignment horizontal="center" vertical="center"/>
    </xf>
    <xf numFmtId="0" fontId="9" fillId="55" borderId="0" xfId="0" applyFont="1" applyFill="1" applyAlignment="1">
      <alignment horizontal="right"/>
    </xf>
    <xf numFmtId="49" fontId="9" fillId="55" borderId="0" xfId="0" applyNumberFormat="1" applyFont="1" applyFill="1" applyBorder="1" applyAlignment="1">
      <alignment horizontal="right"/>
    </xf>
    <xf numFmtId="0" fontId="9" fillId="55" borderId="0" xfId="473" applyFont="1" applyFill="1" applyAlignment="1">
      <alignment horizontal="left" vertical="center"/>
    </xf>
    <xf numFmtId="0" fontId="9" fillId="55" borderId="0" xfId="473" applyFont="1" applyFill="1" applyAlignment="1">
      <alignment horizontal="center" wrapText="1"/>
    </xf>
    <xf numFmtId="0" fontId="9" fillId="55" borderId="0" xfId="473" applyFont="1" applyFill="1" applyAlignment="1">
      <alignment horizontal="center" vertical="center" wrapText="1"/>
    </xf>
    <xf numFmtId="0" fontId="9" fillId="55" borderId="22" xfId="423" applyFont="1" applyFill="1" applyBorder="1" applyAlignment="1">
      <alignment horizontal="center" wrapText="1"/>
    </xf>
    <xf numFmtId="0" fontId="9" fillId="55" borderId="0" xfId="423" applyFont="1" applyFill="1">
      <alignment horizontal="left" vertical="top" wrapText="1"/>
    </xf>
    <xf numFmtId="0" fontId="9" fillId="55" borderId="22" xfId="423" applyFont="1" applyFill="1" applyBorder="1" applyAlignment="1">
      <alignment horizontal="center" vertical="center" wrapText="1"/>
    </xf>
    <xf numFmtId="0" fontId="9" fillId="55" borderId="22" xfId="423" applyFont="1" applyFill="1" applyBorder="1">
      <alignment horizontal="left" vertical="top" wrapText="1"/>
    </xf>
    <xf numFmtId="173" fontId="9" fillId="55" borderId="22" xfId="424" applyNumberFormat="1" applyFont="1" applyFill="1" applyBorder="1" applyAlignment="1">
      <alignment horizontal="center" vertical="center"/>
    </xf>
    <xf numFmtId="167" fontId="9" fillId="55" borderId="22" xfId="420" applyNumberFormat="1" applyFont="1" applyFill="1" applyBorder="1" applyAlignment="1">
      <alignment horizontal="center" vertical="top"/>
    </xf>
    <xf numFmtId="0" fontId="9" fillId="55" borderId="0" xfId="0" applyFont="1" applyFill="1"/>
    <xf numFmtId="0" fontId="74" fillId="55" borderId="22" xfId="0" applyFont="1" applyFill="1" applyBorder="1" applyAlignment="1">
      <alignment horizontal="center" vertical="center" wrapText="1"/>
    </xf>
    <xf numFmtId="0" fontId="74" fillId="55" borderId="22" xfId="0" applyFont="1" applyFill="1" applyBorder="1" applyAlignment="1">
      <alignment horizontal="left" vertical="center" wrapText="1"/>
    </xf>
    <xf numFmtId="0" fontId="9" fillId="55" borderId="22" xfId="473" applyFont="1" applyFill="1" applyBorder="1" applyAlignment="1">
      <alignment vertical="center" wrapText="1"/>
    </xf>
    <xf numFmtId="0" fontId="9" fillId="55" borderId="22" xfId="473" applyFont="1" applyFill="1" applyBorder="1" applyAlignment="1">
      <alignment horizontal="left" vertical="center" wrapText="1"/>
    </xf>
    <xf numFmtId="172" fontId="9" fillId="55" borderId="0" xfId="473" applyNumberFormat="1" applyFont="1" applyFill="1"/>
    <xf numFmtId="49" fontId="9" fillId="55" borderId="22" xfId="473" applyNumberFormat="1" applyFont="1" applyFill="1" applyBorder="1" applyAlignment="1">
      <alignment horizontal="left" vertical="center" wrapText="1"/>
    </xf>
    <xf numFmtId="0" fontId="102" fillId="55" borderId="32" xfId="0" applyFont="1" applyFill="1" applyBorder="1" applyAlignment="1">
      <alignment horizontal="center" vertical="center" wrapText="1"/>
    </xf>
    <xf numFmtId="172" fontId="84" fillId="55" borderId="22" xfId="473" applyNumberFormat="1" applyFont="1" applyFill="1" applyBorder="1" applyAlignment="1">
      <alignment horizontal="center" vertical="center" wrapText="1"/>
    </xf>
    <xf numFmtId="0" fontId="74" fillId="55" borderId="32" xfId="0" applyFont="1" applyFill="1" applyBorder="1" applyAlignment="1">
      <alignment horizontal="center" vertical="center" wrapText="1"/>
    </xf>
    <xf numFmtId="0" fontId="84" fillId="55" borderId="32" xfId="473" applyFont="1" applyFill="1" applyBorder="1" applyAlignment="1">
      <alignment horizontal="center" vertical="center" wrapText="1"/>
    </xf>
    <xf numFmtId="0" fontId="9" fillId="55" borderId="22" xfId="473" applyFont="1" applyFill="1" applyBorder="1"/>
    <xf numFmtId="172" fontId="9" fillId="55" borderId="22" xfId="473" applyNumberFormat="1" applyFont="1" applyFill="1" applyBorder="1" applyAlignment="1">
      <alignment horizontal="center" vertical="center"/>
    </xf>
    <xf numFmtId="0" fontId="84" fillId="55" borderId="22" xfId="473" applyFont="1" applyFill="1" applyBorder="1" applyAlignment="1">
      <alignment horizontal="center" vertical="center" wrapText="1"/>
    </xf>
    <xf numFmtId="0" fontId="9" fillId="55" borderId="42" xfId="473" applyFont="1" applyFill="1" applyBorder="1" applyAlignment="1">
      <alignment vertical="center" wrapText="1"/>
    </xf>
    <xf numFmtId="0" fontId="103" fillId="55" borderId="22" xfId="0" applyFont="1" applyFill="1" applyBorder="1" applyAlignment="1">
      <alignment horizontal="center" vertical="center" wrapText="1"/>
    </xf>
    <xf numFmtId="0" fontId="9" fillId="55" borderId="22" xfId="473" applyFont="1" applyFill="1" applyBorder="1" applyAlignment="1">
      <alignment horizontal="center" vertical="center"/>
    </xf>
    <xf numFmtId="0" fontId="102" fillId="55" borderId="22" xfId="0" applyFont="1" applyFill="1" applyBorder="1" applyAlignment="1">
      <alignment horizontal="center" vertical="center" wrapText="1"/>
    </xf>
    <xf numFmtId="2" fontId="102" fillId="55" borderId="22" xfId="0" applyNumberFormat="1" applyFont="1" applyFill="1" applyBorder="1" applyAlignment="1">
      <alignment horizontal="center" vertical="center" wrapText="1"/>
    </xf>
    <xf numFmtId="0" fontId="9" fillId="55" borderId="41" xfId="473" applyFont="1" applyFill="1" applyBorder="1" applyAlignment="1">
      <alignment vertical="center" wrapText="1"/>
    </xf>
    <xf numFmtId="0" fontId="9" fillId="55" borderId="22" xfId="473" applyFont="1" applyFill="1" applyBorder="1" applyAlignment="1">
      <alignment wrapText="1"/>
    </xf>
    <xf numFmtId="0" fontId="84" fillId="55" borderId="22" xfId="473" applyFont="1" applyFill="1" applyBorder="1" applyAlignment="1">
      <alignment horizontal="center" vertical="center"/>
    </xf>
    <xf numFmtId="0" fontId="74" fillId="55" borderId="22" xfId="615" applyFont="1" applyFill="1" applyBorder="1" applyAlignment="1">
      <alignment horizontal="center" vertical="center" wrapText="1"/>
    </xf>
    <xf numFmtId="172" fontId="9" fillId="55" borderId="0" xfId="473" applyNumberFormat="1" applyFont="1" applyFill="1" applyAlignment="1">
      <alignment horizontal="center" vertical="center"/>
    </xf>
    <xf numFmtId="49" fontId="9" fillId="55" borderId="22" xfId="0" applyNumberFormat="1" applyFont="1" applyFill="1" applyBorder="1" applyAlignment="1">
      <alignment horizontal="left" vertical="center" wrapText="1" indent="2"/>
    </xf>
    <xf numFmtId="0" fontId="9" fillId="55" borderId="22" xfId="7" applyFont="1" applyFill="1" applyBorder="1" applyAlignment="1">
      <alignment horizontal="left" vertical="center" wrapText="1" indent="2"/>
    </xf>
    <xf numFmtId="167" fontId="73" fillId="55" borderId="22" xfId="6" applyNumberFormat="1" applyFont="1" applyFill="1" applyBorder="1" applyAlignment="1">
      <alignment vertical="center"/>
    </xf>
    <xf numFmtId="171" fontId="9" fillId="55" borderId="22" xfId="0" applyNumberFormat="1" applyFont="1" applyFill="1" applyBorder="1" applyAlignment="1">
      <alignment vertical="center"/>
    </xf>
    <xf numFmtId="0" fontId="9" fillId="55" borderId="22" xfId="7" applyFont="1" applyFill="1" applyBorder="1" applyAlignment="1">
      <alignment horizontal="center" vertical="center" wrapText="1"/>
    </xf>
    <xf numFmtId="0" fontId="9" fillId="55" borderId="22" xfId="7" applyFont="1" applyFill="1" applyBorder="1" applyAlignment="1">
      <alignment horizontal="left" vertical="center" wrapText="1"/>
    </xf>
    <xf numFmtId="167" fontId="9" fillId="55" borderId="22" xfId="6" applyNumberFormat="1" applyFont="1" applyFill="1" applyBorder="1" applyAlignment="1">
      <alignment vertical="center"/>
    </xf>
    <xf numFmtId="0" fontId="73" fillId="55" borderId="22" xfId="7" applyFont="1" applyFill="1" applyBorder="1" applyAlignment="1">
      <alignment horizontal="center" vertical="center" wrapText="1"/>
    </xf>
    <xf numFmtId="0" fontId="73" fillId="55" borderId="22" xfId="7" applyFont="1" applyFill="1" applyBorder="1" applyAlignment="1">
      <alignment horizontal="left" vertical="center" wrapText="1"/>
    </xf>
    <xf numFmtId="173" fontId="9" fillId="0" borderId="22" xfId="11" applyNumberFormat="1" applyFont="1" applyFill="1" applyBorder="1" applyAlignment="1">
      <alignment horizontal="center" vertical="center"/>
    </xf>
    <xf numFmtId="0" fontId="9" fillId="0" borderId="0" xfId="137" applyFont="1" applyAlignment="1">
      <alignment horizontal="center" vertical="top" wrapText="1"/>
    </xf>
    <xf numFmtId="0" fontId="9" fillId="0" borderId="22" xfId="137" applyFont="1" applyBorder="1" applyAlignment="1">
      <alignment horizontal="center" vertical="top" wrapText="1"/>
    </xf>
    <xf numFmtId="0" fontId="9" fillId="0" borderId="26" xfId="137" applyFont="1" applyBorder="1" applyAlignment="1">
      <alignment horizontal="center" vertical="top" wrapText="1"/>
    </xf>
    <xf numFmtId="0" fontId="9" fillId="0" borderId="27" xfId="137" applyFont="1" applyBorder="1" applyAlignment="1">
      <alignment horizontal="center" vertical="top" wrapText="1"/>
    </xf>
    <xf numFmtId="0" fontId="9" fillId="0" borderId="22" xfId="0" applyFont="1" applyBorder="1" applyAlignment="1">
      <alignment horizontal="center" vertical="top" wrapText="1"/>
    </xf>
    <xf numFmtId="0" fontId="74" fillId="0" borderId="38" xfId="0" applyFont="1" applyBorder="1" applyAlignment="1">
      <alignment horizontal="center" vertical="top" wrapText="1"/>
    </xf>
    <xf numFmtId="0" fontId="74" fillId="0" borderId="37" xfId="0" applyFont="1" applyBorder="1" applyAlignment="1">
      <alignment horizontal="center" vertical="top" wrapText="1"/>
    </xf>
    <xf numFmtId="0" fontId="74" fillId="0" borderId="36" xfId="0" applyFont="1" applyBorder="1" applyAlignment="1">
      <alignment horizontal="center" vertical="top" wrapText="1"/>
    </xf>
    <xf numFmtId="0" fontId="9" fillId="0" borderId="0" xfId="8" applyNumberFormat="1" applyFont="1" applyFill="1" applyAlignment="1">
      <alignment horizontal="center" vertical="center" wrapText="1"/>
    </xf>
    <xf numFmtId="171" fontId="9" fillId="0" borderId="3" xfId="8" applyNumberFormat="1" applyFont="1" applyFill="1" applyBorder="1" applyAlignment="1">
      <alignment horizontal="right" vertical="center" wrapText="1"/>
    </xf>
    <xf numFmtId="0" fontId="9" fillId="0" borderId="42" xfId="8" applyNumberFormat="1" applyFont="1" applyFill="1" applyBorder="1" applyAlignment="1">
      <alignment horizontal="center" vertical="center" wrapText="1"/>
    </xf>
    <xf numFmtId="0" fontId="9" fillId="0" borderId="28" xfId="8" applyNumberFormat="1" applyFont="1" applyFill="1" applyBorder="1" applyAlignment="1">
      <alignment horizontal="center" vertical="center" wrapText="1"/>
    </xf>
    <xf numFmtId="0" fontId="9" fillId="0" borderId="2" xfId="8" applyNumberFormat="1" applyFont="1" applyFill="1" applyBorder="1" applyAlignment="1">
      <alignment horizontal="center" vertical="center" wrapText="1"/>
    </xf>
    <xf numFmtId="171" fontId="9" fillId="0" borderId="42" xfId="8" applyNumberFormat="1" applyFont="1" applyFill="1" applyBorder="1" applyAlignment="1">
      <alignment horizontal="center" vertical="center" wrapText="1"/>
    </xf>
    <xf numFmtId="171" fontId="9" fillId="0" borderId="2" xfId="8" applyNumberFormat="1" applyFont="1" applyFill="1" applyBorder="1" applyAlignment="1">
      <alignment horizontal="center" vertical="center" wrapText="1"/>
    </xf>
    <xf numFmtId="171" fontId="9" fillId="0" borderId="41" xfId="8" applyNumberFormat="1" applyFont="1" applyFill="1" applyBorder="1" applyAlignment="1">
      <alignment horizontal="center" vertical="center" wrapText="1"/>
    </xf>
    <xf numFmtId="171" fontId="9" fillId="0" borderId="40" xfId="8" applyNumberFormat="1" applyFont="1" applyFill="1" applyBorder="1" applyAlignment="1">
      <alignment horizontal="center" vertical="center" wrapText="1"/>
    </xf>
    <xf numFmtId="171" fontId="9" fillId="0" borderId="35" xfId="8" applyNumberFormat="1" applyFont="1" applyFill="1" applyBorder="1" applyAlignment="1">
      <alignment horizontal="center" vertical="center" wrapText="1"/>
    </xf>
    <xf numFmtId="49" fontId="9" fillId="0" borderId="22" xfId="8" applyNumberFormat="1" applyFont="1" applyFill="1" applyBorder="1" applyAlignment="1">
      <alignment horizontal="center" vertical="center" wrapText="1"/>
    </xf>
    <xf numFmtId="0" fontId="9" fillId="55" borderId="0" xfId="422" applyFont="1" applyFill="1" applyAlignment="1">
      <alignment horizontal="center" vertical="center" wrapText="1"/>
    </xf>
    <xf numFmtId="0" fontId="84" fillId="55" borderId="22" xfId="473" applyFont="1" applyFill="1" applyBorder="1" applyAlignment="1">
      <alignment horizontal="center" vertical="center" wrapText="1"/>
    </xf>
    <xf numFmtId="0" fontId="9" fillId="55" borderId="41" xfId="423" applyFont="1" applyFill="1" applyBorder="1" applyAlignment="1">
      <alignment horizontal="center" vertical="center" wrapText="1"/>
    </xf>
    <xf numFmtId="0" fontId="9" fillId="55" borderId="35" xfId="423" applyFont="1" applyFill="1" applyBorder="1" applyAlignment="1">
      <alignment horizontal="center" vertical="center" wrapText="1"/>
    </xf>
    <xf numFmtId="0" fontId="9" fillId="55" borderId="42" xfId="423" applyFont="1" applyFill="1" applyBorder="1" applyAlignment="1">
      <alignment horizontal="center" vertical="center" wrapText="1"/>
    </xf>
    <xf numFmtId="0" fontId="9" fillId="55" borderId="2" xfId="423" applyFont="1" applyFill="1" applyBorder="1" applyAlignment="1">
      <alignment horizontal="center" vertical="center" wrapText="1"/>
    </xf>
    <xf numFmtId="0" fontId="9" fillId="55" borderId="41" xfId="0" applyFont="1" applyFill="1" applyBorder="1" applyAlignment="1">
      <alignment horizontal="left" vertical="center" wrapText="1"/>
    </xf>
    <xf numFmtId="0" fontId="9" fillId="55" borderId="40" xfId="0" applyFont="1" applyFill="1" applyBorder="1" applyAlignment="1">
      <alignment horizontal="left" vertical="center" wrapText="1"/>
    </xf>
    <xf numFmtId="0" fontId="9" fillId="55" borderId="35" xfId="0" applyFont="1" applyFill="1" applyBorder="1" applyAlignment="1">
      <alignment horizontal="left" vertical="center" wrapText="1"/>
    </xf>
    <xf numFmtId="0" fontId="74" fillId="55" borderId="41" xfId="0" applyFont="1" applyFill="1" applyBorder="1" applyAlignment="1">
      <alignment horizontal="left" vertical="center" wrapText="1"/>
    </xf>
    <xf numFmtId="0" fontId="74" fillId="55" borderId="40" xfId="0" applyFont="1" applyFill="1" applyBorder="1" applyAlignment="1">
      <alignment horizontal="left" vertical="center" wrapText="1"/>
    </xf>
    <xf numFmtId="0" fontId="74" fillId="55" borderId="35" xfId="0" applyFont="1" applyFill="1" applyBorder="1" applyAlignment="1">
      <alignment horizontal="left" vertical="center" wrapText="1"/>
    </xf>
    <xf numFmtId="0" fontId="9" fillId="55" borderId="22" xfId="473" applyFont="1" applyFill="1" applyBorder="1" applyAlignment="1">
      <alignment horizontal="left" vertical="center" wrapText="1"/>
    </xf>
    <xf numFmtId="0" fontId="9" fillId="0" borderId="41" xfId="7" applyFont="1" applyBorder="1" applyAlignment="1">
      <alignment horizontal="center" vertical="center" wrapText="1"/>
    </xf>
    <xf numFmtId="0" fontId="9" fillId="0" borderId="40" xfId="7" applyFont="1" applyBorder="1" applyAlignment="1">
      <alignment horizontal="center" vertical="center" wrapText="1"/>
    </xf>
    <xf numFmtId="0" fontId="9" fillId="0" borderId="35" xfId="7" applyFont="1" applyBorder="1" applyAlignment="1">
      <alignment horizontal="center" vertical="center" wrapText="1"/>
    </xf>
    <xf numFmtId="0" fontId="9" fillId="0" borderId="0" xfId="422" applyFont="1" applyAlignment="1">
      <alignment horizontal="center" vertical="center" wrapText="1"/>
    </xf>
    <xf numFmtId="0" fontId="9" fillId="0" borderId="29"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25" xfId="0" applyFont="1" applyFill="1" applyBorder="1" applyAlignment="1">
      <alignment horizontal="center"/>
    </xf>
    <xf numFmtId="0" fontId="9" fillId="0" borderId="23" xfId="0" applyFont="1" applyFill="1" applyBorder="1" applyAlignment="1">
      <alignment horizontal="center"/>
    </xf>
    <xf numFmtId="0" fontId="9" fillId="0" borderId="24" xfId="0" applyFont="1" applyFill="1" applyBorder="1" applyAlignment="1">
      <alignment horizontal="center"/>
    </xf>
    <xf numFmtId="49" fontId="9" fillId="0" borderId="22" xfId="467" applyNumberFormat="1" applyFont="1" applyBorder="1" applyAlignment="1">
      <alignment horizontal="center" vertical="top"/>
    </xf>
    <xf numFmtId="0" fontId="9" fillId="0" borderId="22" xfId="467" applyFont="1" applyBorder="1" applyAlignment="1">
      <alignment horizontal="center"/>
    </xf>
    <xf numFmtId="0" fontId="9" fillId="0" borderId="22" xfId="467" applyFont="1" applyBorder="1" applyAlignment="1">
      <alignment horizontal="center" vertical="top"/>
    </xf>
    <xf numFmtId="0" fontId="9" fillId="0" borderId="25" xfId="0" applyFont="1" applyFill="1" applyBorder="1" applyAlignment="1">
      <alignment horizontal="center" vertical="center" wrapText="1"/>
    </xf>
    <xf numFmtId="0" fontId="9" fillId="0" borderId="23" xfId="0" applyFont="1" applyFill="1" applyBorder="1" applyAlignment="1">
      <alignment horizontal="center" vertical="center" wrapText="1"/>
    </xf>
    <xf numFmtId="0" fontId="9" fillId="0" borderId="24" xfId="0" applyFont="1" applyFill="1" applyBorder="1" applyAlignment="1">
      <alignment horizontal="center" vertical="center" wrapText="1"/>
    </xf>
    <xf numFmtId="0" fontId="9" fillId="0" borderId="0" xfId="7" applyFont="1" applyFill="1" applyAlignment="1">
      <alignment horizontal="right" vertical="center" wrapText="1"/>
    </xf>
    <xf numFmtId="0" fontId="9" fillId="0" borderId="0" xfId="7" applyFont="1" applyFill="1" applyAlignment="1">
      <alignment horizontal="center" vertical="center" wrapText="1"/>
    </xf>
    <xf numFmtId="0" fontId="84" fillId="0" borderId="22" xfId="0" applyFont="1" applyFill="1" applyBorder="1" applyAlignment="1">
      <alignment horizontal="left" vertical="top" wrapText="1"/>
    </xf>
    <xf numFmtId="0" fontId="9" fillId="0" borderId="41" xfId="0" applyFont="1" applyFill="1" applyBorder="1" applyAlignment="1">
      <alignment horizontal="center" vertical="top" wrapText="1"/>
    </xf>
    <xf numFmtId="0" fontId="9" fillId="0" borderId="35" xfId="0" applyFont="1" applyFill="1" applyBorder="1" applyAlignment="1">
      <alignment horizontal="center" vertical="top" wrapText="1"/>
    </xf>
    <xf numFmtId="0" fontId="73" fillId="0" borderId="22" xfId="0" applyFont="1" applyFill="1" applyBorder="1" applyAlignment="1">
      <alignment horizontal="left" vertical="top" wrapText="1"/>
    </xf>
    <xf numFmtId="0" fontId="9" fillId="0" borderId="22" xfId="8" applyFont="1" applyBorder="1" applyAlignment="1">
      <alignment horizontal="left" vertical="top" wrapText="1"/>
    </xf>
    <xf numFmtId="0" fontId="83" fillId="55" borderId="22" xfId="0" applyFont="1" applyFill="1" applyBorder="1" applyAlignment="1">
      <alignment horizontal="left" vertical="top" wrapText="1"/>
    </xf>
    <xf numFmtId="0" fontId="74" fillId="0" borderId="0" xfId="0" applyFont="1" applyAlignment="1">
      <alignment horizontal="right"/>
    </xf>
    <xf numFmtId="0" fontId="74" fillId="0" borderId="0" xfId="0" applyFont="1" applyAlignment="1">
      <alignment horizontal="center"/>
    </xf>
    <xf numFmtId="0" fontId="74" fillId="0" borderId="0" xfId="0" applyFont="1" applyAlignment="1">
      <alignment horizontal="center" wrapText="1"/>
    </xf>
    <xf numFmtId="0" fontId="78" fillId="0" borderId="22" xfId="0" applyFont="1" applyFill="1" applyBorder="1" applyAlignment="1">
      <alignment horizontal="center" vertical="center" wrapText="1"/>
    </xf>
    <xf numFmtId="0" fontId="78" fillId="0" borderId="22" xfId="0" applyFont="1" applyFill="1" applyBorder="1" applyAlignment="1">
      <alignment horizontal="center" vertical="top" wrapText="1"/>
    </xf>
    <xf numFmtId="0" fontId="76" fillId="0" borderId="41" xfId="0" applyFont="1" applyFill="1" applyBorder="1" applyAlignment="1">
      <alignment horizontal="center" vertical="top" wrapText="1"/>
    </xf>
    <xf numFmtId="0" fontId="76" fillId="0" borderId="35" xfId="0" applyFont="1" applyFill="1" applyBorder="1" applyAlignment="1">
      <alignment horizontal="center" vertical="top" wrapText="1"/>
    </xf>
    <xf numFmtId="0" fontId="9" fillId="0" borderId="0" xfId="0" applyFont="1" applyAlignment="1">
      <alignment horizontal="center" vertical="top"/>
    </xf>
    <xf numFmtId="0" fontId="78" fillId="0" borderId="3" xfId="0" applyFont="1" applyBorder="1" applyAlignment="1">
      <alignment horizontal="left" vertical="top" wrapText="1"/>
    </xf>
    <xf numFmtId="0" fontId="78" fillId="0" borderId="25" xfId="0" applyFont="1" applyFill="1" applyBorder="1" applyAlignment="1">
      <alignment horizontal="center" vertical="top" wrapText="1"/>
    </xf>
    <xf numFmtId="0" fontId="78" fillId="0" borderId="24" xfId="0" applyFont="1" applyFill="1" applyBorder="1" applyAlignment="1">
      <alignment horizontal="center" vertical="top" wrapText="1"/>
    </xf>
    <xf numFmtId="0" fontId="9" fillId="0" borderId="25" xfId="0" applyFont="1" applyFill="1" applyBorder="1" applyAlignment="1">
      <alignment horizontal="left" vertical="top" wrapText="1"/>
    </xf>
    <xf numFmtId="0" fontId="9" fillId="0" borderId="24" xfId="0" applyFont="1" applyFill="1" applyBorder="1" applyAlignment="1">
      <alignment horizontal="left" vertical="top" wrapText="1"/>
    </xf>
    <xf numFmtId="0" fontId="9" fillId="0" borderId="0" xfId="0" applyFont="1" applyFill="1" applyBorder="1" applyAlignment="1">
      <alignment horizontal="center" vertical="top" wrapText="1"/>
    </xf>
    <xf numFmtId="0" fontId="78" fillId="0" borderId="0" xfId="0" applyFont="1" applyFill="1" applyBorder="1" applyAlignment="1">
      <alignment horizontal="center" vertical="top" wrapText="1"/>
    </xf>
    <xf numFmtId="0" fontId="78" fillId="0" borderId="0" xfId="0" applyFont="1" applyAlignment="1">
      <alignment horizontal="center" vertical="center" wrapText="1"/>
    </xf>
    <xf numFmtId="0" fontId="82" fillId="0" borderId="0" xfId="0" applyFont="1" applyAlignment="1">
      <alignment horizontal="left" vertical="top" wrapText="1"/>
    </xf>
    <xf numFmtId="0" fontId="78" fillId="0" borderId="0" xfId="0" applyFont="1" applyBorder="1" applyAlignment="1">
      <alignment horizontal="left" vertical="top" wrapText="1"/>
    </xf>
    <xf numFmtId="0" fontId="9" fillId="0" borderId="0" xfId="8" applyFont="1" applyBorder="1" applyAlignment="1">
      <alignment horizontal="center" vertical="top"/>
    </xf>
    <xf numFmtId="0" fontId="82" fillId="0" borderId="0" xfId="0" applyFont="1" applyAlignment="1">
      <alignment horizontal="center" vertical="center" wrapText="1"/>
    </xf>
    <xf numFmtId="0" fontId="9" fillId="0" borderId="42" xfId="8" applyFont="1" applyBorder="1" applyAlignment="1">
      <alignment horizontal="center" vertical="center" wrapText="1"/>
    </xf>
    <xf numFmtId="0" fontId="9" fillId="0" borderId="28" xfId="8" applyFont="1" applyBorder="1" applyAlignment="1">
      <alignment horizontal="center" vertical="center" wrapText="1"/>
    </xf>
    <xf numFmtId="0" fontId="9" fillId="0" borderId="2" xfId="8" applyFont="1" applyBorder="1" applyAlignment="1">
      <alignment horizontal="center" vertical="center" wrapText="1"/>
    </xf>
    <xf numFmtId="0" fontId="9" fillId="0" borderId="41" xfId="8" applyFont="1" applyBorder="1" applyAlignment="1">
      <alignment horizontal="left" vertical="top" wrapText="1"/>
    </xf>
    <xf numFmtId="0" fontId="9" fillId="0" borderId="35" xfId="8" applyFont="1" applyBorder="1" applyAlignment="1">
      <alignment horizontal="left" vertical="top" wrapText="1"/>
    </xf>
    <xf numFmtId="0" fontId="9" fillId="0" borderId="22" xfId="8" applyFont="1" applyBorder="1" applyAlignment="1">
      <alignment horizontal="center" vertical="top" wrapText="1"/>
    </xf>
    <xf numFmtId="0" fontId="9" fillId="0" borderId="41" xfId="8" applyFont="1" applyBorder="1" applyAlignment="1">
      <alignment horizontal="center" vertical="top" wrapText="1"/>
    </xf>
    <xf numFmtId="0" fontId="9" fillId="0" borderId="35" xfId="8" applyFont="1" applyBorder="1" applyAlignment="1">
      <alignment horizontal="center" vertical="top" wrapText="1"/>
    </xf>
    <xf numFmtId="0" fontId="9" fillId="0" borderId="22" xfId="0" applyFont="1" applyFill="1" applyBorder="1" applyAlignment="1">
      <alignment horizontal="left" vertical="top" wrapText="1"/>
    </xf>
    <xf numFmtId="0" fontId="9" fillId="0" borderId="30" xfId="0" applyFont="1" applyBorder="1" applyAlignment="1">
      <alignment horizontal="center" vertical="center" wrapText="1"/>
    </xf>
    <xf numFmtId="0" fontId="9" fillId="0" borderId="0" xfId="0" applyFont="1" applyAlignment="1">
      <alignment horizontal="center" vertical="center" wrapText="1"/>
    </xf>
    <xf numFmtId="0" fontId="74" fillId="0" borderId="0" xfId="0" applyFont="1" applyAlignment="1">
      <alignment horizontal="center" vertical="center" wrapText="1"/>
    </xf>
    <xf numFmtId="0" fontId="83" fillId="0" borderId="0" xfId="0" applyFont="1" applyAlignment="1">
      <alignment horizontal="left" vertical="top" wrapText="1"/>
    </xf>
    <xf numFmtId="0" fontId="78" fillId="0" borderId="25" xfId="0" applyFont="1" applyFill="1" applyBorder="1" applyAlignment="1">
      <alignment horizontal="left" vertical="top" wrapText="1"/>
    </xf>
    <xf numFmtId="0" fontId="78" fillId="0" borderId="24" xfId="0" applyFont="1" applyFill="1" applyBorder="1" applyAlignment="1">
      <alignment horizontal="left" vertical="top" wrapText="1"/>
    </xf>
    <xf numFmtId="0" fontId="9" fillId="0" borderId="22" xfId="0" applyFont="1" applyFill="1" applyBorder="1" applyAlignment="1">
      <alignment vertical="center" wrapText="1"/>
    </xf>
    <xf numFmtId="0" fontId="97" fillId="55" borderId="22" xfId="0" applyFont="1" applyFill="1" applyBorder="1" applyAlignment="1">
      <alignment vertical="center" wrapText="1"/>
    </xf>
    <xf numFmtId="0" fontId="9" fillId="0" borderId="41" xfId="0" applyFont="1" applyFill="1" applyBorder="1" applyAlignment="1">
      <alignment vertical="center" wrapText="1"/>
    </xf>
    <xf numFmtId="0" fontId="9" fillId="0" borderId="40" xfId="0" applyFont="1" applyFill="1" applyBorder="1" applyAlignment="1">
      <alignment vertical="center" wrapText="1"/>
    </xf>
    <xf numFmtId="0" fontId="9" fillId="0" borderId="35" xfId="0" applyFont="1" applyFill="1" applyBorder="1" applyAlignment="1">
      <alignment vertical="center" wrapText="1"/>
    </xf>
    <xf numFmtId="0" fontId="9" fillId="0" borderId="0" xfId="7" applyFont="1" applyFill="1" applyAlignment="1">
      <alignment horizontal="right" vertical="top" wrapText="1"/>
    </xf>
    <xf numFmtId="0" fontId="9" fillId="0" borderId="0" xfId="0" applyFont="1" applyFill="1" applyAlignment="1">
      <alignment horizontal="center" vertical="center" wrapText="1"/>
    </xf>
    <xf numFmtId="0" fontId="9" fillId="0" borderId="22" xfId="0" applyFont="1" applyFill="1" applyBorder="1" applyAlignment="1">
      <alignment horizontal="right" vertical="center" wrapText="1"/>
    </xf>
    <xf numFmtId="0" fontId="9" fillId="0" borderId="22" xfId="0" applyFont="1" applyFill="1" applyBorder="1" applyAlignment="1">
      <alignment horizontal="center" vertical="center" wrapText="1"/>
    </xf>
    <xf numFmtId="173" fontId="9" fillId="0" borderId="22" xfId="468" applyNumberFormat="1" applyFont="1" applyFill="1" applyBorder="1" applyAlignment="1">
      <alignment horizontal="center" vertical="center" wrapText="1"/>
    </xf>
  </cellXfs>
  <cellStyles count="616">
    <cellStyle name=" 1" xfId="471"/>
    <cellStyle name="_artabyuje" xfId="140"/>
    <cellStyle name="_artabyuje 2" xfId="425"/>
    <cellStyle name="_artabyuje_3.Havelvacner_N1_12 23.01.2018" xfId="141"/>
    <cellStyle name="20% - Accent1 2" xfId="17"/>
    <cellStyle name="20% - Accent1 2 2" xfId="80"/>
    <cellStyle name="20% - Accent1 2 2 2" xfId="142"/>
    <cellStyle name="20% - Accent1 2 2 2 2" xfId="143"/>
    <cellStyle name="20% - Accent1 2 2 2 3" xfId="144"/>
    <cellStyle name="20% - Accent1 2 2 3" xfId="145"/>
    <cellStyle name="20% - Accent1 2 2 4" xfId="146"/>
    <cellStyle name="20% - Accent1 2 3" xfId="147"/>
    <cellStyle name="20% - Accent1 2 3 2" xfId="148"/>
    <cellStyle name="20% - Accent1 2 3 3" xfId="149"/>
    <cellStyle name="20% - Accent1 2 4" xfId="150"/>
    <cellStyle name="20% - Accent1 2 4 2" xfId="151"/>
    <cellStyle name="20% - Accent1 2 4 3" xfId="152"/>
    <cellStyle name="20% - Accent1 2 5" xfId="153"/>
    <cellStyle name="20% - Accent1 2 6" xfId="154"/>
    <cellStyle name="20% - Accent1 3" xfId="380"/>
    <cellStyle name="20% - Accent2 2" xfId="18"/>
    <cellStyle name="20% - Accent2 2 2" xfId="81"/>
    <cellStyle name="20% - Accent2 2 2 2" xfId="155"/>
    <cellStyle name="20% - Accent2 2 2 2 2" xfId="156"/>
    <cellStyle name="20% - Accent2 2 2 2 3" xfId="157"/>
    <cellStyle name="20% - Accent2 2 2 3" xfId="158"/>
    <cellStyle name="20% - Accent2 2 2 4" xfId="159"/>
    <cellStyle name="20% - Accent2 2 3" xfId="160"/>
    <cellStyle name="20% - Accent2 2 3 2" xfId="161"/>
    <cellStyle name="20% - Accent2 2 3 3" xfId="162"/>
    <cellStyle name="20% - Accent2 2 4" xfId="163"/>
    <cellStyle name="20% - Accent2 2 4 2" xfId="164"/>
    <cellStyle name="20% - Accent2 2 4 3" xfId="165"/>
    <cellStyle name="20% - Accent2 2 5" xfId="166"/>
    <cellStyle name="20% - Accent2 2 6" xfId="167"/>
    <cellStyle name="20% - Accent2 3" xfId="381"/>
    <cellStyle name="20% - Accent3 2" xfId="19"/>
    <cellStyle name="20% - Accent3 2 2" xfId="82"/>
    <cellStyle name="20% - Accent3 2 2 2" xfId="168"/>
    <cellStyle name="20% - Accent3 2 2 2 2" xfId="169"/>
    <cellStyle name="20% - Accent3 2 2 2 3" xfId="170"/>
    <cellStyle name="20% - Accent3 2 2 3" xfId="171"/>
    <cellStyle name="20% - Accent3 2 2 4" xfId="172"/>
    <cellStyle name="20% - Accent3 2 3" xfId="173"/>
    <cellStyle name="20% - Accent3 2 3 2" xfId="174"/>
    <cellStyle name="20% - Accent3 2 3 3" xfId="175"/>
    <cellStyle name="20% - Accent3 2 4" xfId="176"/>
    <cellStyle name="20% - Accent3 2 4 2" xfId="177"/>
    <cellStyle name="20% - Accent3 2 4 3" xfId="178"/>
    <cellStyle name="20% - Accent3 2 5" xfId="179"/>
    <cellStyle name="20% - Accent3 2 6" xfId="180"/>
    <cellStyle name="20% - Accent3 3" xfId="382"/>
    <cellStyle name="20% - Accent4 2" xfId="20"/>
    <cellStyle name="20% - Accent4 2 2" xfId="83"/>
    <cellStyle name="20% - Accent4 2 2 2" xfId="181"/>
    <cellStyle name="20% - Accent4 2 2 2 2" xfId="182"/>
    <cellStyle name="20% - Accent4 2 2 2 3" xfId="183"/>
    <cellStyle name="20% - Accent4 2 2 3" xfId="184"/>
    <cellStyle name="20% - Accent4 2 2 4" xfId="185"/>
    <cellStyle name="20% - Accent4 2 3" xfId="186"/>
    <cellStyle name="20% - Accent4 2 3 2" xfId="187"/>
    <cellStyle name="20% - Accent4 2 3 3" xfId="188"/>
    <cellStyle name="20% - Accent4 2 4" xfId="189"/>
    <cellStyle name="20% - Accent4 2 4 2" xfId="190"/>
    <cellStyle name="20% - Accent4 2 4 3" xfId="191"/>
    <cellStyle name="20% - Accent4 2 5" xfId="192"/>
    <cellStyle name="20% - Accent4 2 6" xfId="193"/>
    <cellStyle name="20% - Accent4 3" xfId="383"/>
    <cellStyle name="20% - Accent5 2" xfId="21"/>
    <cellStyle name="20% - Accent5 2 2" xfId="84"/>
    <cellStyle name="20% - Accent5 2 2 2" xfId="194"/>
    <cellStyle name="20% - Accent5 2 2 2 2" xfId="195"/>
    <cellStyle name="20% - Accent5 2 2 2 3" xfId="196"/>
    <cellStyle name="20% - Accent5 2 2 3" xfId="197"/>
    <cellStyle name="20% - Accent5 2 2 4" xfId="198"/>
    <cellStyle name="20% - Accent5 2 3" xfId="199"/>
    <cellStyle name="20% - Accent5 2 3 2" xfId="200"/>
    <cellStyle name="20% - Accent5 2 3 3" xfId="201"/>
    <cellStyle name="20% - Accent5 2 4" xfId="202"/>
    <cellStyle name="20% - Accent5 2 4 2" xfId="203"/>
    <cellStyle name="20% - Accent5 2 4 3" xfId="204"/>
    <cellStyle name="20% - Accent5 2 5" xfId="205"/>
    <cellStyle name="20% - Accent5 2 6" xfId="206"/>
    <cellStyle name="20% - Accent5 3" xfId="384"/>
    <cellStyle name="20% - Accent6 2" xfId="22"/>
    <cellStyle name="20% - Accent6 2 2" xfId="85"/>
    <cellStyle name="20% - Accent6 2 2 2" xfId="207"/>
    <cellStyle name="20% - Accent6 2 2 2 2" xfId="208"/>
    <cellStyle name="20% - Accent6 2 2 2 3" xfId="209"/>
    <cellStyle name="20% - Accent6 2 2 3" xfId="210"/>
    <cellStyle name="20% - Accent6 2 2 4" xfId="211"/>
    <cellStyle name="20% - Accent6 2 3" xfId="212"/>
    <cellStyle name="20% - Accent6 2 3 2" xfId="213"/>
    <cellStyle name="20% - Accent6 2 3 3" xfId="214"/>
    <cellStyle name="20% - Accent6 2 4" xfId="215"/>
    <cellStyle name="20% - Accent6 2 4 2" xfId="216"/>
    <cellStyle name="20% - Accent6 2 4 3" xfId="217"/>
    <cellStyle name="20% - Accent6 2 5" xfId="218"/>
    <cellStyle name="20% - Accent6 2 6" xfId="219"/>
    <cellStyle name="20% - Accent6 3" xfId="385"/>
    <cellStyle name="20% — акцент1" xfId="482"/>
    <cellStyle name="20% — акцент2" xfId="483"/>
    <cellStyle name="20% — акцент3" xfId="484"/>
    <cellStyle name="20% — акцент4" xfId="485"/>
    <cellStyle name="20% — акцент5" xfId="486"/>
    <cellStyle name="20% — акцент6" xfId="487"/>
    <cellStyle name="40% - Accent1 2" xfId="23"/>
    <cellStyle name="40% - Accent1 2 2" xfId="86"/>
    <cellStyle name="40% - Accent1 2 2 2" xfId="220"/>
    <cellStyle name="40% - Accent1 2 2 2 2" xfId="221"/>
    <cellStyle name="40% - Accent1 2 2 2 3" xfId="222"/>
    <cellStyle name="40% - Accent1 2 2 3" xfId="223"/>
    <cellStyle name="40% - Accent1 2 2 4" xfId="224"/>
    <cellStyle name="40% - Accent1 2 3" xfId="225"/>
    <cellStyle name="40% - Accent1 2 3 2" xfId="226"/>
    <cellStyle name="40% - Accent1 2 3 3" xfId="227"/>
    <cellStyle name="40% - Accent1 2 4" xfId="228"/>
    <cellStyle name="40% - Accent1 2 4 2" xfId="229"/>
    <cellStyle name="40% - Accent1 2 4 3" xfId="230"/>
    <cellStyle name="40% - Accent1 2 5" xfId="231"/>
    <cellStyle name="40% - Accent1 2 6" xfId="232"/>
    <cellStyle name="40% - Accent1 3" xfId="386"/>
    <cellStyle name="40% - Accent2 2" xfId="24"/>
    <cellStyle name="40% - Accent2 2 2" xfId="87"/>
    <cellStyle name="40% - Accent2 2 2 2" xfId="233"/>
    <cellStyle name="40% - Accent2 2 2 2 2" xfId="234"/>
    <cellStyle name="40% - Accent2 2 2 2 3" xfId="235"/>
    <cellStyle name="40% - Accent2 2 2 3" xfId="236"/>
    <cellStyle name="40% - Accent2 2 2 4" xfId="237"/>
    <cellStyle name="40% - Accent2 2 3" xfId="238"/>
    <cellStyle name="40% - Accent2 2 3 2" xfId="239"/>
    <cellStyle name="40% - Accent2 2 3 3" xfId="240"/>
    <cellStyle name="40% - Accent2 2 4" xfId="241"/>
    <cellStyle name="40% - Accent2 2 4 2" xfId="242"/>
    <cellStyle name="40% - Accent2 2 4 3" xfId="243"/>
    <cellStyle name="40% - Accent2 2 5" xfId="244"/>
    <cellStyle name="40% - Accent2 2 6" xfId="245"/>
    <cellStyle name="40% - Accent2 3" xfId="387"/>
    <cellStyle name="40% - Accent3 2" xfId="25"/>
    <cellStyle name="40% - Accent3 2 2" xfId="88"/>
    <cellStyle name="40% - Accent3 2 2 2" xfId="246"/>
    <cellStyle name="40% - Accent3 2 2 2 2" xfId="247"/>
    <cellStyle name="40% - Accent3 2 2 2 3" xfId="248"/>
    <cellStyle name="40% - Accent3 2 2 3" xfId="249"/>
    <cellStyle name="40% - Accent3 2 2 4" xfId="250"/>
    <cellStyle name="40% - Accent3 2 3" xfId="251"/>
    <cellStyle name="40% - Accent3 2 3 2" xfId="252"/>
    <cellStyle name="40% - Accent3 2 3 3" xfId="253"/>
    <cellStyle name="40% - Accent3 2 4" xfId="254"/>
    <cellStyle name="40% - Accent3 2 4 2" xfId="255"/>
    <cellStyle name="40% - Accent3 2 4 3" xfId="256"/>
    <cellStyle name="40% - Accent3 2 5" xfId="257"/>
    <cellStyle name="40% - Accent3 2 6" xfId="258"/>
    <cellStyle name="40% - Accent3 3" xfId="388"/>
    <cellStyle name="40% - Accent4 2" xfId="26"/>
    <cellStyle name="40% - Accent4 2 2" xfId="89"/>
    <cellStyle name="40% - Accent4 2 2 2" xfId="259"/>
    <cellStyle name="40% - Accent4 2 2 2 2" xfId="260"/>
    <cellStyle name="40% - Accent4 2 2 2 3" xfId="261"/>
    <cellStyle name="40% - Accent4 2 2 3" xfId="262"/>
    <cellStyle name="40% - Accent4 2 2 4" xfId="263"/>
    <cellStyle name="40% - Accent4 2 3" xfId="264"/>
    <cellStyle name="40% - Accent4 2 3 2" xfId="265"/>
    <cellStyle name="40% - Accent4 2 3 3" xfId="266"/>
    <cellStyle name="40% - Accent4 2 4" xfId="267"/>
    <cellStyle name="40% - Accent4 2 4 2" xfId="268"/>
    <cellStyle name="40% - Accent4 2 4 3" xfId="269"/>
    <cellStyle name="40% - Accent4 2 5" xfId="270"/>
    <cellStyle name="40% - Accent4 2 6" xfId="271"/>
    <cellStyle name="40% - Accent4 3" xfId="389"/>
    <cellStyle name="40% - Accent5 2" xfId="27"/>
    <cellStyle name="40% - Accent5 2 2" xfId="90"/>
    <cellStyle name="40% - Accent5 2 2 2" xfId="272"/>
    <cellStyle name="40% - Accent5 2 2 2 2" xfId="273"/>
    <cellStyle name="40% - Accent5 2 2 2 3" xfId="274"/>
    <cellStyle name="40% - Accent5 2 2 3" xfId="275"/>
    <cellStyle name="40% - Accent5 2 2 4" xfId="276"/>
    <cellStyle name="40% - Accent5 2 3" xfId="277"/>
    <cellStyle name="40% - Accent5 2 3 2" xfId="278"/>
    <cellStyle name="40% - Accent5 2 3 3" xfId="279"/>
    <cellStyle name="40% - Accent5 2 4" xfId="280"/>
    <cellStyle name="40% - Accent5 2 4 2" xfId="281"/>
    <cellStyle name="40% - Accent5 2 4 3" xfId="282"/>
    <cellStyle name="40% - Accent5 2 5" xfId="283"/>
    <cellStyle name="40% - Accent5 2 6" xfId="284"/>
    <cellStyle name="40% - Accent5 3" xfId="390"/>
    <cellStyle name="40% - Accent6 2" xfId="28"/>
    <cellStyle name="40% - Accent6 2 2" xfId="91"/>
    <cellStyle name="40% - Accent6 2 2 2" xfId="285"/>
    <cellStyle name="40% - Accent6 2 2 2 2" xfId="286"/>
    <cellStyle name="40% - Accent6 2 2 2 3" xfId="287"/>
    <cellStyle name="40% - Accent6 2 2 3" xfId="288"/>
    <cellStyle name="40% - Accent6 2 2 4" xfId="289"/>
    <cellStyle name="40% - Accent6 2 3" xfId="290"/>
    <cellStyle name="40% - Accent6 2 3 2" xfId="291"/>
    <cellStyle name="40% - Accent6 2 3 3" xfId="292"/>
    <cellStyle name="40% - Accent6 2 4" xfId="293"/>
    <cellStyle name="40% - Accent6 2 4 2" xfId="294"/>
    <cellStyle name="40% - Accent6 2 4 3" xfId="295"/>
    <cellStyle name="40% - Accent6 2 5" xfId="296"/>
    <cellStyle name="40% - Accent6 2 6" xfId="297"/>
    <cellStyle name="40% - Accent6 3" xfId="391"/>
    <cellStyle name="40% — акцент1" xfId="488"/>
    <cellStyle name="40% — акцент2" xfId="489"/>
    <cellStyle name="40% — акцент3" xfId="490"/>
    <cellStyle name="40% — акцент4" xfId="491"/>
    <cellStyle name="40% — акцент5" xfId="492"/>
    <cellStyle name="40% — акцент6" xfId="493"/>
    <cellStyle name="60% - Accent1 2" xfId="29"/>
    <cellStyle name="60% - Accent1 2 2" xfId="92"/>
    <cellStyle name="60% - Accent1 2 3" xfId="426"/>
    <cellStyle name="60% - Accent1 3" xfId="392"/>
    <cellStyle name="60% - Accent2 2" xfId="30"/>
    <cellStyle name="60% - Accent2 2 2" xfId="93"/>
    <cellStyle name="60% - Accent2 2 3" xfId="427"/>
    <cellStyle name="60% - Accent2 3" xfId="393"/>
    <cellStyle name="60% - Accent3 2" xfId="31"/>
    <cellStyle name="60% - Accent3 2 2" xfId="94"/>
    <cellStyle name="60% - Accent3 2 3" xfId="428"/>
    <cellStyle name="60% - Accent3 3" xfId="394"/>
    <cellStyle name="60% - Accent4 2" xfId="32"/>
    <cellStyle name="60% - Accent4 2 2" xfId="95"/>
    <cellStyle name="60% - Accent4 2 3" xfId="429"/>
    <cellStyle name="60% - Accent4 3" xfId="395"/>
    <cellStyle name="60% - Accent5 2" xfId="33"/>
    <cellStyle name="60% - Accent5 2 2" xfId="96"/>
    <cellStyle name="60% - Accent5 2 3" xfId="430"/>
    <cellStyle name="60% - Accent5 3" xfId="396"/>
    <cellStyle name="60% - Accent6 2" xfId="34"/>
    <cellStyle name="60% - Accent6 2 2" xfId="97"/>
    <cellStyle name="60% - Accent6 2 3" xfId="431"/>
    <cellStyle name="60% - Accent6 3" xfId="397"/>
    <cellStyle name="60% — акцент1" xfId="494"/>
    <cellStyle name="60% — акцент2" xfId="495"/>
    <cellStyle name="60% — акцент3" xfId="496"/>
    <cellStyle name="60% — акцент4" xfId="497"/>
    <cellStyle name="60% — акцент5" xfId="498"/>
    <cellStyle name="60% — акцент6" xfId="499"/>
    <cellStyle name="Accent1 2" xfId="35"/>
    <cellStyle name="Accent1 2 2" xfId="98"/>
    <cellStyle name="Accent1 2 3" xfId="432"/>
    <cellStyle name="Accent1 3" xfId="398"/>
    <cellStyle name="Accent2 2" xfId="36"/>
    <cellStyle name="Accent2 2 2" xfId="99"/>
    <cellStyle name="Accent2 2 3" xfId="433"/>
    <cellStyle name="Accent2 3" xfId="399"/>
    <cellStyle name="Accent3 2" xfId="37"/>
    <cellStyle name="Accent3 2 2" xfId="100"/>
    <cellStyle name="Accent3 2 3" xfId="434"/>
    <cellStyle name="Accent3 3" xfId="400"/>
    <cellStyle name="Accent4 2" xfId="38"/>
    <cellStyle name="Accent4 2 2" xfId="101"/>
    <cellStyle name="Accent4 2 3" xfId="435"/>
    <cellStyle name="Accent4 3" xfId="401"/>
    <cellStyle name="Accent5 2" xfId="39"/>
    <cellStyle name="Accent5 2 2" xfId="102"/>
    <cellStyle name="Accent5 2 3" xfId="436"/>
    <cellStyle name="Accent5 3" xfId="402"/>
    <cellStyle name="Accent6 2" xfId="40"/>
    <cellStyle name="Accent6 2 2" xfId="103"/>
    <cellStyle name="Accent6 2 3" xfId="437"/>
    <cellStyle name="Accent6 3" xfId="403"/>
    <cellStyle name="Bad 2" xfId="41"/>
    <cellStyle name="Bad 2 2" xfId="104"/>
    <cellStyle name="Bad 2 3" xfId="438"/>
    <cellStyle name="Bad 3" xfId="404"/>
    <cellStyle name="Calculation 2" xfId="42"/>
    <cellStyle name="Calculation 2 2" xfId="105"/>
    <cellStyle name="Calculation 2 3" xfId="439"/>
    <cellStyle name="Calculation 3" xfId="405"/>
    <cellStyle name="Check Cell 2" xfId="43"/>
    <cellStyle name="Check Cell 2 2" xfId="106"/>
    <cellStyle name="Check Cell 2 3" xfId="440"/>
    <cellStyle name="Check Cell 3" xfId="406"/>
    <cellStyle name="Comma" xfId="613" builtinId="3"/>
    <cellStyle name="Comma 10" xfId="441"/>
    <cellStyle name="Comma 2" xfId="9"/>
    <cellStyle name="Comma 2 2" xfId="72"/>
    <cellStyle name="Comma 2 2 2" xfId="107"/>
    <cellStyle name="Comma 2 2 2 2" xfId="298"/>
    <cellStyle name="Comma 2 2 3" xfId="442"/>
    <cellStyle name="Comma 2 3" xfId="75"/>
    <cellStyle name="Comma 2 3 2" xfId="299"/>
    <cellStyle name="Comma 2 4" xfId="68"/>
    <cellStyle name="Comma 2 5" xfId="16"/>
    <cellStyle name="Comma 2 6" xfId="443"/>
    <cellStyle name="Comma 3" xfId="11"/>
    <cellStyle name="Comma 3 2" xfId="108"/>
    <cellStyle name="Comma 3 2 2" xfId="300"/>
    <cellStyle name="Comma 3 2 2 2" xfId="301"/>
    <cellStyle name="Comma 3 3" xfId="71"/>
    <cellStyle name="Comma 3 4" xfId="444"/>
    <cellStyle name="Comma 4" xfId="74"/>
    <cellStyle name="Comma 4 2" xfId="302"/>
    <cellStyle name="Comma 4 2 2" xfId="303"/>
    <cellStyle name="Comma 4 3" xfId="304"/>
    <cellStyle name="Comma 4 3 2" xfId="305"/>
    <cellStyle name="Comma 5" xfId="66"/>
    <cellStyle name="Comma 5 2" xfId="306"/>
    <cellStyle name="Comma 5 2 2" xfId="307"/>
    <cellStyle name="Comma 6" xfId="14"/>
    <cellStyle name="Comma 6 2" xfId="308"/>
    <cellStyle name="Comma 6 3" xfId="309"/>
    <cellStyle name="Comma 6 3 2" xfId="310"/>
    <cellStyle name="Comma 6 3 2 2" xfId="311"/>
    <cellStyle name="Comma 6 3 2 3" xfId="312"/>
    <cellStyle name="Comma 6 3 3" xfId="313"/>
    <cellStyle name="Comma 6 3 4" xfId="314"/>
    <cellStyle name="Comma 6 4" xfId="315"/>
    <cellStyle name="Comma 6 4 2" xfId="316"/>
    <cellStyle name="Comma 6 4 2 2" xfId="317"/>
    <cellStyle name="Comma 6 4 2 3" xfId="318"/>
    <cellStyle name="Comma 6 4 3" xfId="319"/>
    <cellStyle name="Comma 6 4 4" xfId="320"/>
    <cellStyle name="Comma 6 5" xfId="321"/>
    <cellStyle name="Comma 6 5 2" xfId="322"/>
    <cellStyle name="Comma 6 5 3" xfId="323"/>
    <cellStyle name="Comma 6 6" xfId="324"/>
    <cellStyle name="Comma 6 6 2" xfId="325"/>
    <cellStyle name="Comma 6 6 3" xfId="326"/>
    <cellStyle name="Comma 6 7" xfId="327"/>
    <cellStyle name="Comma 6 8" xfId="328"/>
    <cellStyle name="Comma 7" xfId="329"/>
    <cellStyle name="Comma 8" xfId="330"/>
    <cellStyle name="Comma 8 2" xfId="331"/>
    <cellStyle name="Comma 9" xfId="332"/>
    <cellStyle name="Comma 9 2" xfId="333"/>
    <cellStyle name="Currency 2" xfId="500"/>
    <cellStyle name="Currency 3" xfId="501"/>
    <cellStyle name="Currency 3 2" xfId="502"/>
    <cellStyle name="Currency 3 3" xfId="503"/>
    <cellStyle name="Currency 4" xfId="504"/>
    <cellStyle name="edRascen" xfId="505"/>
    <cellStyle name="Explanatory Text 2" xfId="44"/>
    <cellStyle name="Explanatory Text 2 2" xfId="109"/>
    <cellStyle name="Explanatory Text 2 3" xfId="445"/>
    <cellStyle name="Explanatory Text 3" xfId="407"/>
    <cellStyle name="Good 2" xfId="45"/>
    <cellStyle name="Good 2 2" xfId="110"/>
    <cellStyle name="Good 2 3" xfId="446"/>
    <cellStyle name="Good 3" xfId="408"/>
    <cellStyle name="Heading 1 2" xfId="46"/>
    <cellStyle name="Heading 1 2 2" xfId="111"/>
    <cellStyle name="Heading 1 2 3" xfId="447"/>
    <cellStyle name="Heading 1 3" xfId="409"/>
    <cellStyle name="Heading 2 2" xfId="47"/>
    <cellStyle name="Heading 2 2 2" xfId="112"/>
    <cellStyle name="Heading 2 2 3" xfId="448"/>
    <cellStyle name="Heading 2 3" xfId="410"/>
    <cellStyle name="Heading 3 2" xfId="48"/>
    <cellStyle name="Heading 3 2 2" xfId="113"/>
    <cellStyle name="Heading 3 2 3" xfId="449"/>
    <cellStyle name="Heading 3 3" xfId="411"/>
    <cellStyle name="Heading 4 2" xfId="49"/>
    <cellStyle name="Heading 4 2 2" xfId="114"/>
    <cellStyle name="Heading 4 2 3" xfId="450"/>
    <cellStyle name="Heading 4 3" xfId="412"/>
    <cellStyle name="Input 2" xfId="50"/>
    <cellStyle name="Input 2 2" xfId="115"/>
    <cellStyle name="Input 2 3" xfId="451"/>
    <cellStyle name="Input 3" xfId="413"/>
    <cellStyle name="Linked Cell 2" xfId="51"/>
    <cellStyle name="Linked Cell 2 2" xfId="116"/>
    <cellStyle name="Linked Cell 2 3" xfId="452"/>
    <cellStyle name="Linked Cell 3" xfId="414"/>
    <cellStyle name="Neutral 2" xfId="52"/>
    <cellStyle name="Neutral 2 2" xfId="78"/>
    <cellStyle name="Neutral 2 3" xfId="334"/>
    <cellStyle name="Neutral 3" xfId="117"/>
    <cellStyle name="Neutral 4" xfId="335"/>
    <cellStyle name="Neutral 4 2" xfId="415"/>
    <cellStyle name="Normal" xfId="0" builtinId="0"/>
    <cellStyle name="Normal 10" xfId="4"/>
    <cellStyle name="Normal 10 10" xfId="506"/>
    <cellStyle name="Normal 10 11" xfId="507"/>
    <cellStyle name="Normal 10 12" xfId="508"/>
    <cellStyle name="Normal 10 13" xfId="509"/>
    <cellStyle name="Normal 10 14" xfId="510"/>
    <cellStyle name="Normal 10 2" xfId="336"/>
    <cellStyle name="Normal 10 2 2" xfId="337"/>
    <cellStyle name="Normal 10 2 2 2" xfId="338"/>
    <cellStyle name="Normal 10 2 2 3" xfId="339"/>
    <cellStyle name="Normal 10 2 2 4" xfId="511"/>
    <cellStyle name="Normal 10 2 3" xfId="340"/>
    <cellStyle name="Normal 10 2 4" xfId="341"/>
    <cellStyle name="Normal 10 2 5" xfId="512"/>
    <cellStyle name="Normal 10 3" xfId="342"/>
    <cellStyle name="Normal 10 3 2" xfId="343"/>
    <cellStyle name="Normal 10 3 3" xfId="344"/>
    <cellStyle name="Normal 10 3 4" xfId="513"/>
    <cellStyle name="Normal 10 4" xfId="345"/>
    <cellStyle name="Normal 10 4 2" xfId="346"/>
    <cellStyle name="Normal 10 4 3" xfId="347"/>
    <cellStyle name="Normal 10 4 4" xfId="514"/>
    <cellStyle name="Normal 10 5" xfId="348"/>
    <cellStyle name="Normal 10 5 2" xfId="515"/>
    <cellStyle name="Normal 10 6" xfId="349"/>
    <cellStyle name="Normal 10 6 2" xfId="516"/>
    <cellStyle name="Normal 10 7" xfId="517"/>
    <cellStyle name="Normal 10 8" xfId="518"/>
    <cellStyle name="Normal 10 9" xfId="519"/>
    <cellStyle name="Normal 11" xfId="350"/>
    <cellStyle name="Normal 11 2" xfId="351"/>
    <cellStyle name="Normal 11 2 2" xfId="520"/>
    <cellStyle name="Normal 11 3" xfId="521"/>
    <cellStyle name="Normal 11 4" xfId="522"/>
    <cellStyle name="Normal 11 5" xfId="523"/>
    <cellStyle name="Normal 11 6" xfId="524"/>
    <cellStyle name="Normal 11 7" xfId="525"/>
    <cellStyle name="Normal 11 8" xfId="526"/>
    <cellStyle name="Normal 11 9" xfId="527"/>
    <cellStyle name="Normal 12" xfId="352"/>
    <cellStyle name="Normal 12 10" xfId="528"/>
    <cellStyle name="Normal 12 10 2" xfId="529"/>
    <cellStyle name="Normal 12 10 2 2" xfId="530"/>
    <cellStyle name="Normal 12 10 3" xfId="531"/>
    <cellStyle name="Normal 12 10 3 2" xfId="532"/>
    <cellStyle name="Normal 12 10 3 2 2" xfId="533"/>
    <cellStyle name="Normal 12 10 4" xfId="534"/>
    <cellStyle name="Normal 12 10 5" xfId="535"/>
    <cellStyle name="Normal 12 10 5 2" xfId="536"/>
    <cellStyle name="Normal 12 11" xfId="537"/>
    <cellStyle name="Normal 12 12" xfId="538"/>
    <cellStyle name="Normal 12 13" xfId="539"/>
    <cellStyle name="Normal 12 14" xfId="540"/>
    <cellStyle name="Normal 12 15" xfId="541"/>
    <cellStyle name="Normal 12 2" xfId="353"/>
    <cellStyle name="Normal 12 2 2" xfId="542"/>
    <cellStyle name="Normal 12 2 3" xfId="543"/>
    <cellStyle name="Normal 12 3" xfId="544"/>
    <cellStyle name="Normal 12 4" xfId="545"/>
    <cellStyle name="Normal 12 5" xfId="546"/>
    <cellStyle name="Normal 12 6" xfId="547"/>
    <cellStyle name="Normal 12 7" xfId="548"/>
    <cellStyle name="Normal 12 8" xfId="549"/>
    <cellStyle name="Normal 12 9" xfId="550"/>
    <cellStyle name="Normal 13" xfId="551"/>
    <cellStyle name="Normal 13 2" xfId="552"/>
    <cellStyle name="Normal 14" xfId="553"/>
    <cellStyle name="Normal 14 2" xfId="554"/>
    <cellStyle name="Normal 15" xfId="555"/>
    <cellStyle name="Normal 16" xfId="556"/>
    <cellStyle name="Normal 17" xfId="557"/>
    <cellStyle name="Normal 18" xfId="558"/>
    <cellStyle name="Normal 19" xfId="559"/>
    <cellStyle name="Normal 2" xfId="1"/>
    <cellStyle name="Normal 2 2" xfId="53"/>
    <cellStyle name="Normal 2 2 2" xfId="135"/>
    <cellStyle name="Normal 2 2 3" xfId="118"/>
    <cellStyle name="Normal 2 2 4" xfId="453"/>
    <cellStyle name="Normal 2 2 5" xfId="481"/>
    <cellStyle name="Normal 2 3" xfId="119"/>
    <cellStyle name="Normal 2 3 2" xfId="454"/>
    <cellStyle name="Normal 2 3 3" xfId="560"/>
    <cellStyle name="Normal 2 3 4" xfId="561"/>
    <cellStyle name="Normal 2 4" xfId="67"/>
    <cellStyle name="Normal 2 4 2" xfId="562"/>
    <cellStyle name="Normal 2 5" xfId="15"/>
    <cellStyle name="Normal 2 6" xfId="455"/>
    <cellStyle name="Normal 2 7" xfId="476"/>
    <cellStyle name="Normal 2_2" xfId="563"/>
    <cellStyle name="Normal 3" xfId="3"/>
    <cellStyle name="Normal 3 2" xfId="54"/>
    <cellStyle name="Normal 3 2 2" xfId="120"/>
    <cellStyle name="Normal 3 2 3" xfId="76"/>
    <cellStyle name="Normal 3 3" xfId="70"/>
    <cellStyle name="Normal 3 3 2" xfId="564"/>
    <cellStyle name="Normal 3 4" xfId="456"/>
    <cellStyle name="Normal 3_HavelvacN2axjusakN3" xfId="79"/>
    <cellStyle name="Normal 4" xfId="5"/>
    <cellStyle name="Normal 4 2" xfId="77"/>
    <cellStyle name="Normal 4 2 2" xfId="354"/>
    <cellStyle name="Normal 4 2 3" xfId="565"/>
    <cellStyle name="Normal 4 3" xfId="73"/>
    <cellStyle name="Normal 4 3 2" xfId="457"/>
    <cellStyle name="Normal 4 4" xfId="458"/>
    <cellStyle name="Normal 4 5" xfId="477"/>
    <cellStyle name="Normal 4_2" xfId="566"/>
    <cellStyle name="Normal 5" xfId="8"/>
    <cellStyle name="Normal 5 2" xfId="55"/>
    <cellStyle name="Normal 5 2 2" xfId="121"/>
    <cellStyle name="Normal 5 2 3" xfId="422"/>
    <cellStyle name="Normal 5 2 4" xfId="467"/>
    <cellStyle name="Normal 5 3" xfId="355"/>
    <cellStyle name="Normal 5 3 2" xfId="356"/>
    <cellStyle name="Normal 5 3 2 2" xfId="357"/>
    <cellStyle name="Normal 5 3 2 3" xfId="358"/>
    <cellStyle name="Normal 5 3 3" xfId="359"/>
    <cellStyle name="Normal 5 3 4" xfId="360"/>
    <cellStyle name="Normal 5 4" xfId="361"/>
    <cellStyle name="Normal 5 4 2" xfId="362"/>
    <cellStyle name="Normal 5 4 2 2" xfId="363"/>
    <cellStyle name="Normal 5 4 2 3" xfId="364"/>
    <cellStyle name="Normal 5 4 3" xfId="365"/>
    <cellStyle name="Normal 5 4 4" xfId="366"/>
    <cellStyle name="Normal 5 5" xfId="367"/>
    <cellStyle name="Normal 5 5 2" xfId="368"/>
    <cellStyle name="Normal 5 5 3" xfId="369"/>
    <cellStyle name="Normal 5 6" xfId="370"/>
    <cellStyle name="Normal 5 6 2" xfId="371"/>
    <cellStyle name="Normal 5 6 3" xfId="372"/>
    <cellStyle name="Normal 5 7" xfId="373"/>
    <cellStyle name="Normal 5 8" xfId="374"/>
    <cellStyle name="Normal 5 9" xfId="375"/>
    <cellStyle name="Normal 6" xfId="122"/>
    <cellStyle name="Normal 6 2" xfId="459"/>
    <cellStyle name="Normal 6 3" xfId="567"/>
    <cellStyle name="Normal 7" xfId="123"/>
    <cellStyle name="Normal 7 10" xfId="568"/>
    <cellStyle name="Normal 7 11" xfId="569"/>
    <cellStyle name="Normal 7 12" xfId="570"/>
    <cellStyle name="Normal 7 13" xfId="571"/>
    <cellStyle name="Normal 7 14" xfId="572"/>
    <cellStyle name="Normal 7 15" xfId="573"/>
    <cellStyle name="Normal 7 2" xfId="460"/>
    <cellStyle name="Normal 7 3" xfId="574"/>
    <cellStyle name="Normal 7 3 2" xfId="575"/>
    <cellStyle name="Normal 7 4" xfId="576"/>
    <cellStyle name="Normal 7 4 2" xfId="577"/>
    <cellStyle name="Normal 7 5" xfId="578"/>
    <cellStyle name="Normal 7 6" xfId="579"/>
    <cellStyle name="Normal 7 7" xfId="580"/>
    <cellStyle name="Normal 7 8" xfId="581"/>
    <cellStyle name="Normal 7 9" xfId="582"/>
    <cellStyle name="Normal 8" xfId="7"/>
    <cellStyle name="Normal 8 10" xfId="583"/>
    <cellStyle name="Normal 8 11" xfId="584"/>
    <cellStyle name="Normal 8 12" xfId="585"/>
    <cellStyle name="Normal 8 13" xfId="586"/>
    <cellStyle name="Normal 8 14" xfId="587"/>
    <cellStyle name="Normal 8 15" xfId="588"/>
    <cellStyle name="Normal 8 2" xfId="134"/>
    <cellStyle name="Normal 8 2 10" xfId="589"/>
    <cellStyle name="Normal 8 2 11" xfId="590"/>
    <cellStyle name="Normal 8 2 12" xfId="591"/>
    <cellStyle name="Normal 8 2 13" xfId="592"/>
    <cellStyle name="Normal 8 2 14" xfId="593"/>
    <cellStyle name="Normal 8 2 2" xfId="594"/>
    <cellStyle name="Normal 8 2 3" xfId="595"/>
    <cellStyle name="Normal 8 2 4" xfId="596"/>
    <cellStyle name="Normal 8 2 5" xfId="597"/>
    <cellStyle name="Normal 8 2 6" xfId="598"/>
    <cellStyle name="Normal 8 2 7" xfId="599"/>
    <cellStyle name="Normal 8 2 8" xfId="600"/>
    <cellStyle name="Normal 8 2 9" xfId="601"/>
    <cellStyle name="Normal 8 3" xfId="423"/>
    <cellStyle name="Normal 8 3 2" xfId="602"/>
    <cellStyle name="Normal 8 4" xfId="603"/>
    <cellStyle name="Normal 8 4 2" xfId="604"/>
    <cellStyle name="Normal 8 5" xfId="605"/>
    <cellStyle name="Normal 8 6" xfId="606"/>
    <cellStyle name="Normal 8 7" xfId="607"/>
    <cellStyle name="Normal 8 8" xfId="608"/>
    <cellStyle name="Normal 8 9" xfId="609"/>
    <cellStyle name="Normal 9" xfId="12"/>
    <cellStyle name="Normal 9 2" xfId="610"/>
    <cellStyle name="Normal 9 3_հավ1-3" xfId="56"/>
    <cellStyle name="Note 2" xfId="57"/>
    <cellStyle name="Note 2 2" xfId="124"/>
    <cellStyle name="Note 2 3" xfId="461"/>
    <cellStyle name="Note 3" xfId="58"/>
    <cellStyle name="Output 2" xfId="59"/>
    <cellStyle name="Output 2 2" xfId="125"/>
    <cellStyle name="Output 2 3" xfId="462"/>
    <cellStyle name="Output 3" xfId="416"/>
    <cellStyle name="Percent 2" xfId="2"/>
    <cellStyle name="Percent 2 2" xfId="69"/>
    <cellStyle name="Percent 2 2 2" xfId="376"/>
    <cellStyle name="Percent 2 3" xfId="60"/>
    <cellStyle name="Percent 2 4" xfId="463"/>
    <cellStyle name="Percent 3" xfId="10"/>
    <cellStyle name="Percent 3 2" xfId="377"/>
    <cellStyle name="RowLevel_1_N6+artabyuje" xfId="378"/>
    <cellStyle name="SN_241" xfId="6"/>
    <cellStyle name="SN_b" xfId="420"/>
    <cellStyle name="Style 1" xfId="126"/>
    <cellStyle name="Style 1 2" xfId="127"/>
    <cellStyle name="Style 1 3" xfId="611"/>
    <cellStyle name="Style 1_verchnakan_ax21-25_2018" xfId="128"/>
    <cellStyle name="Title 2" xfId="61"/>
    <cellStyle name="Title 2 2" xfId="129"/>
    <cellStyle name="Title 2 3" xfId="464"/>
    <cellStyle name="Title 3" xfId="417"/>
    <cellStyle name="Total 2" xfId="62"/>
    <cellStyle name="Total 2 2" xfId="130"/>
    <cellStyle name="Total 2 3" xfId="465"/>
    <cellStyle name="Total 3" xfId="418"/>
    <cellStyle name="Warning Text 2" xfId="63"/>
    <cellStyle name="Warning Text 2 2" xfId="131"/>
    <cellStyle name="Warning Text 2 3" xfId="466"/>
    <cellStyle name="Warning Text 3" xfId="419"/>
    <cellStyle name="Название 2" xfId="379"/>
    <cellStyle name="Обычный 2" xfId="13"/>
    <cellStyle name="Обычный 2 2" xfId="133"/>
    <cellStyle name="Обычный 2 2 2" xfId="612"/>
    <cellStyle name="Обычный 2 3" xfId="132"/>
    <cellStyle name="Обычный 2 4" xfId="469"/>
    <cellStyle name="Обычный 2 5" xfId="480"/>
    <cellStyle name="Обычный 2 6" xfId="615"/>
    <cellStyle name="Обычный 3" xfId="136"/>
    <cellStyle name="Обычный 3 2" xfId="473"/>
    <cellStyle name="Обычный 4" xfId="137"/>
    <cellStyle name="Обычный 4 2" xfId="475"/>
    <cellStyle name="Обычный 4 3" xfId="479"/>
    <cellStyle name="Обычный 5" xfId="138"/>
    <cellStyle name="Обычный 5 2" xfId="478"/>
    <cellStyle name="Обычный 6" xfId="139"/>
    <cellStyle name="Обычный 6 2" xfId="474"/>
    <cellStyle name="Обычный 7" xfId="421"/>
    <cellStyle name="Обычный 8" xfId="470"/>
    <cellStyle name="Обычный 9" xfId="614"/>
    <cellStyle name="Стиль 1" xfId="64"/>
    <cellStyle name="Финансовый 2" xfId="65"/>
    <cellStyle name="Финансовый 2 2" xfId="472"/>
    <cellStyle name="Финансовый 3" xfId="424"/>
    <cellStyle name="Финансовый 4" xfId="46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Anahit%20Grigoryan\3havelvacner-9.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n.avetyan\Downloads\3havelvats%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anahit.grigoryan\Desktop\havelva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2"/>
      <sheetName val="3"/>
      <sheetName val="4"/>
    </sheetNames>
    <sheetDataSet>
      <sheetData sheetId="0">
        <row r="44">
          <cell r="D44">
            <v>441000</v>
          </cell>
        </row>
      </sheetData>
      <sheetData sheetId="1"/>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2"/>
      <sheetName val="3"/>
      <sheetName val="4"/>
      <sheetName val="5"/>
      <sheetName val="6"/>
      <sheetName val="7"/>
      <sheetName val="8"/>
    </sheetNames>
    <sheetDataSet>
      <sheetData sheetId="0"/>
      <sheetData sheetId="1"/>
      <sheetData sheetId="2">
        <row r="15">
          <cell r="D15">
            <v>4001194.8</v>
          </cell>
        </row>
      </sheetData>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2"/>
      <sheetName val="3"/>
      <sheetName val="4"/>
      <sheetName val="5"/>
      <sheetName val="6"/>
      <sheetName val="7"/>
    </sheetNames>
    <sheetDataSet>
      <sheetData sheetId="0">
        <row r="12">
          <cell r="C12" t="str">
            <v xml:space="preserve"> Տարածքային զարգացում</v>
          </cell>
        </row>
      </sheetData>
      <sheetData sheetId="1"/>
      <sheetData sheetId="2"/>
      <sheetData sheetId="3">
        <row r="11">
          <cell r="C11" t="str">
            <v xml:space="preserve"> ՀՀ տարածքային կառավարման և ենթակառուցվածքների նախարարություն</v>
          </cell>
        </row>
        <row r="13">
          <cell r="A13" t="str">
            <v xml:space="preserve"> 1212</v>
          </cell>
        </row>
      </sheetData>
      <sheetData sheetId="4" refreshError="1"/>
      <sheetData sheetId="5" refreshError="1"/>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7"/>
  <sheetViews>
    <sheetView tabSelected="1" workbookViewId="0">
      <selection activeCell="C14" sqref="C14"/>
    </sheetView>
  </sheetViews>
  <sheetFormatPr defaultRowHeight="17.25"/>
  <cols>
    <col min="1" max="1" width="10.85546875" style="2" bestFit="1" customWidth="1"/>
    <col min="2" max="2" width="15.42578125" style="2" bestFit="1" customWidth="1"/>
    <col min="3" max="3" width="80.5703125" style="7" customWidth="1"/>
    <col min="4" max="4" width="34.28515625" style="7" customWidth="1"/>
    <col min="5" max="8" width="12" style="2" customWidth="1"/>
    <col min="9" max="253" width="9.140625" style="2"/>
    <col min="254" max="254" width="7.5703125" style="2" customWidth="1"/>
    <col min="255" max="255" width="11.42578125" style="2" customWidth="1"/>
    <col min="256" max="256" width="76.140625" style="2" customWidth="1"/>
    <col min="257" max="260" width="15.28515625" style="2" customWidth="1"/>
    <col min="261" max="263" width="9.140625" style="2"/>
    <col min="264" max="264" width="74" style="2" customWidth="1"/>
    <col min="265" max="509" width="9.140625" style="2"/>
    <col min="510" max="510" width="7.5703125" style="2" customWidth="1"/>
    <col min="511" max="511" width="11.42578125" style="2" customWidth="1"/>
    <col min="512" max="512" width="76.140625" style="2" customWidth="1"/>
    <col min="513" max="516" width="15.28515625" style="2" customWidth="1"/>
    <col min="517" max="519" width="9.140625" style="2"/>
    <col min="520" max="520" width="74" style="2" customWidth="1"/>
    <col min="521" max="765" width="9.140625" style="2"/>
    <col min="766" max="766" width="7.5703125" style="2" customWidth="1"/>
    <col min="767" max="767" width="11.42578125" style="2" customWidth="1"/>
    <col min="768" max="768" width="76.140625" style="2" customWidth="1"/>
    <col min="769" max="772" width="15.28515625" style="2" customWidth="1"/>
    <col min="773" max="775" width="9.140625" style="2"/>
    <col min="776" max="776" width="74" style="2" customWidth="1"/>
    <col min="777" max="1021" width="9.140625" style="2"/>
    <col min="1022" max="1022" width="7.5703125" style="2" customWidth="1"/>
    <col min="1023" max="1023" width="11.42578125" style="2" customWidth="1"/>
    <col min="1024" max="1024" width="76.140625" style="2" customWidth="1"/>
    <col min="1025" max="1028" width="15.28515625" style="2" customWidth="1"/>
    <col min="1029" max="1031" width="9.140625" style="2"/>
    <col min="1032" max="1032" width="74" style="2" customWidth="1"/>
    <col min="1033" max="1277" width="9.140625" style="2"/>
    <col min="1278" max="1278" width="7.5703125" style="2" customWidth="1"/>
    <col min="1279" max="1279" width="11.42578125" style="2" customWidth="1"/>
    <col min="1280" max="1280" width="76.140625" style="2" customWidth="1"/>
    <col min="1281" max="1284" width="15.28515625" style="2" customWidth="1"/>
    <col min="1285" max="1287" width="9.140625" style="2"/>
    <col min="1288" max="1288" width="74" style="2" customWidth="1"/>
    <col min="1289" max="1533" width="9.140625" style="2"/>
    <col min="1534" max="1534" width="7.5703125" style="2" customWidth="1"/>
    <col min="1535" max="1535" width="11.42578125" style="2" customWidth="1"/>
    <col min="1536" max="1536" width="76.140625" style="2" customWidth="1"/>
    <col min="1537" max="1540" width="15.28515625" style="2" customWidth="1"/>
    <col min="1541" max="1543" width="9.140625" style="2"/>
    <col min="1544" max="1544" width="74" style="2" customWidth="1"/>
    <col min="1545" max="1789" width="9.140625" style="2"/>
    <col min="1790" max="1790" width="7.5703125" style="2" customWidth="1"/>
    <col min="1791" max="1791" width="11.42578125" style="2" customWidth="1"/>
    <col min="1792" max="1792" width="76.140625" style="2" customWidth="1"/>
    <col min="1793" max="1796" width="15.28515625" style="2" customWidth="1"/>
    <col min="1797" max="1799" width="9.140625" style="2"/>
    <col min="1800" max="1800" width="74" style="2" customWidth="1"/>
    <col min="1801" max="2045" width="9.140625" style="2"/>
    <col min="2046" max="2046" width="7.5703125" style="2" customWidth="1"/>
    <col min="2047" max="2047" width="11.42578125" style="2" customWidth="1"/>
    <col min="2048" max="2048" width="76.140625" style="2" customWidth="1"/>
    <col min="2049" max="2052" width="15.28515625" style="2" customWidth="1"/>
    <col min="2053" max="2055" width="9.140625" style="2"/>
    <col min="2056" max="2056" width="74" style="2" customWidth="1"/>
    <col min="2057" max="2301" width="9.140625" style="2"/>
    <col min="2302" max="2302" width="7.5703125" style="2" customWidth="1"/>
    <col min="2303" max="2303" width="11.42578125" style="2" customWidth="1"/>
    <col min="2304" max="2304" width="76.140625" style="2" customWidth="1"/>
    <col min="2305" max="2308" width="15.28515625" style="2" customWidth="1"/>
    <col min="2309" max="2311" width="9.140625" style="2"/>
    <col min="2312" max="2312" width="74" style="2" customWidth="1"/>
    <col min="2313" max="2557" width="9.140625" style="2"/>
    <col min="2558" max="2558" width="7.5703125" style="2" customWidth="1"/>
    <col min="2559" max="2559" width="11.42578125" style="2" customWidth="1"/>
    <col min="2560" max="2560" width="76.140625" style="2" customWidth="1"/>
    <col min="2561" max="2564" width="15.28515625" style="2" customWidth="1"/>
    <col min="2565" max="2567" width="9.140625" style="2"/>
    <col min="2568" max="2568" width="74" style="2" customWidth="1"/>
    <col min="2569" max="2813" width="9.140625" style="2"/>
    <col min="2814" max="2814" width="7.5703125" style="2" customWidth="1"/>
    <col min="2815" max="2815" width="11.42578125" style="2" customWidth="1"/>
    <col min="2816" max="2816" width="76.140625" style="2" customWidth="1"/>
    <col min="2817" max="2820" width="15.28515625" style="2" customWidth="1"/>
    <col min="2821" max="2823" width="9.140625" style="2"/>
    <col min="2824" max="2824" width="74" style="2" customWidth="1"/>
    <col min="2825" max="3069" width="9.140625" style="2"/>
    <col min="3070" max="3070" width="7.5703125" style="2" customWidth="1"/>
    <col min="3071" max="3071" width="11.42578125" style="2" customWidth="1"/>
    <col min="3072" max="3072" width="76.140625" style="2" customWidth="1"/>
    <col min="3073" max="3076" width="15.28515625" style="2" customWidth="1"/>
    <col min="3077" max="3079" width="9.140625" style="2"/>
    <col min="3080" max="3080" width="74" style="2" customWidth="1"/>
    <col min="3081" max="3325" width="9.140625" style="2"/>
    <col min="3326" max="3326" width="7.5703125" style="2" customWidth="1"/>
    <col min="3327" max="3327" width="11.42578125" style="2" customWidth="1"/>
    <col min="3328" max="3328" width="76.140625" style="2" customWidth="1"/>
    <col min="3329" max="3332" width="15.28515625" style="2" customWidth="1"/>
    <col min="3333" max="3335" width="9.140625" style="2"/>
    <col min="3336" max="3336" width="74" style="2" customWidth="1"/>
    <col min="3337" max="3581" width="9.140625" style="2"/>
    <col min="3582" max="3582" width="7.5703125" style="2" customWidth="1"/>
    <col min="3583" max="3583" width="11.42578125" style="2" customWidth="1"/>
    <col min="3584" max="3584" width="76.140625" style="2" customWidth="1"/>
    <col min="3585" max="3588" width="15.28515625" style="2" customWidth="1"/>
    <col min="3589" max="3591" width="9.140625" style="2"/>
    <col min="3592" max="3592" width="74" style="2" customWidth="1"/>
    <col min="3593" max="3837" width="9.140625" style="2"/>
    <col min="3838" max="3838" width="7.5703125" style="2" customWidth="1"/>
    <col min="3839" max="3839" width="11.42578125" style="2" customWidth="1"/>
    <col min="3840" max="3840" width="76.140625" style="2" customWidth="1"/>
    <col min="3841" max="3844" width="15.28515625" style="2" customWidth="1"/>
    <col min="3845" max="3847" width="9.140625" style="2"/>
    <col min="3848" max="3848" width="74" style="2" customWidth="1"/>
    <col min="3849" max="4093" width="9.140625" style="2"/>
    <col min="4094" max="4094" width="7.5703125" style="2" customWidth="1"/>
    <col min="4095" max="4095" width="11.42578125" style="2" customWidth="1"/>
    <col min="4096" max="4096" width="76.140625" style="2" customWidth="1"/>
    <col min="4097" max="4100" width="15.28515625" style="2" customWidth="1"/>
    <col min="4101" max="4103" width="9.140625" style="2"/>
    <col min="4104" max="4104" width="74" style="2" customWidth="1"/>
    <col min="4105" max="4349" width="9.140625" style="2"/>
    <col min="4350" max="4350" width="7.5703125" style="2" customWidth="1"/>
    <col min="4351" max="4351" width="11.42578125" style="2" customWidth="1"/>
    <col min="4352" max="4352" width="76.140625" style="2" customWidth="1"/>
    <col min="4353" max="4356" width="15.28515625" style="2" customWidth="1"/>
    <col min="4357" max="4359" width="9.140625" style="2"/>
    <col min="4360" max="4360" width="74" style="2" customWidth="1"/>
    <col min="4361" max="4605" width="9.140625" style="2"/>
    <col min="4606" max="4606" width="7.5703125" style="2" customWidth="1"/>
    <col min="4607" max="4607" width="11.42578125" style="2" customWidth="1"/>
    <col min="4608" max="4608" width="76.140625" style="2" customWidth="1"/>
    <col min="4609" max="4612" width="15.28515625" style="2" customWidth="1"/>
    <col min="4613" max="4615" width="9.140625" style="2"/>
    <col min="4616" max="4616" width="74" style="2" customWidth="1"/>
    <col min="4617" max="4861" width="9.140625" style="2"/>
    <col min="4862" max="4862" width="7.5703125" style="2" customWidth="1"/>
    <col min="4863" max="4863" width="11.42578125" style="2" customWidth="1"/>
    <col min="4864" max="4864" width="76.140625" style="2" customWidth="1"/>
    <col min="4865" max="4868" width="15.28515625" style="2" customWidth="1"/>
    <col min="4869" max="4871" width="9.140625" style="2"/>
    <col min="4872" max="4872" width="74" style="2" customWidth="1"/>
    <col min="4873" max="5117" width="9.140625" style="2"/>
    <col min="5118" max="5118" width="7.5703125" style="2" customWidth="1"/>
    <col min="5119" max="5119" width="11.42578125" style="2" customWidth="1"/>
    <col min="5120" max="5120" width="76.140625" style="2" customWidth="1"/>
    <col min="5121" max="5124" width="15.28515625" style="2" customWidth="1"/>
    <col min="5125" max="5127" width="9.140625" style="2"/>
    <col min="5128" max="5128" width="74" style="2" customWidth="1"/>
    <col min="5129" max="5373" width="9.140625" style="2"/>
    <col min="5374" max="5374" width="7.5703125" style="2" customWidth="1"/>
    <col min="5375" max="5375" width="11.42578125" style="2" customWidth="1"/>
    <col min="5376" max="5376" width="76.140625" style="2" customWidth="1"/>
    <col min="5377" max="5380" width="15.28515625" style="2" customWidth="1"/>
    <col min="5381" max="5383" width="9.140625" style="2"/>
    <col min="5384" max="5384" width="74" style="2" customWidth="1"/>
    <col min="5385" max="5629" width="9.140625" style="2"/>
    <col min="5630" max="5630" width="7.5703125" style="2" customWidth="1"/>
    <col min="5631" max="5631" width="11.42578125" style="2" customWidth="1"/>
    <col min="5632" max="5632" width="76.140625" style="2" customWidth="1"/>
    <col min="5633" max="5636" width="15.28515625" style="2" customWidth="1"/>
    <col min="5637" max="5639" width="9.140625" style="2"/>
    <col min="5640" max="5640" width="74" style="2" customWidth="1"/>
    <col min="5641" max="5885" width="9.140625" style="2"/>
    <col min="5886" max="5886" width="7.5703125" style="2" customWidth="1"/>
    <col min="5887" max="5887" width="11.42578125" style="2" customWidth="1"/>
    <col min="5888" max="5888" width="76.140625" style="2" customWidth="1"/>
    <col min="5889" max="5892" width="15.28515625" style="2" customWidth="1"/>
    <col min="5893" max="5895" width="9.140625" style="2"/>
    <col min="5896" max="5896" width="74" style="2" customWidth="1"/>
    <col min="5897" max="6141" width="9.140625" style="2"/>
    <col min="6142" max="6142" width="7.5703125" style="2" customWidth="1"/>
    <col min="6143" max="6143" width="11.42578125" style="2" customWidth="1"/>
    <col min="6144" max="6144" width="76.140625" style="2" customWidth="1"/>
    <col min="6145" max="6148" width="15.28515625" style="2" customWidth="1"/>
    <col min="6149" max="6151" width="9.140625" style="2"/>
    <col min="6152" max="6152" width="74" style="2" customWidth="1"/>
    <col min="6153" max="6397" width="9.140625" style="2"/>
    <col min="6398" max="6398" width="7.5703125" style="2" customWidth="1"/>
    <col min="6399" max="6399" width="11.42578125" style="2" customWidth="1"/>
    <col min="6400" max="6400" width="76.140625" style="2" customWidth="1"/>
    <col min="6401" max="6404" width="15.28515625" style="2" customWidth="1"/>
    <col min="6405" max="6407" width="9.140625" style="2"/>
    <col min="6408" max="6408" width="74" style="2" customWidth="1"/>
    <col min="6409" max="6653" width="9.140625" style="2"/>
    <col min="6654" max="6654" width="7.5703125" style="2" customWidth="1"/>
    <col min="6655" max="6655" width="11.42578125" style="2" customWidth="1"/>
    <col min="6656" max="6656" width="76.140625" style="2" customWidth="1"/>
    <col min="6657" max="6660" width="15.28515625" style="2" customWidth="1"/>
    <col min="6661" max="6663" width="9.140625" style="2"/>
    <col min="6664" max="6664" width="74" style="2" customWidth="1"/>
    <col min="6665" max="6909" width="9.140625" style="2"/>
    <col min="6910" max="6910" width="7.5703125" style="2" customWidth="1"/>
    <col min="6911" max="6911" width="11.42578125" style="2" customWidth="1"/>
    <col min="6912" max="6912" width="76.140625" style="2" customWidth="1"/>
    <col min="6913" max="6916" width="15.28515625" style="2" customWidth="1"/>
    <col min="6917" max="6919" width="9.140625" style="2"/>
    <col min="6920" max="6920" width="74" style="2" customWidth="1"/>
    <col min="6921" max="7165" width="9.140625" style="2"/>
    <col min="7166" max="7166" width="7.5703125" style="2" customWidth="1"/>
    <col min="7167" max="7167" width="11.42578125" style="2" customWidth="1"/>
    <col min="7168" max="7168" width="76.140625" style="2" customWidth="1"/>
    <col min="7169" max="7172" width="15.28515625" style="2" customWidth="1"/>
    <col min="7173" max="7175" width="9.140625" style="2"/>
    <col min="7176" max="7176" width="74" style="2" customWidth="1"/>
    <col min="7177" max="7421" width="9.140625" style="2"/>
    <col min="7422" max="7422" width="7.5703125" style="2" customWidth="1"/>
    <col min="7423" max="7423" width="11.42578125" style="2" customWidth="1"/>
    <col min="7424" max="7424" width="76.140625" style="2" customWidth="1"/>
    <col min="7425" max="7428" width="15.28515625" style="2" customWidth="1"/>
    <col min="7429" max="7431" width="9.140625" style="2"/>
    <col min="7432" max="7432" width="74" style="2" customWidth="1"/>
    <col min="7433" max="7677" width="9.140625" style="2"/>
    <col min="7678" max="7678" width="7.5703125" style="2" customWidth="1"/>
    <col min="7679" max="7679" width="11.42578125" style="2" customWidth="1"/>
    <col min="7680" max="7680" width="76.140625" style="2" customWidth="1"/>
    <col min="7681" max="7684" width="15.28515625" style="2" customWidth="1"/>
    <col min="7685" max="7687" width="9.140625" style="2"/>
    <col min="7688" max="7688" width="74" style="2" customWidth="1"/>
    <col min="7689" max="7933" width="9.140625" style="2"/>
    <col min="7934" max="7934" width="7.5703125" style="2" customWidth="1"/>
    <col min="7935" max="7935" width="11.42578125" style="2" customWidth="1"/>
    <col min="7936" max="7936" width="76.140625" style="2" customWidth="1"/>
    <col min="7937" max="7940" width="15.28515625" style="2" customWidth="1"/>
    <col min="7941" max="7943" width="9.140625" style="2"/>
    <col min="7944" max="7944" width="74" style="2" customWidth="1"/>
    <col min="7945" max="8189" width="9.140625" style="2"/>
    <col min="8190" max="8190" width="7.5703125" style="2" customWidth="1"/>
    <col min="8191" max="8191" width="11.42578125" style="2" customWidth="1"/>
    <col min="8192" max="8192" width="76.140625" style="2" customWidth="1"/>
    <col min="8193" max="8196" width="15.28515625" style="2" customWidth="1"/>
    <col min="8197" max="8199" width="9.140625" style="2"/>
    <col min="8200" max="8200" width="74" style="2" customWidth="1"/>
    <col min="8201" max="8445" width="9.140625" style="2"/>
    <col min="8446" max="8446" width="7.5703125" style="2" customWidth="1"/>
    <col min="8447" max="8447" width="11.42578125" style="2" customWidth="1"/>
    <col min="8448" max="8448" width="76.140625" style="2" customWidth="1"/>
    <col min="8449" max="8452" width="15.28515625" style="2" customWidth="1"/>
    <col min="8453" max="8455" width="9.140625" style="2"/>
    <col min="8456" max="8456" width="74" style="2" customWidth="1"/>
    <col min="8457" max="8701" width="9.140625" style="2"/>
    <col min="8702" max="8702" width="7.5703125" style="2" customWidth="1"/>
    <col min="8703" max="8703" width="11.42578125" style="2" customWidth="1"/>
    <col min="8704" max="8704" width="76.140625" style="2" customWidth="1"/>
    <col min="8705" max="8708" width="15.28515625" style="2" customWidth="1"/>
    <col min="8709" max="8711" width="9.140625" style="2"/>
    <col min="8712" max="8712" width="74" style="2" customWidth="1"/>
    <col min="8713" max="8957" width="9.140625" style="2"/>
    <col min="8958" max="8958" width="7.5703125" style="2" customWidth="1"/>
    <col min="8959" max="8959" width="11.42578125" style="2" customWidth="1"/>
    <col min="8960" max="8960" width="76.140625" style="2" customWidth="1"/>
    <col min="8961" max="8964" width="15.28515625" style="2" customWidth="1"/>
    <col min="8965" max="8967" width="9.140625" style="2"/>
    <col min="8968" max="8968" width="74" style="2" customWidth="1"/>
    <col min="8969" max="9213" width="9.140625" style="2"/>
    <col min="9214" max="9214" width="7.5703125" style="2" customWidth="1"/>
    <col min="9215" max="9215" width="11.42578125" style="2" customWidth="1"/>
    <col min="9216" max="9216" width="76.140625" style="2" customWidth="1"/>
    <col min="9217" max="9220" width="15.28515625" style="2" customWidth="1"/>
    <col min="9221" max="9223" width="9.140625" style="2"/>
    <col min="9224" max="9224" width="74" style="2" customWidth="1"/>
    <col min="9225" max="9469" width="9.140625" style="2"/>
    <col min="9470" max="9470" width="7.5703125" style="2" customWidth="1"/>
    <col min="9471" max="9471" width="11.42578125" style="2" customWidth="1"/>
    <col min="9472" max="9472" width="76.140625" style="2" customWidth="1"/>
    <col min="9473" max="9476" width="15.28515625" style="2" customWidth="1"/>
    <col min="9477" max="9479" width="9.140625" style="2"/>
    <col min="9480" max="9480" width="74" style="2" customWidth="1"/>
    <col min="9481" max="9725" width="9.140625" style="2"/>
    <col min="9726" max="9726" width="7.5703125" style="2" customWidth="1"/>
    <col min="9727" max="9727" width="11.42578125" style="2" customWidth="1"/>
    <col min="9728" max="9728" width="76.140625" style="2" customWidth="1"/>
    <col min="9729" max="9732" width="15.28515625" style="2" customWidth="1"/>
    <col min="9733" max="9735" width="9.140625" style="2"/>
    <col min="9736" max="9736" width="74" style="2" customWidth="1"/>
    <col min="9737" max="9981" width="9.140625" style="2"/>
    <col min="9982" max="9982" width="7.5703125" style="2" customWidth="1"/>
    <col min="9983" max="9983" width="11.42578125" style="2" customWidth="1"/>
    <col min="9984" max="9984" width="76.140625" style="2" customWidth="1"/>
    <col min="9985" max="9988" width="15.28515625" style="2" customWidth="1"/>
    <col min="9989" max="9991" width="9.140625" style="2"/>
    <col min="9992" max="9992" width="74" style="2" customWidth="1"/>
    <col min="9993" max="10237" width="9.140625" style="2"/>
    <col min="10238" max="10238" width="7.5703125" style="2" customWidth="1"/>
    <col min="10239" max="10239" width="11.42578125" style="2" customWidth="1"/>
    <col min="10240" max="10240" width="76.140625" style="2" customWidth="1"/>
    <col min="10241" max="10244" width="15.28515625" style="2" customWidth="1"/>
    <col min="10245" max="10247" width="9.140625" style="2"/>
    <col min="10248" max="10248" width="74" style="2" customWidth="1"/>
    <col min="10249" max="10493" width="9.140625" style="2"/>
    <col min="10494" max="10494" width="7.5703125" style="2" customWidth="1"/>
    <col min="10495" max="10495" width="11.42578125" style="2" customWidth="1"/>
    <col min="10496" max="10496" width="76.140625" style="2" customWidth="1"/>
    <col min="10497" max="10500" width="15.28515625" style="2" customWidth="1"/>
    <col min="10501" max="10503" width="9.140625" style="2"/>
    <col min="10504" max="10504" width="74" style="2" customWidth="1"/>
    <col min="10505" max="10749" width="9.140625" style="2"/>
    <col min="10750" max="10750" width="7.5703125" style="2" customWidth="1"/>
    <col min="10751" max="10751" width="11.42578125" style="2" customWidth="1"/>
    <col min="10752" max="10752" width="76.140625" style="2" customWidth="1"/>
    <col min="10753" max="10756" width="15.28515625" style="2" customWidth="1"/>
    <col min="10757" max="10759" width="9.140625" style="2"/>
    <col min="10760" max="10760" width="74" style="2" customWidth="1"/>
    <col min="10761" max="11005" width="9.140625" style="2"/>
    <col min="11006" max="11006" width="7.5703125" style="2" customWidth="1"/>
    <col min="11007" max="11007" width="11.42578125" style="2" customWidth="1"/>
    <col min="11008" max="11008" width="76.140625" style="2" customWidth="1"/>
    <col min="11009" max="11012" width="15.28515625" style="2" customWidth="1"/>
    <col min="11013" max="11015" width="9.140625" style="2"/>
    <col min="11016" max="11016" width="74" style="2" customWidth="1"/>
    <col min="11017" max="11261" width="9.140625" style="2"/>
    <col min="11262" max="11262" width="7.5703125" style="2" customWidth="1"/>
    <col min="11263" max="11263" width="11.42578125" style="2" customWidth="1"/>
    <col min="11264" max="11264" width="76.140625" style="2" customWidth="1"/>
    <col min="11265" max="11268" width="15.28515625" style="2" customWidth="1"/>
    <col min="11269" max="11271" width="9.140625" style="2"/>
    <col min="11272" max="11272" width="74" style="2" customWidth="1"/>
    <col min="11273" max="11517" width="9.140625" style="2"/>
    <col min="11518" max="11518" width="7.5703125" style="2" customWidth="1"/>
    <col min="11519" max="11519" width="11.42578125" style="2" customWidth="1"/>
    <col min="11520" max="11520" width="76.140625" style="2" customWidth="1"/>
    <col min="11521" max="11524" width="15.28515625" style="2" customWidth="1"/>
    <col min="11525" max="11527" width="9.140625" style="2"/>
    <col min="11528" max="11528" width="74" style="2" customWidth="1"/>
    <col min="11529" max="11773" width="9.140625" style="2"/>
    <col min="11774" max="11774" width="7.5703125" style="2" customWidth="1"/>
    <col min="11775" max="11775" width="11.42578125" style="2" customWidth="1"/>
    <col min="11776" max="11776" width="76.140625" style="2" customWidth="1"/>
    <col min="11777" max="11780" width="15.28515625" style="2" customWidth="1"/>
    <col min="11781" max="11783" width="9.140625" style="2"/>
    <col min="11784" max="11784" width="74" style="2" customWidth="1"/>
    <col min="11785" max="12029" width="9.140625" style="2"/>
    <col min="12030" max="12030" width="7.5703125" style="2" customWidth="1"/>
    <col min="12031" max="12031" width="11.42578125" style="2" customWidth="1"/>
    <col min="12032" max="12032" width="76.140625" style="2" customWidth="1"/>
    <col min="12033" max="12036" width="15.28515625" style="2" customWidth="1"/>
    <col min="12037" max="12039" width="9.140625" style="2"/>
    <col min="12040" max="12040" width="74" style="2" customWidth="1"/>
    <col min="12041" max="12285" width="9.140625" style="2"/>
    <col min="12286" max="12286" width="7.5703125" style="2" customWidth="1"/>
    <col min="12287" max="12287" width="11.42578125" style="2" customWidth="1"/>
    <col min="12288" max="12288" width="76.140625" style="2" customWidth="1"/>
    <col min="12289" max="12292" width="15.28515625" style="2" customWidth="1"/>
    <col min="12293" max="12295" width="9.140625" style="2"/>
    <col min="12296" max="12296" width="74" style="2" customWidth="1"/>
    <col min="12297" max="12541" width="9.140625" style="2"/>
    <col min="12542" max="12542" width="7.5703125" style="2" customWidth="1"/>
    <col min="12543" max="12543" width="11.42578125" style="2" customWidth="1"/>
    <col min="12544" max="12544" width="76.140625" style="2" customWidth="1"/>
    <col min="12545" max="12548" width="15.28515625" style="2" customWidth="1"/>
    <col min="12549" max="12551" width="9.140625" style="2"/>
    <col min="12552" max="12552" width="74" style="2" customWidth="1"/>
    <col min="12553" max="12797" width="9.140625" style="2"/>
    <col min="12798" max="12798" width="7.5703125" style="2" customWidth="1"/>
    <col min="12799" max="12799" width="11.42578125" style="2" customWidth="1"/>
    <col min="12800" max="12800" width="76.140625" style="2" customWidth="1"/>
    <col min="12801" max="12804" width="15.28515625" style="2" customWidth="1"/>
    <col min="12805" max="12807" width="9.140625" style="2"/>
    <col min="12808" max="12808" width="74" style="2" customWidth="1"/>
    <col min="12809" max="13053" width="9.140625" style="2"/>
    <col min="13054" max="13054" width="7.5703125" style="2" customWidth="1"/>
    <col min="13055" max="13055" width="11.42578125" style="2" customWidth="1"/>
    <col min="13056" max="13056" width="76.140625" style="2" customWidth="1"/>
    <col min="13057" max="13060" width="15.28515625" style="2" customWidth="1"/>
    <col min="13061" max="13063" width="9.140625" style="2"/>
    <col min="13064" max="13064" width="74" style="2" customWidth="1"/>
    <col min="13065" max="13309" width="9.140625" style="2"/>
    <col min="13310" max="13310" width="7.5703125" style="2" customWidth="1"/>
    <col min="13311" max="13311" width="11.42578125" style="2" customWidth="1"/>
    <col min="13312" max="13312" width="76.140625" style="2" customWidth="1"/>
    <col min="13313" max="13316" width="15.28515625" style="2" customWidth="1"/>
    <col min="13317" max="13319" width="9.140625" style="2"/>
    <col min="13320" max="13320" width="74" style="2" customWidth="1"/>
    <col min="13321" max="13565" width="9.140625" style="2"/>
    <col min="13566" max="13566" width="7.5703125" style="2" customWidth="1"/>
    <col min="13567" max="13567" width="11.42578125" style="2" customWidth="1"/>
    <col min="13568" max="13568" width="76.140625" style="2" customWidth="1"/>
    <col min="13569" max="13572" width="15.28515625" style="2" customWidth="1"/>
    <col min="13573" max="13575" width="9.140625" style="2"/>
    <col min="13576" max="13576" width="74" style="2" customWidth="1"/>
    <col min="13577" max="13821" width="9.140625" style="2"/>
    <col min="13822" max="13822" width="7.5703125" style="2" customWidth="1"/>
    <col min="13823" max="13823" width="11.42578125" style="2" customWidth="1"/>
    <col min="13824" max="13824" width="76.140625" style="2" customWidth="1"/>
    <col min="13825" max="13828" width="15.28515625" style="2" customWidth="1"/>
    <col min="13829" max="13831" width="9.140625" style="2"/>
    <col min="13832" max="13832" width="74" style="2" customWidth="1"/>
    <col min="13833" max="14077" width="9.140625" style="2"/>
    <col min="14078" max="14078" width="7.5703125" style="2" customWidth="1"/>
    <col min="14079" max="14079" width="11.42578125" style="2" customWidth="1"/>
    <col min="14080" max="14080" width="76.140625" style="2" customWidth="1"/>
    <col min="14081" max="14084" width="15.28515625" style="2" customWidth="1"/>
    <col min="14085" max="14087" width="9.140625" style="2"/>
    <col min="14088" max="14088" width="74" style="2" customWidth="1"/>
    <col min="14089" max="14333" width="9.140625" style="2"/>
    <col min="14334" max="14334" width="7.5703125" style="2" customWidth="1"/>
    <col min="14335" max="14335" width="11.42578125" style="2" customWidth="1"/>
    <col min="14336" max="14336" width="76.140625" style="2" customWidth="1"/>
    <col min="14337" max="14340" width="15.28515625" style="2" customWidth="1"/>
    <col min="14341" max="14343" width="9.140625" style="2"/>
    <col min="14344" max="14344" width="74" style="2" customWidth="1"/>
    <col min="14345" max="14589" width="9.140625" style="2"/>
    <col min="14590" max="14590" width="7.5703125" style="2" customWidth="1"/>
    <col min="14591" max="14591" width="11.42578125" style="2" customWidth="1"/>
    <col min="14592" max="14592" width="76.140625" style="2" customWidth="1"/>
    <col min="14593" max="14596" width="15.28515625" style="2" customWidth="1"/>
    <col min="14597" max="14599" width="9.140625" style="2"/>
    <col min="14600" max="14600" width="74" style="2" customWidth="1"/>
    <col min="14601" max="14845" width="9.140625" style="2"/>
    <col min="14846" max="14846" width="7.5703125" style="2" customWidth="1"/>
    <col min="14847" max="14847" width="11.42578125" style="2" customWidth="1"/>
    <col min="14848" max="14848" width="76.140625" style="2" customWidth="1"/>
    <col min="14849" max="14852" width="15.28515625" style="2" customWidth="1"/>
    <col min="14853" max="14855" width="9.140625" style="2"/>
    <col min="14856" max="14856" width="74" style="2" customWidth="1"/>
    <col min="14857" max="15101" width="9.140625" style="2"/>
    <col min="15102" max="15102" width="7.5703125" style="2" customWidth="1"/>
    <col min="15103" max="15103" width="11.42578125" style="2" customWidth="1"/>
    <col min="15104" max="15104" width="76.140625" style="2" customWidth="1"/>
    <col min="15105" max="15108" width="15.28515625" style="2" customWidth="1"/>
    <col min="15109" max="15111" width="9.140625" style="2"/>
    <col min="15112" max="15112" width="74" style="2" customWidth="1"/>
    <col min="15113" max="15357" width="9.140625" style="2"/>
    <col min="15358" max="15358" width="7.5703125" style="2" customWidth="1"/>
    <col min="15359" max="15359" width="11.42578125" style="2" customWidth="1"/>
    <col min="15360" max="15360" width="76.140625" style="2" customWidth="1"/>
    <col min="15361" max="15364" width="15.28515625" style="2" customWidth="1"/>
    <col min="15365" max="15367" width="9.140625" style="2"/>
    <col min="15368" max="15368" width="74" style="2" customWidth="1"/>
    <col min="15369" max="15613" width="9.140625" style="2"/>
    <col min="15614" max="15614" width="7.5703125" style="2" customWidth="1"/>
    <col min="15615" max="15615" width="11.42578125" style="2" customWidth="1"/>
    <col min="15616" max="15616" width="76.140625" style="2" customWidth="1"/>
    <col min="15617" max="15620" width="15.28515625" style="2" customWidth="1"/>
    <col min="15621" max="15623" width="9.140625" style="2"/>
    <col min="15624" max="15624" width="74" style="2" customWidth="1"/>
    <col min="15625" max="15869" width="9.140625" style="2"/>
    <col min="15870" max="15870" width="7.5703125" style="2" customWidth="1"/>
    <col min="15871" max="15871" width="11.42578125" style="2" customWidth="1"/>
    <col min="15872" max="15872" width="76.140625" style="2" customWidth="1"/>
    <col min="15873" max="15876" width="15.28515625" style="2" customWidth="1"/>
    <col min="15877" max="15879" width="9.140625" style="2"/>
    <col min="15880" max="15880" width="74" style="2" customWidth="1"/>
    <col min="15881" max="16125" width="9.140625" style="2"/>
    <col min="16126" max="16126" width="7.5703125" style="2" customWidth="1"/>
    <col min="16127" max="16127" width="11.42578125" style="2" customWidth="1"/>
    <col min="16128" max="16128" width="76.140625" style="2" customWidth="1"/>
    <col min="16129" max="16132" width="15.28515625" style="2" customWidth="1"/>
    <col min="16133" max="16135" width="9.140625" style="2"/>
    <col min="16136" max="16136" width="74" style="2" customWidth="1"/>
    <col min="16137" max="16384" width="9.140625" style="2"/>
  </cols>
  <sheetData>
    <row r="1" spans="1:7" s="1" customFormat="1">
      <c r="B1" s="9"/>
      <c r="C1" s="9"/>
      <c r="D1" s="10" t="s">
        <v>6</v>
      </c>
      <c r="E1" s="9"/>
      <c r="F1" s="9"/>
      <c r="G1" s="9"/>
    </row>
    <row r="2" spans="1:7" s="1" customFormat="1">
      <c r="B2" s="9"/>
      <c r="C2" s="9"/>
      <c r="D2" s="10" t="s">
        <v>24</v>
      </c>
      <c r="E2" s="9"/>
      <c r="F2" s="9"/>
      <c r="G2" s="9"/>
    </row>
    <row r="3" spans="1:7" s="1" customFormat="1">
      <c r="B3" s="9"/>
      <c r="C3" s="9"/>
      <c r="D3" s="10" t="s">
        <v>72</v>
      </c>
      <c r="E3" s="9"/>
      <c r="F3" s="9"/>
      <c r="G3" s="9"/>
    </row>
    <row r="6" spans="1:7" ht="79.5" customHeight="1">
      <c r="A6" s="329" t="s">
        <v>73</v>
      </c>
      <c r="B6" s="329"/>
      <c r="C6" s="329"/>
      <c r="D6" s="329"/>
    </row>
    <row r="7" spans="1:7">
      <c r="A7" s="25"/>
      <c r="B7" s="25"/>
      <c r="C7" s="25"/>
      <c r="D7" s="11" t="s">
        <v>7</v>
      </c>
    </row>
    <row r="8" spans="1:7" ht="93" customHeight="1">
      <c r="A8" s="331" t="s">
        <v>0</v>
      </c>
      <c r="B8" s="332"/>
      <c r="C8" s="330" t="s">
        <v>13</v>
      </c>
      <c r="D8" s="26" t="s">
        <v>5</v>
      </c>
    </row>
    <row r="9" spans="1:7" ht="23.25" customHeight="1">
      <c r="A9" s="15" t="s">
        <v>2</v>
      </c>
      <c r="B9" s="15" t="s">
        <v>14</v>
      </c>
      <c r="C9" s="330"/>
      <c r="D9" s="15" t="s">
        <v>1</v>
      </c>
    </row>
    <row r="10" spans="1:7">
      <c r="A10" s="3"/>
      <c r="B10" s="3"/>
      <c r="C10" s="4" t="s">
        <v>15</v>
      </c>
      <c r="D10" s="5">
        <f>-D11</f>
        <v>0</v>
      </c>
    </row>
    <row r="11" spans="1:7" s="1" customFormat="1" ht="34.5" customHeight="1">
      <c r="A11" s="119"/>
      <c r="B11" s="119"/>
      <c r="C11" s="118" t="s">
        <v>126</v>
      </c>
      <c r="D11" s="12">
        <f>-D12-D26</f>
        <v>0</v>
      </c>
    </row>
    <row r="12" spans="1:7" s="116" customFormat="1">
      <c r="A12" s="333" t="s">
        <v>125</v>
      </c>
      <c r="B12" s="333"/>
      <c r="C12" s="117" t="s">
        <v>16</v>
      </c>
      <c r="D12" s="50">
        <f>+D20</f>
        <v>-4001194.8</v>
      </c>
    </row>
    <row r="13" spans="1:7" s="116" customFormat="1">
      <c r="A13" s="333"/>
      <c r="B13" s="333"/>
      <c r="C13" s="113" t="s">
        <v>124</v>
      </c>
      <c r="D13" s="48"/>
    </row>
    <row r="14" spans="1:7" s="116" customFormat="1">
      <c r="A14" s="333"/>
      <c r="B14" s="333"/>
      <c r="C14" s="114" t="s">
        <v>17</v>
      </c>
      <c r="D14" s="48"/>
    </row>
    <row r="15" spans="1:7" s="116" customFormat="1" ht="34.5">
      <c r="A15" s="333"/>
      <c r="B15" s="333"/>
      <c r="C15" s="113" t="s">
        <v>123</v>
      </c>
      <c r="D15" s="48"/>
    </row>
    <row r="16" spans="1:7" s="116" customFormat="1">
      <c r="A16" s="333"/>
      <c r="B16" s="333"/>
      <c r="C16" s="112" t="s">
        <v>18</v>
      </c>
      <c r="D16" s="48"/>
    </row>
    <row r="17" spans="1:4" s="116" customFormat="1" ht="51.75">
      <c r="A17" s="333"/>
      <c r="B17" s="333"/>
      <c r="C17" s="115" t="s">
        <v>122</v>
      </c>
      <c r="D17" s="48"/>
    </row>
    <row r="18" spans="1:4" s="116" customFormat="1" ht="17.25" customHeight="1">
      <c r="A18" s="334" t="s">
        <v>19</v>
      </c>
      <c r="B18" s="335"/>
      <c r="C18" s="335"/>
      <c r="D18" s="336"/>
    </row>
    <row r="19" spans="1:4">
      <c r="A19" s="3"/>
      <c r="B19" s="48" t="s">
        <v>127</v>
      </c>
      <c r="C19" s="14" t="s">
        <v>20</v>
      </c>
      <c r="D19" s="50"/>
    </row>
    <row r="20" spans="1:4">
      <c r="A20" s="3"/>
      <c r="B20" s="48"/>
      <c r="C20" s="48" t="s">
        <v>128</v>
      </c>
      <c r="D20" s="50">
        <f>-D26</f>
        <v>-4001194.8</v>
      </c>
    </row>
    <row r="21" spans="1:4">
      <c r="A21" s="3"/>
      <c r="B21" s="48"/>
      <c r="C21" s="14" t="s">
        <v>21</v>
      </c>
      <c r="D21" s="99"/>
    </row>
    <row r="22" spans="1:4" ht="51.75">
      <c r="A22" s="3"/>
      <c r="B22" s="48"/>
      <c r="C22" s="48" t="s">
        <v>129</v>
      </c>
      <c r="D22" s="99"/>
    </row>
    <row r="23" spans="1:4">
      <c r="A23" s="3"/>
      <c r="B23" s="48"/>
      <c r="C23" s="14" t="s">
        <v>22</v>
      </c>
      <c r="D23" s="99"/>
    </row>
    <row r="24" spans="1:4" ht="34.5">
      <c r="A24" s="3"/>
      <c r="B24" s="48"/>
      <c r="C24" s="48" t="s">
        <v>130</v>
      </c>
      <c r="D24" s="99"/>
    </row>
    <row r="25" spans="1:4">
      <c r="A25" s="4">
        <v>1212</v>
      </c>
      <c r="B25" s="3"/>
      <c r="C25" s="6" t="s">
        <v>16</v>
      </c>
      <c r="D25" s="50"/>
    </row>
    <row r="26" spans="1:4">
      <c r="A26" s="3"/>
      <c r="B26" s="3"/>
      <c r="C26" s="4" t="s">
        <v>38</v>
      </c>
      <c r="D26" s="50">
        <f>'3'!D9</f>
        <v>4001194.8</v>
      </c>
    </row>
    <row r="27" spans="1:4">
      <c r="A27" s="3"/>
      <c r="B27" s="3"/>
      <c r="C27" s="6" t="s">
        <v>17</v>
      </c>
      <c r="D27" s="99"/>
    </row>
    <row r="28" spans="1:4">
      <c r="A28" s="3"/>
      <c r="B28" s="3"/>
      <c r="C28" s="4" t="s">
        <v>39</v>
      </c>
      <c r="D28" s="99"/>
    </row>
    <row r="29" spans="1:4">
      <c r="A29" s="3"/>
      <c r="B29" s="3"/>
      <c r="C29" s="6" t="s">
        <v>18</v>
      </c>
      <c r="D29" s="99"/>
    </row>
    <row r="30" spans="1:4" ht="34.5">
      <c r="A30" s="3"/>
      <c r="B30" s="3"/>
      <c r="C30" s="4" t="s">
        <v>40</v>
      </c>
      <c r="D30" s="99"/>
    </row>
    <row r="31" spans="1:4">
      <c r="A31" s="330" t="s">
        <v>19</v>
      </c>
      <c r="B31" s="330"/>
      <c r="C31" s="330"/>
      <c r="D31" s="330"/>
    </row>
    <row r="32" spans="1:4">
      <c r="A32" s="3"/>
      <c r="B32" s="13" t="s">
        <v>41</v>
      </c>
      <c r="C32" s="14" t="s">
        <v>20</v>
      </c>
      <c r="D32" s="5"/>
    </row>
    <row r="33" spans="1:4" ht="34.5">
      <c r="A33" s="3"/>
      <c r="B33" s="13"/>
      <c r="C33" s="13" t="s">
        <v>42</v>
      </c>
      <c r="D33" s="100">
        <f>D26</f>
        <v>4001194.8</v>
      </c>
    </row>
    <row r="34" spans="1:4">
      <c r="A34" s="3"/>
      <c r="B34" s="13"/>
      <c r="C34" s="14" t="s">
        <v>21</v>
      </c>
      <c r="D34" s="101"/>
    </row>
    <row r="35" spans="1:4" ht="34.5">
      <c r="A35" s="3"/>
      <c r="B35" s="13"/>
      <c r="C35" s="13" t="s">
        <v>42</v>
      </c>
      <c r="D35" s="101"/>
    </row>
    <row r="36" spans="1:4">
      <c r="A36" s="3"/>
      <c r="B36" s="13"/>
      <c r="C36" s="14" t="s">
        <v>22</v>
      </c>
      <c r="D36" s="101"/>
    </row>
    <row r="37" spans="1:4">
      <c r="A37" s="3"/>
      <c r="B37" s="13"/>
      <c r="C37" s="13" t="s">
        <v>23</v>
      </c>
      <c r="D37" s="8"/>
    </row>
  </sheetData>
  <mergeCells count="7">
    <mergeCell ref="A6:D6"/>
    <mergeCell ref="C8:C9"/>
    <mergeCell ref="A8:B8"/>
    <mergeCell ref="A31:D31"/>
    <mergeCell ref="A12:A17"/>
    <mergeCell ref="B12:B17"/>
    <mergeCell ref="A18:D18"/>
  </mergeCells>
  <pageMargins left="0.19" right="0.19" top="0.87" bottom="0.98425196850393704" header="0.51181102362204722" footer="0.51181102362204722"/>
  <pageSetup paperSize="9" scale="6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2"/>
  <sheetViews>
    <sheetView topLeftCell="A20" zoomScale="80" zoomScaleNormal="80" workbookViewId="0">
      <selection activeCell="C31" sqref="C31"/>
    </sheetView>
  </sheetViews>
  <sheetFormatPr defaultRowHeight="17.25"/>
  <cols>
    <col min="1" max="1" width="7.42578125" style="122" customWidth="1"/>
    <col min="2" max="2" width="8.7109375" style="122" customWidth="1"/>
    <col min="3" max="3" width="56.5703125" style="120" customWidth="1"/>
    <col min="4" max="4" width="16.7109375" style="121" bestFit="1" customWidth="1"/>
    <col min="5" max="5" width="16.5703125" style="121" customWidth="1"/>
    <col min="6" max="6" width="21.28515625" style="121" customWidth="1"/>
    <col min="7" max="7" width="18" style="121" customWidth="1"/>
    <col min="8" max="8" width="15.7109375" style="121" customWidth="1"/>
    <col min="9" max="10" width="9.140625" style="120"/>
    <col min="11" max="11" width="19" style="120" customWidth="1"/>
    <col min="12" max="16384" width="9.140625" style="120"/>
  </cols>
  <sheetData>
    <row r="1" spans="1:11" ht="16.5" customHeight="1">
      <c r="B1" s="141"/>
      <c r="C1" s="141"/>
      <c r="D1" s="141"/>
      <c r="E1" s="141"/>
      <c r="F1" s="141"/>
      <c r="G1" s="141"/>
      <c r="H1" s="140" t="s">
        <v>171</v>
      </c>
    </row>
    <row r="2" spans="1:11" ht="16.5" customHeight="1">
      <c r="B2" s="141"/>
      <c r="C2" s="141"/>
      <c r="D2" s="141"/>
      <c r="E2" s="141"/>
      <c r="F2" s="141"/>
      <c r="G2" s="141"/>
      <c r="H2" s="140" t="s">
        <v>70</v>
      </c>
    </row>
    <row r="3" spans="1:11" ht="16.5" customHeight="1">
      <c r="B3" s="141"/>
      <c r="C3" s="141"/>
      <c r="D3" s="141"/>
      <c r="E3" s="141"/>
      <c r="F3" s="141"/>
      <c r="G3" s="141"/>
      <c r="H3" s="140" t="s">
        <v>82</v>
      </c>
    </row>
    <row r="4" spans="1:11" ht="52.5" customHeight="1">
      <c r="A4" s="337" t="s">
        <v>145</v>
      </c>
      <c r="B4" s="337"/>
      <c r="C4" s="337"/>
      <c r="D4" s="337"/>
      <c r="E4" s="337"/>
      <c r="F4" s="337"/>
      <c r="G4" s="337"/>
      <c r="H4" s="337"/>
    </row>
    <row r="5" spans="1:11">
      <c r="A5" s="139"/>
      <c r="B5" s="139"/>
      <c r="C5" s="138"/>
      <c r="D5" s="137"/>
      <c r="E5" s="137"/>
      <c r="F5" s="137"/>
      <c r="G5" s="338" t="s">
        <v>144</v>
      </c>
      <c r="H5" s="338"/>
    </row>
    <row r="6" spans="1:11" s="122" customFormat="1" ht="56.25" customHeight="1">
      <c r="A6" s="347" t="s">
        <v>143</v>
      </c>
      <c r="B6" s="347"/>
      <c r="C6" s="339" t="s">
        <v>142</v>
      </c>
      <c r="D6" s="344" t="s">
        <v>5</v>
      </c>
      <c r="E6" s="345"/>
      <c r="F6" s="345"/>
      <c r="G6" s="345"/>
      <c r="H6" s="346"/>
    </row>
    <row r="7" spans="1:11" s="122" customFormat="1" ht="19.5" customHeight="1">
      <c r="A7" s="347"/>
      <c r="B7" s="347"/>
      <c r="C7" s="340"/>
      <c r="D7" s="342" t="s">
        <v>141</v>
      </c>
      <c r="E7" s="344" t="s">
        <v>48</v>
      </c>
      <c r="F7" s="345"/>
      <c r="G7" s="345"/>
      <c r="H7" s="346"/>
    </row>
    <row r="8" spans="1:11" s="122" customFormat="1" ht="107.25" customHeight="1">
      <c r="A8" s="136" t="s">
        <v>55</v>
      </c>
      <c r="B8" s="136" t="s">
        <v>54</v>
      </c>
      <c r="C8" s="341"/>
      <c r="D8" s="343"/>
      <c r="E8" s="130" t="s">
        <v>140</v>
      </c>
      <c r="F8" s="130" t="s">
        <v>139</v>
      </c>
      <c r="G8" s="130" t="s">
        <v>138</v>
      </c>
      <c r="H8" s="130" t="s">
        <v>137</v>
      </c>
    </row>
    <row r="9" spans="1:11" s="122" customFormat="1" ht="30.75" customHeight="1">
      <c r="A9" s="136"/>
      <c r="B9" s="136"/>
      <c r="C9" s="135" t="s">
        <v>136</v>
      </c>
      <c r="D9" s="124">
        <f>+E9+F9+G9+H9</f>
        <v>-4001194.8</v>
      </c>
      <c r="E9" s="123">
        <f>+E11</f>
        <v>0</v>
      </c>
      <c r="F9" s="123">
        <f>+F11</f>
        <v>-4001194.8</v>
      </c>
      <c r="G9" s="123">
        <f t="shared" ref="G9:H9" si="0">+G11</f>
        <v>0</v>
      </c>
      <c r="H9" s="123">
        <f t="shared" si="0"/>
        <v>0</v>
      </c>
    </row>
    <row r="10" spans="1:11">
      <c r="A10" s="136"/>
      <c r="B10" s="136"/>
      <c r="C10" s="135" t="s">
        <v>135</v>
      </c>
      <c r="D10" s="132"/>
      <c r="E10" s="134"/>
      <c r="F10" s="123"/>
      <c r="G10" s="123"/>
      <c r="H10" s="123"/>
    </row>
    <row r="11" spans="1:11" s="122" customFormat="1" ht="51.75">
      <c r="A11" s="126"/>
      <c r="B11" s="133"/>
      <c r="C11" s="133" t="s">
        <v>134</v>
      </c>
      <c r="D11" s="124">
        <f>+E11+F11+G11+H11</f>
        <v>-4001194.8</v>
      </c>
      <c r="E11" s="123">
        <f>+E13+E39+E42+E41</f>
        <v>0</v>
      </c>
      <c r="F11" s="123">
        <f>+F13+F39+F42+F41</f>
        <v>-4001194.8</v>
      </c>
      <c r="G11" s="123">
        <f t="shared" ref="G11:H11" si="1">+G13+G39+G42+G41</f>
        <v>0</v>
      </c>
      <c r="H11" s="123">
        <f t="shared" si="1"/>
        <v>0</v>
      </c>
      <c r="K11" s="221"/>
    </row>
    <row r="12" spans="1:11" s="122" customFormat="1">
      <c r="A12" s="126"/>
      <c r="B12" s="126"/>
      <c r="C12" s="126" t="s">
        <v>102</v>
      </c>
      <c r="D12" s="131"/>
      <c r="E12" s="130"/>
      <c r="F12" s="131"/>
      <c r="G12" s="130"/>
      <c r="H12" s="130"/>
      <c r="K12" s="222"/>
    </row>
    <row r="13" spans="1:11" ht="34.5">
      <c r="A13" s="126">
        <v>1049</v>
      </c>
      <c r="B13" s="126">
        <v>21001</v>
      </c>
      <c r="C13" s="125" t="s">
        <v>131</v>
      </c>
      <c r="D13" s="124">
        <f>+E13+F13+G13+H13</f>
        <v>-5988772</v>
      </c>
      <c r="E13" s="123">
        <f>+E15+E31+E36</f>
        <v>0</v>
      </c>
      <c r="F13" s="124">
        <f>F15+F31+F36</f>
        <v>-5988772</v>
      </c>
      <c r="G13" s="123">
        <f>+G15+G31+G36</f>
        <v>0</v>
      </c>
      <c r="H13" s="123">
        <f>+H15+H31+H36</f>
        <v>0</v>
      </c>
      <c r="K13" s="223"/>
    </row>
    <row r="14" spans="1:11">
      <c r="A14" s="126"/>
      <c r="B14" s="126"/>
      <c r="C14" s="126" t="s">
        <v>102</v>
      </c>
      <c r="D14" s="127"/>
      <c r="E14" s="127"/>
      <c r="F14" s="127"/>
      <c r="G14" s="127"/>
      <c r="H14" s="127"/>
      <c r="K14" s="223"/>
    </row>
    <row r="15" spans="1:11" ht="34.5">
      <c r="A15" s="126"/>
      <c r="B15" s="126">
        <v>1</v>
      </c>
      <c r="C15" s="126" t="s">
        <v>133</v>
      </c>
      <c r="D15" s="127">
        <f>+E15+F15+G15+H15</f>
        <v>-3705276.6</v>
      </c>
      <c r="E15" s="127">
        <f>SUM(E16+E20+E23+E25+E27+E29)</f>
        <v>0</v>
      </c>
      <c r="F15" s="198">
        <f>+F16+F20+F23+F25+F27+F29</f>
        <v>-3705276.6</v>
      </c>
      <c r="G15" s="198">
        <f>SUM(G16+G20+G23+G25+G27+G29)</f>
        <v>0</v>
      </c>
      <c r="H15" s="198">
        <f>SUM(H16+H20+H23+H25+H27+H29)</f>
        <v>0</v>
      </c>
      <c r="K15" s="224"/>
    </row>
    <row r="16" spans="1:11" ht="51.75">
      <c r="A16" s="126"/>
      <c r="B16" s="126"/>
      <c r="C16" s="129" t="s">
        <v>460</v>
      </c>
      <c r="D16" s="198">
        <f>+E16+F16+G16+H16</f>
        <v>-2307366.7000000002</v>
      </c>
      <c r="E16" s="198">
        <v>0</v>
      </c>
      <c r="F16" s="157">
        <f>+F17+F18+F19</f>
        <v>-2307366.7000000002</v>
      </c>
      <c r="G16" s="198">
        <v>0</v>
      </c>
      <c r="H16" s="198">
        <v>0</v>
      </c>
      <c r="K16" s="224"/>
    </row>
    <row r="17" spans="1:11">
      <c r="A17" s="126"/>
      <c r="B17" s="126"/>
      <c r="C17" s="129" t="s">
        <v>193</v>
      </c>
      <c r="D17" s="261">
        <f t="shared" ref="D17:D40" si="2">+E17+F17+G17+H17</f>
        <v>-600000</v>
      </c>
      <c r="E17" s="198">
        <v>0</v>
      </c>
      <c r="F17" s="157">
        <v>-600000</v>
      </c>
      <c r="G17" s="198">
        <v>0</v>
      </c>
      <c r="H17" s="198">
        <v>0</v>
      </c>
    </row>
    <row r="18" spans="1:11" ht="34.5">
      <c r="A18" s="126"/>
      <c r="B18" s="126"/>
      <c r="C18" s="129" t="s">
        <v>194</v>
      </c>
      <c r="D18" s="261">
        <f t="shared" si="2"/>
        <v>-763466.7</v>
      </c>
      <c r="E18" s="198">
        <v>0</v>
      </c>
      <c r="F18" s="157">
        <v>-763466.7</v>
      </c>
      <c r="G18" s="198">
        <v>0</v>
      </c>
      <c r="H18" s="198">
        <v>0</v>
      </c>
      <c r="K18" s="211"/>
    </row>
    <row r="19" spans="1:11" ht="34.5">
      <c r="A19" s="126"/>
      <c r="B19" s="126"/>
      <c r="C19" s="129" t="s">
        <v>195</v>
      </c>
      <c r="D19" s="261">
        <f t="shared" si="2"/>
        <v>-943900</v>
      </c>
      <c r="E19" s="198">
        <v>0</v>
      </c>
      <c r="F19" s="157">
        <v>-943900</v>
      </c>
      <c r="G19" s="198">
        <v>0</v>
      </c>
      <c r="H19" s="198">
        <v>0</v>
      </c>
      <c r="K19" s="211"/>
    </row>
    <row r="20" spans="1:11" ht="51.75">
      <c r="A20" s="126"/>
      <c r="B20" s="126"/>
      <c r="C20" s="129" t="s">
        <v>461</v>
      </c>
      <c r="D20" s="261">
        <f t="shared" si="2"/>
        <v>-2563510.5</v>
      </c>
      <c r="E20" s="198">
        <v>0</v>
      </c>
      <c r="F20" s="157">
        <f>+F21+F22</f>
        <v>-2563510.5</v>
      </c>
      <c r="G20" s="198">
        <v>0</v>
      </c>
      <c r="H20" s="198">
        <v>0</v>
      </c>
    </row>
    <row r="21" spans="1:11">
      <c r="A21" s="126"/>
      <c r="B21" s="126"/>
      <c r="C21" s="129" t="s">
        <v>197</v>
      </c>
      <c r="D21" s="261">
        <f t="shared" si="2"/>
        <v>15829.2</v>
      </c>
      <c r="E21" s="261">
        <v>0</v>
      </c>
      <c r="F21" s="157">
        <v>15829.2</v>
      </c>
      <c r="G21" s="198">
        <v>0</v>
      </c>
      <c r="H21" s="198">
        <v>0</v>
      </c>
      <c r="K21" s="211"/>
    </row>
    <row r="22" spans="1:11">
      <c r="A22" s="126"/>
      <c r="B22" s="126"/>
      <c r="C22" s="129" t="s">
        <v>196</v>
      </c>
      <c r="D22" s="261">
        <f t="shared" si="2"/>
        <v>-2579339.7000000002</v>
      </c>
      <c r="E22" s="261">
        <v>0</v>
      </c>
      <c r="F22" s="157">
        <v>-2579339.7000000002</v>
      </c>
      <c r="G22" s="198">
        <v>0</v>
      </c>
      <c r="H22" s="198">
        <v>0</v>
      </c>
    </row>
    <row r="23" spans="1:11" ht="51.75">
      <c r="A23" s="126"/>
      <c r="B23" s="126"/>
      <c r="C23" s="129" t="s">
        <v>462</v>
      </c>
      <c r="D23" s="261">
        <f t="shared" si="2"/>
        <v>867444.9</v>
      </c>
      <c r="E23" s="261">
        <v>0</v>
      </c>
      <c r="F23" s="157">
        <f>+F24</f>
        <v>867444.9</v>
      </c>
      <c r="G23" s="198">
        <v>0</v>
      </c>
      <c r="H23" s="198">
        <v>0</v>
      </c>
      <c r="K23" s="211"/>
    </row>
    <row r="24" spans="1:11">
      <c r="A24" s="126"/>
      <c r="B24" s="126"/>
      <c r="C24" s="129" t="s">
        <v>198</v>
      </c>
      <c r="D24" s="261">
        <f t="shared" si="2"/>
        <v>867444.9</v>
      </c>
      <c r="E24" s="261">
        <v>0</v>
      </c>
      <c r="F24" s="157">
        <v>867444.9</v>
      </c>
      <c r="G24" s="198">
        <v>0</v>
      </c>
      <c r="H24" s="198">
        <v>0</v>
      </c>
    </row>
    <row r="25" spans="1:11" ht="34.5">
      <c r="A25" s="126"/>
      <c r="B25" s="126"/>
      <c r="C25" s="129" t="s">
        <v>463</v>
      </c>
      <c r="D25" s="261">
        <f t="shared" si="2"/>
        <v>2890</v>
      </c>
      <c r="E25" s="261">
        <v>0</v>
      </c>
      <c r="F25" s="157">
        <f>+F26</f>
        <v>2890</v>
      </c>
      <c r="G25" s="198">
        <v>0</v>
      </c>
      <c r="H25" s="198">
        <v>0</v>
      </c>
    </row>
    <row r="26" spans="1:11" ht="34.5">
      <c r="A26" s="126"/>
      <c r="B26" s="126"/>
      <c r="C26" s="129" t="s">
        <v>199</v>
      </c>
      <c r="D26" s="261">
        <f t="shared" si="2"/>
        <v>2890</v>
      </c>
      <c r="E26" s="261">
        <v>0</v>
      </c>
      <c r="F26" s="157">
        <v>2890</v>
      </c>
      <c r="G26" s="198">
        <v>0</v>
      </c>
      <c r="H26" s="198">
        <v>0</v>
      </c>
    </row>
    <row r="27" spans="1:11" ht="51.75">
      <c r="A27" s="126"/>
      <c r="B27" s="126"/>
      <c r="C27" s="129" t="s">
        <v>464</v>
      </c>
      <c r="D27" s="261">
        <f t="shared" si="2"/>
        <v>198731.1</v>
      </c>
      <c r="E27" s="261">
        <v>0</v>
      </c>
      <c r="F27" s="157">
        <f>+F28</f>
        <v>198731.1</v>
      </c>
      <c r="G27" s="198">
        <v>0</v>
      </c>
      <c r="H27" s="198">
        <v>0</v>
      </c>
    </row>
    <row r="28" spans="1:11">
      <c r="A28" s="126"/>
      <c r="B28" s="126"/>
      <c r="C28" s="129" t="s">
        <v>201</v>
      </c>
      <c r="D28" s="261">
        <f t="shared" si="2"/>
        <v>198731.1</v>
      </c>
      <c r="E28" s="261">
        <v>0</v>
      </c>
      <c r="F28" s="157">
        <v>198731.1</v>
      </c>
      <c r="G28" s="198">
        <v>0</v>
      </c>
      <c r="H28" s="198">
        <v>0</v>
      </c>
    </row>
    <row r="29" spans="1:11" ht="51.75">
      <c r="A29" s="126"/>
      <c r="B29" s="126"/>
      <c r="C29" s="129" t="s">
        <v>465</v>
      </c>
      <c r="D29" s="261">
        <f t="shared" si="2"/>
        <v>96534.6</v>
      </c>
      <c r="E29" s="261">
        <v>0</v>
      </c>
      <c r="F29" s="157">
        <f>+F30</f>
        <v>96534.6</v>
      </c>
      <c r="G29" s="198">
        <v>0</v>
      </c>
      <c r="H29" s="198">
        <v>0</v>
      </c>
    </row>
    <row r="30" spans="1:11">
      <c r="A30" s="126"/>
      <c r="B30" s="126"/>
      <c r="C30" s="129" t="s">
        <v>200</v>
      </c>
      <c r="D30" s="261">
        <f t="shared" si="2"/>
        <v>96534.6</v>
      </c>
      <c r="E30" s="261">
        <v>0</v>
      </c>
      <c r="F30" s="157">
        <v>96534.6</v>
      </c>
      <c r="G30" s="198">
        <v>0</v>
      </c>
      <c r="H30" s="198">
        <v>0</v>
      </c>
    </row>
    <row r="31" spans="1:11" ht="51.75">
      <c r="A31" s="126"/>
      <c r="B31" s="126">
        <v>2</v>
      </c>
      <c r="C31" s="129" t="s">
        <v>202</v>
      </c>
      <c r="D31" s="261">
        <f t="shared" si="2"/>
        <v>-2337866.1999999997</v>
      </c>
      <c r="E31" s="261">
        <v>0</v>
      </c>
      <c r="F31" s="157">
        <f>+F32+F33+F34+F35</f>
        <v>-2337866.1999999997</v>
      </c>
      <c r="G31" s="198">
        <v>0</v>
      </c>
      <c r="H31" s="198">
        <v>0</v>
      </c>
    </row>
    <row r="32" spans="1:11" ht="69">
      <c r="A32" s="126"/>
      <c r="B32" s="126"/>
      <c r="C32" s="129" t="s">
        <v>204</v>
      </c>
      <c r="D32" s="261">
        <f t="shared" si="2"/>
        <v>-232773</v>
      </c>
      <c r="E32" s="261">
        <v>0</v>
      </c>
      <c r="F32" s="157">
        <v>-232773</v>
      </c>
      <c r="G32" s="198">
        <v>0</v>
      </c>
      <c r="H32" s="198">
        <v>0</v>
      </c>
    </row>
    <row r="33" spans="1:8" ht="75" customHeight="1">
      <c r="A33" s="126"/>
      <c r="B33" s="126"/>
      <c r="C33" s="129" t="s">
        <v>248</v>
      </c>
      <c r="D33" s="261">
        <f t="shared" si="2"/>
        <v>-1082199.5</v>
      </c>
      <c r="E33" s="261">
        <v>0</v>
      </c>
      <c r="F33" s="157">
        <v>-1082199.5</v>
      </c>
      <c r="G33" s="214">
        <v>0</v>
      </c>
      <c r="H33" s="214">
        <v>0</v>
      </c>
    </row>
    <row r="34" spans="1:8" ht="69">
      <c r="A34" s="126"/>
      <c r="B34" s="126"/>
      <c r="C34" s="129" t="s">
        <v>205</v>
      </c>
      <c r="D34" s="261">
        <f t="shared" si="2"/>
        <v>-961122.9</v>
      </c>
      <c r="E34" s="261">
        <v>0</v>
      </c>
      <c r="F34" s="157">
        <v>-961122.9</v>
      </c>
      <c r="G34" s="198">
        <v>0</v>
      </c>
      <c r="H34" s="198">
        <v>0</v>
      </c>
    </row>
    <row r="35" spans="1:8" ht="69">
      <c r="A35" s="126"/>
      <c r="B35" s="126"/>
      <c r="C35" s="129" t="s">
        <v>206</v>
      </c>
      <c r="D35" s="261">
        <f t="shared" si="2"/>
        <v>-61770.8</v>
      </c>
      <c r="E35" s="261">
        <v>0</v>
      </c>
      <c r="F35" s="157">
        <v>-61770.8</v>
      </c>
      <c r="G35" s="198">
        <v>0</v>
      </c>
      <c r="H35" s="198">
        <v>0</v>
      </c>
    </row>
    <row r="36" spans="1:8" ht="34.5">
      <c r="A36" s="126"/>
      <c r="B36" s="126">
        <v>3</v>
      </c>
      <c r="C36" s="129" t="s">
        <v>132</v>
      </c>
      <c r="D36" s="261">
        <f t="shared" si="2"/>
        <v>54370.8</v>
      </c>
      <c r="E36" s="261">
        <v>0</v>
      </c>
      <c r="F36" s="198">
        <f>+F37+F38</f>
        <v>54370.8</v>
      </c>
      <c r="G36" s="198">
        <v>0</v>
      </c>
      <c r="H36" s="198">
        <v>0</v>
      </c>
    </row>
    <row r="37" spans="1:8" ht="34.5">
      <c r="A37" s="126"/>
      <c r="B37" s="126"/>
      <c r="C37" s="129" t="s">
        <v>208</v>
      </c>
      <c r="D37" s="261">
        <f t="shared" si="2"/>
        <v>14400</v>
      </c>
      <c r="E37" s="261">
        <v>0</v>
      </c>
      <c r="F37" s="198">
        <v>14400</v>
      </c>
      <c r="G37" s="198">
        <v>0</v>
      </c>
      <c r="H37" s="198">
        <v>0</v>
      </c>
    </row>
    <row r="38" spans="1:8" ht="34.5">
      <c r="A38" s="126"/>
      <c r="B38" s="126"/>
      <c r="C38" s="129" t="s">
        <v>210</v>
      </c>
      <c r="D38" s="261">
        <f t="shared" si="2"/>
        <v>39970.800000000003</v>
      </c>
      <c r="E38" s="261">
        <v>0</v>
      </c>
      <c r="F38" s="198">
        <v>39970.800000000003</v>
      </c>
      <c r="G38" s="198">
        <v>0</v>
      </c>
      <c r="H38" s="198">
        <v>0</v>
      </c>
    </row>
    <row r="39" spans="1:8" ht="34.5">
      <c r="A39" s="126">
        <v>1049</v>
      </c>
      <c r="B39" s="126">
        <v>21002</v>
      </c>
      <c r="C39" s="129" t="s">
        <v>203</v>
      </c>
      <c r="D39" s="261">
        <f t="shared" si="2"/>
        <v>26657</v>
      </c>
      <c r="E39" s="261">
        <v>0</v>
      </c>
      <c r="F39" s="198">
        <f>+F40</f>
        <v>26657</v>
      </c>
      <c r="G39" s="198">
        <v>0</v>
      </c>
      <c r="H39" s="198">
        <v>0</v>
      </c>
    </row>
    <row r="40" spans="1:8" ht="51.75">
      <c r="A40" s="126"/>
      <c r="B40" s="126"/>
      <c r="C40" s="129" t="s">
        <v>207</v>
      </c>
      <c r="D40" s="261">
        <f t="shared" si="2"/>
        <v>26657</v>
      </c>
      <c r="E40" s="261">
        <v>0</v>
      </c>
      <c r="F40" s="198">
        <v>26657</v>
      </c>
      <c r="G40" s="198">
        <v>0</v>
      </c>
      <c r="H40" s="198">
        <v>0</v>
      </c>
    </row>
    <row r="41" spans="1:8" ht="34.5">
      <c r="A41" s="126">
        <v>1049</v>
      </c>
      <c r="B41" s="126">
        <v>21001</v>
      </c>
      <c r="C41" s="125" t="s">
        <v>131</v>
      </c>
      <c r="D41" s="261">
        <f>+E41+F41+G41+H41</f>
        <v>1987577.2000000002</v>
      </c>
      <c r="E41" s="261">
        <v>0</v>
      </c>
      <c r="F41" s="198">
        <f>-F13-'3'!D15</f>
        <v>1987577.2000000002</v>
      </c>
      <c r="G41" s="198">
        <v>0</v>
      </c>
      <c r="H41" s="198">
        <v>0</v>
      </c>
    </row>
    <row r="42" spans="1:8" ht="32.25" customHeight="1">
      <c r="A42" s="126">
        <v>1049</v>
      </c>
      <c r="B42" s="126">
        <v>21002</v>
      </c>
      <c r="C42" s="129" t="s">
        <v>212</v>
      </c>
      <c r="D42" s="261">
        <f t="shared" ref="D42" si="3">+E42+F42+G42+H42</f>
        <v>-26657</v>
      </c>
      <c r="E42" s="261">
        <v>0</v>
      </c>
      <c r="F42" s="261">
        <f>-F40</f>
        <v>-26657</v>
      </c>
      <c r="G42" s="261">
        <v>0</v>
      </c>
      <c r="H42" s="261">
        <v>0</v>
      </c>
    </row>
  </sheetData>
  <mergeCells count="7">
    <mergeCell ref="A4:H4"/>
    <mergeCell ref="G5:H5"/>
    <mergeCell ref="C6:C8"/>
    <mergeCell ref="D7:D8"/>
    <mergeCell ref="E7:H7"/>
    <mergeCell ref="D6:H6"/>
    <mergeCell ref="A6:B7"/>
  </mergeCells>
  <printOptions horizontalCentered="1"/>
  <pageMargins left="0" right="0" top="0.43307086614173229" bottom="7.874015748031496E-2" header="0.19685039370078741" footer="0"/>
  <pageSetup paperSize="9" scale="89" firstPageNumber="23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2"/>
  <sheetViews>
    <sheetView topLeftCell="C225" workbookViewId="0">
      <selection activeCell="C50" sqref="C50"/>
    </sheetView>
  </sheetViews>
  <sheetFormatPr defaultRowHeight="17.25"/>
  <cols>
    <col min="1" max="1" width="11.42578125" style="282" customWidth="1"/>
    <col min="2" max="2" width="16.140625" style="282" customWidth="1"/>
    <col min="3" max="3" width="66.7109375" style="283" customWidth="1"/>
    <col min="4" max="4" width="29.140625" style="282" customWidth="1"/>
    <col min="5" max="7" width="9.140625" style="282"/>
    <col min="8" max="8" width="21.85546875" style="282" customWidth="1"/>
    <col min="9" max="210" width="9.140625" style="282"/>
    <col min="211" max="211" width="5" style="282" customWidth="1"/>
    <col min="212" max="212" width="4.7109375" style="282" customWidth="1"/>
    <col min="213" max="213" width="5" style="282" customWidth="1"/>
    <col min="214" max="214" width="19.7109375" style="282" customWidth="1"/>
    <col min="215" max="215" width="49.85546875" style="282" customWidth="1"/>
    <col min="216" max="216" width="14.5703125" style="282" customWidth="1"/>
    <col min="217" max="217" width="13.7109375" style="282" customWidth="1"/>
    <col min="218" max="218" width="13.42578125" style="282" customWidth="1"/>
    <col min="219" max="219" width="15.42578125" style="282" customWidth="1"/>
    <col min="220" max="221" width="10.28515625" style="282" bestFit="1" customWidth="1"/>
    <col min="222" max="466" width="9.140625" style="282"/>
    <col min="467" max="467" width="5" style="282" customWidth="1"/>
    <col min="468" max="468" width="4.7109375" style="282" customWidth="1"/>
    <col min="469" max="469" width="5" style="282" customWidth="1"/>
    <col min="470" max="470" width="19.7109375" style="282" customWidth="1"/>
    <col min="471" max="471" width="49.85546875" style="282" customWidth="1"/>
    <col min="472" max="472" width="14.5703125" style="282" customWidth="1"/>
    <col min="473" max="473" width="13.7109375" style="282" customWidth="1"/>
    <col min="474" max="474" width="13.42578125" style="282" customWidth="1"/>
    <col min="475" max="475" width="15.42578125" style="282" customWidth="1"/>
    <col min="476" max="477" width="10.28515625" style="282" bestFit="1" customWidth="1"/>
    <col min="478" max="722" width="9.140625" style="282"/>
    <col min="723" max="723" width="5" style="282" customWidth="1"/>
    <col min="724" max="724" width="4.7109375" style="282" customWidth="1"/>
    <col min="725" max="725" width="5" style="282" customWidth="1"/>
    <col min="726" max="726" width="19.7109375" style="282" customWidth="1"/>
    <col min="727" max="727" width="49.85546875" style="282" customWidth="1"/>
    <col min="728" max="728" width="14.5703125" style="282" customWidth="1"/>
    <col min="729" max="729" width="13.7109375" style="282" customWidth="1"/>
    <col min="730" max="730" width="13.42578125" style="282" customWidth="1"/>
    <col min="731" max="731" width="15.42578125" style="282" customWidth="1"/>
    <col min="732" max="733" width="10.28515625" style="282" bestFit="1" customWidth="1"/>
    <col min="734" max="978" width="9.140625" style="282"/>
    <col min="979" max="979" width="5" style="282" customWidth="1"/>
    <col min="980" max="980" width="4.7109375" style="282" customWidth="1"/>
    <col min="981" max="981" width="5" style="282" customWidth="1"/>
    <col min="982" max="982" width="19.7109375" style="282" customWidth="1"/>
    <col min="983" max="983" width="49.85546875" style="282" customWidth="1"/>
    <col min="984" max="984" width="14.5703125" style="282" customWidth="1"/>
    <col min="985" max="985" width="13.7109375" style="282" customWidth="1"/>
    <col min="986" max="986" width="13.42578125" style="282" customWidth="1"/>
    <col min="987" max="987" width="15.42578125" style="282" customWidth="1"/>
    <col min="988" max="989" width="10.28515625" style="282" bestFit="1" customWidth="1"/>
    <col min="990" max="1234" width="9.140625" style="282"/>
    <col min="1235" max="1235" width="5" style="282" customWidth="1"/>
    <col min="1236" max="1236" width="4.7109375" style="282" customWidth="1"/>
    <col min="1237" max="1237" width="5" style="282" customWidth="1"/>
    <col min="1238" max="1238" width="19.7109375" style="282" customWidth="1"/>
    <col min="1239" max="1239" width="49.85546875" style="282" customWidth="1"/>
    <col min="1240" max="1240" width="14.5703125" style="282" customWidth="1"/>
    <col min="1241" max="1241" width="13.7109375" style="282" customWidth="1"/>
    <col min="1242" max="1242" width="13.42578125" style="282" customWidth="1"/>
    <col min="1243" max="1243" width="15.42578125" style="282" customWidth="1"/>
    <col min="1244" max="1245" width="10.28515625" style="282" bestFit="1" customWidth="1"/>
    <col min="1246" max="1490" width="9.140625" style="282"/>
    <col min="1491" max="1491" width="5" style="282" customWidth="1"/>
    <col min="1492" max="1492" width="4.7109375" style="282" customWidth="1"/>
    <col min="1493" max="1493" width="5" style="282" customWidth="1"/>
    <col min="1494" max="1494" width="19.7109375" style="282" customWidth="1"/>
    <col min="1495" max="1495" width="49.85546875" style="282" customWidth="1"/>
    <col min="1496" max="1496" width="14.5703125" style="282" customWidth="1"/>
    <col min="1497" max="1497" width="13.7109375" style="282" customWidth="1"/>
    <col min="1498" max="1498" width="13.42578125" style="282" customWidth="1"/>
    <col min="1499" max="1499" width="15.42578125" style="282" customWidth="1"/>
    <col min="1500" max="1501" width="10.28515625" style="282" bestFit="1" customWidth="1"/>
    <col min="1502" max="1746" width="9.140625" style="282"/>
    <col min="1747" max="1747" width="5" style="282" customWidth="1"/>
    <col min="1748" max="1748" width="4.7109375" style="282" customWidth="1"/>
    <col min="1749" max="1749" width="5" style="282" customWidth="1"/>
    <col min="1750" max="1750" width="19.7109375" style="282" customWidth="1"/>
    <col min="1751" max="1751" width="49.85546875" style="282" customWidth="1"/>
    <col min="1752" max="1752" width="14.5703125" style="282" customWidth="1"/>
    <col min="1753" max="1753" width="13.7109375" style="282" customWidth="1"/>
    <col min="1754" max="1754" width="13.42578125" style="282" customWidth="1"/>
    <col min="1755" max="1755" width="15.42578125" style="282" customWidth="1"/>
    <col min="1756" max="1757" width="10.28515625" style="282" bestFit="1" customWidth="1"/>
    <col min="1758" max="2002" width="9.140625" style="282"/>
    <col min="2003" max="2003" width="5" style="282" customWidth="1"/>
    <col min="2004" max="2004" width="4.7109375" style="282" customWidth="1"/>
    <col min="2005" max="2005" width="5" style="282" customWidth="1"/>
    <col min="2006" max="2006" width="19.7109375" style="282" customWidth="1"/>
    <col min="2007" max="2007" width="49.85546875" style="282" customWidth="1"/>
    <col min="2008" max="2008" width="14.5703125" style="282" customWidth="1"/>
    <col min="2009" max="2009" width="13.7109375" style="282" customWidth="1"/>
    <col min="2010" max="2010" width="13.42578125" style="282" customWidth="1"/>
    <col min="2011" max="2011" width="15.42578125" style="282" customWidth="1"/>
    <col min="2012" max="2013" width="10.28515625" style="282" bestFit="1" customWidth="1"/>
    <col min="2014" max="2258" width="9.140625" style="282"/>
    <col min="2259" max="2259" width="5" style="282" customWidth="1"/>
    <col min="2260" max="2260" width="4.7109375" style="282" customWidth="1"/>
    <col min="2261" max="2261" width="5" style="282" customWidth="1"/>
    <col min="2262" max="2262" width="19.7109375" style="282" customWidth="1"/>
    <col min="2263" max="2263" width="49.85546875" style="282" customWidth="1"/>
    <col min="2264" max="2264" width="14.5703125" style="282" customWidth="1"/>
    <col min="2265" max="2265" width="13.7109375" style="282" customWidth="1"/>
    <col min="2266" max="2266" width="13.42578125" style="282" customWidth="1"/>
    <col min="2267" max="2267" width="15.42578125" style="282" customWidth="1"/>
    <col min="2268" max="2269" width="10.28515625" style="282" bestFit="1" customWidth="1"/>
    <col min="2270" max="2514" width="9.140625" style="282"/>
    <col min="2515" max="2515" width="5" style="282" customWidth="1"/>
    <col min="2516" max="2516" width="4.7109375" style="282" customWidth="1"/>
    <col min="2517" max="2517" width="5" style="282" customWidth="1"/>
    <col min="2518" max="2518" width="19.7109375" style="282" customWidth="1"/>
    <col min="2519" max="2519" width="49.85546875" style="282" customWidth="1"/>
    <col min="2520" max="2520" width="14.5703125" style="282" customWidth="1"/>
    <col min="2521" max="2521" width="13.7109375" style="282" customWidth="1"/>
    <col min="2522" max="2522" width="13.42578125" style="282" customWidth="1"/>
    <col min="2523" max="2523" width="15.42578125" style="282" customWidth="1"/>
    <col min="2524" max="2525" width="10.28515625" style="282" bestFit="1" customWidth="1"/>
    <col min="2526" max="2770" width="9.140625" style="282"/>
    <col min="2771" max="2771" width="5" style="282" customWidth="1"/>
    <col min="2772" max="2772" width="4.7109375" style="282" customWidth="1"/>
    <col min="2773" max="2773" width="5" style="282" customWidth="1"/>
    <col min="2774" max="2774" width="19.7109375" style="282" customWidth="1"/>
    <col min="2775" max="2775" width="49.85546875" style="282" customWidth="1"/>
    <col min="2776" max="2776" width="14.5703125" style="282" customWidth="1"/>
    <col min="2777" max="2777" width="13.7109375" style="282" customWidth="1"/>
    <col min="2778" max="2778" width="13.42578125" style="282" customWidth="1"/>
    <col min="2779" max="2779" width="15.42578125" style="282" customWidth="1"/>
    <col min="2780" max="2781" width="10.28515625" style="282" bestFit="1" customWidth="1"/>
    <col min="2782" max="3026" width="9.140625" style="282"/>
    <col min="3027" max="3027" width="5" style="282" customWidth="1"/>
    <col min="3028" max="3028" width="4.7109375" style="282" customWidth="1"/>
    <col min="3029" max="3029" width="5" style="282" customWidth="1"/>
    <col min="3030" max="3030" width="19.7109375" style="282" customWidth="1"/>
    <col min="3031" max="3031" width="49.85546875" style="282" customWidth="1"/>
    <col min="3032" max="3032" width="14.5703125" style="282" customWidth="1"/>
    <col min="3033" max="3033" width="13.7109375" style="282" customWidth="1"/>
    <col min="3034" max="3034" width="13.42578125" style="282" customWidth="1"/>
    <col min="3035" max="3035" width="15.42578125" style="282" customWidth="1"/>
    <col min="3036" max="3037" width="10.28515625" style="282" bestFit="1" customWidth="1"/>
    <col min="3038" max="3282" width="9.140625" style="282"/>
    <col min="3283" max="3283" width="5" style="282" customWidth="1"/>
    <col min="3284" max="3284" width="4.7109375" style="282" customWidth="1"/>
    <col min="3285" max="3285" width="5" style="282" customWidth="1"/>
    <col min="3286" max="3286" width="19.7109375" style="282" customWidth="1"/>
    <col min="3287" max="3287" width="49.85546875" style="282" customWidth="1"/>
    <col min="3288" max="3288" width="14.5703125" style="282" customWidth="1"/>
    <col min="3289" max="3289" width="13.7109375" style="282" customWidth="1"/>
    <col min="3290" max="3290" width="13.42578125" style="282" customWidth="1"/>
    <col min="3291" max="3291" width="15.42578125" style="282" customWidth="1"/>
    <col min="3292" max="3293" width="10.28515625" style="282" bestFit="1" customWidth="1"/>
    <col min="3294" max="3538" width="9.140625" style="282"/>
    <col min="3539" max="3539" width="5" style="282" customWidth="1"/>
    <col min="3540" max="3540" width="4.7109375" style="282" customWidth="1"/>
    <col min="3541" max="3541" width="5" style="282" customWidth="1"/>
    <col min="3542" max="3542" width="19.7109375" style="282" customWidth="1"/>
    <col min="3543" max="3543" width="49.85546875" style="282" customWidth="1"/>
    <col min="3544" max="3544" width="14.5703125" style="282" customWidth="1"/>
    <col min="3545" max="3545" width="13.7109375" style="282" customWidth="1"/>
    <col min="3546" max="3546" width="13.42578125" style="282" customWidth="1"/>
    <col min="3547" max="3547" width="15.42578125" style="282" customWidth="1"/>
    <col min="3548" max="3549" width="10.28515625" style="282" bestFit="1" customWidth="1"/>
    <col min="3550" max="3794" width="9.140625" style="282"/>
    <col min="3795" max="3795" width="5" style="282" customWidth="1"/>
    <col min="3796" max="3796" width="4.7109375" style="282" customWidth="1"/>
    <col min="3797" max="3797" width="5" style="282" customWidth="1"/>
    <col min="3798" max="3798" width="19.7109375" style="282" customWidth="1"/>
    <col min="3799" max="3799" width="49.85546875" style="282" customWidth="1"/>
    <col min="3800" max="3800" width="14.5703125" style="282" customWidth="1"/>
    <col min="3801" max="3801" width="13.7109375" style="282" customWidth="1"/>
    <col min="3802" max="3802" width="13.42578125" style="282" customWidth="1"/>
    <col min="3803" max="3803" width="15.42578125" style="282" customWidth="1"/>
    <col min="3804" max="3805" width="10.28515625" style="282" bestFit="1" customWidth="1"/>
    <col min="3806" max="4050" width="9.140625" style="282"/>
    <col min="4051" max="4051" width="5" style="282" customWidth="1"/>
    <col min="4052" max="4052" width="4.7109375" style="282" customWidth="1"/>
    <col min="4053" max="4053" width="5" style="282" customWidth="1"/>
    <col min="4054" max="4054" width="19.7109375" style="282" customWidth="1"/>
    <col min="4055" max="4055" width="49.85546875" style="282" customWidth="1"/>
    <col min="4056" max="4056" width="14.5703125" style="282" customWidth="1"/>
    <col min="4057" max="4057" width="13.7109375" style="282" customWidth="1"/>
    <col min="4058" max="4058" width="13.42578125" style="282" customWidth="1"/>
    <col min="4059" max="4059" width="15.42578125" style="282" customWidth="1"/>
    <col min="4060" max="4061" width="10.28515625" style="282" bestFit="1" customWidth="1"/>
    <col min="4062" max="4306" width="9.140625" style="282"/>
    <col min="4307" max="4307" width="5" style="282" customWidth="1"/>
    <col min="4308" max="4308" width="4.7109375" style="282" customWidth="1"/>
    <col min="4309" max="4309" width="5" style="282" customWidth="1"/>
    <col min="4310" max="4310" width="19.7109375" style="282" customWidth="1"/>
    <col min="4311" max="4311" width="49.85546875" style="282" customWidth="1"/>
    <col min="4312" max="4312" width="14.5703125" style="282" customWidth="1"/>
    <col min="4313" max="4313" width="13.7109375" style="282" customWidth="1"/>
    <col min="4314" max="4314" width="13.42578125" style="282" customWidth="1"/>
    <col min="4315" max="4315" width="15.42578125" style="282" customWidth="1"/>
    <col min="4316" max="4317" width="10.28515625" style="282" bestFit="1" customWidth="1"/>
    <col min="4318" max="4562" width="9.140625" style="282"/>
    <col min="4563" max="4563" width="5" style="282" customWidth="1"/>
    <col min="4564" max="4564" width="4.7109375" style="282" customWidth="1"/>
    <col min="4565" max="4565" width="5" style="282" customWidth="1"/>
    <col min="4566" max="4566" width="19.7109375" style="282" customWidth="1"/>
    <col min="4567" max="4567" width="49.85546875" style="282" customWidth="1"/>
    <col min="4568" max="4568" width="14.5703125" style="282" customWidth="1"/>
    <col min="4569" max="4569" width="13.7109375" style="282" customWidth="1"/>
    <col min="4570" max="4570" width="13.42578125" style="282" customWidth="1"/>
    <col min="4571" max="4571" width="15.42578125" style="282" customWidth="1"/>
    <col min="4572" max="4573" width="10.28515625" style="282" bestFit="1" customWidth="1"/>
    <col min="4574" max="4818" width="9.140625" style="282"/>
    <col min="4819" max="4819" width="5" style="282" customWidth="1"/>
    <col min="4820" max="4820" width="4.7109375" style="282" customWidth="1"/>
    <col min="4821" max="4821" width="5" style="282" customWidth="1"/>
    <col min="4822" max="4822" width="19.7109375" style="282" customWidth="1"/>
    <col min="4823" max="4823" width="49.85546875" style="282" customWidth="1"/>
    <col min="4824" max="4824" width="14.5703125" style="282" customWidth="1"/>
    <col min="4825" max="4825" width="13.7109375" style="282" customWidth="1"/>
    <col min="4826" max="4826" width="13.42578125" style="282" customWidth="1"/>
    <col min="4827" max="4827" width="15.42578125" style="282" customWidth="1"/>
    <col min="4828" max="4829" width="10.28515625" style="282" bestFit="1" customWidth="1"/>
    <col min="4830" max="5074" width="9.140625" style="282"/>
    <col min="5075" max="5075" width="5" style="282" customWidth="1"/>
    <col min="5076" max="5076" width="4.7109375" style="282" customWidth="1"/>
    <col min="5077" max="5077" width="5" style="282" customWidth="1"/>
    <col min="5078" max="5078" width="19.7109375" style="282" customWidth="1"/>
    <col min="5079" max="5079" width="49.85546875" style="282" customWidth="1"/>
    <col min="5080" max="5080" width="14.5703125" style="282" customWidth="1"/>
    <col min="5081" max="5081" width="13.7109375" style="282" customWidth="1"/>
    <col min="5082" max="5082" width="13.42578125" style="282" customWidth="1"/>
    <col min="5083" max="5083" width="15.42578125" style="282" customWidth="1"/>
    <col min="5084" max="5085" width="10.28515625" style="282" bestFit="1" customWidth="1"/>
    <col min="5086" max="5330" width="9.140625" style="282"/>
    <col min="5331" max="5331" width="5" style="282" customWidth="1"/>
    <col min="5332" max="5332" width="4.7109375" style="282" customWidth="1"/>
    <col min="5333" max="5333" width="5" style="282" customWidth="1"/>
    <col min="5334" max="5334" width="19.7109375" style="282" customWidth="1"/>
    <col min="5335" max="5335" width="49.85546875" style="282" customWidth="1"/>
    <col min="5336" max="5336" width="14.5703125" style="282" customWidth="1"/>
    <col min="5337" max="5337" width="13.7109375" style="282" customWidth="1"/>
    <col min="5338" max="5338" width="13.42578125" style="282" customWidth="1"/>
    <col min="5339" max="5339" width="15.42578125" style="282" customWidth="1"/>
    <col min="5340" max="5341" width="10.28515625" style="282" bestFit="1" customWidth="1"/>
    <col min="5342" max="5586" width="9.140625" style="282"/>
    <col min="5587" max="5587" width="5" style="282" customWidth="1"/>
    <col min="5588" max="5588" width="4.7109375" style="282" customWidth="1"/>
    <col min="5589" max="5589" width="5" style="282" customWidth="1"/>
    <col min="5590" max="5590" width="19.7109375" style="282" customWidth="1"/>
    <col min="5591" max="5591" width="49.85546875" style="282" customWidth="1"/>
    <col min="5592" max="5592" width="14.5703125" style="282" customWidth="1"/>
    <col min="5593" max="5593" width="13.7109375" style="282" customWidth="1"/>
    <col min="5594" max="5594" width="13.42578125" style="282" customWidth="1"/>
    <col min="5595" max="5595" width="15.42578125" style="282" customWidth="1"/>
    <col min="5596" max="5597" width="10.28515625" style="282" bestFit="1" customWidth="1"/>
    <col min="5598" max="5842" width="9.140625" style="282"/>
    <col min="5843" max="5843" width="5" style="282" customWidth="1"/>
    <col min="5844" max="5844" width="4.7109375" style="282" customWidth="1"/>
    <col min="5845" max="5845" width="5" style="282" customWidth="1"/>
    <col min="5846" max="5846" width="19.7109375" style="282" customWidth="1"/>
    <col min="5847" max="5847" width="49.85546875" style="282" customWidth="1"/>
    <col min="5848" max="5848" width="14.5703125" style="282" customWidth="1"/>
    <col min="5849" max="5849" width="13.7109375" style="282" customWidth="1"/>
    <col min="5850" max="5850" width="13.42578125" style="282" customWidth="1"/>
    <col min="5851" max="5851" width="15.42578125" style="282" customWidth="1"/>
    <col min="5852" max="5853" width="10.28515625" style="282" bestFit="1" customWidth="1"/>
    <col min="5854" max="6098" width="9.140625" style="282"/>
    <col min="6099" max="6099" width="5" style="282" customWidth="1"/>
    <col min="6100" max="6100" width="4.7109375" style="282" customWidth="1"/>
    <col min="6101" max="6101" width="5" style="282" customWidth="1"/>
    <col min="6102" max="6102" width="19.7109375" style="282" customWidth="1"/>
    <col min="6103" max="6103" width="49.85546875" style="282" customWidth="1"/>
    <col min="6104" max="6104" width="14.5703125" style="282" customWidth="1"/>
    <col min="6105" max="6105" width="13.7109375" style="282" customWidth="1"/>
    <col min="6106" max="6106" width="13.42578125" style="282" customWidth="1"/>
    <col min="6107" max="6107" width="15.42578125" style="282" customWidth="1"/>
    <col min="6108" max="6109" width="10.28515625" style="282" bestFit="1" customWidth="1"/>
    <col min="6110" max="6354" width="9.140625" style="282"/>
    <col min="6355" max="6355" width="5" style="282" customWidth="1"/>
    <col min="6356" max="6356" width="4.7109375" style="282" customWidth="1"/>
    <col min="6357" max="6357" width="5" style="282" customWidth="1"/>
    <col min="6358" max="6358" width="19.7109375" style="282" customWidth="1"/>
    <col min="6359" max="6359" width="49.85546875" style="282" customWidth="1"/>
    <col min="6360" max="6360" width="14.5703125" style="282" customWidth="1"/>
    <col min="6361" max="6361" width="13.7109375" style="282" customWidth="1"/>
    <col min="6362" max="6362" width="13.42578125" style="282" customWidth="1"/>
    <col min="6363" max="6363" width="15.42578125" style="282" customWidth="1"/>
    <col min="6364" max="6365" width="10.28515625" style="282" bestFit="1" customWidth="1"/>
    <col min="6366" max="6610" width="9.140625" style="282"/>
    <col min="6611" max="6611" width="5" style="282" customWidth="1"/>
    <col min="6612" max="6612" width="4.7109375" style="282" customWidth="1"/>
    <col min="6613" max="6613" width="5" style="282" customWidth="1"/>
    <col min="6614" max="6614" width="19.7109375" style="282" customWidth="1"/>
    <col min="6615" max="6615" width="49.85546875" style="282" customWidth="1"/>
    <col min="6616" max="6616" width="14.5703125" style="282" customWidth="1"/>
    <col min="6617" max="6617" width="13.7109375" style="282" customWidth="1"/>
    <col min="6618" max="6618" width="13.42578125" style="282" customWidth="1"/>
    <col min="6619" max="6619" width="15.42578125" style="282" customWidth="1"/>
    <col min="6620" max="6621" width="10.28515625" style="282" bestFit="1" customWidth="1"/>
    <col min="6622" max="6866" width="9.140625" style="282"/>
    <col min="6867" max="6867" width="5" style="282" customWidth="1"/>
    <col min="6868" max="6868" width="4.7109375" style="282" customWidth="1"/>
    <col min="6869" max="6869" width="5" style="282" customWidth="1"/>
    <col min="6870" max="6870" width="19.7109375" style="282" customWidth="1"/>
    <col min="6871" max="6871" width="49.85546875" style="282" customWidth="1"/>
    <col min="6872" max="6872" width="14.5703125" style="282" customWidth="1"/>
    <col min="6873" max="6873" width="13.7109375" style="282" customWidth="1"/>
    <col min="6874" max="6874" width="13.42578125" style="282" customWidth="1"/>
    <col min="6875" max="6875" width="15.42578125" style="282" customWidth="1"/>
    <col min="6876" max="6877" width="10.28515625" style="282" bestFit="1" customWidth="1"/>
    <col min="6878" max="7122" width="9.140625" style="282"/>
    <col min="7123" max="7123" width="5" style="282" customWidth="1"/>
    <col min="7124" max="7124" width="4.7109375" style="282" customWidth="1"/>
    <col min="7125" max="7125" width="5" style="282" customWidth="1"/>
    <col min="7126" max="7126" width="19.7109375" style="282" customWidth="1"/>
    <col min="7127" max="7127" width="49.85546875" style="282" customWidth="1"/>
    <col min="7128" max="7128" width="14.5703125" style="282" customWidth="1"/>
    <col min="7129" max="7129" width="13.7109375" style="282" customWidth="1"/>
    <col min="7130" max="7130" width="13.42578125" style="282" customWidth="1"/>
    <col min="7131" max="7131" width="15.42578125" style="282" customWidth="1"/>
    <col min="7132" max="7133" width="10.28515625" style="282" bestFit="1" customWidth="1"/>
    <col min="7134" max="7378" width="9.140625" style="282"/>
    <col min="7379" max="7379" width="5" style="282" customWidth="1"/>
    <col min="7380" max="7380" width="4.7109375" style="282" customWidth="1"/>
    <col min="7381" max="7381" width="5" style="282" customWidth="1"/>
    <col min="7382" max="7382" width="19.7109375" style="282" customWidth="1"/>
    <col min="7383" max="7383" width="49.85546875" style="282" customWidth="1"/>
    <col min="7384" max="7384" width="14.5703125" style="282" customWidth="1"/>
    <col min="7385" max="7385" width="13.7109375" style="282" customWidth="1"/>
    <col min="7386" max="7386" width="13.42578125" style="282" customWidth="1"/>
    <col min="7387" max="7387" width="15.42578125" style="282" customWidth="1"/>
    <col min="7388" max="7389" width="10.28515625" style="282" bestFit="1" customWidth="1"/>
    <col min="7390" max="7634" width="9.140625" style="282"/>
    <col min="7635" max="7635" width="5" style="282" customWidth="1"/>
    <col min="7636" max="7636" width="4.7109375" style="282" customWidth="1"/>
    <col min="7637" max="7637" width="5" style="282" customWidth="1"/>
    <col min="7638" max="7638" width="19.7109375" style="282" customWidth="1"/>
    <col min="7639" max="7639" width="49.85546875" style="282" customWidth="1"/>
    <col min="7640" max="7640" width="14.5703125" style="282" customWidth="1"/>
    <col min="7641" max="7641" width="13.7109375" style="282" customWidth="1"/>
    <col min="7642" max="7642" width="13.42578125" style="282" customWidth="1"/>
    <col min="7643" max="7643" width="15.42578125" style="282" customWidth="1"/>
    <col min="7644" max="7645" width="10.28515625" style="282" bestFit="1" customWidth="1"/>
    <col min="7646" max="7890" width="9.140625" style="282"/>
    <col min="7891" max="7891" width="5" style="282" customWidth="1"/>
    <col min="7892" max="7892" width="4.7109375" style="282" customWidth="1"/>
    <col min="7893" max="7893" width="5" style="282" customWidth="1"/>
    <col min="7894" max="7894" width="19.7109375" style="282" customWidth="1"/>
    <col min="7895" max="7895" width="49.85546875" style="282" customWidth="1"/>
    <col min="7896" max="7896" width="14.5703125" style="282" customWidth="1"/>
    <col min="7897" max="7897" width="13.7109375" style="282" customWidth="1"/>
    <col min="7898" max="7898" width="13.42578125" style="282" customWidth="1"/>
    <col min="7899" max="7899" width="15.42578125" style="282" customWidth="1"/>
    <col min="7900" max="7901" width="10.28515625" style="282" bestFit="1" customWidth="1"/>
    <col min="7902" max="8146" width="9.140625" style="282"/>
    <col min="8147" max="8147" width="5" style="282" customWidth="1"/>
    <col min="8148" max="8148" width="4.7109375" style="282" customWidth="1"/>
    <col min="8149" max="8149" width="5" style="282" customWidth="1"/>
    <col min="8150" max="8150" width="19.7109375" style="282" customWidth="1"/>
    <col min="8151" max="8151" width="49.85546875" style="282" customWidth="1"/>
    <col min="8152" max="8152" width="14.5703125" style="282" customWidth="1"/>
    <col min="8153" max="8153" width="13.7109375" style="282" customWidth="1"/>
    <col min="8154" max="8154" width="13.42578125" style="282" customWidth="1"/>
    <col min="8155" max="8155" width="15.42578125" style="282" customWidth="1"/>
    <col min="8156" max="8157" width="10.28515625" style="282" bestFit="1" customWidth="1"/>
    <col min="8158" max="8402" width="9.140625" style="282"/>
    <col min="8403" max="8403" width="5" style="282" customWidth="1"/>
    <col min="8404" max="8404" width="4.7109375" style="282" customWidth="1"/>
    <col min="8405" max="8405" width="5" style="282" customWidth="1"/>
    <col min="8406" max="8406" width="19.7109375" style="282" customWidth="1"/>
    <col min="8407" max="8407" width="49.85546875" style="282" customWidth="1"/>
    <col min="8408" max="8408" width="14.5703125" style="282" customWidth="1"/>
    <col min="8409" max="8409" width="13.7109375" style="282" customWidth="1"/>
    <col min="8410" max="8410" width="13.42578125" style="282" customWidth="1"/>
    <col min="8411" max="8411" width="15.42578125" style="282" customWidth="1"/>
    <col min="8412" max="8413" width="10.28515625" style="282" bestFit="1" customWidth="1"/>
    <col min="8414" max="8658" width="9.140625" style="282"/>
    <col min="8659" max="8659" width="5" style="282" customWidth="1"/>
    <col min="8660" max="8660" width="4.7109375" style="282" customWidth="1"/>
    <col min="8661" max="8661" width="5" style="282" customWidth="1"/>
    <col min="8662" max="8662" width="19.7109375" style="282" customWidth="1"/>
    <col min="8663" max="8663" width="49.85546875" style="282" customWidth="1"/>
    <col min="8664" max="8664" width="14.5703125" style="282" customWidth="1"/>
    <col min="8665" max="8665" width="13.7109375" style="282" customWidth="1"/>
    <col min="8666" max="8666" width="13.42578125" style="282" customWidth="1"/>
    <col min="8667" max="8667" width="15.42578125" style="282" customWidth="1"/>
    <col min="8668" max="8669" width="10.28515625" style="282" bestFit="1" customWidth="1"/>
    <col min="8670" max="8914" width="9.140625" style="282"/>
    <col min="8915" max="8915" width="5" style="282" customWidth="1"/>
    <col min="8916" max="8916" width="4.7109375" style="282" customWidth="1"/>
    <col min="8917" max="8917" width="5" style="282" customWidth="1"/>
    <col min="8918" max="8918" width="19.7109375" style="282" customWidth="1"/>
    <col min="8919" max="8919" width="49.85546875" style="282" customWidth="1"/>
    <col min="8920" max="8920" width="14.5703125" style="282" customWidth="1"/>
    <col min="8921" max="8921" width="13.7109375" style="282" customWidth="1"/>
    <col min="8922" max="8922" width="13.42578125" style="282" customWidth="1"/>
    <col min="8923" max="8923" width="15.42578125" style="282" customWidth="1"/>
    <col min="8924" max="8925" width="10.28515625" style="282" bestFit="1" customWidth="1"/>
    <col min="8926" max="9170" width="9.140625" style="282"/>
    <col min="9171" max="9171" width="5" style="282" customWidth="1"/>
    <col min="9172" max="9172" width="4.7109375" style="282" customWidth="1"/>
    <col min="9173" max="9173" width="5" style="282" customWidth="1"/>
    <col min="9174" max="9174" width="19.7109375" style="282" customWidth="1"/>
    <col min="9175" max="9175" width="49.85546875" style="282" customWidth="1"/>
    <col min="9176" max="9176" width="14.5703125" style="282" customWidth="1"/>
    <col min="9177" max="9177" width="13.7109375" style="282" customWidth="1"/>
    <col min="9178" max="9178" width="13.42578125" style="282" customWidth="1"/>
    <col min="9179" max="9179" width="15.42578125" style="282" customWidth="1"/>
    <col min="9180" max="9181" width="10.28515625" style="282" bestFit="1" customWidth="1"/>
    <col min="9182" max="9426" width="9.140625" style="282"/>
    <col min="9427" max="9427" width="5" style="282" customWidth="1"/>
    <col min="9428" max="9428" width="4.7109375" style="282" customWidth="1"/>
    <col min="9429" max="9429" width="5" style="282" customWidth="1"/>
    <col min="9430" max="9430" width="19.7109375" style="282" customWidth="1"/>
    <col min="9431" max="9431" width="49.85546875" style="282" customWidth="1"/>
    <col min="9432" max="9432" width="14.5703125" style="282" customWidth="1"/>
    <col min="9433" max="9433" width="13.7109375" style="282" customWidth="1"/>
    <col min="9434" max="9434" width="13.42578125" style="282" customWidth="1"/>
    <col min="9435" max="9435" width="15.42578125" style="282" customWidth="1"/>
    <col min="9436" max="9437" width="10.28515625" style="282" bestFit="1" customWidth="1"/>
    <col min="9438" max="9682" width="9.140625" style="282"/>
    <col min="9683" max="9683" width="5" style="282" customWidth="1"/>
    <col min="9684" max="9684" width="4.7109375" style="282" customWidth="1"/>
    <col min="9685" max="9685" width="5" style="282" customWidth="1"/>
    <col min="9686" max="9686" width="19.7109375" style="282" customWidth="1"/>
    <col min="9687" max="9687" width="49.85546875" style="282" customWidth="1"/>
    <col min="9688" max="9688" width="14.5703125" style="282" customWidth="1"/>
    <col min="9689" max="9689" width="13.7109375" style="282" customWidth="1"/>
    <col min="9690" max="9690" width="13.42578125" style="282" customWidth="1"/>
    <col min="9691" max="9691" width="15.42578125" style="282" customWidth="1"/>
    <col min="9692" max="9693" width="10.28515625" style="282" bestFit="1" customWidth="1"/>
    <col min="9694" max="9938" width="9.140625" style="282"/>
    <col min="9939" max="9939" width="5" style="282" customWidth="1"/>
    <col min="9940" max="9940" width="4.7109375" style="282" customWidth="1"/>
    <col min="9941" max="9941" width="5" style="282" customWidth="1"/>
    <col min="9942" max="9942" width="19.7109375" style="282" customWidth="1"/>
    <col min="9943" max="9943" width="49.85546875" style="282" customWidth="1"/>
    <col min="9944" max="9944" width="14.5703125" style="282" customWidth="1"/>
    <col min="9945" max="9945" width="13.7109375" style="282" customWidth="1"/>
    <col min="9946" max="9946" width="13.42578125" style="282" customWidth="1"/>
    <col min="9947" max="9947" width="15.42578125" style="282" customWidth="1"/>
    <col min="9948" max="9949" width="10.28515625" style="282" bestFit="1" customWidth="1"/>
    <col min="9950" max="10194" width="9.140625" style="282"/>
    <col min="10195" max="10195" width="5" style="282" customWidth="1"/>
    <col min="10196" max="10196" width="4.7109375" style="282" customWidth="1"/>
    <col min="10197" max="10197" width="5" style="282" customWidth="1"/>
    <col min="10198" max="10198" width="19.7109375" style="282" customWidth="1"/>
    <col min="10199" max="10199" width="49.85546875" style="282" customWidth="1"/>
    <col min="10200" max="10200" width="14.5703125" style="282" customWidth="1"/>
    <col min="10201" max="10201" width="13.7109375" style="282" customWidth="1"/>
    <col min="10202" max="10202" width="13.42578125" style="282" customWidth="1"/>
    <col min="10203" max="10203" width="15.42578125" style="282" customWidth="1"/>
    <col min="10204" max="10205" width="10.28515625" style="282" bestFit="1" customWidth="1"/>
    <col min="10206" max="10450" width="9.140625" style="282"/>
    <col min="10451" max="10451" width="5" style="282" customWidth="1"/>
    <col min="10452" max="10452" width="4.7109375" style="282" customWidth="1"/>
    <col min="10453" max="10453" width="5" style="282" customWidth="1"/>
    <col min="10454" max="10454" width="19.7109375" style="282" customWidth="1"/>
    <col min="10455" max="10455" width="49.85546875" style="282" customWidth="1"/>
    <col min="10456" max="10456" width="14.5703125" style="282" customWidth="1"/>
    <col min="10457" max="10457" width="13.7109375" style="282" customWidth="1"/>
    <col min="10458" max="10458" width="13.42578125" style="282" customWidth="1"/>
    <col min="10459" max="10459" width="15.42578125" style="282" customWidth="1"/>
    <col min="10460" max="10461" width="10.28515625" style="282" bestFit="1" customWidth="1"/>
    <col min="10462" max="10706" width="9.140625" style="282"/>
    <col min="10707" max="10707" width="5" style="282" customWidth="1"/>
    <col min="10708" max="10708" width="4.7109375" style="282" customWidth="1"/>
    <col min="10709" max="10709" width="5" style="282" customWidth="1"/>
    <col min="10710" max="10710" width="19.7109375" style="282" customWidth="1"/>
    <col min="10711" max="10711" width="49.85546875" style="282" customWidth="1"/>
    <col min="10712" max="10712" width="14.5703125" style="282" customWidth="1"/>
    <col min="10713" max="10713" width="13.7109375" style="282" customWidth="1"/>
    <col min="10714" max="10714" width="13.42578125" style="282" customWidth="1"/>
    <col min="10715" max="10715" width="15.42578125" style="282" customWidth="1"/>
    <col min="10716" max="10717" width="10.28515625" style="282" bestFit="1" customWidth="1"/>
    <col min="10718" max="10962" width="9.140625" style="282"/>
    <col min="10963" max="10963" width="5" style="282" customWidth="1"/>
    <col min="10964" max="10964" width="4.7109375" style="282" customWidth="1"/>
    <col min="10965" max="10965" width="5" style="282" customWidth="1"/>
    <col min="10966" max="10966" width="19.7109375" style="282" customWidth="1"/>
    <col min="10967" max="10967" width="49.85546875" style="282" customWidth="1"/>
    <col min="10968" max="10968" width="14.5703125" style="282" customWidth="1"/>
    <col min="10969" max="10969" width="13.7109375" style="282" customWidth="1"/>
    <col min="10970" max="10970" width="13.42578125" style="282" customWidth="1"/>
    <col min="10971" max="10971" width="15.42578125" style="282" customWidth="1"/>
    <col min="10972" max="10973" width="10.28515625" style="282" bestFit="1" customWidth="1"/>
    <col min="10974" max="11218" width="9.140625" style="282"/>
    <col min="11219" max="11219" width="5" style="282" customWidth="1"/>
    <col min="11220" max="11220" width="4.7109375" style="282" customWidth="1"/>
    <col min="11221" max="11221" width="5" style="282" customWidth="1"/>
    <col min="11222" max="11222" width="19.7109375" style="282" customWidth="1"/>
    <col min="11223" max="11223" width="49.85546875" style="282" customWidth="1"/>
    <col min="11224" max="11224" width="14.5703125" style="282" customWidth="1"/>
    <col min="11225" max="11225" width="13.7109375" style="282" customWidth="1"/>
    <col min="11226" max="11226" width="13.42578125" style="282" customWidth="1"/>
    <col min="11227" max="11227" width="15.42578125" style="282" customWidth="1"/>
    <col min="11228" max="11229" width="10.28515625" style="282" bestFit="1" customWidth="1"/>
    <col min="11230" max="11474" width="9.140625" style="282"/>
    <col min="11475" max="11475" width="5" style="282" customWidth="1"/>
    <col min="11476" max="11476" width="4.7109375" style="282" customWidth="1"/>
    <col min="11477" max="11477" width="5" style="282" customWidth="1"/>
    <col min="11478" max="11478" width="19.7109375" style="282" customWidth="1"/>
    <col min="11479" max="11479" width="49.85546875" style="282" customWidth="1"/>
    <col min="11480" max="11480" width="14.5703125" style="282" customWidth="1"/>
    <col min="11481" max="11481" width="13.7109375" style="282" customWidth="1"/>
    <col min="11482" max="11482" width="13.42578125" style="282" customWidth="1"/>
    <col min="11483" max="11483" width="15.42578125" style="282" customWidth="1"/>
    <col min="11484" max="11485" width="10.28515625" style="282" bestFit="1" customWidth="1"/>
    <col min="11486" max="11730" width="9.140625" style="282"/>
    <col min="11731" max="11731" width="5" style="282" customWidth="1"/>
    <col min="11732" max="11732" width="4.7109375" style="282" customWidth="1"/>
    <col min="11733" max="11733" width="5" style="282" customWidth="1"/>
    <col min="11734" max="11734" width="19.7109375" style="282" customWidth="1"/>
    <col min="11735" max="11735" width="49.85546875" style="282" customWidth="1"/>
    <col min="11736" max="11736" width="14.5703125" style="282" customWidth="1"/>
    <col min="11737" max="11737" width="13.7109375" style="282" customWidth="1"/>
    <col min="11738" max="11738" width="13.42578125" style="282" customWidth="1"/>
    <col min="11739" max="11739" width="15.42578125" style="282" customWidth="1"/>
    <col min="11740" max="11741" width="10.28515625" style="282" bestFit="1" customWidth="1"/>
    <col min="11742" max="11986" width="9.140625" style="282"/>
    <col min="11987" max="11987" width="5" style="282" customWidth="1"/>
    <col min="11988" max="11988" width="4.7109375" style="282" customWidth="1"/>
    <col min="11989" max="11989" width="5" style="282" customWidth="1"/>
    <col min="11990" max="11990" width="19.7109375" style="282" customWidth="1"/>
    <col min="11991" max="11991" width="49.85546875" style="282" customWidth="1"/>
    <col min="11992" max="11992" width="14.5703125" style="282" customWidth="1"/>
    <col min="11993" max="11993" width="13.7109375" style="282" customWidth="1"/>
    <col min="11994" max="11994" width="13.42578125" style="282" customWidth="1"/>
    <col min="11995" max="11995" width="15.42578125" style="282" customWidth="1"/>
    <col min="11996" max="11997" width="10.28515625" style="282" bestFit="1" customWidth="1"/>
    <col min="11998" max="12242" width="9.140625" style="282"/>
    <col min="12243" max="12243" width="5" style="282" customWidth="1"/>
    <col min="12244" max="12244" width="4.7109375" style="282" customWidth="1"/>
    <col min="12245" max="12245" width="5" style="282" customWidth="1"/>
    <col min="12246" max="12246" width="19.7109375" style="282" customWidth="1"/>
    <col min="12247" max="12247" width="49.85546875" style="282" customWidth="1"/>
    <col min="12248" max="12248" width="14.5703125" style="282" customWidth="1"/>
    <col min="12249" max="12249" width="13.7109375" style="282" customWidth="1"/>
    <col min="12250" max="12250" width="13.42578125" style="282" customWidth="1"/>
    <col min="12251" max="12251" width="15.42578125" style="282" customWidth="1"/>
    <col min="12252" max="12253" width="10.28515625" style="282" bestFit="1" customWidth="1"/>
    <col min="12254" max="12498" width="9.140625" style="282"/>
    <col min="12499" max="12499" width="5" style="282" customWidth="1"/>
    <col min="12500" max="12500" width="4.7109375" style="282" customWidth="1"/>
    <col min="12501" max="12501" width="5" style="282" customWidth="1"/>
    <col min="12502" max="12502" width="19.7109375" style="282" customWidth="1"/>
    <col min="12503" max="12503" width="49.85546875" style="282" customWidth="1"/>
    <col min="12504" max="12504" width="14.5703125" style="282" customWidth="1"/>
    <col min="12505" max="12505" width="13.7109375" style="282" customWidth="1"/>
    <col min="12506" max="12506" width="13.42578125" style="282" customWidth="1"/>
    <col min="12507" max="12507" width="15.42578125" style="282" customWidth="1"/>
    <col min="12508" max="12509" width="10.28515625" style="282" bestFit="1" customWidth="1"/>
    <col min="12510" max="12754" width="9.140625" style="282"/>
    <col min="12755" max="12755" width="5" style="282" customWidth="1"/>
    <col min="12756" max="12756" width="4.7109375" style="282" customWidth="1"/>
    <col min="12757" max="12757" width="5" style="282" customWidth="1"/>
    <col min="12758" max="12758" width="19.7109375" style="282" customWidth="1"/>
    <col min="12759" max="12759" width="49.85546875" style="282" customWidth="1"/>
    <col min="12760" max="12760" width="14.5703125" style="282" customWidth="1"/>
    <col min="12761" max="12761" width="13.7109375" style="282" customWidth="1"/>
    <col min="12762" max="12762" width="13.42578125" style="282" customWidth="1"/>
    <col min="12763" max="12763" width="15.42578125" style="282" customWidth="1"/>
    <col min="12764" max="12765" width="10.28515625" style="282" bestFit="1" customWidth="1"/>
    <col min="12766" max="13010" width="9.140625" style="282"/>
    <col min="13011" max="13011" width="5" style="282" customWidth="1"/>
    <col min="13012" max="13012" width="4.7109375" style="282" customWidth="1"/>
    <col min="13013" max="13013" width="5" style="282" customWidth="1"/>
    <col min="13014" max="13014" width="19.7109375" style="282" customWidth="1"/>
    <col min="13015" max="13015" width="49.85546875" style="282" customWidth="1"/>
    <col min="13016" max="13016" width="14.5703125" style="282" customWidth="1"/>
    <col min="13017" max="13017" width="13.7109375" style="282" customWidth="1"/>
    <col min="13018" max="13018" width="13.42578125" style="282" customWidth="1"/>
    <col min="13019" max="13019" width="15.42578125" style="282" customWidth="1"/>
    <col min="13020" max="13021" width="10.28515625" style="282" bestFit="1" customWidth="1"/>
    <col min="13022" max="13266" width="9.140625" style="282"/>
    <col min="13267" max="13267" width="5" style="282" customWidth="1"/>
    <col min="13268" max="13268" width="4.7109375" style="282" customWidth="1"/>
    <col min="13269" max="13269" width="5" style="282" customWidth="1"/>
    <col min="13270" max="13270" width="19.7109375" style="282" customWidth="1"/>
    <col min="13271" max="13271" width="49.85546875" style="282" customWidth="1"/>
    <col min="13272" max="13272" width="14.5703125" style="282" customWidth="1"/>
    <col min="13273" max="13273" width="13.7109375" style="282" customWidth="1"/>
    <col min="13274" max="13274" width="13.42578125" style="282" customWidth="1"/>
    <col min="13275" max="13275" width="15.42578125" style="282" customWidth="1"/>
    <col min="13276" max="13277" width="10.28515625" style="282" bestFit="1" customWidth="1"/>
    <col min="13278" max="13522" width="9.140625" style="282"/>
    <col min="13523" max="13523" width="5" style="282" customWidth="1"/>
    <col min="13524" max="13524" width="4.7109375" style="282" customWidth="1"/>
    <col min="13525" max="13525" width="5" style="282" customWidth="1"/>
    <col min="13526" max="13526" width="19.7109375" style="282" customWidth="1"/>
    <col min="13527" max="13527" width="49.85546875" style="282" customWidth="1"/>
    <col min="13528" max="13528" width="14.5703125" style="282" customWidth="1"/>
    <col min="13529" max="13529" width="13.7109375" style="282" customWidth="1"/>
    <col min="13530" max="13530" width="13.42578125" style="282" customWidth="1"/>
    <col min="13531" max="13531" width="15.42578125" style="282" customWidth="1"/>
    <col min="13532" max="13533" width="10.28515625" style="282" bestFit="1" customWidth="1"/>
    <col min="13534" max="13778" width="9.140625" style="282"/>
    <col min="13779" max="13779" width="5" style="282" customWidth="1"/>
    <col min="13780" max="13780" width="4.7109375" style="282" customWidth="1"/>
    <col min="13781" max="13781" width="5" style="282" customWidth="1"/>
    <col min="13782" max="13782" width="19.7109375" style="282" customWidth="1"/>
    <col min="13783" max="13783" width="49.85546875" style="282" customWidth="1"/>
    <col min="13784" max="13784" width="14.5703125" style="282" customWidth="1"/>
    <col min="13785" max="13785" width="13.7109375" style="282" customWidth="1"/>
    <col min="13786" max="13786" width="13.42578125" style="282" customWidth="1"/>
    <col min="13787" max="13787" width="15.42578125" style="282" customWidth="1"/>
    <col min="13788" max="13789" width="10.28515625" style="282" bestFit="1" customWidth="1"/>
    <col min="13790" max="14034" width="9.140625" style="282"/>
    <col min="14035" max="14035" width="5" style="282" customWidth="1"/>
    <col min="14036" max="14036" width="4.7109375" style="282" customWidth="1"/>
    <col min="14037" max="14037" width="5" style="282" customWidth="1"/>
    <col min="14038" max="14038" width="19.7109375" style="282" customWidth="1"/>
    <col min="14039" max="14039" width="49.85546875" style="282" customWidth="1"/>
    <col min="14040" max="14040" width="14.5703125" style="282" customWidth="1"/>
    <col min="14041" max="14041" width="13.7109375" style="282" customWidth="1"/>
    <col min="14042" max="14042" width="13.42578125" style="282" customWidth="1"/>
    <col min="14043" max="14043" width="15.42578125" style="282" customWidth="1"/>
    <col min="14044" max="14045" width="10.28515625" style="282" bestFit="1" customWidth="1"/>
    <col min="14046" max="14290" width="9.140625" style="282"/>
    <col min="14291" max="14291" width="5" style="282" customWidth="1"/>
    <col min="14292" max="14292" width="4.7109375" style="282" customWidth="1"/>
    <col min="14293" max="14293" width="5" style="282" customWidth="1"/>
    <col min="14294" max="14294" width="19.7109375" style="282" customWidth="1"/>
    <col min="14295" max="14295" width="49.85546875" style="282" customWidth="1"/>
    <col min="14296" max="14296" width="14.5703125" style="282" customWidth="1"/>
    <col min="14297" max="14297" width="13.7109375" style="282" customWidth="1"/>
    <col min="14298" max="14298" width="13.42578125" style="282" customWidth="1"/>
    <col min="14299" max="14299" width="15.42578125" style="282" customWidth="1"/>
    <col min="14300" max="14301" width="10.28515625" style="282" bestFit="1" customWidth="1"/>
    <col min="14302" max="14546" width="9.140625" style="282"/>
    <col min="14547" max="14547" width="5" style="282" customWidth="1"/>
    <col min="14548" max="14548" width="4.7109375" style="282" customWidth="1"/>
    <col min="14549" max="14549" width="5" style="282" customWidth="1"/>
    <col min="14550" max="14550" width="19.7109375" style="282" customWidth="1"/>
    <col min="14551" max="14551" width="49.85546875" style="282" customWidth="1"/>
    <col min="14552" max="14552" width="14.5703125" style="282" customWidth="1"/>
    <col min="14553" max="14553" width="13.7109375" style="282" customWidth="1"/>
    <col min="14554" max="14554" width="13.42578125" style="282" customWidth="1"/>
    <col min="14555" max="14555" width="15.42578125" style="282" customWidth="1"/>
    <col min="14556" max="14557" width="10.28515625" style="282" bestFit="1" customWidth="1"/>
    <col min="14558" max="14802" width="9.140625" style="282"/>
    <col min="14803" max="14803" width="5" style="282" customWidth="1"/>
    <col min="14804" max="14804" width="4.7109375" style="282" customWidth="1"/>
    <col min="14805" max="14805" width="5" style="282" customWidth="1"/>
    <col min="14806" max="14806" width="19.7109375" style="282" customWidth="1"/>
    <col min="14807" max="14807" width="49.85546875" style="282" customWidth="1"/>
    <col min="14808" max="14808" width="14.5703125" style="282" customWidth="1"/>
    <col min="14809" max="14809" width="13.7109375" style="282" customWidth="1"/>
    <col min="14810" max="14810" width="13.42578125" style="282" customWidth="1"/>
    <col min="14811" max="14811" width="15.42578125" style="282" customWidth="1"/>
    <col min="14812" max="14813" width="10.28515625" style="282" bestFit="1" customWidth="1"/>
    <col min="14814" max="15058" width="9.140625" style="282"/>
    <col min="15059" max="15059" width="5" style="282" customWidth="1"/>
    <col min="15060" max="15060" width="4.7109375" style="282" customWidth="1"/>
    <col min="15061" max="15061" width="5" style="282" customWidth="1"/>
    <col min="15062" max="15062" width="19.7109375" style="282" customWidth="1"/>
    <col min="15063" max="15063" width="49.85546875" style="282" customWidth="1"/>
    <col min="15064" max="15064" width="14.5703125" style="282" customWidth="1"/>
    <col min="15065" max="15065" width="13.7109375" style="282" customWidth="1"/>
    <col min="15066" max="15066" width="13.42578125" style="282" customWidth="1"/>
    <col min="15067" max="15067" width="15.42578125" style="282" customWidth="1"/>
    <col min="15068" max="15069" width="10.28515625" style="282" bestFit="1" customWidth="1"/>
    <col min="15070" max="15314" width="9.140625" style="282"/>
    <col min="15315" max="15315" width="5" style="282" customWidth="1"/>
    <col min="15316" max="15316" width="4.7109375" style="282" customWidth="1"/>
    <col min="15317" max="15317" width="5" style="282" customWidth="1"/>
    <col min="15318" max="15318" width="19.7109375" style="282" customWidth="1"/>
    <col min="15319" max="15319" width="49.85546875" style="282" customWidth="1"/>
    <col min="15320" max="15320" width="14.5703125" style="282" customWidth="1"/>
    <col min="15321" max="15321" width="13.7109375" style="282" customWidth="1"/>
    <col min="15322" max="15322" width="13.42578125" style="282" customWidth="1"/>
    <col min="15323" max="15323" width="15.42578125" style="282" customWidth="1"/>
    <col min="15324" max="15325" width="10.28515625" style="282" bestFit="1" customWidth="1"/>
    <col min="15326" max="15570" width="9.140625" style="282"/>
    <col min="15571" max="15571" width="5" style="282" customWidth="1"/>
    <col min="15572" max="15572" width="4.7109375" style="282" customWidth="1"/>
    <col min="15573" max="15573" width="5" style="282" customWidth="1"/>
    <col min="15574" max="15574" width="19.7109375" style="282" customWidth="1"/>
    <col min="15575" max="15575" width="49.85546875" style="282" customWidth="1"/>
    <col min="15576" max="15576" width="14.5703125" style="282" customWidth="1"/>
    <col min="15577" max="15577" width="13.7109375" style="282" customWidth="1"/>
    <col min="15578" max="15578" width="13.42578125" style="282" customWidth="1"/>
    <col min="15579" max="15579" width="15.42578125" style="282" customWidth="1"/>
    <col min="15580" max="15581" width="10.28515625" style="282" bestFit="1" customWidth="1"/>
    <col min="15582" max="15826" width="9.140625" style="282"/>
    <col min="15827" max="15827" width="5" style="282" customWidth="1"/>
    <col min="15828" max="15828" width="4.7109375" style="282" customWidth="1"/>
    <col min="15829" max="15829" width="5" style="282" customWidth="1"/>
    <col min="15830" max="15830" width="19.7109375" style="282" customWidth="1"/>
    <col min="15831" max="15831" width="49.85546875" style="282" customWidth="1"/>
    <col min="15832" max="15832" width="14.5703125" style="282" customWidth="1"/>
    <col min="15833" max="15833" width="13.7109375" style="282" customWidth="1"/>
    <col min="15834" max="15834" width="13.42578125" style="282" customWidth="1"/>
    <col min="15835" max="15835" width="15.42578125" style="282" customWidth="1"/>
    <col min="15836" max="15837" width="10.28515625" style="282" bestFit="1" customWidth="1"/>
    <col min="15838" max="16082" width="9.140625" style="282"/>
    <col min="16083" max="16083" width="5" style="282" customWidth="1"/>
    <col min="16084" max="16084" width="4.7109375" style="282" customWidth="1"/>
    <col min="16085" max="16085" width="5" style="282" customWidth="1"/>
    <col min="16086" max="16086" width="19.7109375" style="282" customWidth="1"/>
    <col min="16087" max="16087" width="49.85546875" style="282" customWidth="1"/>
    <col min="16088" max="16088" width="14.5703125" style="282" customWidth="1"/>
    <col min="16089" max="16089" width="13.7109375" style="282" customWidth="1"/>
    <col min="16090" max="16090" width="13.42578125" style="282" customWidth="1"/>
    <col min="16091" max="16091" width="15.42578125" style="282" customWidth="1"/>
    <col min="16092" max="16093" width="10.28515625" style="282" bestFit="1" customWidth="1"/>
    <col min="16094" max="16384" width="9.140625" style="282"/>
  </cols>
  <sheetData>
    <row r="1" spans="1:8">
      <c r="B1" s="282" t="s">
        <v>43</v>
      </c>
      <c r="D1" s="284" t="s">
        <v>447</v>
      </c>
    </row>
    <row r="2" spans="1:8">
      <c r="D2" s="284" t="s">
        <v>24</v>
      </c>
    </row>
    <row r="3" spans="1:8">
      <c r="D3" s="285" t="s">
        <v>216</v>
      </c>
    </row>
    <row r="4" spans="1:8">
      <c r="B4" s="286"/>
      <c r="D4" s="286"/>
    </row>
    <row r="5" spans="1:8" ht="61.5" customHeight="1">
      <c r="A5" s="348" t="s">
        <v>250</v>
      </c>
      <c r="B5" s="348"/>
      <c r="C5" s="348"/>
      <c r="D5" s="348"/>
    </row>
    <row r="6" spans="1:8">
      <c r="B6" s="287"/>
      <c r="C6" s="288"/>
      <c r="D6" s="287" t="s">
        <v>7</v>
      </c>
    </row>
    <row r="7" spans="1:8" s="290" customFormat="1" ht="104.25" customHeight="1">
      <c r="A7" s="350" t="s">
        <v>0</v>
      </c>
      <c r="B7" s="351"/>
      <c r="C7" s="352" t="s">
        <v>97</v>
      </c>
      <c r="D7" s="289" t="s">
        <v>98</v>
      </c>
    </row>
    <row r="8" spans="1:8" s="290" customFormat="1" ht="33.75" customHeight="1">
      <c r="A8" s="291" t="s">
        <v>2</v>
      </c>
      <c r="B8" s="291" t="s">
        <v>14</v>
      </c>
      <c r="C8" s="353"/>
      <c r="D8" s="291" t="s">
        <v>44</v>
      </c>
    </row>
    <row r="9" spans="1:8" s="290" customFormat="1" ht="17.25" hidden="1" customHeight="1">
      <c r="A9" s="292"/>
      <c r="B9" s="292"/>
      <c r="C9" s="291" t="s">
        <v>99</v>
      </c>
      <c r="D9" s="264">
        <f>D19+D39+D73+D89+D114+D144+D181+D205++D211+D226</f>
        <v>4001194.8</v>
      </c>
    </row>
    <row r="10" spans="1:8" s="290" customFormat="1" ht="17.25" hidden="1" customHeight="1">
      <c r="A10" s="292"/>
      <c r="B10" s="292"/>
      <c r="C10" s="291" t="s">
        <v>100</v>
      </c>
      <c r="D10" s="293"/>
    </row>
    <row r="11" spans="1:8" s="295" customFormat="1" ht="17.25" hidden="1" customHeight="1">
      <c r="A11" s="354" t="s">
        <v>101</v>
      </c>
      <c r="B11" s="355"/>
      <c r="C11" s="356"/>
      <c r="D11" s="294">
        <f>D9</f>
        <v>4001194.8</v>
      </c>
    </row>
    <row r="12" spans="1:8" s="295" customFormat="1" ht="17.25" hidden="1" customHeight="1">
      <c r="A12" s="357" t="s">
        <v>3</v>
      </c>
      <c r="B12" s="358"/>
      <c r="C12" s="359"/>
      <c r="D12" s="296"/>
    </row>
    <row r="13" spans="1:8" ht="17.25" hidden="1" customHeight="1">
      <c r="A13" s="360" t="s">
        <v>25</v>
      </c>
      <c r="B13" s="360"/>
      <c r="C13" s="360"/>
      <c r="D13" s="264">
        <f>D9</f>
        <v>4001194.8</v>
      </c>
    </row>
    <row r="14" spans="1:8" ht="34.5" hidden="1" customHeight="1">
      <c r="A14" s="297" t="s">
        <v>102</v>
      </c>
      <c r="B14" s="297"/>
      <c r="C14" s="296"/>
      <c r="D14" s="298"/>
    </row>
    <row r="15" spans="1:8" ht="17.25" customHeight="1">
      <c r="A15" s="299">
        <v>1212</v>
      </c>
      <c r="B15" s="349" t="s">
        <v>38</v>
      </c>
      <c r="C15" s="349"/>
      <c r="D15" s="264">
        <f>D9</f>
        <v>4001194.8</v>
      </c>
      <c r="H15" s="300"/>
    </row>
    <row r="16" spans="1:8" s="295" customFormat="1">
      <c r="A16" s="297"/>
      <c r="B16" s="297"/>
      <c r="C16" s="296" t="s">
        <v>3</v>
      </c>
      <c r="D16" s="296"/>
    </row>
    <row r="17" spans="1:8" ht="34.5">
      <c r="A17" s="301"/>
      <c r="B17" s="299">
        <v>12007</v>
      </c>
      <c r="C17" s="263" t="s">
        <v>103</v>
      </c>
      <c r="D17" s="264">
        <f>+D19+D39+D73+D89+D114+D144+D181+D205+D211+D226</f>
        <v>4001194.8</v>
      </c>
      <c r="H17" s="300"/>
    </row>
    <row r="18" spans="1:8" s="295" customFormat="1">
      <c r="A18" s="297"/>
      <c r="B18" s="297"/>
      <c r="C18" s="296" t="s">
        <v>8</v>
      </c>
      <c r="D18" s="297"/>
    </row>
    <row r="19" spans="1:8" s="295" customFormat="1">
      <c r="A19" s="297"/>
      <c r="B19" s="297"/>
      <c r="C19" s="302" t="s">
        <v>251</v>
      </c>
      <c r="D19" s="303">
        <f>SUM(D21:D38)</f>
        <v>231044.20000000004</v>
      </c>
    </row>
    <row r="20" spans="1:8" s="295" customFormat="1">
      <c r="A20" s="297"/>
      <c r="B20" s="297"/>
      <c r="C20" s="304" t="s">
        <v>104</v>
      </c>
      <c r="D20" s="297"/>
    </row>
    <row r="21" spans="1:8" s="295" customFormat="1" ht="33" customHeight="1">
      <c r="A21" s="297"/>
      <c r="B21" s="297"/>
      <c r="C21" s="304" t="s">
        <v>252</v>
      </c>
      <c r="D21" s="264">
        <v>3418.4</v>
      </c>
    </row>
    <row r="22" spans="1:8" s="295" customFormat="1" ht="25.5" customHeight="1">
      <c r="A22" s="297"/>
      <c r="B22" s="297"/>
      <c r="C22" s="304" t="s">
        <v>253</v>
      </c>
      <c r="D22" s="264">
        <v>4979.3999999999996</v>
      </c>
    </row>
    <row r="23" spans="1:8" s="295" customFormat="1" ht="36.75" customHeight="1">
      <c r="A23" s="297"/>
      <c r="B23" s="297"/>
      <c r="C23" s="304" t="s">
        <v>254</v>
      </c>
      <c r="D23" s="264">
        <v>11122.2</v>
      </c>
    </row>
    <row r="24" spans="1:8" s="295" customFormat="1" ht="56.25" customHeight="1">
      <c r="A24" s="297"/>
      <c r="B24" s="297"/>
      <c r="C24" s="304" t="s">
        <v>255</v>
      </c>
      <c r="D24" s="264">
        <v>3815.4</v>
      </c>
    </row>
    <row r="25" spans="1:8" s="295" customFormat="1" ht="60" customHeight="1">
      <c r="A25" s="297"/>
      <c r="B25" s="297"/>
      <c r="C25" s="304" t="s">
        <v>256</v>
      </c>
      <c r="D25" s="264">
        <v>87115.7</v>
      </c>
    </row>
    <row r="26" spans="1:8" s="295" customFormat="1" ht="59.25" customHeight="1">
      <c r="A26" s="297"/>
      <c r="B26" s="297"/>
      <c r="C26" s="304" t="s">
        <v>257</v>
      </c>
      <c r="D26" s="264">
        <v>19094.8</v>
      </c>
    </row>
    <row r="27" spans="1:8" s="295" customFormat="1" ht="36" customHeight="1">
      <c r="A27" s="297"/>
      <c r="B27" s="297"/>
      <c r="C27" s="304" t="s">
        <v>258</v>
      </c>
      <c r="D27" s="264">
        <v>6675</v>
      </c>
    </row>
    <row r="28" spans="1:8" s="295" customFormat="1" ht="34.5">
      <c r="A28" s="297"/>
      <c r="B28" s="297"/>
      <c r="C28" s="304" t="s">
        <v>259</v>
      </c>
      <c r="D28" s="264">
        <v>15832.2</v>
      </c>
    </row>
    <row r="29" spans="1:8" s="295" customFormat="1" ht="103.5">
      <c r="A29" s="297"/>
      <c r="B29" s="297"/>
      <c r="C29" s="304" t="s">
        <v>260</v>
      </c>
      <c r="D29" s="264">
        <v>5392.7</v>
      </c>
    </row>
    <row r="30" spans="1:8" s="295" customFormat="1" ht="34.5">
      <c r="A30" s="297"/>
      <c r="B30" s="297"/>
      <c r="C30" s="304" t="s">
        <v>261</v>
      </c>
      <c r="D30" s="264">
        <v>6886.8</v>
      </c>
    </row>
    <row r="31" spans="1:8" s="295" customFormat="1" ht="34.5">
      <c r="A31" s="297"/>
      <c r="B31" s="297"/>
      <c r="C31" s="304" t="s">
        <v>262</v>
      </c>
      <c r="D31" s="264">
        <v>3323.5</v>
      </c>
    </row>
    <row r="32" spans="1:8" s="295" customFormat="1" ht="34.5">
      <c r="A32" s="297"/>
      <c r="B32" s="297"/>
      <c r="C32" s="304" t="s">
        <v>263</v>
      </c>
      <c r="D32" s="264">
        <v>30552.3</v>
      </c>
    </row>
    <row r="33" spans="1:4" s="295" customFormat="1" ht="51.75">
      <c r="A33" s="297"/>
      <c r="B33" s="297"/>
      <c r="C33" s="304" t="s">
        <v>264</v>
      </c>
      <c r="D33" s="264">
        <v>4062</v>
      </c>
    </row>
    <row r="34" spans="1:4" s="295" customFormat="1" ht="36.75" customHeight="1">
      <c r="A34" s="297"/>
      <c r="B34" s="297"/>
      <c r="C34" s="304" t="s">
        <v>265</v>
      </c>
      <c r="D34" s="264">
        <v>3887.6</v>
      </c>
    </row>
    <row r="35" spans="1:4" s="295" customFormat="1" ht="32.25" customHeight="1">
      <c r="A35" s="297"/>
      <c r="B35" s="297"/>
      <c r="C35" s="304" t="s">
        <v>266</v>
      </c>
      <c r="D35" s="264">
        <v>5326</v>
      </c>
    </row>
    <row r="36" spans="1:4" s="295" customFormat="1" ht="31.5" customHeight="1">
      <c r="A36" s="297"/>
      <c r="B36" s="297"/>
      <c r="C36" s="304" t="s">
        <v>267</v>
      </c>
      <c r="D36" s="264">
        <v>8813</v>
      </c>
    </row>
    <row r="37" spans="1:4" s="295" customFormat="1" ht="34.5">
      <c r="A37" s="297"/>
      <c r="B37" s="297"/>
      <c r="C37" s="304" t="s">
        <v>268</v>
      </c>
      <c r="D37" s="264">
        <v>6805</v>
      </c>
    </row>
    <row r="38" spans="1:4" s="295" customFormat="1">
      <c r="A38" s="297"/>
      <c r="B38" s="297"/>
      <c r="C38" s="304" t="s">
        <v>269</v>
      </c>
      <c r="D38" s="264">
        <v>3942.2</v>
      </c>
    </row>
    <row r="39" spans="1:4" ht="24.75" customHeight="1">
      <c r="A39" s="298"/>
      <c r="B39" s="298"/>
      <c r="C39" s="305" t="s">
        <v>111</v>
      </c>
      <c r="D39" s="262">
        <f>SUM(D41:D72)</f>
        <v>530951.69999999995</v>
      </c>
    </row>
    <row r="40" spans="1:4">
      <c r="A40" s="298"/>
      <c r="B40" s="298"/>
      <c r="C40" s="296" t="s">
        <v>104</v>
      </c>
      <c r="D40" s="306"/>
    </row>
    <row r="41" spans="1:4" ht="120.75">
      <c r="A41" s="298"/>
      <c r="B41" s="298"/>
      <c r="C41" s="296" t="s">
        <v>270</v>
      </c>
      <c r="D41" s="307">
        <v>52444.4</v>
      </c>
    </row>
    <row r="42" spans="1:4" ht="34.5">
      <c r="A42" s="298"/>
      <c r="B42" s="298"/>
      <c r="C42" s="296" t="s">
        <v>271</v>
      </c>
      <c r="D42" s="307">
        <v>56159.4</v>
      </c>
    </row>
    <row r="43" spans="1:4" ht="34.5">
      <c r="A43" s="298"/>
      <c r="B43" s="298"/>
      <c r="C43" s="296" t="s">
        <v>272</v>
      </c>
      <c r="D43" s="307">
        <v>31370.5</v>
      </c>
    </row>
    <row r="44" spans="1:4" ht="51.75">
      <c r="A44" s="298"/>
      <c r="B44" s="298"/>
      <c r="C44" s="296" t="s">
        <v>273</v>
      </c>
      <c r="D44" s="307">
        <v>24205.5</v>
      </c>
    </row>
    <row r="45" spans="1:4" ht="34.5">
      <c r="A45" s="298"/>
      <c r="B45" s="298"/>
      <c r="C45" s="296" t="s">
        <v>274</v>
      </c>
      <c r="D45" s="307">
        <v>10911.6</v>
      </c>
    </row>
    <row r="46" spans="1:4" ht="34.5">
      <c r="A46" s="298"/>
      <c r="B46" s="298"/>
      <c r="C46" s="296" t="s">
        <v>275</v>
      </c>
      <c r="D46" s="307">
        <v>27243</v>
      </c>
    </row>
    <row r="47" spans="1:4" ht="34.5">
      <c r="A47" s="298"/>
      <c r="B47" s="298"/>
      <c r="C47" s="296" t="s">
        <v>276</v>
      </c>
      <c r="D47" s="307">
        <v>9022.7999999999993</v>
      </c>
    </row>
    <row r="48" spans="1:4" ht="34.5">
      <c r="A48" s="298"/>
      <c r="B48" s="298"/>
      <c r="C48" s="296" t="s">
        <v>277</v>
      </c>
      <c r="D48" s="307">
        <v>9656.4</v>
      </c>
    </row>
    <row r="49" spans="1:4" ht="34.5">
      <c r="A49" s="298"/>
      <c r="B49" s="298"/>
      <c r="C49" s="296" t="s">
        <v>278</v>
      </c>
      <c r="D49" s="307">
        <v>17813.8</v>
      </c>
    </row>
    <row r="50" spans="1:4" ht="35.25" customHeight="1">
      <c r="A50" s="298"/>
      <c r="B50" s="298"/>
      <c r="C50" s="296" t="s">
        <v>279</v>
      </c>
      <c r="D50" s="307">
        <v>5440.4</v>
      </c>
    </row>
    <row r="51" spans="1:4" ht="34.5">
      <c r="A51" s="298"/>
      <c r="B51" s="298"/>
      <c r="C51" s="296" t="s">
        <v>280</v>
      </c>
      <c r="D51" s="307">
        <v>10811.9</v>
      </c>
    </row>
    <row r="52" spans="1:4" ht="34.5">
      <c r="A52" s="298"/>
      <c r="B52" s="298"/>
      <c r="C52" s="296" t="s">
        <v>281</v>
      </c>
      <c r="D52" s="307">
        <v>30667.1</v>
      </c>
    </row>
    <row r="53" spans="1:4" ht="36.75" customHeight="1">
      <c r="A53" s="298"/>
      <c r="B53" s="298"/>
      <c r="C53" s="296" t="s">
        <v>282</v>
      </c>
      <c r="D53" s="307">
        <v>16164.4</v>
      </c>
    </row>
    <row r="54" spans="1:4" ht="28.5" customHeight="1">
      <c r="A54" s="298"/>
      <c r="B54" s="298"/>
      <c r="C54" s="296" t="s">
        <v>283</v>
      </c>
      <c r="D54" s="307">
        <v>5341.9</v>
      </c>
    </row>
    <row r="55" spans="1:4" ht="51.75">
      <c r="A55" s="298"/>
      <c r="B55" s="298"/>
      <c r="C55" s="296" t="s">
        <v>284</v>
      </c>
      <c r="D55" s="307">
        <v>2911.9</v>
      </c>
    </row>
    <row r="56" spans="1:4" ht="62.25" customHeight="1">
      <c r="A56" s="298"/>
      <c r="B56" s="298"/>
      <c r="C56" s="296" t="s">
        <v>285</v>
      </c>
      <c r="D56" s="307">
        <v>3917</v>
      </c>
    </row>
    <row r="57" spans="1:4" ht="60" customHeight="1">
      <c r="A57" s="298"/>
      <c r="B57" s="298"/>
      <c r="C57" s="296" t="s">
        <v>286</v>
      </c>
      <c r="D57" s="307">
        <v>1977.4</v>
      </c>
    </row>
    <row r="58" spans="1:4" ht="53.25" customHeight="1">
      <c r="A58" s="298"/>
      <c r="B58" s="298"/>
      <c r="C58" s="296" t="s">
        <v>287</v>
      </c>
      <c r="D58" s="307">
        <v>10488.5</v>
      </c>
    </row>
    <row r="59" spans="1:4" ht="69.75" customHeight="1">
      <c r="A59" s="298"/>
      <c r="B59" s="298"/>
      <c r="C59" s="296" t="s">
        <v>288</v>
      </c>
      <c r="D59" s="307">
        <v>3392.8</v>
      </c>
    </row>
    <row r="60" spans="1:4" ht="30" customHeight="1">
      <c r="A60" s="298"/>
      <c r="B60" s="298"/>
      <c r="C60" s="296" t="s">
        <v>289</v>
      </c>
      <c r="D60" s="307">
        <v>20249.400000000001</v>
      </c>
    </row>
    <row r="61" spans="1:4" ht="61.5" customHeight="1">
      <c r="A61" s="298"/>
      <c r="B61" s="298"/>
      <c r="C61" s="296" t="s">
        <v>290</v>
      </c>
      <c r="D61" s="307">
        <v>6288.1</v>
      </c>
    </row>
    <row r="62" spans="1:4" ht="35.25" customHeight="1">
      <c r="A62" s="298"/>
      <c r="B62" s="298"/>
      <c r="C62" s="296" t="s">
        <v>291</v>
      </c>
      <c r="D62" s="307">
        <v>5140</v>
      </c>
    </row>
    <row r="63" spans="1:4" ht="40.5" customHeight="1">
      <c r="A63" s="298"/>
      <c r="B63" s="298"/>
      <c r="C63" s="296" t="s">
        <v>292</v>
      </c>
      <c r="D63" s="307">
        <v>12612.5</v>
      </c>
    </row>
    <row r="64" spans="1:4" ht="51.75">
      <c r="A64" s="298"/>
      <c r="B64" s="298"/>
      <c r="C64" s="296" t="s">
        <v>293</v>
      </c>
      <c r="D64" s="307">
        <v>7443.5</v>
      </c>
    </row>
    <row r="65" spans="1:4" ht="38.25" customHeight="1">
      <c r="A65" s="298"/>
      <c r="B65" s="298"/>
      <c r="C65" s="296" t="s">
        <v>294</v>
      </c>
      <c r="D65" s="307">
        <v>7346.3</v>
      </c>
    </row>
    <row r="66" spans="1:4" ht="38.25" customHeight="1">
      <c r="A66" s="298"/>
      <c r="B66" s="298"/>
      <c r="C66" s="296" t="s">
        <v>295</v>
      </c>
      <c r="D66" s="307">
        <v>3401.9</v>
      </c>
    </row>
    <row r="67" spans="1:4" ht="38.25" customHeight="1">
      <c r="A67" s="298"/>
      <c r="B67" s="298"/>
      <c r="C67" s="296" t="s">
        <v>296</v>
      </c>
      <c r="D67" s="307">
        <v>27662.6</v>
      </c>
    </row>
    <row r="68" spans="1:4" ht="38.25" customHeight="1">
      <c r="A68" s="298"/>
      <c r="B68" s="298"/>
      <c r="C68" s="296" t="s">
        <v>297</v>
      </c>
      <c r="D68" s="307">
        <v>23886</v>
      </c>
    </row>
    <row r="69" spans="1:4" ht="34.5">
      <c r="A69" s="298"/>
      <c r="B69" s="298"/>
      <c r="C69" s="296" t="s">
        <v>298</v>
      </c>
      <c r="D69" s="307">
        <v>15904</v>
      </c>
    </row>
    <row r="70" spans="1:4">
      <c r="A70" s="298"/>
      <c r="B70" s="298"/>
      <c r="C70" s="296" t="s">
        <v>299</v>
      </c>
      <c r="D70" s="307">
        <v>65280.7</v>
      </c>
    </row>
    <row r="71" spans="1:4" ht="34.5">
      <c r="A71" s="298"/>
      <c r="B71" s="298"/>
      <c r="C71" s="54" t="s">
        <v>453</v>
      </c>
      <c r="D71" s="307">
        <v>2772.9</v>
      </c>
    </row>
    <row r="72" spans="1:4" ht="34.5">
      <c r="A72" s="298"/>
      <c r="B72" s="298"/>
      <c r="C72" s="296" t="s">
        <v>300</v>
      </c>
      <c r="D72" s="307">
        <v>3023.1</v>
      </c>
    </row>
    <row r="73" spans="1:4">
      <c r="A73" s="301"/>
      <c r="B73" s="299"/>
      <c r="C73" s="308" t="s">
        <v>74</v>
      </c>
      <c r="D73" s="303">
        <f>SUM(D75:D88)</f>
        <v>192484.09999999998</v>
      </c>
    </row>
    <row r="74" spans="1:4">
      <c r="A74" s="301"/>
      <c r="B74" s="299"/>
      <c r="C74" s="296" t="s">
        <v>104</v>
      </c>
      <c r="D74" s="306"/>
    </row>
    <row r="75" spans="1:4" ht="51.75">
      <c r="A75" s="301"/>
      <c r="B75" s="299"/>
      <c r="C75" s="296" t="s">
        <v>301</v>
      </c>
      <c r="D75" s="106">
        <v>7160.5</v>
      </c>
    </row>
    <row r="76" spans="1:4" ht="51.75">
      <c r="A76" s="301"/>
      <c r="B76" s="299"/>
      <c r="C76" s="296" t="s">
        <v>302</v>
      </c>
      <c r="D76" s="106">
        <v>7900</v>
      </c>
    </row>
    <row r="77" spans="1:4" ht="34.5">
      <c r="A77" s="301"/>
      <c r="B77" s="299"/>
      <c r="C77" s="296" t="s">
        <v>303</v>
      </c>
      <c r="D77" s="106">
        <v>34578.5</v>
      </c>
    </row>
    <row r="78" spans="1:4" ht="34.5">
      <c r="A78" s="301"/>
      <c r="B78" s="299"/>
      <c r="C78" s="296" t="s">
        <v>304</v>
      </c>
      <c r="D78" s="106">
        <v>8957.7999999999993</v>
      </c>
    </row>
    <row r="79" spans="1:4" ht="34.5">
      <c r="A79" s="301"/>
      <c r="B79" s="299"/>
      <c r="C79" s="296" t="s">
        <v>305</v>
      </c>
      <c r="D79" s="106">
        <v>5312.2</v>
      </c>
    </row>
    <row r="80" spans="1:4" ht="51.75">
      <c r="A80" s="301"/>
      <c r="B80" s="299"/>
      <c r="C80" s="296" t="s">
        <v>306</v>
      </c>
      <c r="D80" s="106">
        <v>3757</v>
      </c>
    </row>
    <row r="81" spans="1:4" ht="34.5">
      <c r="A81" s="301"/>
      <c r="B81" s="299"/>
      <c r="C81" s="296" t="s">
        <v>307</v>
      </c>
      <c r="D81" s="106">
        <v>6075</v>
      </c>
    </row>
    <row r="82" spans="1:4" ht="34.5">
      <c r="A82" s="301"/>
      <c r="B82" s="299"/>
      <c r="C82" s="296" t="s">
        <v>308</v>
      </c>
      <c r="D82" s="106">
        <v>9357.6</v>
      </c>
    </row>
    <row r="83" spans="1:4" ht="51.75">
      <c r="A83" s="301"/>
      <c r="B83" s="299"/>
      <c r="C83" s="296" t="s">
        <v>309</v>
      </c>
      <c r="D83" s="106">
        <v>48937.2</v>
      </c>
    </row>
    <row r="84" spans="1:4" ht="51.75">
      <c r="A84" s="301"/>
      <c r="B84" s="299"/>
      <c r="C84" s="263" t="s">
        <v>310</v>
      </c>
      <c r="D84" s="106">
        <v>30519.3</v>
      </c>
    </row>
    <row r="85" spans="1:4" ht="34.5">
      <c r="A85" s="301"/>
      <c r="B85" s="299"/>
      <c r="C85" s="263" t="s">
        <v>311</v>
      </c>
      <c r="D85" s="106">
        <v>3026.6</v>
      </c>
    </row>
    <row r="86" spans="1:4" ht="34.5">
      <c r="A86" s="301"/>
      <c r="B86" s="299"/>
      <c r="C86" s="263" t="s">
        <v>312</v>
      </c>
      <c r="D86" s="106">
        <v>7658.6</v>
      </c>
    </row>
    <row r="87" spans="1:4" ht="69">
      <c r="A87" s="301"/>
      <c r="B87" s="299"/>
      <c r="C87" s="263" t="s">
        <v>313</v>
      </c>
      <c r="D87" s="106">
        <v>16480.8</v>
      </c>
    </row>
    <row r="88" spans="1:4" ht="51.75">
      <c r="A88" s="301"/>
      <c r="B88" s="299"/>
      <c r="C88" s="263" t="s">
        <v>314</v>
      </c>
      <c r="D88" s="106">
        <v>2763</v>
      </c>
    </row>
    <row r="89" spans="1:4">
      <c r="A89" s="298"/>
      <c r="B89" s="309"/>
      <c r="C89" s="310" t="s">
        <v>105</v>
      </c>
      <c r="D89" s="262">
        <f>SUM(D91:D113)</f>
        <v>576856</v>
      </c>
    </row>
    <row r="90" spans="1:4">
      <c r="A90" s="298"/>
      <c r="B90" s="309"/>
      <c r="C90" s="311" t="s">
        <v>104</v>
      </c>
      <c r="D90" s="306"/>
    </row>
    <row r="91" spans="1:4" ht="34.5">
      <c r="A91" s="298"/>
      <c r="B91" s="309"/>
      <c r="C91" s="263" t="s">
        <v>315</v>
      </c>
      <c r="D91" s="106">
        <v>12673.2</v>
      </c>
    </row>
    <row r="92" spans="1:4" ht="34.5">
      <c r="A92" s="298"/>
      <c r="B92" s="309"/>
      <c r="C92" s="263" t="s">
        <v>316</v>
      </c>
      <c r="D92" s="106">
        <v>22595.200000000001</v>
      </c>
    </row>
    <row r="93" spans="1:4" ht="34.5">
      <c r="A93" s="298"/>
      <c r="B93" s="309"/>
      <c r="C93" s="263" t="s">
        <v>317</v>
      </c>
      <c r="D93" s="106">
        <v>9325.7000000000007</v>
      </c>
    </row>
    <row r="94" spans="1:4">
      <c r="A94" s="298"/>
      <c r="B94" s="309"/>
      <c r="C94" s="263" t="s">
        <v>318</v>
      </c>
      <c r="D94" s="106">
        <v>6893.9</v>
      </c>
    </row>
    <row r="95" spans="1:4" ht="34.5">
      <c r="A95" s="298"/>
      <c r="B95" s="309"/>
      <c r="C95" s="263" t="s">
        <v>319</v>
      </c>
      <c r="D95" s="106">
        <v>21011.7</v>
      </c>
    </row>
    <row r="96" spans="1:4" ht="34.5">
      <c r="A96" s="298"/>
      <c r="B96" s="309"/>
      <c r="C96" s="263" t="s">
        <v>320</v>
      </c>
      <c r="D96" s="106">
        <v>14889.6</v>
      </c>
    </row>
    <row r="97" spans="1:4" ht="34.5">
      <c r="A97" s="298"/>
      <c r="B97" s="309"/>
      <c r="C97" s="263" t="s">
        <v>321</v>
      </c>
      <c r="D97" s="106">
        <v>5033.2</v>
      </c>
    </row>
    <row r="98" spans="1:4" ht="34.5">
      <c r="A98" s="298"/>
      <c r="B98" s="309"/>
      <c r="C98" s="263" t="s">
        <v>322</v>
      </c>
      <c r="D98" s="106">
        <v>10359</v>
      </c>
    </row>
    <row r="99" spans="1:4" ht="34.5">
      <c r="A99" s="298"/>
      <c r="B99" s="309"/>
      <c r="C99" s="263" t="s">
        <v>323</v>
      </c>
      <c r="D99" s="106">
        <v>32580</v>
      </c>
    </row>
    <row r="100" spans="1:4" ht="34.5">
      <c r="A100" s="298"/>
      <c r="B100" s="309"/>
      <c r="C100" s="296" t="s">
        <v>324</v>
      </c>
      <c r="D100" s="106">
        <v>21928.400000000001</v>
      </c>
    </row>
    <row r="101" spans="1:4" ht="34.5">
      <c r="A101" s="298"/>
      <c r="B101" s="309"/>
      <c r="C101" s="296" t="s">
        <v>325</v>
      </c>
      <c r="D101" s="106">
        <v>32022.5</v>
      </c>
    </row>
    <row r="102" spans="1:4" ht="34.5">
      <c r="A102" s="298"/>
      <c r="B102" s="309"/>
      <c r="C102" s="296" t="s">
        <v>326</v>
      </c>
      <c r="D102" s="106">
        <v>24983.3</v>
      </c>
    </row>
    <row r="103" spans="1:4">
      <c r="A103" s="298"/>
      <c r="B103" s="309"/>
      <c r="C103" s="296" t="s">
        <v>327</v>
      </c>
      <c r="D103" s="106">
        <v>19769.400000000001</v>
      </c>
    </row>
    <row r="104" spans="1:4" ht="34.5">
      <c r="A104" s="298"/>
      <c r="B104" s="309"/>
      <c r="C104" s="296" t="s">
        <v>328</v>
      </c>
      <c r="D104" s="106">
        <v>74240.3</v>
      </c>
    </row>
    <row r="105" spans="1:4">
      <c r="A105" s="298"/>
      <c r="B105" s="309"/>
      <c r="C105" s="296" t="s">
        <v>329</v>
      </c>
      <c r="D105" s="106">
        <v>158851</v>
      </c>
    </row>
    <row r="106" spans="1:4" ht="51.75">
      <c r="A106" s="298"/>
      <c r="B106" s="309"/>
      <c r="C106" s="296" t="s">
        <v>330</v>
      </c>
      <c r="D106" s="106">
        <v>17264.5</v>
      </c>
    </row>
    <row r="107" spans="1:4" ht="34.5">
      <c r="A107" s="298"/>
      <c r="B107" s="309"/>
      <c r="C107" s="263" t="s">
        <v>331</v>
      </c>
      <c r="D107" s="106">
        <v>4182</v>
      </c>
    </row>
    <row r="108" spans="1:4" ht="34.5">
      <c r="A108" s="298"/>
      <c r="B108" s="298"/>
      <c r="C108" s="263" t="s">
        <v>332</v>
      </c>
      <c r="D108" s="106">
        <v>10013.799999999999</v>
      </c>
    </row>
    <row r="109" spans="1:4" ht="51.75">
      <c r="A109" s="298"/>
      <c r="B109" s="298"/>
      <c r="C109" s="263" t="s">
        <v>333</v>
      </c>
      <c r="D109" s="106">
        <v>6759.5</v>
      </c>
    </row>
    <row r="110" spans="1:4" ht="103.5">
      <c r="A110" s="298"/>
      <c r="B110" s="298"/>
      <c r="C110" s="263" t="s">
        <v>334</v>
      </c>
      <c r="D110" s="106">
        <v>12335</v>
      </c>
    </row>
    <row r="111" spans="1:4" ht="34.5">
      <c r="A111" s="298"/>
      <c r="B111" s="298"/>
      <c r="C111" s="263" t="s">
        <v>335</v>
      </c>
      <c r="D111" s="106">
        <v>27140.6</v>
      </c>
    </row>
    <row r="112" spans="1:4">
      <c r="A112" s="298"/>
      <c r="B112" s="298"/>
      <c r="C112" s="263" t="s">
        <v>336</v>
      </c>
      <c r="D112" s="106">
        <v>27429.4</v>
      </c>
    </row>
    <row r="113" spans="1:4" ht="34.5">
      <c r="A113" s="298"/>
      <c r="B113" s="298"/>
      <c r="C113" s="263" t="s">
        <v>337</v>
      </c>
      <c r="D113" s="106">
        <v>4574.8</v>
      </c>
    </row>
    <row r="114" spans="1:4">
      <c r="A114" s="298"/>
      <c r="B114" s="298"/>
      <c r="C114" s="308" t="s">
        <v>106</v>
      </c>
      <c r="D114" s="262">
        <f>SUM(D116:D143)</f>
        <v>602260.19999999995</v>
      </c>
    </row>
    <row r="115" spans="1:4">
      <c r="A115" s="298"/>
      <c r="B115" s="309"/>
      <c r="C115" s="311" t="s">
        <v>104</v>
      </c>
      <c r="D115" s="306"/>
    </row>
    <row r="116" spans="1:4" ht="51.75">
      <c r="A116" s="298"/>
      <c r="B116" s="309"/>
      <c r="C116" s="296" t="s">
        <v>338</v>
      </c>
      <c r="D116" s="264">
        <v>4730.8</v>
      </c>
    </row>
    <row r="117" spans="1:4" ht="34.5">
      <c r="A117" s="298"/>
      <c r="B117" s="309"/>
      <c r="C117" s="296" t="s">
        <v>339</v>
      </c>
      <c r="D117" s="264">
        <v>14489.7</v>
      </c>
    </row>
    <row r="118" spans="1:4" ht="34.5">
      <c r="A118" s="298"/>
      <c r="B118" s="309"/>
      <c r="C118" s="296" t="s">
        <v>340</v>
      </c>
      <c r="D118" s="264">
        <v>5740.8</v>
      </c>
    </row>
    <row r="119" spans="1:4">
      <c r="A119" s="298"/>
      <c r="B119" s="309"/>
      <c r="C119" s="296" t="s">
        <v>341</v>
      </c>
      <c r="D119" s="264">
        <v>12294</v>
      </c>
    </row>
    <row r="120" spans="1:4" ht="34.5">
      <c r="A120" s="298"/>
      <c r="B120" s="309"/>
      <c r="C120" s="296" t="s">
        <v>342</v>
      </c>
      <c r="D120" s="264">
        <v>8170</v>
      </c>
    </row>
    <row r="121" spans="1:4" ht="34.5">
      <c r="A121" s="298"/>
      <c r="B121" s="309"/>
      <c r="C121" s="296" t="s">
        <v>343</v>
      </c>
      <c r="D121" s="264">
        <v>4135.2</v>
      </c>
    </row>
    <row r="122" spans="1:4">
      <c r="A122" s="298"/>
      <c r="B122" s="309"/>
      <c r="C122" s="296" t="s">
        <v>344</v>
      </c>
      <c r="D122" s="264">
        <v>12523.5</v>
      </c>
    </row>
    <row r="123" spans="1:4">
      <c r="A123" s="298"/>
      <c r="B123" s="309"/>
      <c r="C123" s="296" t="s">
        <v>345</v>
      </c>
      <c r="D123" s="264">
        <v>10882.7</v>
      </c>
    </row>
    <row r="124" spans="1:4" ht="34.5">
      <c r="A124" s="298"/>
      <c r="B124" s="309"/>
      <c r="C124" s="296" t="s">
        <v>346</v>
      </c>
      <c r="D124" s="264">
        <v>25014</v>
      </c>
    </row>
    <row r="125" spans="1:4" ht="51.75">
      <c r="A125" s="298"/>
      <c r="B125" s="309"/>
      <c r="C125" s="296" t="s">
        <v>347</v>
      </c>
      <c r="D125" s="264">
        <v>31096</v>
      </c>
    </row>
    <row r="126" spans="1:4" ht="34.5">
      <c r="A126" s="298"/>
      <c r="B126" s="309"/>
      <c r="C126" s="296" t="s">
        <v>348</v>
      </c>
      <c r="D126" s="264">
        <v>7901.2</v>
      </c>
    </row>
    <row r="127" spans="1:4" ht="51.75">
      <c r="A127" s="298"/>
      <c r="B127" s="309"/>
      <c r="C127" s="296" t="s">
        <v>349</v>
      </c>
      <c r="D127" s="264">
        <v>8674.9</v>
      </c>
    </row>
    <row r="128" spans="1:4" ht="34.5">
      <c r="A128" s="298"/>
      <c r="B128" s="309"/>
      <c r="C128" s="296" t="s">
        <v>350</v>
      </c>
      <c r="D128" s="264">
        <v>14644.6</v>
      </c>
    </row>
    <row r="129" spans="1:4" ht="34.5">
      <c r="A129" s="298"/>
      <c r="B129" s="309"/>
      <c r="C129" s="296" t="s">
        <v>351</v>
      </c>
      <c r="D129" s="264">
        <v>91113.2</v>
      </c>
    </row>
    <row r="130" spans="1:4" ht="51.75">
      <c r="A130" s="298"/>
      <c r="B130" s="309"/>
      <c r="C130" s="296" t="s">
        <v>352</v>
      </c>
      <c r="D130" s="264">
        <v>11704</v>
      </c>
    </row>
    <row r="131" spans="1:4" ht="51.75">
      <c r="A131" s="298"/>
      <c r="B131" s="309"/>
      <c r="C131" s="296" t="s">
        <v>353</v>
      </c>
      <c r="D131" s="264">
        <v>32895</v>
      </c>
    </row>
    <row r="132" spans="1:4" ht="34.5">
      <c r="A132" s="298"/>
      <c r="B132" s="309"/>
      <c r="C132" s="296" t="s">
        <v>354</v>
      </c>
      <c r="D132" s="264">
        <v>16448.3</v>
      </c>
    </row>
    <row r="133" spans="1:4" ht="34.5">
      <c r="A133" s="298"/>
      <c r="B133" s="309"/>
      <c r="C133" s="296" t="s">
        <v>355</v>
      </c>
      <c r="D133" s="264">
        <v>19144.5</v>
      </c>
    </row>
    <row r="134" spans="1:4">
      <c r="A134" s="298"/>
      <c r="B134" s="309"/>
      <c r="C134" s="296" t="s">
        <v>356</v>
      </c>
      <c r="D134" s="264">
        <v>6660</v>
      </c>
    </row>
    <row r="135" spans="1:4" ht="69">
      <c r="A135" s="298"/>
      <c r="B135" s="309"/>
      <c r="C135" s="296" t="s">
        <v>357</v>
      </c>
      <c r="D135" s="264">
        <v>6489.4</v>
      </c>
    </row>
    <row r="136" spans="1:4">
      <c r="A136" s="298"/>
      <c r="B136" s="309"/>
      <c r="C136" s="296" t="s">
        <v>358</v>
      </c>
      <c r="D136" s="264">
        <v>39308.800000000003</v>
      </c>
    </row>
    <row r="137" spans="1:4" ht="34.5">
      <c r="A137" s="298"/>
      <c r="B137" s="309"/>
      <c r="C137" s="296" t="s">
        <v>359</v>
      </c>
      <c r="D137" s="264">
        <v>29309.200000000001</v>
      </c>
    </row>
    <row r="138" spans="1:4" ht="34.5">
      <c r="A138" s="298"/>
      <c r="B138" s="309"/>
      <c r="C138" s="296" t="s">
        <v>360</v>
      </c>
      <c r="D138" s="264">
        <v>14910.6</v>
      </c>
    </row>
    <row r="139" spans="1:4" ht="34.5">
      <c r="A139" s="298"/>
      <c r="B139" s="309"/>
      <c r="C139" s="296" t="s">
        <v>361</v>
      </c>
      <c r="D139" s="264">
        <v>39020.300000000003</v>
      </c>
    </row>
    <row r="140" spans="1:4" ht="51.75">
      <c r="A140" s="298"/>
      <c r="B140" s="309"/>
      <c r="C140" s="296" t="s">
        <v>362</v>
      </c>
      <c r="D140" s="264">
        <v>21206.7</v>
      </c>
    </row>
    <row r="141" spans="1:4" ht="34.5">
      <c r="A141" s="298"/>
      <c r="B141" s="309"/>
      <c r="C141" s="296" t="s">
        <v>363</v>
      </c>
      <c r="D141" s="264">
        <v>11126</v>
      </c>
    </row>
    <row r="142" spans="1:4" ht="51.75">
      <c r="A142" s="298"/>
      <c r="B142" s="309"/>
      <c r="C142" s="296" t="s">
        <v>364</v>
      </c>
      <c r="D142" s="264">
        <v>98690.7</v>
      </c>
    </row>
    <row r="143" spans="1:4" ht="51.75">
      <c r="A143" s="298"/>
      <c r="B143" s="309"/>
      <c r="C143" s="296" t="s">
        <v>365</v>
      </c>
      <c r="D143" s="264">
        <v>3936.1</v>
      </c>
    </row>
    <row r="144" spans="1:4">
      <c r="A144" s="298"/>
      <c r="B144" s="309"/>
      <c r="C144" s="312" t="s">
        <v>107</v>
      </c>
      <c r="D144" s="262">
        <f>SUM(D146:D180)</f>
        <v>895524.50000000012</v>
      </c>
    </row>
    <row r="145" spans="1:8">
      <c r="A145" s="298"/>
      <c r="B145" s="309"/>
      <c r="C145" s="296" t="s">
        <v>104</v>
      </c>
      <c r="D145" s="265"/>
    </row>
    <row r="146" spans="1:8" ht="34.5">
      <c r="A146" s="298"/>
      <c r="B146" s="309"/>
      <c r="C146" s="296" t="s">
        <v>366</v>
      </c>
      <c r="D146" s="265">
        <v>28040</v>
      </c>
    </row>
    <row r="147" spans="1:8" ht="34.5">
      <c r="A147" s="298"/>
      <c r="B147" s="309"/>
      <c r="C147" s="296" t="s">
        <v>367</v>
      </c>
      <c r="D147" s="265">
        <v>17510.400000000001</v>
      </c>
    </row>
    <row r="148" spans="1:8" ht="86.25">
      <c r="A148" s="298"/>
      <c r="B148" s="309"/>
      <c r="C148" s="296" t="s">
        <v>368</v>
      </c>
      <c r="D148" s="265">
        <v>24136</v>
      </c>
    </row>
    <row r="149" spans="1:8" ht="86.25">
      <c r="A149" s="298"/>
      <c r="B149" s="309"/>
      <c r="C149" s="296" t="s">
        <v>369</v>
      </c>
      <c r="D149" s="265">
        <v>19608</v>
      </c>
    </row>
    <row r="150" spans="1:8" ht="34.5">
      <c r="A150" s="298"/>
      <c r="B150" s="309"/>
      <c r="C150" s="296" t="s">
        <v>370</v>
      </c>
      <c r="D150" s="265">
        <v>26800</v>
      </c>
    </row>
    <row r="151" spans="1:8" ht="51.75">
      <c r="A151" s="298"/>
      <c r="B151" s="309"/>
      <c r="C151" s="296" t="s">
        <v>449</v>
      </c>
      <c r="D151" s="265">
        <v>79475</v>
      </c>
    </row>
    <row r="152" spans="1:8" ht="34.5">
      <c r="A152" s="298"/>
      <c r="B152" s="309"/>
      <c r="C152" s="296" t="s">
        <v>448</v>
      </c>
      <c r="D152" s="265">
        <v>5286.2</v>
      </c>
    </row>
    <row r="153" spans="1:8" ht="34.5">
      <c r="A153" s="298"/>
      <c r="B153" s="309"/>
      <c r="C153" s="296" t="s">
        <v>371</v>
      </c>
      <c r="D153" s="265">
        <v>22000.9</v>
      </c>
    </row>
    <row r="154" spans="1:8" ht="34.5">
      <c r="A154" s="298"/>
      <c r="B154" s="309"/>
      <c r="C154" s="296" t="s">
        <v>452</v>
      </c>
      <c r="D154" s="265">
        <v>26905.4</v>
      </c>
    </row>
    <row r="155" spans="1:8" ht="34.5">
      <c r="A155" s="298"/>
      <c r="B155" s="309"/>
      <c r="C155" s="296" t="s">
        <v>372</v>
      </c>
      <c r="D155" s="265">
        <v>3738.4</v>
      </c>
    </row>
    <row r="156" spans="1:8" ht="69">
      <c r="A156" s="298"/>
      <c r="B156" s="309"/>
      <c r="C156" s="296" t="s">
        <v>373</v>
      </c>
      <c r="D156" s="265">
        <v>6645</v>
      </c>
    </row>
    <row r="157" spans="1:8" ht="69">
      <c r="A157" s="298"/>
      <c r="B157" s="309"/>
      <c r="C157" s="296" t="s">
        <v>450</v>
      </c>
      <c r="D157" s="265">
        <v>16263.5</v>
      </c>
      <c r="H157" s="300"/>
    </row>
    <row r="158" spans="1:8" ht="34.5">
      <c r="A158" s="298"/>
      <c r="B158" s="309"/>
      <c r="C158" s="296" t="s">
        <v>374</v>
      </c>
      <c r="D158" s="265">
        <v>8748.7999999999993</v>
      </c>
    </row>
    <row r="159" spans="1:8">
      <c r="A159" s="298"/>
      <c r="B159" s="309"/>
      <c r="C159" s="296" t="s">
        <v>375</v>
      </c>
      <c r="D159" s="265">
        <v>10364.4</v>
      </c>
    </row>
    <row r="160" spans="1:8" ht="51.75">
      <c r="A160" s="298"/>
      <c r="B160" s="309"/>
      <c r="C160" s="296" t="s">
        <v>376</v>
      </c>
      <c r="D160" s="265">
        <v>4670.3</v>
      </c>
    </row>
    <row r="161" spans="1:4" ht="86.25">
      <c r="A161" s="298"/>
      <c r="B161" s="309"/>
      <c r="C161" s="296" t="s">
        <v>377</v>
      </c>
      <c r="D161" s="265">
        <v>20223.2</v>
      </c>
    </row>
    <row r="162" spans="1:4" ht="34.5">
      <c r="A162" s="298"/>
      <c r="B162" s="309"/>
      <c r="C162" s="296" t="s">
        <v>378</v>
      </c>
      <c r="D162" s="265">
        <v>6688</v>
      </c>
    </row>
    <row r="163" spans="1:4" ht="34.5">
      <c r="A163" s="298"/>
      <c r="B163" s="309"/>
      <c r="C163" s="296" t="s">
        <v>379</v>
      </c>
      <c r="D163" s="265">
        <v>14019.4</v>
      </c>
    </row>
    <row r="164" spans="1:4" ht="34.5">
      <c r="A164" s="298"/>
      <c r="B164" s="309"/>
      <c r="C164" s="296" t="s">
        <v>380</v>
      </c>
      <c r="D164" s="265">
        <v>4449.6000000000004</v>
      </c>
    </row>
    <row r="165" spans="1:4">
      <c r="A165" s="298"/>
      <c r="B165" s="309"/>
      <c r="C165" s="296" t="s">
        <v>381</v>
      </c>
      <c r="D165" s="265">
        <v>18614.7</v>
      </c>
    </row>
    <row r="166" spans="1:4" ht="34.5">
      <c r="A166" s="298"/>
      <c r="B166" s="309"/>
      <c r="C166" s="296" t="s">
        <v>382</v>
      </c>
      <c r="D166" s="265">
        <v>124781.4</v>
      </c>
    </row>
    <row r="167" spans="1:4">
      <c r="A167" s="298"/>
      <c r="B167" s="309"/>
      <c r="C167" s="296" t="s">
        <v>383</v>
      </c>
      <c r="D167" s="265">
        <v>68229.8</v>
      </c>
    </row>
    <row r="168" spans="1:4" ht="34.5">
      <c r="A168" s="298"/>
      <c r="B168" s="309"/>
      <c r="C168" s="296" t="s">
        <v>384</v>
      </c>
      <c r="D168" s="265">
        <v>15053.4</v>
      </c>
    </row>
    <row r="169" spans="1:4" ht="34.5">
      <c r="A169" s="298"/>
      <c r="B169" s="309"/>
      <c r="C169" s="296" t="s">
        <v>385</v>
      </c>
      <c r="D169" s="265">
        <v>11177.1</v>
      </c>
    </row>
    <row r="170" spans="1:4" ht="51.75">
      <c r="A170" s="298"/>
      <c r="B170" s="309"/>
      <c r="C170" s="296" t="s">
        <v>386</v>
      </c>
      <c r="D170" s="265">
        <v>156275.1</v>
      </c>
    </row>
    <row r="171" spans="1:4" ht="69">
      <c r="A171" s="298"/>
      <c r="B171" s="309"/>
      <c r="C171" s="296" t="s">
        <v>387</v>
      </c>
      <c r="D171" s="265">
        <v>16785</v>
      </c>
    </row>
    <row r="172" spans="1:4" ht="34.5">
      <c r="A172" s="298"/>
      <c r="B172" s="309"/>
      <c r="C172" s="296" t="s">
        <v>388</v>
      </c>
      <c r="D172" s="265">
        <v>6727.5</v>
      </c>
    </row>
    <row r="173" spans="1:4" ht="34.5">
      <c r="A173" s="298"/>
      <c r="B173" s="309"/>
      <c r="C173" s="296" t="s">
        <v>389</v>
      </c>
      <c r="D173" s="265">
        <v>1705.3</v>
      </c>
    </row>
    <row r="174" spans="1:4" ht="51.75">
      <c r="A174" s="298"/>
      <c r="B174" s="309"/>
      <c r="C174" s="296" t="s">
        <v>390</v>
      </c>
      <c r="D174" s="265">
        <v>29322</v>
      </c>
    </row>
    <row r="175" spans="1:4" ht="51.75">
      <c r="A175" s="298"/>
      <c r="B175" s="309"/>
      <c r="C175" s="296" t="s">
        <v>391</v>
      </c>
      <c r="D175" s="265">
        <v>52904.800000000003</v>
      </c>
    </row>
    <row r="176" spans="1:4" ht="34.5">
      <c r="A176" s="298"/>
      <c r="B176" s="309"/>
      <c r="C176" s="296" t="s">
        <v>392</v>
      </c>
      <c r="D176" s="265">
        <v>5343.4</v>
      </c>
    </row>
    <row r="177" spans="1:4" ht="34.5">
      <c r="A177" s="298"/>
      <c r="B177" s="309"/>
      <c r="C177" s="296" t="s">
        <v>393</v>
      </c>
      <c r="D177" s="265">
        <v>12951.6</v>
      </c>
    </row>
    <row r="178" spans="1:4" ht="34.5">
      <c r="A178" s="298"/>
      <c r="B178" s="309"/>
      <c r="C178" s="296" t="s">
        <v>394</v>
      </c>
      <c r="D178" s="265">
        <v>14400</v>
      </c>
    </row>
    <row r="179" spans="1:4" ht="34.5">
      <c r="A179" s="298"/>
      <c r="B179" s="309"/>
      <c r="C179" s="296" t="s">
        <v>395</v>
      </c>
      <c r="D179" s="265">
        <v>5069</v>
      </c>
    </row>
    <row r="180" spans="1:4">
      <c r="A180" s="298"/>
      <c r="B180" s="309"/>
      <c r="C180" s="296" t="s">
        <v>396</v>
      </c>
      <c r="D180" s="265">
        <v>10611.9</v>
      </c>
    </row>
    <row r="181" spans="1:4">
      <c r="A181" s="306"/>
      <c r="B181" s="306"/>
      <c r="C181" s="310" t="s">
        <v>108</v>
      </c>
      <c r="D181" s="303">
        <f>SUM(D183:D204)</f>
        <v>361944.39999999997</v>
      </c>
    </row>
    <row r="182" spans="1:4">
      <c r="A182" s="306"/>
      <c r="B182" s="306"/>
      <c r="C182" s="311" t="s">
        <v>104</v>
      </c>
      <c r="D182" s="306"/>
    </row>
    <row r="183" spans="1:4" ht="34.5">
      <c r="A183" s="306"/>
      <c r="B183" s="306"/>
      <c r="C183" s="266" t="s">
        <v>397</v>
      </c>
      <c r="D183" s="267">
        <v>5237.3999999999996</v>
      </c>
    </row>
    <row r="184" spans="1:4" ht="34.5">
      <c r="A184" s="306"/>
      <c r="B184" s="306"/>
      <c r="C184" s="266" t="s">
        <v>398</v>
      </c>
      <c r="D184" s="267">
        <v>16528.5</v>
      </c>
    </row>
    <row r="185" spans="1:4" ht="34.5">
      <c r="A185" s="306"/>
      <c r="B185" s="306"/>
      <c r="C185" s="266" t="s">
        <v>399</v>
      </c>
      <c r="D185" s="267">
        <v>11422</v>
      </c>
    </row>
    <row r="186" spans="1:4" ht="34.5">
      <c r="A186" s="306"/>
      <c r="B186" s="306"/>
      <c r="C186" s="268" t="s">
        <v>400</v>
      </c>
      <c r="D186" s="267">
        <v>11329.5</v>
      </c>
    </row>
    <row r="187" spans="1:4" ht="34.5">
      <c r="A187" s="306"/>
      <c r="B187" s="306"/>
      <c r="C187" s="266" t="s">
        <v>401</v>
      </c>
      <c r="D187" s="267">
        <v>2600</v>
      </c>
    </row>
    <row r="188" spans="1:4" ht="34.5">
      <c r="A188" s="306"/>
      <c r="B188" s="306"/>
      <c r="C188" s="266" t="s">
        <v>402</v>
      </c>
      <c r="D188" s="267">
        <v>39498.199999999997</v>
      </c>
    </row>
    <row r="189" spans="1:4" ht="34.5">
      <c r="A189" s="306"/>
      <c r="B189" s="306"/>
      <c r="C189" s="269" t="s">
        <v>403</v>
      </c>
      <c r="D189" s="270">
        <v>27062.3</v>
      </c>
    </row>
    <row r="190" spans="1:4" ht="34.5">
      <c r="A190" s="306"/>
      <c r="B190" s="306"/>
      <c r="C190" s="269" t="s">
        <v>404</v>
      </c>
      <c r="D190" s="270">
        <v>26863.200000000001</v>
      </c>
    </row>
    <row r="191" spans="1:4" ht="51.75">
      <c r="A191" s="306"/>
      <c r="B191" s="306"/>
      <c r="C191" s="269" t="s">
        <v>405</v>
      </c>
      <c r="D191" s="270">
        <v>7074</v>
      </c>
    </row>
    <row r="192" spans="1:4" ht="51.75">
      <c r="A192" s="306"/>
      <c r="B192" s="306"/>
      <c r="C192" s="269" t="s">
        <v>406</v>
      </c>
      <c r="D192" s="270">
        <v>11152.6</v>
      </c>
    </row>
    <row r="193" spans="1:4">
      <c r="A193" s="306"/>
      <c r="B193" s="306"/>
      <c r="C193" s="269" t="s">
        <v>407</v>
      </c>
      <c r="D193" s="270">
        <v>8116.5</v>
      </c>
    </row>
    <row r="194" spans="1:4" ht="34.5">
      <c r="A194" s="306"/>
      <c r="B194" s="306"/>
      <c r="C194" s="269" t="s">
        <v>408</v>
      </c>
      <c r="D194" s="270">
        <v>19128.3</v>
      </c>
    </row>
    <row r="195" spans="1:4" ht="69">
      <c r="A195" s="306"/>
      <c r="B195" s="306"/>
      <c r="C195" s="269" t="s">
        <v>409</v>
      </c>
      <c r="D195" s="270">
        <v>33530.800000000003</v>
      </c>
    </row>
    <row r="196" spans="1:4" ht="34.5">
      <c r="A196" s="306"/>
      <c r="B196" s="306"/>
      <c r="C196" s="269" t="s">
        <v>410</v>
      </c>
      <c r="D196" s="270">
        <v>23078.9</v>
      </c>
    </row>
    <row r="197" spans="1:4" ht="34.5">
      <c r="A197" s="306"/>
      <c r="B197" s="306"/>
      <c r="C197" s="269" t="s">
        <v>411</v>
      </c>
      <c r="D197" s="270">
        <v>19165.5</v>
      </c>
    </row>
    <row r="198" spans="1:4" ht="34.5">
      <c r="A198" s="306"/>
      <c r="B198" s="306"/>
      <c r="C198" s="269" t="s">
        <v>412</v>
      </c>
      <c r="D198" s="270">
        <v>26944.400000000001</v>
      </c>
    </row>
    <row r="199" spans="1:4" ht="34.5">
      <c r="A199" s="306"/>
      <c r="B199" s="306"/>
      <c r="C199" s="296" t="s">
        <v>413</v>
      </c>
      <c r="D199" s="264">
        <v>5373.5</v>
      </c>
    </row>
    <row r="200" spans="1:4" ht="51.75">
      <c r="A200" s="298"/>
      <c r="B200" s="298"/>
      <c r="C200" s="296" t="s">
        <v>414</v>
      </c>
      <c r="D200" s="264">
        <v>22964.7</v>
      </c>
    </row>
    <row r="201" spans="1:4" ht="51.75">
      <c r="A201" s="298"/>
      <c r="B201" s="298"/>
      <c r="C201" s="296" t="s">
        <v>415</v>
      </c>
      <c r="D201" s="264">
        <v>15186.7</v>
      </c>
    </row>
    <row r="202" spans="1:4" ht="34.5">
      <c r="A202" s="298"/>
      <c r="B202" s="298"/>
      <c r="C202" s="296" t="s">
        <v>416</v>
      </c>
      <c r="D202" s="264">
        <v>11781</v>
      </c>
    </row>
    <row r="203" spans="1:4" ht="34.5">
      <c r="A203" s="298"/>
      <c r="B203" s="298"/>
      <c r="C203" s="296" t="s">
        <v>417</v>
      </c>
      <c r="D203" s="264">
        <v>5116.8</v>
      </c>
    </row>
    <row r="204" spans="1:4" ht="69">
      <c r="A204" s="298"/>
      <c r="B204" s="298"/>
      <c r="C204" s="296" t="s">
        <v>455</v>
      </c>
      <c r="D204" s="264">
        <v>12789.6</v>
      </c>
    </row>
    <row r="205" spans="1:4">
      <c r="A205" s="306"/>
      <c r="B205" s="306"/>
      <c r="C205" s="310" t="s">
        <v>418</v>
      </c>
      <c r="D205" s="303">
        <f>SUM(D207:D210)</f>
        <v>177997.90000000002</v>
      </c>
    </row>
    <row r="206" spans="1:4">
      <c r="A206" s="306"/>
      <c r="B206" s="306"/>
      <c r="C206" s="311" t="s">
        <v>104</v>
      </c>
      <c r="D206" s="306"/>
    </row>
    <row r="207" spans="1:4" ht="34.5">
      <c r="A207" s="306"/>
      <c r="B207" s="306"/>
      <c r="C207" s="263" t="s">
        <v>419</v>
      </c>
      <c r="D207" s="264">
        <v>13839.2</v>
      </c>
    </row>
    <row r="208" spans="1:4" ht="34.5">
      <c r="A208" s="306"/>
      <c r="B208" s="306"/>
      <c r="C208" s="263" t="s">
        <v>451</v>
      </c>
      <c r="D208" s="264">
        <v>30277.599999999999</v>
      </c>
    </row>
    <row r="209" spans="1:4" ht="34.5">
      <c r="A209" s="306"/>
      <c r="B209" s="306"/>
      <c r="C209" s="263" t="s">
        <v>420</v>
      </c>
      <c r="D209" s="264">
        <v>21652.9</v>
      </c>
    </row>
    <row r="210" spans="1:4" ht="34.5">
      <c r="A210" s="306"/>
      <c r="B210" s="306"/>
      <c r="C210" s="296" t="s">
        <v>421</v>
      </c>
      <c r="D210" s="264">
        <v>112228.2</v>
      </c>
    </row>
    <row r="211" spans="1:4">
      <c r="A211" s="298"/>
      <c r="B211" s="298"/>
      <c r="C211" s="313" t="s">
        <v>422</v>
      </c>
      <c r="D211" s="303">
        <f>SUM(D213:D225)</f>
        <v>328637.3</v>
      </c>
    </row>
    <row r="212" spans="1:4">
      <c r="A212" s="298"/>
      <c r="B212" s="298"/>
      <c r="C212" s="296" t="s">
        <v>104</v>
      </c>
      <c r="D212" s="264"/>
    </row>
    <row r="213" spans="1:4" ht="69">
      <c r="A213" s="298"/>
      <c r="B213" s="314"/>
      <c r="C213" s="296" t="s">
        <v>423</v>
      </c>
      <c r="D213" s="264">
        <v>7086.6</v>
      </c>
    </row>
    <row r="214" spans="1:4" ht="34.5">
      <c r="A214" s="298"/>
      <c r="B214" s="314"/>
      <c r="C214" s="296" t="s">
        <v>424</v>
      </c>
      <c r="D214" s="264">
        <v>11448.9</v>
      </c>
    </row>
    <row r="215" spans="1:4" ht="34.5">
      <c r="A215" s="315"/>
      <c r="B215" s="315"/>
      <c r="C215" s="263" t="s">
        <v>425</v>
      </c>
      <c r="D215" s="264">
        <v>8157.5</v>
      </c>
    </row>
    <row r="216" spans="1:4" ht="86.25">
      <c r="A216" s="315"/>
      <c r="B216" s="315"/>
      <c r="C216" s="263" t="s">
        <v>426</v>
      </c>
      <c r="D216" s="264">
        <v>6828.8</v>
      </c>
    </row>
    <row r="217" spans="1:4" ht="155.25">
      <c r="A217" s="315"/>
      <c r="B217" s="315"/>
      <c r="C217" s="263" t="s">
        <v>427</v>
      </c>
      <c r="D217" s="264">
        <v>43736.2</v>
      </c>
    </row>
    <row r="218" spans="1:4" ht="34.5">
      <c r="A218" s="315"/>
      <c r="B218" s="315"/>
      <c r="C218" s="263" t="s">
        <v>428</v>
      </c>
      <c r="D218" s="264">
        <v>15692.1</v>
      </c>
    </row>
    <row r="219" spans="1:4" ht="51.75">
      <c r="A219" s="315"/>
      <c r="B219" s="315"/>
      <c r="C219" s="263" t="s">
        <v>429</v>
      </c>
      <c r="D219" s="264">
        <v>28871.599999999999</v>
      </c>
    </row>
    <row r="220" spans="1:4" ht="86.25">
      <c r="A220" s="315"/>
      <c r="B220" s="315"/>
      <c r="C220" s="271" t="s">
        <v>430</v>
      </c>
      <c r="D220" s="264">
        <v>6591.6</v>
      </c>
    </row>
    <row r="221" spans="1:4" ht="51.75">
      <c r="A221" s="315"/>
      <c r="B221" s="315"/>
      <c r="C221" s="271" t="s">
        <v>431</v>
      </c>
      <c r="D221" s="264">
        <v>98514</v>
      </c>
    </row>
    <row r="222" spans="1:4" ht="34.5">
      <c r="A222" s="315"/>
      <c r="B222" s="315"/>
      <c r="C222" s="263" t="s">
        <v>432</v>
      </c>
      <c r="D222" s="264">
        <v>12043.7</v>
      </c>
    </row>
    <row r="223" spans="1:4" ht="51.75">
      <c r="A223" s="315"/>
      <c r="B223" s="315"/>
      <c r="C223" s="263" t="s">
        <v>433</v>
      </c>
      <c r="D223" s="264">
        <v>39501</v>
      </c>
    </row>
    <row r="224" spans="1:4" ht="86.25">
      <c r="A224" s="315"/>
      <c r="B224" s="315"/>
      <c r="C224" s="263" t="s">
        <v>434</v>
      </c>
      <c r="D224" s="264">
        <v>44438.8</v>
      </c>
    </row>
    <row r="225" spans="1:4" ht="51.75">
      <c r="A225" s="315"/>
      <c r="B225" s="315"/>
      <c r="C225" s="263" t="s">
        <v>435</v>
      </c>
      <c r="D225" s="264">
        <v>5726.5</v>
      </c>
    </row>
    <row r="226" spans="1:4">
      <c r="A226" s="306"/>
      <c r="B226" s="306"/>
      <c r="C226" s="316" t="s">
        <v>436</v>
      </c>
      <c r="D226" s="303">
        <f>D228+D229+D230</f>
        <v>103494.5</v>
      </c>
    </row>
    <row r="227" spans="1:4">
      <c r="A227" s="306"/>
      <c r="B227" s="306"/>
      <c r="C227" s="311" t="s">
        <v>104</v>
      </c>
      <c r="D227" s="264"/>
    </row>
    <row r="228" spans="1:4" ht="34.5">
      <c r="A228" s="306"/>
      <c r="B228" s="306"/>
      <c r="C228" s="317" t="s">
        <v>437</v>
      </c>
      <c r="D228" s="264">
        <v>14919.6</v>
      </c>
    </row>
    <row r="229" spans="1:4" ht="33" customHeight="1">
      <c r="A229" s="306"/>
      <c r="B229" s="306"/>
      <c r="C229" s="311" t="s">
        <v>438</v>
      </c>
      <c r="D229" s="264">
        <v>44167</v>
      </c>
    </row>
    <row r="230" spans="1:4" ht="86.25">
      <c r="A230" s="306"/>
      <c r="B230" s="306"/>
      <c r="C230" s="263" t="s">
        <v>454</v>
      </c>
      <c r="D230" s="264">
        <v>44407.9</v>
      </c>
    </row>
    <row r="262" spans="3:3">
      <c r="C262" s="318"/>
    </row>
    <row r="272" spans="3:3">
      <c r="C272" s="318" t="e">
        <f>'[1]1'!#REF!</f>
        <v>#REF!</v>
      </c>
    </row>
    <row r="302" spans="3:3">
      <c r="C302" s="318" t="e">
        <f>'[1]1'!#REF!</f>
        <v>#REF!</v>
      </c>
    </row>
  </sheetData>
  <mergeCells count="7">
    <mergeCell ref="A5:D5"/>
    <mergeCell ref="B15:C15"/>
    <mergeCell ref="A7:B7"/>
    <mergeCell ref="C7:C8"/>
    <mergeCell ref="A11:C11"/>
    <mergeCell ref="A12:C12"/>
    <mergeCell ref="A13:C13"/>
  </mergeCells>
  <pageMargins left="0.19685039370078741" right="0" top="0" bottom="0" header="0" footer="0"/>
  <pageSetup paperSize="9" scale="7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33"/>
  <sheetViews>
    <sheetView topLeftCell="E67" zoomScale="90" zoomScaleNormal="90" workbookViewId="0">
      <selection activeCell="F17" sqref="F17"/>
    </sheetView>
  </sheetViews>
  <sheetFormatPr defaultRowHeight="17.25"/>
  <cols>
    <col min="1" max="1" width="8.28515625" style="16" bestFit="1" customWidth="1"/>
    <col min="2" max="2" width="7.140625" style="16" customWidth="1"/>
    <col min="3" max="3" width="5.85546875" style="16" bestFit="1" customWidth="1"/>
    <col min="4" max="4" width="10.140625" style="16" bestFit="1" customWidth="1"/>
    <col min="5" max="5" width="14.7109375" style="16" bestFit="1" customWidth="1"/>
    <col min="6" max="6" width="67" style="16" customWidth="1"/>
    <col min="7" max="7" width="39.28515625" style="16" bestFit="1" customWidth="1"/>
    <col min="8" max="219" width="9.140625" style="16"/>
    <col min="220" max="220" width="5" style="16" customWidth="1"/>
    <col min="221" max="221" width="4.7109375" style="16" customWidth="1"/>
    <col min="222" max="222" width="5" style="16" customWidth="1"/>
    <col min="223" max="223" width="19.7109375" style="16" customWidth="1"/>
    <col min="224" max="224" width="49.85546875" style="16" customWidth="1"/>
    <col min="225" max="225" width="14.5703125" style="16" customWidth="1"/>
    <col min="226" max="226" width="13.7109375" style="16" customWidth="1"/>
    <col min="227" max="227" width="13.42578125" style="16" customWidth="1"/>
    <col min="228" max="228" width="15.42578125" style="16" customWidth="1"/>
    <col min="229" max="230" width="10.28515625" style="16" bestFit="1" customWidth="1"/>
    <col min="231" max="475" width="9.140625" style="16"/>
    <col min="476" max="476" width="5" style="16" customWidth="1"/>
    <col min="477" max="477" width="4.7109375" style="16" customWidth="1"/>
    <col min="478" max="478" width="5" style="16" customWidth="1"/>
    <col min="479" max="479" width="19.7109375" style="16" customWidth="1"/>
    <col min="480" max="480" width="49.85546875" style="16" customWidth="1"/>
    <col min="481" max="481" width="14.5703125" style="16" customWidth="1"/>
    <col min="482" max="482" width="13.7109375" style="16" customWidth="1"/>
    <col min="483" max="483" width="13.42578125" style="16" customWidth="1"/>
    <col min="484" max="484" width="15.42578125" style="16" customWidth="1"/>
    <col min="485" max="486" width="10.28515625" style="16" bestFit="1" customWidth="1"/>
    <col min="487" max="731" width="9.140625" style="16"/>
    <col min="732" max="732" width="5" style="16" customWidth="1"/>
    <col min="733" max="733" width="4.7109375" style="16" customWidth="1"/>
    <col min="734" max="734" width="5" style="16" customWidth="1"/>
    <col min="735" max="735" width="19.7109375" style="16" customWidth="1"/>
    <col min="736" max="736" width="49.85546875" style="16" customWidth="1"/>
    <col min="737" max="737" width="14.5703125" style="16" customWidth="1"/>
    <col min="738" max="738" width="13.7109375" style="16" customWidth="1"/>
    <col min="739" max="739" width="13.42578125" style="16" customWidth="1"/>
    <col min="740" max="740" width="15.42578125" style="16" customWidth="1"/>
    <col min="741" max="742" width="10.28515625" style="16" bestFit="1" customWidth="1"/>
    <col min="743" max="987" width="9.140625" style="16"/>
    <col min="988" max="988" width="5" style="16" customWidth="1"/>
    <col min="989" max="989" width="4.7109375" style="16" customWidth="1"/>
    <col min="990" max="990" width="5" style="16" customWidth="1"/>
    <col min="991" max="991" width="19.7109375" style="16" customWidth="1"/>
    <col min="992" max="992" width="49.85546875" style="16" customWidth="1"/>
    <col min="993" max="993" width="14.5703125" style="16" customWidth="1"/>
    <col min="994" max="994" width="13.7109375" style="16" customWidth="1"/>
    <col min="995" max="995" width="13.42578125" style="16" customWidth="1"/>
    <col min="996" max="996" width="15.42578125" style="16" customWidth="1"/>
    <col min="997" max="998" width="10.28515625" style="16" bestFit="1" customWidth="1"/>
    <col min="999" max="1243" width="9.140625" style="16"/>
    <col min="1244" max="1244" width="5" style="16" customWidth="1"/>
    <col min="1245" max="1245" width="4.7109375" style="16" customWidth="1"/>
    <col min="1246" max="1246" width="5" style="16" customWidth="1"/>
    <col min="1247" max="1247" width="19.7109375" style="16" customWidth="1"/>
    <col min="1248" max="1248" width="49.85546875" style="16" customWidth="1"/>
    <col min="1249" max="1249" width="14.5703125" style="16" customWidth="1"/>
    <col min="1250" max="1250" width="13.7109375" style="16" customWidth="1"/>
    <col min="1251" max="1251" width="13.42578125" style="16" customWidth="1"/>
    <col min="1252" max="1252" width="15.42578125" style="16" customWidth="1"/>
    <col min="1253" max="1254" width="10.28515625" style="16" bestFit="1" customWidth="1"/>
    <col min="1255" max="1499" width="9.140625" style="16"/>
    <col min="1500" max="1500" width="5" style="16" customWidth="1"/>
    <col min="1501" max="1501" width="4.7109375" style="16" customWidth="1"/>
    <col min="1502" max="1502" width="5" style="16" customWidth="1"/>
    <col min="1503" max="1503" width="19.7109375" style="16" customWidth="1"/>
    <col min="1504" max="1504" width="49.85546875" style="16" customWidth="1"/>
    <col min="1505" max="1505" width="14.5703125" style="16" customWidth="1"/>
    <col min="1506" max="1506" width="13.7109375" style="16" customWidth="1"/>
    <col min="1507" max="1507" width="13.42578125" style="16" customWidth="1"/>
    <col min="1508" max="1508" width="15.42578125" style="16" customWidth="1"/>
    <col min="1509" max="1510" width="10.28515625" style="16" bestFit="1" customWidth="1"/>
    <col min="1511" max="1755" width="9.140625" style="16"/>
    <col min="1756" max="1756" width="5" style="16" customWidth="1"/>
    <col min="1757" max="1757" width="4.7109375" style="16" customWidth="1"/>
    <col min="1758" max="1758" width="5" style="16" customWidth="1"/>
    <col min="1759" max="1759" width="19.7109375" style="16" customWidth="1"/>
    <col min="1760" max="1760" width="49.85546875" style="16" customWidth="1"/>
    <col min="1761" max="1761" width="14.5703125" style="16" customWidth="1"/>
    <col min="1762" max="1762" width="13.7109375" style="16" customWidth="1"/>
    <col min="1763" max="1763" width="13.42578125" style="16" customWidth="1"/>
    <col min="1764" max="1764" width="15.42578125" style="16" customWidth="1"/>
    <col min="1765" max="1766" width="10.28515625" style="16" bestFit="1" customWidth="1"/>
    <col min="1767" max="2011" width="9.140625" style="16"/>
    <col min="2012" max="2012" width="5" style="16" customWidth="1"/>
    <col min="2013" max="2013" width="4.7109375" style="16" customWidth="1"/>
    <col min="2014" max="2014" width="5" style="16" customWidth="1"/>
    <col min="2015" max="2015" width="19.7109375" style="16" customWidth="1"/>
    <col min="2016" max="2016" width="49.85546875" style="16" customWidth="1"/>
    <col min="2017" max="2017" width="14.5703125" style="16" customWidth="1"/>
    <col min="2018" max="2018" width="13.7109375" style="16" customWidth="1"/>
    <col min="2019" max="2019" width="13.42578125" style="16" customWidth="1"/>
    <col min="2020" max="2020" width="15.42578125" style="16" customWidth="1"/>
    <col min="2021" max="2022" width="10.28515625" style="16" bestFit="1" customWidth="1"/>
    <col min="2023" max="2267" width="9.140625" style="16"/>
    <col min="2268" max="2268" width="5" style="16" customWidth="1"/>
    <col min="2269" max="2269" width="4.7109375" style="16" customWidth="1"/>
    <col min="2270" max="2270" width="5" style="16" customWidth="1"/>
    <col min="2271" max="2271" width="19.7109375" style="16" customWidth="1"/>
    <col min="2272" max="2272" width="49.85546875" style="16" customWidth="1"/>
    <col min="2273" max="2273" width="14.5703125" style="16" customWidth="1"/>
    <col min="2274" max="2274" width="13.7109375" style="16" customWidth="1"/>
    <col min="2275" max="2275" width="13.42578125" style="16" customWidth="1"/>
    <col min="2276" max="2276" width="15.42578125" style="16" customWidth="1"/>
    <col min="2277" max="2278" width="10.28515625" style="16" bestFit="1" customWidth="1"/>
    <col min="2279" max="2523" width="9.140625" style="16"/>
    <col min="2524" max="2524" width="5" style="16" customWidth="1"/>
    <col min="2525" max="2525" width="4.7109375" style="16" customWidth="1"/>
    <col min="2526" max="2526" width="5" style="16" customWidth="1"/>
    <col min="2527" max="2527" width="19.7109375" style="16" customWidth="1"/>
    <col min="2528" max="2528" width="49.85546875" style="16" customWidth="1"/>
    <col min="2529" max="2529" width="14.5703125" style="16" customWidth="1"/>
    <col min="2530" max="2530" width="13.7109375" style="16" customWidth="1"/>
    <col min="2531" max="2531" width="13.42578125" style="16" customWidth="1"/>
    <col min="2532" max="2532" width="15.42578125" style="16" customWidth="1"/>
    <col min="2533" max="2534" width="10.28515625" style="16" bestFit="1" customWidth="1"/>
    <col min="2535" max="2779" width="9.140625" style="16"/>
    <col min="2780" max="2780" width="5" style="16" customWidth="1"/>
    <col min="2781" max="2781" width="4.7109375" style="16" customWidth="1"/>
    <col min="2782" max="2782" width="5" style="16" customWidth="1"/>
    <col min="2783" max="2783" width="19.7109375" style="16" customWidth="1"/>
    <col min="2784" max="2784" width="49.85546875" style="16" customWidth="1"/>
    <col min="2785" max="2785" width="14.5703125" style="16" customWidth="1"/>
    <col min="2786" max="2786" width="13.7109375" style="16" customWidth="1"/>
    <col min="2787" max="2787" width="13.42578125" style="16" customWidth="1"/>
    <col min="2788" max="2788" width="15.42578125" style="16" customWidth="1"/>
    <col min="2789" max="2790" width="10.28515625" style="16" bestFit="1" customWidth="1"/>
    <col min="2791" max="3035" width="9.140625" style="16"/>
    <col min="3036" max="3036" width="5" style="16" customWidth="1"/>
    <col min="3037" max="3037" width="4.7109375" style="16" customWidth="1"/>
    <col min="3038" max="3038" width="5" style="16" customWidth="1"/>
    <col min="3039" max="3039" width="19.7109375" style="16" customWidth="1"/>
    <col min="3040" max="3040" width="49.85546875" style="16" customWidth="1"/>
    <col min="3041" max="3041" width="14.5703125" style="16" customWidth="1"/>
    <col min="3042" max="3042" width="13.7109375" style="16" customWidth="1"/>
    <col min="3043" max="3043" width="13.42578125" style="16" customWidth="1"/>
    <col min="3044" max="3044" width="15.42578125" style="16" customWidth="1"/>
    <col min="3045" max="3046" width="10.28515625" style="16" bestFit="1" customWidth="1"/>
    <col min="3047" max="3291" width="9.140625" style="16"/>
    <col min="3292" max="3292" width="5" style="16" customWidth="1"/>
    <col min="3293" max="3293" width="4.7109375" style="16" customWidth="1"/>
    <col min="3294" max="3294" width="5" style="16" customWidth="1"/>
    <col min="3295" max="3295" width="19.7109375" style="16" customWidth="1"/>
    <col min="3296" max="3296" width="49.85546875" style="16" customWidth="1"/>
    <col min="3297" max="3297" width="14.5703125" style="16" customWidth="1"/>
    <col min="3298" max="3298" width="13.7109375" style="16" customWidth="1"/>
    <col min="3299" max="3299" width="13.42578125" style="16" customWidth="1"/>
    <col min="3300" max="3300" width="15.42578125" style="16" customWidth="1"/>
    <col min="3301" max="3302" width="10.28515625" style="16" bestFit="1" customWidth="1"/>
    <col min="3303" max="3547" width="9.140625" style="16"/>
    <col min="3548" max="3548" width="5" style="16" customWidth="1"/>
    <col min="3549" max="3549" width="4.7109375" style="16" customWidth="1"/>
    <col min="3550" max="3550" width="5" style="16" customWidth="1"/>
    <col min="3551" max="3551" width="19.7109375" style="16" customWidth="1"/>
    <col min="3552" max="3552" width="49.85546875" style="16" customWidth="1"/>
    <col min="3553" max="3553" width="14.5703125" style="16" customWidth="1"/>
    <col min="3554" max="3554" width="13.7109375" style="16" customWidth="1"/>
    <col min="3555" max="3555" width="13.42578125" style="16" customWidth="1"/>
    <col min="3556" max="3556" width="15.42578125" style="16" customWidth="1"/>
    <col min="3557" max="3558" width="10.28515625" style="16" bestFit="1" customWidth="1"/>
    <col min="3559" max="3803" width="9.140625" style="16"/>
    <col min="3804" max="3804" width="5" style="16" customWidth="1"/>
    <col min="3805" max="3805" width="4.7109375" style="16" customWidth="1"/>
    <col min="3806" max="3806" width="5" style="16" customWidth="1"/>
    <col min="3807" max="3807" width="19.7109375" style="16" customWidth="1"/>
    <col min="3808" max="3808" width="49.85546875" style="16" customWidth="1"/>
    <col min="3809" max="3809" width="14.5703125" style="16" customWidth="1"/>
    <col min="3810" max="3810" width="13.7109375" style="16" customWidth="1"/>
    <col min="3811" max="3811" width="13.42578125" style="16" customWidth="1"/>
    <col min="3812" max="3812" width="15.42578125" style="16" customWidth="1"/>
    <col min="3813" max="3814" width="10.28515625" style="16" bestFit="1" customWidth="1"/>
    <col min="3815" max="4059" width="9.140625" style="16"/>
    <col min="4060" max="4060" width="5" style="16" customWidth="1"/>
    <col min="4061" max="4061" width="4.7109375" style="16" customWidth="1"/>
    <col min="4062" max="4062" width="5" style="16" customWidth="1"/>
    <col min="4063" max="4063" width="19.7109375" style="16" customWidth="1"/>
    <col min="4064" max="4064" width="49.85546875" style="16" customWidth="1"/>
    <col min="4065" max="4065" width="14.5703125" style="16" customWidth="1"/>
    <col min="4066" max="4066" width="13.7109375" style="16" customWidth="1"/>
    <col min="4067" max="4067" width="13.42578125" style="16" customWidth="1"/>
    <col min="4068" max="4068" width="15.42578125" style="16" customWidth="1"/>
    <col min="4069" max="4070" width="10.28515625" style="16" bestFit="1" customWidth="1"/>
    <col min="4071" max="4315" width="9.140625" style="16"/>
    <col min="4316" max="4316" width="5" style="16" customWidth="1"/>
    <col min="4317" max="4317" width="4.7109375" style="16" customWidth="1"/>
    <col min="4318" max="4318" width="5" style="16" customWidth="1"/>
    <col min="4319" max="4319" width="19.7109375" style="16" customWidth="1"/>
    <col min="4320" max="4320" width="49.85546875" style="16" customWidth="1"/>
    <col min="4321" max="4321" width="14.5703125" style="16" customWidth="1"/>
    <col min="4322" max="4322" width="13.7109375" style="16" customWidth="1"/>
    <col min="4323" max="4323" width="13.42578125" style="16" customWidth="1"/>
    <col min="4324" max="4324" width="15.42578125" style="16" customWidth="1"/>
    <col min="4325" max="4326" width="10.28515625" style="16" bestFit="1" customWidth="1"/>
    <col min="4327" max="4571" width="9.140625" style="16"/>
    <col min="4572" max="4572" width="5" style="16" customWidth="1"/>
    <col min="4573" max="4573" width="4.7109375" style="16" customWidth="1"/>
    <col min="4574" max="4574" width="5" style="16" customWidth="1"/>
    <col min="4575" max="4575" width="19.7109375" style="16" customWidth="1"/>
    <col min="4576" max="4576" width="49.85546875" style="16" customWidth="1"/>
    <col min="4577" max="4577" width="14.5703125" style="16" customWidth="1"/>
    <col min="4578" max="4578" width="13.7109375" style="16" customWidth="1"/>
    <col min="4579" max="4579" width="13.42578125" style="16" customWidth="1"/>
    <col min="4580" max="4580" width="15.42578125" style="16" customWidth="1"/>
    <col min="4581" max="4582" width="10.28515625" style="16" bestFit="1" customWidth="1"/>
    <col min="4583" max="4827" width="9.140625" style="16"/>
    <col min="4828" max="4828" width="5" style="16" customWidth="1"/>
    <col min="4829" max="4829" width="4.7109375" style="16" customWidth="1"/>
    <col min="4830" max="4830" width="5" style="16" customWidth="1"/>
    <col min="4831" max="4831" width="19.7109375" style="16" customWidth="1"/>
    <col min="4832" max="4832" width="49.85546875" style="16" customWidth="1"/>
    <col min="4833" max="4833" width="14.5703125" style="16" customWidth="1"/>
    <col min="4834" max="4834" width="13.7109375" style="16" customWidth="1"/>
    <col min="4835" max="4835" width="13.42578125" style="16" customWidth="1"/>
    <col min="4836" max="4836" width="15.42578125" style="16" customWidth="1"/>
    <col min="4837" max="4838" width="10.28515625" style="16" bestFit="1" customWidth="1"/>
    <col min="4839" max="5083" width="9.140625" style="16"/>
    <col min="5084" max="5084" width="5" style="16" customWidth="1"/>
    <col min="5085" max="5085" width="4.7109375" style="16" customWidth="1"/>
    <col min="5086" max="5086" width="5" style="16" customWidth="1"/>
    <col min="5087" max="5087" width="19.7109375" style="16" customWidth="1"/>
    <col min="5088" max="5088" width="49.85546875" style="16" customWidth="1"/>
    <col min="5089" max="5089" width="14.5703125" style="16" customWidth="1"/>
    <col min="5090" max="5090" width="13.7109375" style="16" customWidth="1"/>
    <col min="5091" max="5091" width="13.42578125" style="16" customWidth="1"/>
    <col min="5092" max="5092" width="15.42578125" style="16" customWidth="1"/>
    <col min="5093" max="5094" width="10.28515625" style="16" bestFit="1" customWidth="1"/>
    <col min="5095" max="5339" width="9.140625" style="16"/>
    <col min="5340" max="5340" width="5" style="16" customWidth="1"/>
    <col min="5341" max="5341" width="4.7109375" style="16" customWidth="1"/>
    <col min="5342" max="5342" width="5" style="16" customWidth="1"/>
    <col min="5343" max="5343" width="19.7109375" style="16" customWidth="1"/>
    <col min="5344" max="5344" width="49.85546875" style="16" customWidth="1"/>
    <col min="5345" max="5345" width="14.5703125" style="16" customWidth="1"/>
    <col min="5346" max="5346" width="13.7109375" style="16" customWidth="1"/>
    <col min="5347" max="5347" width="13.42578125" style="16" customWidth="1"/>
    <col min="5348" max="5348" width="15.42578125" style="16" customWidth="1"/>
    <col min="5349" max="5350" width="10.28515625" style="16" bestFit="1" customWidth="1"/>
    <col min="5351" max="5595" width="9.140625" style="16"/>
    <col min="5596" max="5596" width="5" style="16" customWidth="1"/>
    <col min="5597" max="5597" width="4.7109375" style="16" customWidth="1"/>
    <col min="5598" max="5598" width="5" style="16" customWidth="1"/>
    <col min="5599" max="5599" width="19.7109375" style="16" customWidth="1"/>
    <col min="5600" max="5600" width="49.85546875" style="16" customWidth="1"/>
    <col min="5601" max="5601" width="14.5703125" style="16" customWidth="1"/>
    <col min="5602" max="5602" width="13.7109375" style="16" customWidth="1"/>
    <col min="5603" max="5603" width="13.42578125" style="16" customWidth="1"/>
    <col min="5604" max="5604" width="15.42578125" style="16" customWidth="1"/>
    <col min="5605" max="5606" width="10.28515625" style="16" bestFit="1" customWidth="1"/>
    <col min="5607" max="5851" width="9.140625" style="16"/>
    <col min="5852" max="5852" width="5" style="16" customWidth="1"/>
    <col min="5853" max="5853" width="4.7109375" style="16" customWidth="1"/>
    <col min="5854" max="5854" width="5" style="16" customWidth="1"/>
    <col min="5855" max="5855" width="19.7109375" style="16" customWidth="1"/>
    <col min="5856" max="5856" width="49.85546875" style="16" customWidth="1"/>
    <col min="5857" max="5857" width="14.5703125" style="16" customWidth="1"/>
    <col min="5858" max="5858" width="13.7109375" style="16" customWidth="1"/>
    <col min="5859" max="5859" width="13.42578125" style="16" customWidth="1"/>
    <col min="5860" max="5860" width="15.42578125" style="16" customWidth="1"/>
    <col min="5861" max="5862" width="10.28515625" style="16" bestFit="1" customWidth="1"/>
    <col min="5863" max="6107" width="9.140625" style="16"/>
    <col min="6108" max="6108" width="5" style="16" customWidth="1"/>
    <col min="6109" max="6109" width="4.7109375" style="16" customWidth="1"/>
    <col min="6110" max="6110" width="5" style="16" customWidth="1"/>
    <col min="6111" max="6111" width="19.7109375" style="16" customWidth="1"/>
    <col min="6112" max="6112" width="49.85546875" style="16" customWidth="1"/>
    <col min="6113" max="6113" width="14.5703125" style="16" customWidth="1"/>
    <col min="6114" max="6114" width="13.7109375" style="16" customWidth="1"/>
    <col min="6115" max="6115" width="13.42578125" style="16" customWidth="1"/>
    <col min="6116" max="6116" width="15.42578125" style="16" customWidth="1"/>
    <col min="6117" max="6118" width="10.28515625" style="16" bestFit="1" customWidth="1"/>
    <col min="6119" max="6363" width="9.140625" style="16"/>
    <col min="6364" max="6364" width="5" style="16" customWidth="1"/>
    <col min="6365" max="6365" width="4.7109375" style="16" customWidth="1"/>
    <col min="6366" max="6366" width="5" style="16" customWidth="1"/>
    <col min="6367" max="6367" width="19.7109375" style="16" customWidth="1"/>
    <col min="6368" max="6368" width="49.85546875" style="16" customWidth="1"/>
    <col min="6369" max="6369" width="14.5703125" style="16" customWidth="1"/>
    <col min="6370" max="6370" width="13.7109375" style="16" customWidth="1"/>
    <col min="6371" max="6371" width="13.42578125" style="16" customWidth="1"/>
    <col min="6372" max="6372" width="15.42578125" style="16" customWidth="1"/>
    <col min="6373" max="6374" width="10.28515625" style="16" bestFit="1" customWidth="1"/>
    <col min="6375" max="6619" width="9.140625" style="16"/>
    <col min="6620" max="6620" width="5" style="16" customWidth="1"/>
    <col min="6621" max="6621" width="4.7109375" style="16" customWidth="1"/>
    <col min="6622" max="6622" width="5" style="16" customWidth="1"/>
    <col min="6623" max="6623" width="19.7109375" style="16" customWidth="1"/>
    <col min="6624" max="6624" width="49.85546875" style="16" customWidth="1"/>
    <col min="6625" max="6625" width="14.5703125" style="16" customWidth="1"/>
    <col min="6626" max="6626" width="13.7109375" style="16" customWidth="1"/>
    <col min="6627" max="6627" width="13.42578125" style="16" customWidth="1"/>
    <col min="6628" max="6628" width="15.42578125" style="16" customWidth="1"/>
    <col min="6629" max="6630" width="10.28515625" style="16" bestFit="1" customWidth="1"/>
    <col min="6631" max="6875" width="9.140625" style="16"/>
    <col min="6876" max="6876" width="5" style="16" customWidth="1"/>
    <col min="6877" max="6877" width="4.7109375" style="16" customWidth="1"/>
    <col min="6878" max="6878" width="5" style="16" customWidth="1"/>
    <col min="6879" max="6879" width="19.7109375" style="16" customWidth="1"/>
    <col min="6880" max="6880" width="49.85546875" style="16" customWidth="1"/>
    <col min="6881" max="6881" width="14.5703125" style="16" customWidth="1"/>
    <col min="6882" max="6882" width="13.7109375" style="16" customWidth="1"/>
    <col min="6883" max="6883" width="13.42578125" style="16" customWidth="1"/>
    <col min="6884" max="6884" width="15.42578125" style="16" customWidth="1"/>
    <col min="6885" max="6886" width="10.28515625" style="16" bestFit="1" customWidth="1"/>
    <col min="6887" max="7131" width="9.140625" style="16"/>
    <col min="7132" max="7132" width="5" style="16" customWidth="1"/>
    <col min="7133" max="7133" width="4.7109375" style="16" customWidth="1"/>
    <col min="7134" max="7134" width="5" style="16" customWidth="1"/>
    <col min="7135" max="7135" width="19.7109375" style="16" customWidth="1"/>
    <col min="7136" max="7136" width="49.85546875" style="16" customWidth="1"/>
    <col min="7137" max="7137" width="14.5703125" style="16" customWidth="1"/>
    <col min="7138" max="7138" width="13.7109375" style="16" customWidth="1"/>
    <col min="7139" max="7139" width="13.42578125" style="16" customWidth="1"/>
    <col min="7140" max="7140" width="15.42578125" style="16" customWidth="1"/>
    <col min="7141" max="7142" width="10.28515625" style="16" bestFit="1" customWidth="1"/>
    <col min="7143" max="7387" width="9.140625" style="16"/>
    <col min="7388" max="7388" width="5" style="16" customWidth="1"/>
    <col min="7389" max="7389" width="4.7109375" style="16" customWidth="1"/>
    <col min="7390" max="7390" width="5" style="16" customWidth="1"/>
    <col min="7391" max="7391" width="19.7109375" style="16" customWidth="1"/>
    <col min="7392" max="7392" width="49.85546875" style="16" customWidth="1"/>
    <col min="7393" max="7393" width="14.5703125" style="16" customWidth="1"/>
    <col min="7394" max="7394" width="13.7109375" style="16" customWidth="1"/>
    <col min="7395" max="7395" width="13.42578125" style="16" customWidth="1"/>
    <col min="7396" max="7396" width="15.42578125" style="16" customWidth="1"/>
    <col min="7397" max="7398" width="10.28515625" style="16" bestFit="1" customWidth="1"/>
    <col min="7399" max="7643" width="9.140625" style="16"/>
    <col min="7644" max="7644" width="5" style="16" customWidth="1"/>
    <col min="7645" max="7645" width="4.7109375" style="16" customWidth="1"/>
    <col min="7646" max="7646" width="5" style="16" customWidth="1"/>
    <col min="7647" max="7647" width="19.7109375" style="16" customWidth="1"/>
    <col min="7648" max="7648" width="49.85546875" style="16" customWidth="1"/>
    <col min="7649" max="7649" width="14.5703125" style="16" customWidth="1"/>
    <col min="7650" max="7650" width="13.7109375" style="16" customWidth="1"/>
    <col min="7651" max="7651" width="13.42578125" style="16" customWidth="1"/>
    <col min="7652" max="7652" width="15.42578125" style="16" customWidth="1"/>
    <col min="7653" max="7654" width="10.28515625" style="16" bestFit="1" customWidth="1"/>
    <col min="7655" max="7899" width="9.140625" style="16"/>
    <col min="7900" max="7900" width="5" style="16" customWidth="1"/>
    <col min="7901" max="7901" width="4.7109375" style="16" customWidth="1"/>
    <col min="7902" max="7902" width="5" style="16" customWidth="1"/>
    <col min="7903" max="7903" width="19.7109375" style="16" customWidth="1"/>
    <col min="7904" max="7904" width="49.85546875" style="16" customWidth="1"/>
    <col min="7905" max="7905" width="14.5703125" style="16" customWidth="1"/>
    <col min="7906" max="7906" width="13.7109375" style="16" customWidth="1"/>
    <col min="7907" max="7907" width="13.42578125" style="16" customWidth="1"/>
    <col min="7908" max="7908" width="15.42578125" style="16" customWidth="1"/>
    <col min="7909" max="7910" width="10.28515625" style="16" bestFit="1" customWidth="1"/>
    <col min="7911" max="8155" width="9.140625" style="16"/>
    <col min="8156" max="8156" width="5" style="16" customWidth="1"/>
    <col min="8157" max="8157" width="4.7109375" style="16" customWidth="1"/>
    <col min="8158" max="8158" width="5" style="16" customWidth="1"/>
    <col min="8159" max="8159" width="19.7109375" style="16" customWidth="1"/>
    <col min="8160" max="8160" width="49.85546875" style="16" customWidth="1"/>
    <col min="8161" max="8161" width="14.5703125" style="16" customWidth="1"/>
    <col min="8162" max="8162" width="13.7109375" style="16" customWidth="1"/>
    <col min="8163" max="8163" width="13.42578125" style="16" customWidth="1"/>
    <col min="8164" max="8164" width="15.42578125" style="16" customWidth="1"/>
    <col min="8165" max="8166" width="10.28515625" style="16" bestFit="1" customWidth="1"/>
    <col min="8167" max="8411" width="9.140625" style="16"/>
    <col min="8412" max="8412" width="5" style="16" customWidth="1"/>
    <col min="8413" max="8413" width="4.7109375" style="16" customWidth="1"/>
    <col min="8414" max="8414" width="5" style="16" customWidth="1"/>
    <col min="8415" max="8415" width="19.7109375" style="16" customWidth="1"/>
    <col min="8416" max="8416" width="49.85546875" style="16" customWidth="1"/>
    <col min="8417" max="8417" width="14.5703125" style="16" customWidth="1"/>
    <col min="8418" max="8418" width="13.7109375" style="16" customWidth="1"/>
    <col min="8419" max="8419" width="13.42578125" style="16" customWidth="1"/>
    <col min="8420" max="8420" width="15.42578125" style="16" customWidth="1"/>
    <col min="8421" max="8422" width="10.28515625" style="16" bestFit="1" customWidth="1"/>
    <col min="8423" max="8667" width="9.140625" style="16"/>
    <col min="8668" max="8668" width="5" style="16" customWidth="1"/>
    <col min="8669" max="8669" width="4.7109375" style="16" customWidth="1"/>
    <col min="8670" max="8670" width="5" style="16" customWidth="1"/>
    <col min="8671" max="8671" width="19.7109375" style="16" customWidth="1"/>
    <col min="8672" max="8672" width="49.85546875" style="16" customWidth="1"/>
    <col min="8673" max="8673" width="14.5703125" style="16" customWidth="1"/>
    <col min="8674" max="8674" width="13.7109375" style="16" customWidth="1"/>
    <col min="8675" max="8675" width="13.42578125" style="16" customWidth="1"/>
    <col min="8676" max="8676" width="15.42578125" style="16" customWidth="1"/>
    <col min="8677" max="8678" width="10.28515625" style="16" bestFit="1" customWidth="1"/>
    <col min="8679" max="8923" width="9.140625" style="16"/>
    <col min="8924" max="8924" width="5" style="16" customWidth="1"/>
    <col min="8925" max="8925" width="4.7109375" style="16" customWidth="1"/>
    <col min="8926" max="8926" width="5" style="16" customWidth="1"/>
    <col min="8927" max="8927" width="19.7109375" style="16" customWidth="1"/>
    <col min="8928" max="8928" width="49.85546875" style="16" customWidth="1"/>
    <col min="8929" max="8929" width="14.5703125" style="16" customWidth="1"/>
    <col min="8930" max="8930" width="13.7109375" style="16" customWidth="1"/>
    <col min="8931" max="8931" width="13.42578125" style="16" customWidth="1"/>
    <col min="8932" max="8932" width="15.42578125" style="16" customWidth="1"/>
    <col min="8933" max="8934" width="10.28515625" style="16" bestFit="1" customWidth="1"/>
    <col min="8935" max="9179" width="9.140625" style="16"/>
    <col min="9180" max="9180" width="5" style="16" customWidth="1"/>
    <col min="9181" max="9181" width="4.7109375" style="16" customWidth="1"/>
    <col min="9182" max="9182" width="5" style="16" customWidth="1"/>
    <col min="9183" max="9183" width="19.7109375" style="16" customWidth="1"/>
    <col min="9184" max="9184" width="49.85546875" style="16" customWidth="1"/>
    <col min="9185" max="9185" width="14.5703125" style="16" customWidth="1"/>
    <col min="9186" max="9186" width="13.7109375" style="16" customWidth="1"/>
    <col min="9187" max="9187" width="13.42578125" style="16" customWidth="1"/>
    <col min="9188" max="9188" width="15.42578125" style="16" customWidth="1"/>
    <col min="9189" max="9190" width="10.28515625" style="16" bestFit="1" customWidth="1"/>
    <col min="9191" max="9435" width="9.140625" style="16"/>
    <col min="9436" max="9436" width="5" style="16" customWidth="1"/>
    <col min="9437" max="9437" width="4.7109375" style="16" customWidth="1"/>
    <col min="9438" max="9438" width="5" style="16" customWidth="1"/>
    <col min="9439" max="9439" width="19.7109375" style="16" customWidth="1"/>
    <col min="9440" max="9440" width="49.85546875" style="16" customWidth="1"/>
    <col min="9441" max="9441" width="14.5703125" style="16" customWidth="1"/>
    <col min="9442" max="9442" width="13.7109375" style="16" customWidth="1"/>
    <col min="9443" max="9443" width="13.42578125" style="16" customWidth="1"/>
    <col min="9444" max="9444" width="15.42578125" style="16" customWidth="1"/>
    <col min="9445" max="9446" width="10.28515625" style="16" bestFit="1" customWidth="1"/>
    <col min="9447" max="9691" width="9.140625" style="16"/>
    <col min="9692" max="9692" width="5" style="16" customWidth="1"/>
    <col min="9693" max="9693" width="4.7109375" style="16" customWidth="1"/>
    <col min="9694" max="9694" width="5" style="16" customWidth="1"/>
    <col min="9695" max="9695" width="19.7109375" style="16" customWidth="1"/>
    <col min="9696" max="9696" width="49.85546875" style="16" customWidth="1"/>
    <col min="9697" max="9697" width="14.5703125" style="16" customWidth="1"/>
    <col min="9698" max="9698" width="13.7109375" style="16" customWidth="1"/>
    <col min="9699" max="9699" width="13.42578125" style="16" customWidth="1"/>
    <col min="9700" max="9700" width="15.42578125" style="16" customWidth="1"/>
    <col min="9701" max="9702" width="10.28515625" style="16" bestFit="1" customWidth="1"/>
    <col min="9703" max="9947" width="9.140625" style="16"/>
    <col min="9948" max="9948" width="5" style="16" customWidth="1"/>
    <col min="9949" max="9949" width="4.7109375" style="16" customWidth="1"/>
    <col min="9950" max="9950" width="5" style="16" customWidth="1"/>
    <col min="9951" max="9951" width="19.7109375" style="16" customWidth="1"/>
    <col min="9952" max="9952" width="49.85546875" style="16" customWidth="1"/>
    <col min="9953" max="9953" width="14.5703125" style="16" customWidth="1"/>
    <col min="9954" max="9954" width="13.7109375" style="16" customWidth="1"/>
    <col min="9955" max="9955" width="13.42578125" style="16" customWidth="1"/>
    <col min="9956" max="9956" width="15.42578125" style="16" customWidth="1"/>
    <col min="9957" max="9958" width="10.28515625" style="16" bestFit="1" customWidth="1"/>
    <col min="9959" max="10203" width="9.140625" style="16"/>
    <col min="10204" max="10204" width="5" style="16" customWidth="1"/>
    <col min="10205" max="10205" width="4.7109375" style="16" customWidth="1"/>
    <col min="10206" max="10206" width="5" style="16" customWidth="1"/>
    <col min="10207" max="10207" width="19.7109375" style="16" customWidth="1"/>
    <col min="10208" max="10208" width="49.85546875" style="16" customWidth="1"/>
    <col min="10209" max="10209" width="14.5703125" style="16" customWidth="1"/>
    <col min="10210" max="10210" width="13.7109375" style="16" customWidth="1"/>
    <col min="10211" max="10211" width="13.42578125" style="16" customWidth="1"/>
    <col min="10212" max="10212" width="15.42578125" style="16" customWidth="1"/>
    <col min="10213" max="10214" width="10.28515625" style="16" bestFit="1" customWidth="1"/>
    <col min="10215" max="10459" width="9.140625" style="16"/>
    <col min="10460" max="10460" width="5" style="16" customWidth="1"/>
    <col min="10461" max="10461" width="4.7109375" style="16" customWidth="1"/>
    <col min="10462" max="10462" width="5" style="16" customWidth="1"/>
    <col min="10463" max="10463" width="19.7109375" style="16" customWidth="1"/>
    <col min="10464" max="10464" width="49.85546875" style="16" customWidth="1"/>
    <col min="10465" max="10465" width="14.5703125" style="16" customWidth="1"/>
    <col min="10466" max="10466" width="13.7109375" style="16" customWidth="1"/>
    <col min="10467" max="10467" width="13.42578125" style="16" customWidth="1"/>
    <col min="10468" max="10468" width="15.42578125" style="16" customWidth="1"/>
    <col min="10469" max="10470" width="10.28515625" style="16" bestFit="1" customWidth="1"/>
    <col min="10471" max="10715" width="9.140625" style="16"/>
    <col min="10716" max="10716" width="5" style="16" customWidth="1"/>
    <col min="10717" max="10717" width="4.7109375" style="16" customWidth="1"/>
    <col min="10718" max="10718" width="5" style="16" customWidth="1"/>
    <col min="10719" max="10719" width="19.7109375" style="16" customWidth="1"/>
    <col min="10720" max="10720" width="49.85546875" style="16" customWidth="1"/>
    <col min="10721" max="10721" width="14.5703125" style="16" customWidth="1"/>
    <col min="10722" max="10722" width="13.7109375" style="16" customWidth="1"/>
    <col min="10723" max="10723" width="13.42578125" style="16" customWidth="1"/>
    <col min="10724" max="10724" width="15.42578125" style="16" customWidth="1"/>
    <col min="10725" max="10726" width="10.28515625" style="16" bestFit="1" customWidth="1"/>
    <col min="10727" max="10971" width="9.140625" style="16"/>
    <col min="10972" max="10972" width="5" style="16" customWidth="1"/>
    <col min="10973" max="10973" width="4.7109375" style="16" customWidth="1"/>
    <col min="10974" max="10974" width="5" style="16" customWidth="1"/>
    <col min="10975" max="10975" width="19.7109375" style="16" customWidth="1"/>
    <col min="10976" max="10976" width="49.85546875" style="16" customWidth="1"/>
    <col min="10977" max="10977" width="14.5703125" style="16" customWidth="1"/>
    <col min="10978" max="10978" width="13.7109375" style="16" customWidth="1"/>
    <col min="10979" max="10979" width="13.42578125" style="16" customWidth="1"/>
    <col min="10980" max="10980" width="15.42578125" style="16" customWidth="1"/>
    <col min="10981" max="10982" width="10.28515625" style="16" bestFit="1" customWidth="1"/>
    <col min="10983" max="11227" width="9.140625" style="16"/>
    <col min="11228" max="11228" width="5" style="16" customWidth="1"/>
    <col min="11229" max="11229" width="4.7109375" style="16" customWidth="1"/>
    <col min="11230" max="11230" width="5" style="16" customWidth="1"/>
    <col min="11231" max="11231" width="19.7109375" style="16" customWidth="1"/>
    <col min="11232" max="11232" width="49.85546875" style="16" customWidth="1"/>
    <col min="11233" max="11233" width="14.5703125" style="16" customWidth="1"/>
    <col min="11234" max="11234" width="13.7109375" style="16" customWidth="1"/>
    <col min="11235" max="11235" width="13.42578125" style="16" customWidth="1"/>
    <col min="11236" max="11236" width="15.42578125" style="16" customWidth="1"/>
    <col min="11237" max="11238" width="10.28515625" style="16" bestFit="1" customWidth="1"/>
    <col min="11239" max="11483" width="9.140625" style="16"/>
    <col min="11484" max="11484" width="5" style="16" customWidth="1"/>
    <col min="11485" max="11485" width="4.7109375" style="16" customWidth="1"/>
    <col min="11486" max="11486" width="5" style="16" customWidth="1"/>
    <col min="11487" max="11487" width="19.7109375" style="16" customWidth="1"/>
    <col min="11488" max="11488" width="49.85546875" style="16" customWidth="1"/>
    <col min="11489" max="11489" width="14.5703125" style="16" customWidth="1"/>
    <col min="11490" max="11490" width="13.7109375" style="16" customWidth="1"/>
    <col min="11491" max="11491" width="13.42578125" style="16" customWidth="1"/>
    <col min="11492" max="11492" width="15.42578125" style="16" customWidth="1"/>
    <col min="11493" max="11494" width="10.28515625" style="16" bestFit="1" customWidth="1"/>
    <col min="11495" max="11739" width="9.140625" style="16"/>
    <col min="11740" max="11740" width="5" style="16" customWidth="1"/>
    <col min="11741" max="11741" width="4.7109375" style="16" customWidth="1"/>
    <col min="11742" max="11742" width="5" style="16" customWidth="1"/>
    <col min="11743" max="11743" width="19.7109375" style="16" customWidth="1"/>
    <col min="11744" max="11744" width="49.85546875" style="16" customWidth="1"/>
    <col min="11745" max="11745" width="14.5703125" style="16" customWidth="1"/>
    <col min="11746" max="11746" width="13.7109375" style="16" customWidth="1"/>
    <col min="11747" max="11747" width="13.42578125" style="16" customWidth="1"/>
    <col min="11748" max="11748" width="15.42578125" style="16" customWidth="1"/>
    <col min="11749" max="11750" width="10.28515625" style="16" bestFit="1" customWidth="1"/>
    <col min="11751" max="11995" width="9.140625" style="16"/>
    <col min="11996" max="11996" width="5" style="16" customWidth="1"/>
    <col min="11997" max="11997" width="4.7109375" style="16" customWidth="1"/>
    <col min="11998" max="11998" width="5" style="16" customWidth="1"/>
    <col min="11999" max="11999" width="19.7109375" style="16" customWidth="1"/>
    <col min="12000" max="12000" width="49.85546875" style="16" customWidth="1"/>
    <col min="12001" max="12001" width="14.5703125" style="16" customWidth="1"/>
    <col min="12002" max="12002" width="13.7109375" style="16" customWidth="1"/>
    <col min="12003" max="12003" width="13.42578125" style="16" customWidth="1"/>
    <col min="12004" max="12004" width="15.42578125" style="16" customWidth="1"/>
    <col min="12005" max="12006" width="10.28515625" style="16" bestFit="1" customWidth="1"/>
    <col min="12007" max="12251" width="9.140625" style="16"/>
    <col min="12252" max="12252" width="5" style="16" customWidth="1"/>
    <col min="12253" max="12253" width="4.7109375" style="16" customWidth="1"/>
    <col min="12254" max="12254" width="5" style="16" customWidth="1"/>
    <col min="12255" max="12255" width="19.7109375" style="16" customWidth="1"/>
    <col min="12256" max="12256" width="49.85546875" style="16" customWidth="1"/>
    <col min="12257" max="12257" width="14.5703125" style="16" customWidth="1"/>
    <col min="12258" max="12258" width="13.7109375" style="16" customWidth="1"/>
    <col min="12259" max="12259" width="13.42578125" style="16" customWidth="1"/>
    <col min="12260" max="12260" width="15.42578125" style="16" customWidth="1"/>
    <col min="12261" max="12262" width="10.28515625" style="16" bestFit="1" customWidth="1"/>
    <col min="12263" max="12507" width="9.140625" style="16"/>
    <col min="12508" max="12508" width="5" style="16" customWidth="1"/>
    <col min="12509" max="12509" width="4.7109375" style="16" customWidth="1"/>
    <col min="12510" max="12510" width="5" style="16" customWidth="1"/>
    <col min="12511" max="12511" width="19.7109375" style="16" customWidth="1"/>
    <col min="12512" max="12512" width="49.85546875" style="16" customWidth="1"/>
    <col min="12513" max="12513" width="14.5703125" style="16" customWidth="1"/>
    <col min="12514" max="12514" width="13.7109375" style="16" customWidth="1"/>
    <col min="12515" max="12515" width="13.42578125" style="16" customWidth="1"/>
    <col min="12516" max="12516" width="15.42578125" style="16" customWidth="1"/>
    <col min="12517" max="12518" width="10.28515625" style="16" bestFit="1" customWidth="1"/>
    <col min="12519" max="12763" width="9.140625" style="16"/>
    <col min="12764" max="12764" width="5" style="16" customWidth="1"/>
    <col min="12765" max="12765" width="4.7109375" style="16" customWidth="1"/>
    <col min="12766" max="12766" width="5" style="16" customWidth="1"/>
    <col min="12767" max="12767" width="19.7109375" style="16" customWidth="1"/>
    <col min="12768" max="12768" width="49.85546875" style="16" customWidth="1"/>
    <col min="12769" max="12769" width="14.5703125" style="16" customWidth="1"/>
    <col min="12770" max="12770" width="13.7109375" style="16" customWidth="1"/>
    <col min="12771" max="12771" width="13.42578125" style="16" customWidth="1"/>
    <col min="12772" max="12772" width="15.42578125" style="16" customWidth="1"/>
    <col min="12773" max="12774" width="10.28515625" style="16" bestFit="1" customWidth="1"/>
    <col min="12775" max="13019" width="9.140625" style="16"/>
    <col min="13020" max="13020" width="5" style="16" customWidth="1"/>
    <col min="13021" max="13021" width="4.7109375" style="16" customWidth="1"/>
    <col min="13022" max="13022" width="5" style="16" customWidth="1"/>
    <col min="13023" max="13023" width="19.7109375" style="16" customWidth="1"/>
    <col min="13024" max="13024" width="49.85546875" style="16" customWidth="1"/>
    <col min="13025" max="13025" width="14.5703125" style="16" customWidth="1"/>
    <col min="13026" max="13026" width="13.7109375" style="16" customWidth="1"/>
    <col min="13027" max="13027" width="13.42578125" style="16" customWidth="1"/>
    <col min="13028" max="13028" width="15.42578125" style="16" customWidth="1"/>
    <col min="13029" max="13030" width="10.28515625" style="16" bestFit="1" customWidth="1"/>
    <col min="13031" max="13275" width="9.140625" style="16"/>
    <col min="13276" max="13276" width="5" style="16" customWidth="1"/>
    <col min="13277" max="13277" width="4.7109375" style="16" customWidth="1"/>
    <col min="13278" max="13278" width="5" style="16" customWidth="1"/>
    <col min="13279" max="13279" width="19.7109375" style="16" customWidth="1"/>
    <col min="13280" max="13280" width="49.85546875" style="16" customWidth="1"/>
    <col min="13281" max="13281" width="14.5703125" style="16" customWidth="1"/>
    <col min="13282" max="13282" width="13.7109375" style="16" customWidth="1"/>
    <col min="13283" max="13283" width="13.42578125" style="16" customWidth="1"/>
    <col min="13284" max="13284" width="15.42578125" style="16" customWidth="1"/>
    <col min="13285" max="13286" width="10.28515625" style="16" bestFit="1" customWidth="1"/>
    <col min="13287" max="13531" width="9.140625" style="16"/>
    <col min="13532" max="13532" width="5" style="16" customWidth="1"/>
    <col min="13533" max="13533" width="4.7109375" style="16" customWidth="1"/>
    <col min="13534" max="13534" width="5" style="16" customWidth="1"/>
    <col min="13535" max="13535" width="19.7109375" style="16" customWidth="1"/>
    <col min="13536" max="13536" width="49.85546875" style="16" customWidth="1"/>
    <col min="13537" max="13537" width="14.5703125" style="16" customWidth="1"/>
    <col min="13538" max="13538" width="13.7109375" style="16" customWidth="1"/>
    <col min="13539" max="13539" width="13.42578125" style="16" customWidth="1"/>
    <col min="13540" max="13540" width="15.42578125" style="16" customWidth="1"/>
    <col min="13541" max="13542" width="10.28515625" style="16" bestFit="1" customWidth="1"/>
    <col min="13543" max="13787" width="9.140625" style="16"/>
    <col min="13788" max="13788" width="5" style="16" customWidth="1"/>
    <col min="13789" max="13789" width="4.7109375" style="16" customWidth="1"/>
    <col min="13790" max="13790" width="5" style="16" customWidth="1"/>
    <col min="13791" max="13791" width="19.7109375" style="16" customWidth="1"/>
    <col min="13792" max="13792" width="49.85546875" style="16" customWidth="1"/>
    <col min="13793" max="13793" width="14.5703125" style="16" customWidth="1"/>
    <col min="13794" max="13794" width="13.7109375" style="16" customWidth="1"/>
    <col min="13795" max="13795" width="13.42578125" style="16" customWidth="1"/>
    <col min="13796" max="13796" width="15.42578125" style="16" customWidth="1"/>
    <col min="13797" max="13798" width="10.28515625" style="16" bestFit="1" customWidth="1"/>
    <col min="13799" max="14043" width="9.140625" style="16"/>
    <col min="14044" max="14044" width="5" style="16" customWidth="1"/>
    <col min="14045" max="14045" width="4.7109375" style="16" customWidth="1"/>
    <col min="14046" max="14046" width="5" style="16" customWidth="1"/>
    <col min="14047" max="14047" width="19.7109375" style="16" customWidth="1"/>
    <col min="14048" max="14048" width="49.85546875" style="16" customWidth="1"/>
    <col min="14049" max="14049" width="14.5703125" style="16" customWidth="1"/>
    <col min="14050" max="14050" width="13.7109375" style="16" customWidth="1"/>
    <col min="14051" max="14051" width="13.42578125" style="16" customWidth="1"/>
    <col min="14052" max="14052" width="15.42578125" style="16" customWidth="1"/>
    <col min="14053" max="14054" width="10.28515625" style="16" bestFit="1" customWidth="1"/>
    <col min="14055" max="14299" width="9.140625" style="16"/>
    <col min="14300" max="14300" width="5" style="16" customWidth="1"/>
    <col min="14301" max="14301" width="4.7109375" style="16" customWidth="1"/>
    <col min="14302" max="14302" width="5" style="16" customWidth="1"/>
    <col min="14303" max="14303" width="19.7109375" style="16" customWidth="1"/>
    <col min="14304" max="14304" width="49.85546875" style="16" customWidth="1"/>
    <col min="14305" max="14305" width="14.5703125" style="16" customWidth="1"/>
    <col min="14306" max="14306" width="13.7109375" style="16" customWidth="1"/>
    <col min="14307" max="14307" width="13.42578125" style="16" customWidth="1"/>
    <col min="14308" max="14308" width="15.42578125" style="16" customWidth="1"/>
    <col min="14309" max="14310" width="10.28515625" style="16" bestFit="1" customWidth="1"/>
    <col min="14311" max="14555" width="9.140625" style="16"/>
    <col min="14556" max="14556" width="5" style="16" customWidth="1"/>
    <col min="14557" max="14557" width="4.7109375" style="16" customWidth="1"/>
    <col min="14558" max="14558" width="5" style="16" customWidth="1"/>
    <col min="14559" max="14559" width="19.7109375" style="16" customWidth="1"/>
    <col min="14560" max="14560" width="49.85546875" style="16" customWidth="1"/>
    <col min="14561" max="14561" width="14.5703125" style="16" customWidth="1"/>
    <col min="14562" max="14562" width="13.7109375" style="16" customWidth="1"/>
    <col min="14563" max="14563" width="13.42578125" style="16" customWidth="1"/>
    <col min="14564" max="14564" width="15.42578125" style="16" customWidth="1"/>
    <col min="14565" max="14566" width="10.28515625" style="16" bestFit="1" customWidth="1"/>
    <col min="14567" max="14811" width="9.140625" style="16"/>
    <col min="14812" max="14812" width="5" style="16" customWidth="1"/>
    <col min="14813" max="14813" width="4.7109375" style="16" customWidth="1"/>
    <col min="14814" max="14814" width="5" style="16" customWidth="1"/>
    <col min="14815" max="14815" width="19.7109375" style="16" customWidth="1"/>
    <col min="14816" max="14816" width="49.85546875" style="16" customWidth="1"/>
    <col min="14817" max="14817" width="14.5703125" style="16" customWidth="1"/>
    <col min="14818" max="14818" width="13.7109375" style="16" customWidth="1"/>
    <col min="14819" max="14819" width="13.42578125" style="16" customWidth="1"/>
    <col min="14820" max="14820" width="15.42578125" style="16" customWidth="1"/>
    <col min="14821" max="14822" width="10.28515625" style="16" bestFit="1" customWidth="1"/>
    <col min="14823" max="15067" width="9.140625" style="16"/>
    <col min="15068" max="15068" width="5" style="16" customWidth="1"/>
    <col min="15069" max="15069" width="4.7109375" style="16" customWidth="1"/>
    <col min="15070" max="15070" width="5" style="16" customWidth="1"/>
    <col min="15071" max="15071" width="19.7109375" style="16" customWidth="1"/>
    <col min="15072" max="15072" width="49.85546875" style="16" customWidth="1"/>
    <col min="15073" max="15073" width="14.5703125" style="16" customWidth="1"/>
    <col min="15074" max="15074" width="13.7109375" style="16" customWidth="1"/>
    <col min="15075" max="15075" width="13.42578125" style="16" customWidth="1"/>
    <col min="15076" max="15076" width="15.42578125" style="16" customWidth="1"/>
    <col min="15077" max="15078" width="10.28515625" style="16" bestFit="1" customWidth="1"/>
    <col min="15079" max="15323" width="9.140625" style="16"/>
    <col min="15324" max="15324" width="5" style="16" customWidth="1"/>
    <col min="15325" max="15325" width="4.7109375" style="16" customWidth="1"/>
    <col min="15326" max="15326" width="5" style="16" customWidth="1"/>
    <col min="15327" max="15327" width="19.7109375" style="16" customWidth="1"/>
    <col min="15328" max="15328" width="49.85546875" style="16" customWidth="1"/>
    <col min="15329" max="15329" width="14.5703125" style="16" customWidth="1"/>
    <col min="15330" max="15330" width="13.7109375" style="16" customWidth="1"/>
    <col min="15331" max="15331" width="13.42578125" style="16" customWidth="1"/>
    <col min="15332" max="15332" width="15.42578125" style="16" customWidth="1"/>
    <col min="15333" max="15334" width="10.28515625" style="16" bestFit="1" customWidth="1"/>
    <col min="15335" max="15579" width="9.140625" style="16"/>
    <col min="15580" max="15580" width="5" style="16" customWidth="1"/>
    <col min="15581" max="15581" width="4.7109375" style="16" customWidth="1"/>
    <col min="15582" max="15582" width="5" style="16" customWidth="1"/>
    <col min="15583" max="15583" width="19.7109375" style="16" customWidth="1"/>
    <col min="15584" max="15584" width="49.85546875" style="16" customWidth="1"/>
    <col min="15585" max="15585" width="14.5703125" style="16" customWidth="1"/>
    <col min="15586" max="15586" width="13.7109375" style="16" customWidth="1"/>
    <col min="15587" max="15587" width="13.42578125" style="16" customWidth="1"/>
    <col min="15588" max="15588" width="15.42578125" style="16" customWidth="1"/>
    <col min="15589" max="15590" width="10.28515625" style="16" bestFit="1" customWidth="1"/>
    <col min="15591" max="15835" width="9.140625" style="16"/>
    <col min="15836" max="15836" width="5" style="16" customWidth="1"/>
    <col min="15837" max="15837" width="4.7109375" style="16" customWidth="1"/>
    <col min="15838" max="15838" width="5" style="16" customWidth="1"/>
    <col min="15839" max="15839" width="19.7109375" style="16" customWidth="1"/>
    <col min="15840" max="15840" width="49.85546875" style="16" customWidth="1"/>
    <col min="15841" max="15841" width="14.5703125" style="16" customWidth="1"/>
    <col min="15842" max="15842" width="13.7109375" style="16" customWidth="1"/>
    <col min="15843" max="15843" width="13.42578125" style="16" customWidth="1"/>
    <col min="15844" max="15844" width="15.42578125" style="16" customWidth="1"/>
    <col min="15845" max="15846" width="10.28515625" style="16" bestFit="1" customWidth="1"/>
    <col min="15847" max="16091" width="9.140625" style="16"/>
    <col min="16092" max="16092" width="5" style="16" customWidth="1"/>
    <col min="16093" max="16093" width="4.7109375" style="16" customWidth="1"/>
    <col min="16094" max="16094" width="5" style="16" customWidth="1"/>
    <col min="16095" max="16095" width="19.7109375" style="16" customWidth="1"/>
    <col min="16096" max="16096" width="49.85546875" style="16" customWidth="1"/>
    <col min="16097" max="16097" width="14.5703125" style="16" customWidth="1"/>
    <col min="16098" max="16098" width="13.7109375" style="16" customWidth="1"/>
    <col min="16099" max="16099" width="13.42578125" style="16" customWidth="1"/>
    <col min="16100" max="16100" width="15.42578125" style="16" customWidth="1"/>
    <col min="16101" max="16102" width="10.28515625" style="16" bestFit="1" customWidth="1"/>
    <col min="16103" max="16384" width="9.140625" style="16"/>
  </cols>
  <sheetData>
    <row r="1" spans="1:7">
      <c r="B1" s="16" t="s">
        <v>43</v>
      </c>
      <c r="G1" s="17" t="s">
        <v>170</v>
      </c>
    </row>
    <row r="2" spans="1:7">
      <c r="C2" s="18"/>
      <c r="G2" s="10" t="s">
        <v>24</v>
      </c>
    </row>
    <row r="3" spans="1:7">
      <c r="C3" s="18"/>
      <c r="G3" s="10" t="s">
        <v>72</v>
      </c>
    </row>
    <row r="4" spans="1:7">
      <c r="B4" s="19"/>
      <c r="C4" s="19"/>
      <c r="D4" s="19"/>
    </row>
    <row r="5" spans="1:7" ht="73.150000000000006" customHeight="1">
      <c r="A5" s="364" t="s">
        <v>112</v>
      </c>
      <c r="B5" s="364"/>
      <c r="C5" s="364"/>
      <c r="D5" s="364"/>
      <c r="E5" s="364"/>
      <c r="F5" s="364"/>
      <c r="G5" s="364"/>
    </row>
    <row r="6" spans="1:7">
      <c r="A6" s="29"/>
      <c r="B6" s="29"/>
      <c r="C6" s="29"/>
      <c r="D6" s="29"/>
      <c r="E6" s="29"/>
      <c r="F6" s="29"/>
      <c r="G6" s="30" t="s">
        <v>7</v>
      </c>
    </row>
    <row r="7" spans="1:7" s="20" customFormat="1" ht="69.75" customHeight="1">
      <c r="A7" s="373" t="s">
        <v>155</v>
      </c>
      <c r="B7" s="374"/>
      <c r="C7" s="375"/>
      <c r="D7" s="373" t="s">
        <v>60</v>
      </c>
      <c r="E7" s="374"/>
      <c r="F7" s="365" t="s">
        <v>59</v>
      </c>
      <c r="G7" s="39" t="s">
        <v>113</v>
      </c>
    </row>
    <row r="8" spans="1:7" s="20" customFormat="1">
      <c r="A8" s="31" t="s">
        <v>58</v>
      </c>
      <c r="B8" s="31" t="s">
        <v>57</v>
      </c>
      <c r="C8" s="31" t="s">
        <v>56</v>
      </c>
      <c r="D8" s="31" t="s">
        <v>55</v>
      </c>
      <c r="E8" s="31" t="s">
        <v>54</v>
      </c>
      <c r="F8" s="366"/>
      <c r="G8" s="31" t="s">
        <v>75</v>
      </c>
    </row>
    <row r="9" spans="1:7" s="20" customFormat="1" ht="22.5" customHeight="1">
      <c r="A9" s="367" t="s">
        <v>53</v>
      </c>
      <c r="B9" s="368"/>
      <c r="C9" s="368"/>
      <c r="D9" s="368"/>
      <c r="E9" s="368"/>
      <c r="F9" s="369"/>
      <c r="G9" s="123">
        <f>+G10+G92</f>
        <v>0</v>
      </c>
    </row>
    <row r="10" spans="1:7" s="20" customFormat="1" ht="34.5">
      <c r="A10" s="370" t="s">
        <v>50</v>
      </c>
      <c r="B10" s="371"/>
      <c r="C10" s="371"/>
      <c r="D10" s="371"/>
      <c r="E10" s="371"/>
      <c r="F10" s="23" t="s">
        <v>52</v>
      </c>
      <c r="G10" s="162">
        <f>G29+G36+G43+G50+G57+G64+G22+G71+G78+G85</f>
        <v>4001194.8</v>
      </c>
    </row>
    <row r="11" spans="1:7" s="21" customFormat="1" ht="17.25" customHeight="1">
      <c r="A11" s="370"/>
      <c r="B11" s="371"/>
      <c r="C11" s="371"/>
      <c r="D11" s="371"/>
      <c r="E11" s="371"/>
      <c r="F11" s="23" t="s">
        <v>48</v>
      </c>
      <c r="G11" s="162"/>
    </row>
    <row r="12" spans="1:7" s="21" customFormat="1" ht="17.25" customHeight="1">
      <c r="A12" s="370"/>
      <c r="B12" s="370" t="s">
        <v>51</v>
      </c>
      <c r="C12" s="371"/>
      <c r="D12" s="371"/>
      <c r="E12" s="371"/>
      <c r="F12" s="23" t="s">
        <v>49</v>
      </c>
      <c r="G12" s="162">
        <f>G10</f>
        <v>4001194.8</v>
      </c>
    </row>
    <row r="13" spans="1:7" ht="17.25" customHeight="1">
      <c r="A13" s="370"/>
      <c r="B13" s="370"/>
      <c r="C13" s="371"/>
      <c r="D13" s="371"/>
      <c r="E13" s="371"/>
      <c r="F13" s="23" t="s">
        <v>48</v>
      </c>
      <c r="G13" s="162"/>
    </row>
    <row r="14" spans="1:7" ht="17.25" customHeight="1">
      <c r="A14" s="370"/>
      <c r="B14" s="370"/>
      <c r="C14" s="370" t="s">
        <v>50</v>
      </c>
      <c r="D14" s="371"/>
      <c r="E14" s="371"/>
      <c r="F14" s="23" t="s">
        <v>49</v>
      </c>
      <c r="G14" s="162">
        <f>G12</f>
        <v>4001194.8</v>
      </c>
    </row>
    <row r="15" spans="1:7" ht="17.25" customHeight="1">
      <c r="A15" s="370"/>
      <c r="B15" s="370"/>
      <c r="C15" s="370"/>
      <c r="D15" s="371"/>
      <c r="E15" s="371"/>
      <c r="F15" s="55" t="s">
        <v>48</v>
      </c>
      <c r="G15" s="162"/>
    </row>
    <row r="16" spans="1:7" s="21" customFormat="1" ht="34.5">
      <c r="A16" s="370"/>
      <c r="B16" s="370"/>
      <c r="C16" s="370"/>
      <c r="D16" s="371"/>
      <c r="E16" s="371"/>
      <c r="F16" s="23" t="s">
        <v>25</v>
      </c>
      <c r="G16" s="162">
        <f>G14</f>
        <v>4001194.8</v>
      </c>
    </row>
    <row r="17" spans="1:7">
      <c r="A17" s="370"/>
      <c r="B17" s="370"/>
      <c r="C17" s="370"/>
      <c r="D17" s="371"/>
      <c r="E17" s="371"/>
      <c r="F17" s="23" t="s">
        <v>48</v>
      </c>
      <c r="G17" s="162"/>
    </row>
    <row r="18" spans="1:7" s="21" customFormat="1">
      <c r="A18" s="370"/>
      <c r="B18" s="370"/>
      <c r="C18" s="370"/>
      <c r="D18" s="372">
        <v>1212</v>
      </c>
      <c r="E18" s="371"/>
      <c r="F18" s="32" t="s">
        <v>38</v>
      </c>
      <c r="G18" s="162">
        <f>'1'!D26</f>
        <v>4001194.8</v>
      </c>
    </row>
    <row r="19" spans="1:7">
      <c r="A19" s="370"/>
      <c r="B19" s="370"/>
      <c r="C19" s="370"/>
      <c r="D19" s="372"/>
      <c r="E19" s="371"/>
      <c r="F19" s="32" t="s">
        <v>47</v>
      </c>
      <c r="G19" s="162"/>
    </row>
    <row r="20" spans="1:7" ht="34.5">
      <c r="A20" s="370"/>
      <c r="B20" s="370"/>
      <c r="C20" s="370"/>
      <c r="D20" s="372"/>
      <c r="E20" s="372">
        <v>12007</v>
      </c>
      <c r="F20" s="23" t="s">
        <v>46</v>
      </c>
      <c r="G20" s="162">
        <f>'1'!D26</f>
        <v>4001194.8</v>
      </c>
    </row>
    <row r="21" spans="1:7">
      <c r="A21" s="370"/>
      <c r="B21" s="370"/>
      <c r="C21" s="370"/>
      <c r="D21" s="372"/>
      <c r="E21" s="372"/>
      <c r="F21" s="32" t="s">
        <v>8</v>
      </c>
      <c r="G21" s="163"/>
    </row>
    <row r="22" spans="1:7">
      <c r="A22" s="216"/>
      <c r="B22" s="216"/>
      <c r="C22" s="216"/>
      <c r="D22" s="217"/>
      <c r="E22" s="217"/>
      <c r="F22" s="38" t="s">
        <v>439</v>
      </c>
      <c r="G22" s="164">
        <f>'3'!D19</f>
        <v>231044.20000000004</v>
      </c>
    </row>
    <row r="23" spans="1:7" ht="34.5">
      <c r="A23" s="216"/>
      <c r="B23" s="216"/>
      <c r="C23" s="216"/>
      <c r="D23" s="217"/>
      <c r="E23" s="217"/>
      <c r="F23" s="32" t="s">
        <v>9</v>
      </c>
      <c r="G23" s="162"/>
    </row>
    <row r="24" spans="1:7">
      <c r="A24" s="216"/>
      <c r="B24" s="216"/>
      <c r="C24" s="216"/>
      <c r="D24" s="217"/>
      <c r="E24" s="217"/>
      <c r="F24" s="36" t="s">
        <v>4</v>
      </c>
      <c r="G24" s="162">
        <f>G22</f>
        <v>231044.20000000004</v>
      </c>
    </row>
    <row r="25" spans="1:7">
      <c r="A25" s="216"/>
      <c r="B25" s="216"/>
      <c r="C25" s="216"/>
      <c r="D25" s="217"/>
      <c r="E25" s="217"/>
      <c r="F25" s="36" t="s">
        <v>10</v>
      </c>
      <c r="G25" s="162">
        <f>G22</f>
        <v>231044.20000000004</v>
      </c>
    </row>
    <row r="26" spans="1:7">
      <c r="A26" s="216"/>
      <c r="B26" s="216"/>
      <c r="C26" s="216"/>
      <c r="D26" s="217"/>
      <c r="E26" s="217"/>
      <c r="F26" s="36" t="s">
        <v>11</v>
      </c>
      <c r="G26" s="162">
        <f>G22</f>
        <v>231044.20000000004</v>
      </c>
    </row>
    <row r="27" spans="1:7" ht="34.5">
      <c r="A27" s="216"/>
      <c r="B27" s="216"/>
      <c r="C27" s="216"/>
      <c r="D27" s="217"/>
      <c r="E27" s="217"/>
      <c r="F27" s="36" t="s">
        <v>12</v>
      </c>
      <c r="G27" s="162">
        <f>G22</f>
        <v>231044.20000000004</v>
      </c>
    </row>
    <row r="28" spans="1:7">
      <c r="A28" s="216"/>
      <c r="B28" s="216"/>
      <c r="C28" s="216"/>
      <c r="D28" s="217"/>
      <c r="E28" s="217"/>
      <c r="F28" s="36" t="s">
        <v>45</v>
      </c>
      <c r="G28" s="162">
        <f>G27</f>
        <v>231044.20000000004</v>
      </c>
    </row>
    <row r="29" spans="1:7">
      <c r="A29" s="33"/>
      <c r="B29" s="33"/>
      <c r="C29" s="33"/>
      <c r="D29" s="34"/>
      <c r="E29" s="34"/>
      <c r="F29" s="38" t="s">
        <v>95</v>
      </c>
      <c r="G29" s="164">
        <f>'3'!D39</f>
        <v>530951.69999999995</v>
      </c>
    </row>
    <row r="30" spans="1:7" ht="34.5">
      <c r="A30" s="33"/>
      <c r="B30" s="33"/>
      <c r="C30" s="33"/>
      <c r="D30" s="34"/>
      <c r="E30" s="34"/>
      <c r="F30" s="32" t="s">
        <v>9</v>
      </c>
      <c r="G30" s="162"/>
    </row>
    <row r="31" spans="1:7">
      <c r="A31" s="33"/>
      <c r="B31" s="33"/>
      <c r="C31" s="33"/>
      <c r="D31" s="34"/>
      <c r="E31" s="34"/>
      <c r="F31" s="36" t="s">
        <v>4</v>
      </c>
      <c r="G31" s="162">
        <f>G29</f>
        <v>530951.69999999995</v>
      </c>
    </row>
    <row r="32" spans="1:7">
      <c r="A32" s="33"/>
      <c r="B32" s="33"/>
      <c r="C32" s="33"/>
      <c r="D32" s="34"/>
      <c r="E32" s="34"/>
      <c r="F32" s="36" t="s">
        <v>10</v>
      </c>
      <c r="G32" s="162">
        <f>G29</f>
        <v>530951.69999999995</v>
      </c>
    </row>
    <row r="33" spans="1:7">
      <c r="A33" s="33"/>
      <c r="B33" s="33"/>
      <c r="C33" s="33"/>
      <c r="D33" s="34"/>
      <c r="E33" s="34"/>
      <c r="F33" s="36" t="s">
        <v>11</v>
      </c>
      <c r="G33" s="162">
        <f>G29</f>
        <v>530951.69999999995</v>
      </c>
    </row>
    <row r="34" spans="1:7" ht="34.5">
      <c r="A34" s="33"/>
      <c r="B34" s="33"/>
      <c r="C34" s="33"/>
      <c r="D34" s="34"/>
      <c r="E34" s="34"/>
      <c r="F34" s="36" t="s">
        <v>12</v>
      </c>
      <c r="G34" s="162">
        <f>G29</f>
        <v>530951.69999999995</v>
      </c>
    </row>
    <row r="35" spans="1:7">
      <c r="A35" s="33"/>
      <c r="B35" s="33"/>
      <c r="C35" s="33"/>
      <c r="D35" s="34"/>
      <c r="E35" s="34"/>
      <c r="F35" s="36" t="s">
        <v>45</v>
      </c>
      <c r="G35" s="162">
        <f>G34</f>
        <v>530951.69999999995</v>
      </c>
    </row>
    <row r="36" spans="1:7">
      <c r="A36" s="35"/>
      <c r="B36" s="35"/>
      <c r="C36" s="35"/>
      <c r="D36" s="35"/>
      <c r="E36" s="35"/>
      <c r="F36" s="37" t="s">
        <v>77</v>
      </c>
      <c r="G36" s="164">
        <f>'3'!D73</f>
        <v>192484.09999999998</v>
      </c>
    </row>
    <row r="37" spans="1:7" ht="34.5">
      <c r="A37" s="35"/>
      <c r="B37" s="35"/>
      <c r="C37" s="35"/>
      <c r="D37" s="35"/>
      <c r="E37" s="35"/>
      <c r="F37" s="32" t="s">
        <v>9</v>
      </c>
      <c r="G37" s="162"/>
    </row>
    <row r="38" spans="1:7">
      <c r="A38" s="35"/>
      <c r="B38" s="35"/>
      <c r="C38" s="35"/>
      <c r="D38" s="35"/>
      <c r="E38" s="35"/>
      <c r="F38" s="32" t="s">
        <v>4</v>
      </c>
      <c r="G38" s="162">
        <f>G36</f>
        <v>192484.09999999998</v>
      </c>
    </row>
    <row r="39" spans="1:7">
      <c r="A39" s="35"/>
      <c r="B39" s="35"/>
      <c r="C39" s="35"/>
      <c r="D39" s="35"/>
      <c r="E39" s="35"/>
      <c r="F39" s="32" t="s">
        <v>10</v>
      </c>
      <c r="G39" s="162">
        <f t="shared" ref="G39:G41" si="0">G38</f>
        <v>192484.09999999998</v>
      </c>
    </row>
    <row r="40" spans="1:7">
      <c r="A40" s="35"/>
      <c r="B40" s="35"/>
      <c r="C40" s="35"/>
      <c r="D40" s="35"/>
      <c r="E40" s="35"/>
      <c r="F40" s="32" t="s">
        <v>11</v>
      </c>
      <c r="G40" s="162">
        <f t="shared" si="0"/>
        <v>192484.09999999998</v>
      </c>
    </row>
    <row r="41" spans="1:7" ht="34.5">
      <c r="A41" s="35"/>
      <c r="B41" s="35"/>
      <c r="C41" s="35"/>
      <c r="D41" s="35"/>
      <c r="E41" s="35"/>
      <c r="F41" s="22" t="s">
        <v>12</v>
      </c>
      <c r="G41" s="162">
        <f t="shared" si="0"/>
        <v>192484.09999999998</v>
      </c>
    </row>
    <row r="42" spans="1:7">
      <c r="A42" s="35"/>
      <c r="B42" s="35"/>
      <c r="C42" s="35"/>
      <c r="D42" s="35"/>
      <c r="E42" s="35"/>
      <c r="F42" s="32" t="s">
        <v>45</v>
      </c>
      <c r="G42" s="162">
        <f>G41</f>
        <v>192484.09999999998</v>
      </c>
    </row>
    <row r="43" spans="1:7">
      <c r="A43" s="35"/>
      <c r="B43" s="35"/>
      <c r="C43" s="35"/>
      <c r="D43" s="35"/>
      <c r="E43" s="35"/>
      <c r="F43" s="37" t="s">
        <v>78</v>
      </c>
      <c r="G43" s="164">
        <f>'3'!D89</f>
        <v>576856</v>
      </c>
    </row>
    <row r="44" spans="1:7" ht="34.5">
      <c r="A44" s="35"/>
      <c r="B44" s="35"/>
      <c r="C44" s="35"/>
      <c r="D44" s="35"/>
      <c r="E44" s="35"/>
      <c r="F44" s="32" t="s">
        <v>9</v>
      </c>
      <c r="G44" s="162"/>
    </row>
    <row r="45" spans="1:7">
      <c r="A45" s="35"/>
      <c r="B45" s="35"/>
      <c r="C45" s="35"/>
      <c r="D45" s="35"/>
      <c r="E45" s="35"/>
      <c r="F45" s="32" t="s">
        <v>4</v>
      </c>
      <c r="G45" s="162">
        <f>+G46</f>
        <v>576856</v>
      </c>
    </row>
    <row r="46" spans="1:7">
      <c r="A46" s="35"/>
      <c r="B46" s="35"/>
      <c r="C46" s="35"/>
      <c r="D46" s="35"/>
      <c r="E46" s="35"/>
      <c r="F46" s="32" t="s">
        <v>10</v>
      </c>
      <c r="G46" s="162">
        <f>+G47</f>
        <v>576856</v>
      </c>
    </row>
    <row r="47" spans="1:7">
      <c r="A47" s="35"/>
      <c r="B47" s="35"/>
      <c r="C47" s="35"/>
      <c r="D47" s="35"/>
      <c r="E47" s="35"/>
      <c r="F47" s="32" t="s">
        <v>11</v>
      </c>
      <c r="G47" s="162">
        <f>+G48</f>
        <v>576856</v>
      </c>
    </row>
    <row r="48" spans="1:7" ht="34.5">
      <c r="A48" s="35"/>
      <c r="B48" s="35"/>
      <c r="C48" s="35"/>
      <c r="D48" s="35"/>
      <c r="E48" s="35"/>
      <c r="F48" s="22" t="s">
        <v>12</v>
      </c>
      <c r="G48" s="162">
        <f>+G49</f>
        <v>576856</v>
      </c>
    </row>
    <row r="49" spans="1:7">
      <c r="A49" s="35"/>
      <c r="B49" s="35"/>
      <c r="C49" s="35"/>
      <c r="D49" s="35"/>
      <c r="E49" s="35"/>
      <c r="F49" s="32" t="s">
        <v>45</v>
      </c>
      <c r="G49" s="162">
        <f>G43</f>
        <v>576856</v>
      </c>
    </row>
    <row r="50" spans="1:7">
      <c r="A50" s="35"/>
      <c r="B50" s="35"/>
      <c r="C50" s="35"/>
      <c r="D50" s="35"/>
      <c r="E50" s="35"/>
      <c r="F50" s="37" t="s">
        <v>79</v>
      </c>
      <c r="G50" s="164">
        <f>'3'!D114</f>
        <v>602260.19999999995</v>
      </c>
    </row>
    <row r="51" spans="1:7" ht="34.5">
      <c r="A51" s="35"/>
      <c r="B51" s="35"/>
      <c r="C51" s="35"/>
      <c r="D51" s="35"/>
      <c r="E51" s="35"/>
      <c r="F51" s="32" t="s">
        <v>9</v>
      </c>
      <c r="G51" s="164"/>
    </row>
    <row r="52" spans="1:7">
      <c r="A52" s="35"/>
      <c r="B52" s="35"/>
      <c r="C52" s="35"/>
      <c r="D52" s="35"/>
      <c r="E52" s="35"/>
      <c r="F52" s="32" t="s">
        <v>4</v>
      </c>
      <c r="G52" s="162">
        <f>G50</f>
        <v>602260.19999999995</v>
      </c>
    </row>
    <row r="53" spans="1:7">
      <c r="A53" s="35"/>
      <c r="B53" s="35"/>
      <c r="C53" s="35"/>
      <c r="D53" s="35"/>
      <c r="E53" s="35"/>
      <c r="F53" s="32" t="s">
        <v>10</v>
      </c>
      <c r="G53" s="162">
        <f>G52</f>
        <v>602260.19999999995</v>
      </c>
    </row>
    <row r="54" spans="1:7">
      <c r="A54" s="35"/>
      <c r="B54" s="35"/>
      <c r="C54" s="35"/>
      <c r="D54" s="35"/>
      <c r="E54" s="35"/>
      <c r="F54" s="32" t="s">
        <v>11</v>
      </c>
      <c r="G54" s="162">
        <f t="shared" ref="G54:G55" si="1">G52</f>
        <v>602260.19999999995</v>
      </c>
    </row>
    <row r="55" spans="1:7" ht="34.5">
      <c r="A55" s="35"/>
      <c r="B55" s="35"/>
      <c r="C55" s="35"/>
      <c r="D55" s="35"/>
      <c r="E55" s="35"/>
      <c r="F55" s="22" t="s">
        <v>12</v>
      </c>
      <c r="G55" s="162">
        <f t="shared" si="1"/>
        <v>602260.19999999995</v>
      </c>
    </row>
    <row r="56" spans="1:7">
      <c r="A56" s="35"/>
      <c r="B56" s="35"/>
      <c r="C56" s="35"/>
      <c r="D56" s="35"/>
      <c r="E56" s="35"/>
      <c r="F56" s="32" t="s">
        <v>45</v>
      </c>
      <c r="G56" s="162">
        <f>G55</f>
        <v>602260.19999999995</v>
      </c>
    </row>
    <row r="57" spans="1:7">
      <c r="A57" s="35"/>
      <c r="B57" s="35"/>
      <c r="C57" s="35"/>
      <c r="D57" s="35"/>
      <c r="E57" s="35"/>
      <c r="F57" s="32" t="s">
        <v>109</v>
      </c>
      <c r="G57" s="164">
        <f>'3'!D144</f>
        <v>895524.50000000012</v>
      </c>
    </row>
    <row r="58" spans="1:7" ht="34.5">
      <c r="A58" s="35"/>
      <c r="B58" s="35"/>
      <c r="C58" s="35"/>
      <c r="D58" s="35"/>
      <c r="E58" s="35"/>
      <c r="F58" s="32" t="s">
        <v>9</v>
      </c>
      <c r="G58" s="162"/>
    </row>
    <row r="59" spans="1:7">
      <c r="A59" s="35"/>
      <c r="B59" s="35"/>
      <c r="C59" s="35"/>
      <c r="D59" s="35"/>
      <c r="E59" s="35"/>
      <c r="F59" s="32" t="s">
        <v>4</v>
      </c>
      <c r="G59" s="162">
        <f>G60</f>
        <v>895524.50000000012</v>
      </c>
    </row>
    <row r="60" spans="1:7">
      <c r="A60" s="35"/>
      <c r="B60" s="35"/>
      <c r="C60" s="35"/>
      <c r="D60" s="35"/>
      <c r="E60" s="35"/>
      <c r="F60" s="32" t="s">
        <v>10</v>
      </c>
      <c r="G60" s="162">
        <f>G61</f>
        <v>895524.50000000012</v>
      </c>
    </row>
    <row r="61" spans="1:7">
      <c r="A61" s="35"/>
      <c r="B61" s="35"/>
      <c r="C61" s="35"/>
      <c r="D61" s="35"/>
      <c r="E61" s="35"/>
      <c r="F61" s="32" t="s">
        <v>11</v>
      </c>
      <c r="G61" s="162">
        <f>G57</f>
        <v>895524.50000000012</v>
      </c>
    </row>
    <row r="62" spans="1:7" ht="34.5">
      <c r="A62" s="35"/>
      <c r="B62" s="35"/>
      <c r="C62" s="35"/>
      <c r="D62" s="35"/>
      <c r="E62" s="35"/>
      <c r="F62" s="32" t="s">
        <v>12</v>
      </c>
      <c r="G62" s="162">
        <f>G57</f>
        <v>895524.50000000012</v>
      </c>
    </row>
    <row r="63" spans="1:7">
      <c r="A63" s="35"/>
      <c r="B63" s="35"/>
      <c r="C63" s="35"/>
      <c r="D63" s="35"/>
      <c r="E63" s="35"/>
      <c r="F63" s="32" t="s">
        <v>45</v>
      </c>
      <c r="G63" s="162">
        <f>G57</f>
        <v>895524.50000000012</v>
      </c>
    </row>
    <row r="64" spans="1:7" ht="21.75" customHeight="1">
      <c r="A64" s="35"/>
      <c r="B64" s="35"/>
      <c r="C64" s="35"/>
      <c r="D64" s="35"/>
      <c r="E64" s="35"/>
      <c r="F64" s="105" t="s">
        <v>96</v>
      </c>
      <c r="G64" s="164">
        <f>'3'!D181</f>
        <v>361944.39999999997</v>
      </c>
    </row>
    <row r="65" spans="1:7" ht="34.5">
      <c r="A65" s="35"/>
      <c r="B65" s="35"/>
      <c r="C65" s="35"/>
      <c r="D65" s="35"/>
      <c r="E65" s="35"/>
      <c r="F65" s="32" t="s">
        <v>9</v>
      </c>
      <c r="G65" s="162"/>
    </row>
    <row r="66" spans="1:7">
      <c r="A66" s="35"/>
      <c r="B66" s="35"/>
      <c r="C66" s="35"/>
      <c r="D66" s="35"/>
      <c r="E66" s="35"/>
      <c r="F66" s="27" t="s">
        <v>4</v>
      </c>
      <c r="G66" s="162">
        <f>G64</f>
        <v>361944.39999999997</v>
      </c>
    </row>
    <row r="67" spans="1:7">
      <c r="A67" s="35"/>
      <c r="B67" s="35"/>
      <c r="C67" s="35"/>
      <c r="D67" s="35"/>
      <c r="E67" s="35"/>
      <c r="F67" s="27" t="s">
        <v>10</v>
      </c>
      <c r="G67" s="162">
        <f>G64</f>
        <v>361944.39999999997</v>
      </c>
    </row>
    <row r="68" spans="1:7">
      <c r="A68" s="35"/>
      <c r="B68" s="35"/>
      <c r="C68" s="35"/>
      <c r="D68" s="35"/>
      <c r="E68" s="35"/>
      <c r="F68" s="27" t="s">
        <v>11</v>
      </c>
      <c r="G68" s="162">
        <f>G64</f>
        <v>361944.39999999997</v>
      </c>
    </row>
    <row r="69" spans="1:7" ht="34.5">
      <c r="A69" s="35"/>
      <c r="B69" s="35"/>
      <c r="C69" s="35"/>
      <c r="D69" s="35"/>
      <c r="E69" s="35"/>
      <c r="F69" s="32" t="s">
        <v>12</v>
      </c>
      <c r="G69" s="162">
        <f>G64</f>
        <v>361944.39999999997</v>
      </c>
    </row>
    <row r="70" spans="1:7">
      <c r="A70" s="35"/>
      <c r="B70" s="35"/>
      <c r="C70" s="35"/>
      <c r="D70" s="35"/>
      <c r="E70" s="35"/>
      <c r="F70" s="27" t="s">
        <v>45</v>
      </c>
      <c r="G70" s="162">
        <f>G64</f>
        <v>361944.39999999997</v>
      </c>
    </row>
    <row r="71" spans="1:7">
      <c r="A71" s="35"/>
      <c r="B71" s="35"/>
      <c r="C71" s="35"/>
      <c r="D71" s="35"/>
      <c r="E71" s="35"/>
      <c r="F71" s="225" t="s">
        <v>418</v>
      </c>
      <c r="G71" s="164">
        <f>'3'!D205</f>
        <v>177997.90000000002</v>
      </c>
    </row>
    <row r="72" spans="1:7" ht="34.5">
      <c r="A72" s="35"/>
      <c r="B72" s="35"/>
      <c r="C72" s="35"/>
      <c r="D72" s="35"/>
      <c r="E72" s="35"/>
      <c r="F72" s="32" t="s">
        <v>9</v>
      </c>
      <c r="G72" s="162"/>
    </row>
    <row r="73" spans="1:7">
      <c r="A73" s="35"/>
      <c r="B73" s="35"/>
      <c r="C73" s="35"/>
      <c r="D73" s="35"/>
      <c r="E73" s="35"/>
      <c r="F73" s="27" t="s">
        <v>4</v>
      </c>
      <c r="G73" s="162">
        <f>G71</f>
        <v>177997.90000000002</v>
      </c>
    </row>
    <row r="74" spans="1:7">
      <c r="A74" s="35"/>
      <c r="B74" s="35"/>
      <c r="C74" s="35"/>
      <c r="D74" s="35"/>
      <c r="E74" s="35"/>
      <c r="F74" s="27" t="s">
        <v>10</v>
      </c>
      <c r="G74" s="162">
        <f>G71</f>
        <v>177997.90000000002</v>
      </c>
    </row>
    <row r="75" spans="1:7">
      <c r="A75" s="35"/>
      <c r="B75" s="35"/>
      <c r="C75" s="35"/>
      <c r="D75" s="35"/>
      <c r="E75" s="35"/>
      <c r="F75" s="27" t="s">
        <v>11</v>
      </c>
      <c r="G75" s="162">
        <f>G71</f>
        <v>177997.90000000002</v>
      </c>
    </row>
    <row r="76" spans="1:7" ht="34.5">
      <c r="A76" s="35"/>
      <c r="B76" s="35"/>
      <c r="C76" s="35"/>
      <c r="D76" s="35"/>
      <c r="E76" s="35"/>
      <c r="F76" s="32" t="s">
        <v>12</v>
      </c>
      <c r="G76" s="162">
        <f>G71</f>
        <v>177997.90000000002</v>
      </c>
    </row>
    <row r="77" spans="1:7">
      <c r="A77" s="35"/>
      <c r="B77" s="35"/>
      <c r="C77" s="35"/>
      <c r="D77" s="35"/>
      <c r="E77" s="35"/>
      <c r="F77" s="27" t="s">
        <v>45</v>
      </c>
      <c r="G77" s="162">
        <f>G71</f>
        <v>177997.90000000002</v>
      </c>
    </row>
    <row r="78" spans="1:7">
      <c r="A78" s="35"/>
      <c r="B78" s="35"/>
      <c r="C78" s="35"/>
      <c r="D78" s="35"/>
      <c r="E78" s="35"/>
      <c r="F78" s="226" t="s">
        <v>422</v>
      </c>
      <c r="G78" s="164">
        <f>'3'!D211</f>
        <v>328637.3</v>
      </c>
    </row>
    <row r="79" spans="1:7" ht="34.5">
      <c r="A79" s="35"/>
      <c r="B79" s="35"/>
      <c r="C79" s="35"/>
      <c r="D79" s="35"/>
      <c r="E79" s="35"/>
      <c r="F79" s="32" t="s">
        <v>9</v>
      </c>
      <c r="G79" s="162"/>
    </row>
    <row r="80" spans="1:7">
      <c r="A80" s="35"/>
      <c r="B80" s="35"/>
      <c r="C80" s="35"/>
      <c r="D80" s="35"/>
      <c r="E80" s="35"/>
      <c r="F80" s="27" t="s">
        <v>4</v>
      </c>
      <c r="G80" s="162">
        <f>G78</f>
        <v>328637.3</v>
      </c>
    </row>
    <row r="81" spans="1:7">
      <c r="A81" s="35"/>
      <c r="B81" s="35"/>
      <c r="C81" s="35"/>
      <c r="D81" s="35"/>
      <c r="E81" s="35"/>
      <c r="F81" s="27" t="s">
        <v>10</v>
      </c>
      <c r="G81" s="162">
        <f>G78</f>
        <v>328637.3</v>
      </c>
    </row>
    <row r="82" spans="1:7">
      <c r="A82" s="35"/>
      <c r="B82" s="35"/>
      <c r="C82" s="35"/>
      <c r="D82" s="35"/>
      <c r="E82" s="35"/>
      <c r="F82" s="27" t="s">
        <v>11</v>
      </c>
      <c r="G82" s="162">
        <f>G78</f>
        <v>328637.3</v>
      </c>
    </row>
    <row r="83" spans="1:7" ht="34.5">
      <c r="A83" s="35"/>
      <c r="B83" s="35"/>
      <c r="C83" s="35"/>
      <c r="D83" s="35"/>
      <c r="E83" s="35"/>
      <c r="F83" s="32" t="s">
        <v>12</v>
      </c>
      <c r="G83" s="162">
        <f>G78</f>
        <v>328637.3</v>
      </c>
    </row>
    <row r="84" spans="1:7">
      <c r="A84" s="35"/>
      <c r="B84" s="35"/>
      <c r="C84" s="35"/>
      <c r="D84" s="35"/>
      <c r="E84" s="35"/>
      <c r="F84" s="27" t="s">
        <v>45</v>
      </c>
      <c r="G84" s="162">
        <f>G78</f>
        <v>328637.3</v>
      </c>
    </row>
    <row r="85" spans="1:7">
      <c r="A85" s="35"/>
      <c r="B85" s="35"/>
      <c r="C85" s="35"/>
      <c r="D85" s="35"/>
      <c r="E85" s="35"/>
      <c r="F85" s="227" t="s">
        <v>436</v>
      </c>
      <c r="G85" s="164">
        <f>'3'!D226</f>
        <v>103494.5</v>
      </c>
    </row>
    <row r="86" spans="1:7" ht="34.5">
      <c r="A86" s="35"/>
      <c r="B86" s="35"/>
      <c r="C86" s="35"/>
      <c r="D86" s="35"/>
      <c r="E86" s="35"/>
      <c r="F86" s="32" t="s">
        <v>9</v>
      </c>
      <c r="G86" s="162"/>
    </row>
    <row r="87" spans="1:7">
      <c r="A87" s="35"/>
      <c r="B87" s="35"/>
      <c r="C87" s="35"/>
      <c r="D87" s="35"/>
      <c r="E87" s="35"/>
      <c r="F87" s="27" t="s">
        <v>4</v>
      </c>
      <c r="G87" s="162">
        <f>G85</f>
        <v>103494.5</v>
      </c>
    </row>
    <row r="88" spans="1:7">
      <c r="A88" s="35"/>
      <c r="B88" s="35"/>
      <c r="C88" s="35"/>
      <c r="D88" s="35"/>
      <c r="E88" s="35"/>
      <c r="F88" s="27" t="s">
        <v>10</v>
      </c>
      <c r="G88" s="162">
        <f>G85</f>
        <v>103494.5</v>
      </c>
    </row>
    <row r="89" spans="1:7">
      <c r="A89" s="35"/>
      <c r="B89" s="35"/>
      <c r="C89" s="35"/>
      <c r="D89" s="35"/>
      <c r="E89" s="35"/>
      <c r="F89" s="27" t="s">
        <v>11</v>
      </c>
      <c r="G89" s="162">
        <f>G85</f>
        <v>103494.5</v>
      </c>
    </row>
    <row r="90" spans="1:7" ht="34.5">
      <c r="A90" s="35"/>
      <c r="B90" s="35"/>
      <c r="C90" s="35"/>
      <c r="D90" s="35"/>
      <c r="E90" s="35"/>
      <c r="F90" s="32" t="s">
        <v>12</v>
      </c>
      <c r="G90" s="162">
        <f>G85</f>
        <v>103494.5</v>
      </c>
    </row>
    <row r="91" spans="1:7">
      <c r="A91" s="35"/>
      <c r="B91" s="35"/>
      <c r="C91" s="35"/>
      <c r="D91" s="35"/>
      <c r="E91" s="35"/>
      <c r="F91" s="27" t="s">
        <v>45</v>
      </c>
      <c r="G91" s="162">
        <f>G85</f>
        <v>103494.5</v>
      </c>
    </row>
    <row r="92" spans="1:7">
      <c r="A92" s="142" t="s">
        <v>146</v>
      </c>
      <c r="B92" s="144"/>
      <c r="C92" s="144"/>
      <c r="D92" s="144"/>
      <c r="E92" s="144"/>
      <c r="F92" s="143" t="s">
        <v>147</v>
      </c>
      <c r="G92" s="165">
        <f>G94</f>
        <v>-4001194.8</v>
      </c>
    </row>
    <row r="93" spans="1:7">
      <c r="A93" s="144"/>
      <c r="B93" s="144"/>
      <c r="C93" s="144"/>
      <c r="D93" s="144"/>
      <c r="E93" s="144"/>
      <c r="F93" s="145" t="s">
        <v>3</v>
      </c>
      <c r="G93" s="166"/>
    </row>
    <row r="94" spans="1:7">
      <c r="A94" s="144"/>
      <c r="B94" s="144" t="s">
        <v>148</v>
      </c>
      <c r="C94" s="144"/>
      <c r="D94" s="144"/>
      <c r="E94" s="144"/>
      <c r="F94" s="143" t="s">
        <v>149</v>
      </c>
      <c r="G94" s="165">
        <f>G96</f>
        <v>-4001194.8</v>
      </c>
    </row>
    <row r="95" spans="1:7">
      <c r="A95" s="144"/>
      <c r="B95" s="144"/>
      <c r="C95" s="144"/>
      <c r="D95" s="144"/>
      <c r="E95" s="144"/>
      <c r="F95" s="145" t="s">
        <v>3</v>
      </c>
      <c r="G95" s="166"/>
    </row>
    <row r="96" spans="1:7">
      <c r="A96" s="144"/>
      <c r="B96" s="144"/>
      <c r="C96" s="142" t="s">
        <v>71</v>
      </c>
      <c r="D96" s="144"/>
      <c r="E96" s="144"/>
      <c r="F96" s="143" t="s">
        <v>150</v>
      </c>
      <c r="G96" s="165">
        <f>G98</f>
        <v>-4001194.8</v>
      </c>
    </row>
    <row r="97" spans="1:7">
      <c r="A97" s="144"/>
      <c r="B97" s="144"/>
      <c r="C97" s="144"/>
      <c r="D97" s="144"/>
      <c r="E97" s="144"/>
      <c r="F97" s="145" t="s">
        <v>3</v>
      </c>
      <c r="G97" s="166"/>
    </row>
    <row r="98" spans="1:7" ht="34.5">
      <c r="A98" s="361"/>
      <c r="B98" s="362"/>
      <c r="C98" s="362"/>
      <c r="D98" s="362"/>
      <c r="E98" s="363"/>
      <c r="F98" s="143" t="s">
        <v>134</v>
      </c>
      <c r="G98" s="165">
        <f>+G100</f>
        <v>-4001194.8</v>
      </c>
    </row>
    <row r="99" spans="1:7">
      <c r="A99" s="144"/>
      <c r="B99" s="144"/>
      <c r="C99" s="144"/>
      <c r="D99" s="144"/>
      <c r="E99" s="144"/>
      <c r="F99" s="145" t="s">
        <v>3</v>
      </c>
      <c r="G99" s="166"/>
    </row>
    <row r="100" spans="1:7">
      <c r="A100" s="144"/>
      <c r="B100" s="144"/>
      <c r="C100" s="144"/>
      <c r="D100" s="144" t="s">
        <v>125</v>
      </c>
      <c r="E100" s="144"/>
      <c r="F100" s="143" t="s">
        <v>124</v>
      </c>
      <c r="G100" s="165">
        <f>+G102</f>
        <v>-4001194.8</v>
      </c>
    </row>
    <row r="101" spans="1:7">
      <c r="A101" s="144"/>
      <c r="B101" s="144"/>
      <c r="C101" s="144"/>
      <c r="D101" s="144"/>
      <c r="E101" s="144"/>
      <c r="F101" s="145" t="s">
        <v>3</v>
      </c>
      <c r="G101" s="165"/>
    </row>
    <row r="102" spans="1:7" ht="34.5">
      <c r="A102" s="144"/>
      <c r="B102" s="144"/>
      <c r="C102" s="144"/>
      <c r="D102" s="144"/>
      <c r="E102" s="144" t="s">
        <v>127</v>
      </c>
      <c r="F102" s="143" t="s">
        <v>128</v>
      </c>
      <c r="G102" s="165">
        <f>+G104+G111</f>
        <v>-4001194.8</v>
      </c>
    </row>
    <row r="103" spans="1:7">
      <c r="A103" s="144"/>
      <c r="B103" s="144"/>
      <c r="C103" s="144"/>
      <c r="D103" s="144"/>
      <c r="E103" s="144"/>
      <c r="F103" s="145" t="s">
        <v>80</v>
      </c>
      <c r="G103" s="165"/>
    </row>
    <row r="104" spans="1:7">
      <c r="A104" s="146"/>
      <c r="B104" s="146"/>
      <c r="C104" s="146"/>
      <c r="D104" s="146"/>
      <c r="E104" s="146"/>
      <c r="F104" s="147" t="s">
        <v>76</v>
      </c>
      <c r="G104" s="167">
        <f>+G106</f>
        <v>1987577.2000000002</v>
      </c>
    </row>
    <row r="105" spans="1:7" ht="34.5">
      <c r="A105" s="148"/>
      <c r="B105" s="149"/>
      <c r="C105" s="150"/>
      <c r="D105" s="150"/>
      <c r="E105" s="150"/>
      <c r="F105" s="145" t="s">
        <v>81</v>
      </c>
      <c r="G105" s="168"/>
    </row>
    <row r="106" spans="1:7">
      <c r="A106" s="148"/>
      <c r="B106" s="149"/>
      <c r="C106" s="150"/>
      <c r="D106" s="150"/>
      <c r="E106" s="150"/>
      <c r="F106" s="145" t="s">
        <v>4</v>
      </c>
      <c r="G106" s="167">
        <f t="shared" ref="G106:G107" si="2">+G107</f>
        <v>1987577.2000000002</v>
      </c>
    </row>
    <row r="107" spans="1:7">
      <c r="A107" s="148"/>
      <c r="B107" s="149"/>
      <c r="C107" s="150"/>
      <c r="D107" s="150"/>
      <c r="E107" s="150"/>
      <c r="F107" s="145" t="s">
        <v>151</v>
      </c>
      <c r="G107" s="167">
        <f t="shared" si="2"/>
        <v>1987577.2000000002</v>
      </c>
    </row>
    <row r="108" spans="1:7">
      <c r="A108" s="148"/>
      <c r="B108" s="149"/>
      <c r="C108" s="150"/>
      <c r="D108" s="150"/>
      <c r="E108" s="150"/>
      <c r="F108" s="145" t="s">
        <v>152</v>
      </c>
      <c r="G108" s="167">
        <f>+G109</f>
        <v>1987577.2000000002</v>
      </c>
    </row>
    <row r="109" spans="1:7">
      <c r="A109" s="148"/>
      <c r="B109" s="149"/>
      <c r="C109" s="150"/>
      <c r="D109" s="150"/>
      <c r="E109" s="150"/>
      <c r="F109" s="145" t="s">
        <v>153</v>
      </c>
      <c r="G109" s="168">
        <f>+G110</f>
        <v>1987577.2000000002</v>
      </c>
    </row>
    <row r="110" spans="1:7">
      <c r="A110" s="148"/>
      <c r="B110" s="149"/>
      <c r="C110" s="150"/>
      <c r="D110" s="150"/>
      <c r="E110" s="150"/>
      <c r="F110" s="145" t="s">
        <v>154</v>
      </c>
      <c r="G110" s="168">
        <f>-G111-G20</f>
        <v>1987577.2000000002</v>
      </c>
    </row>
    <row r="111" spans="1:7" ht="34.5">
      <c r="A111" s="146"/>
      <c r="B111" s="146"/>
      <c r="C111" s="146"/>
      <c r="D111" s="146"/>
      <c r="E111" s="146"/>
      <c r="F111" s="147" t="s">
        <v>126</v>
      </c>
      <c r="G111" s="167">
        <f>+G113</f>
        <v>-5988772</v>
      </c>
    </row>
    <row r="112" spans="1:7" ht="34.5">
      <c r="A112" s="148"/>
      <c r="B112" s="149"/>
      <c r="C112" s="150"/>
      <c r="D112" s="150"/>
      <c r="E112" s="150"/>
      <c r="F112" s="145" t="s">
        <v>81</v>
      </c>
      <c r="G112" s="168"/>
    </row>
    <row r="113" spans="1:7">
      <c r="A113" s="148"/>
      <c r="B113" s="149"/>
      <c r="C113" s="150"/>
      <c r="D113" s="150"/>
      <c r="E113" s="150"/>
      <c r="F113" s="145" t="s">
        <v>4</v>
      </c>
      <c r="G113" s="167">
        <f t="shared" ref="G113:G114" si="3">+G114</f>
        <v>-5988772</v>
      </c>
    </row>
    <row r="114" spans="1:7">
      <c r="A114" s="148"/>
      <c r="B114" s="149"/>
      <c r="C114" s="150"/>
      <c r="D114" s="150"/>
      <c r="E114" s="150"/>
      <c r="F114" s="145" t="s">
        <v>151</v>
      </c>
      <c r="G114" s="167">
        <f t="shared" si="3"/>
        <v>-5988772</v>
      </c>
    </row>
    <row r="115" spans="1:7">
      <c r="A115" s="148"/>
      <c r="B115" s="149"/>
      <c r="C115" s="150"/>
      <c r="D115" s="150"/>
      <c r="E115" s="319"/>
      <c r="F115" s="320" t="s">
        <v>152</v>
      </c>
      <c r="G115" s="321">
        <f>+G116</f>
        <v>-5988772</v>
      </c>
    </row>
    <row r="116" spans="1:7">
      <c r="A116" s="148"/>
      <c r="B116" s="149"/>
      <c r="C116" s="150"/>
      <c r="D116" s="150"/>
      <c r="E116" s="319"/>
      <c r="F116" s="320" t="s">
        <v>153</v>
      </c>
      <c r="G116" s="322">
        <f>+G117</f>
        <v>-5988772</v>
      </c>
    </row>
    <row r="117" spans="1:7">
      <c r="A117" s="148"/>
      <c r="B117" s="149"/>
      <c r="C117" s="150"/>
      <c r="D117" s="150"/>
      <c r="E117" s="319"/>
      <c r="F117" s="320" t="s">
        <v>154</v>
      </c>
      <c r="G117" s="322">
        <f>+'2'!F13</f>
        <v>-5988772</v>
      </c>
    </row>
    <row r="118" spans="1:7" s="276" customFormat="1">
      <c r="A118" s="275"/>
      <c r="B118" s="275"/>
      <c r="C118" s="275"/>
      <c r="D118" s="275"/>
      <c r="E118" s="323">
        <v>21002</v>
      </c>
      <c r="F118" s="324" t="s">
        <v>456</v>
      </c>
      <c r="G118" s="325">
        <f>+G120+G127</f>
        <v>0</v>
      </c>
    </row>
    <row r="119" spans="1:7" s="276" customFormat="1">
      <c r="A119" s="275"/>
      <c r="B119" s="275"/>
      <c r="C119" s="275"/>
      <c r="D119" s="275"/>
      <c r="E119" s="323"/>
      <c r="F119" s="320" t="s">
        <v>80</v>
      </c>
      <c r="G119" s="325"/>
    </row>
    <row r="120" spans="1:7" s="276" customFormat="1">
      <c r="A120" s="277"/>
      <c r="B120" s="277"/>
      <c r="C120" s="277"/>
      <c r="D120" s="277"/>
      <c r="E120" s="326"/>
      <c r="F120" s="327" t="s">
        <v>76</v>
      </c>
      <c r="G120" s="321">
        <f>+G122</f>
        <v>-26657</v>
      </c>
    </row>
    <row r="121" spans="1:7" s="276" customFormat="1" ht="34.5">
      <c r="A121" s="278"/>
      <c r="B121" s="279"/>
      <c r="C121" s="280"/>
      <c r="D121" s="280"/>
      <c r="E121" s="319"/>
      <c r="F121" s="320" t="s">
        <v>81</v>
      </c>
      <c r="G121" s="322"/>
    </row>
    <row r="122" spans="1:7" s="276" customFormat="1">
      <c r="A122" s="278"/>
      <c r="B122" s="279"/>
      <c r="C122" s="280"/>
      <c r="D122" s="280"/>
      <c r="E122" s="319"/>
      <c r="F122" s="320" t="s">
        <v>4</v>
      </c>
      <c r="G122" s="321">
        <f t="shared" ref="G122:G123" si="4">+G123</f>
        <v>-26657</v>
      </c>
    </row>
    <row r="123" spans="1:7" s="276" customFormat="1">
      <c r="A123" s="278"/>
      <c r="B123" s="279"/>
      <c r="C123" s="280"/>
      <c r="D123" s="280"/>
      <c r="E123" s="319"/>
      <c r="F123" s="320" t="s">
        <v>151</v>
      </c>
      <c r="G123" s="321">
        <f t="shared" si="4"/>
        <v>-26657</v>
      </c>
    </row>
    <row r="124" spans="1:7" s="276" customFormat="1">
      <c r="A124" s="278"/>
      <c r="B124" s="279"/>
      <c r="C124" s="280"/>
      <c r="D124" s="280"/>
      <c r="E124" s="319"/>
      <c r="F124" s="320" t="s">
        <v>152</v>
      </c>
      <c r="G124" s="321">
        <f>+G125</f>
        <v>-26657</v>
      </c>
    </row>
    <row r="125" spans="1:7" s="276" customFormat="1">
      <c r="A125" s="278"/>
      <c r="B125" s="279"/>
      <c r="C125" s="280"/>
      <c r="D125" s="280"/>
      <c r="E125" s="319"/>
      <c r="F125" s="320" t="s">
        <v>153</v>
      </c>
      <c r="G125" s="322">
        <f>+G126</f>
        <v>-26657</v>
      </c>
    </row>
    <row r="126" spans="1:7" s="276" customFormat="1">
      <c r="A126" s="278"/>
      <c r="B126" s="279"/>
      <c r="C126" s="280"/>
      <c r="D126" s="280"/>
      <c r="E126" s="319"/>
      <c r="F126" s="320" t="s">
        <v>154</v>
      </c>
      <c r="G126" s="322">
        <f>-G127</f>
        <v>-26657</v>
      </c>
    </row>
    <row r="127" spans="1:7" s="276" customFormat="1" ht="34.5">
      <c r="A127" s="277"/>
      <c r="B127" s="277"/>
      <c r="C127" s="277"/>
      <c r="D127" s="277"/>
      <c r="E127" s="326"/>
      <c r="F127" s="327" t="s">
        <v>126</v>
      </c>
      <c r="G127" s="321">
        <f>+G129</f>
        <v>26657</v>
      </c>
    </row>
    <row r="128" spans="1:7" s="276" customFormat="1" ht="34.5">
      <c r="A128" s="278"/>
      <c r="B128" s="279"/>
      <c r="C128" s="280"/>
      <c r="D128" s="280"/>
      <c r="E128" s="319"/>
      <c r="F128" s="320" t="s">
        <v>81</v>
      </c>
      <c r="G128" s="322"/>
    </row>
    <row r="129" spans="1:7" s="276" customFormat="1">
      <c r="A129" s="278"/>
      <c r="B129" s="279"/>
      <c r="C129" s="280"/>
      <c r="D129" s="280"/>
      <c r="E129" s="319"/>
      <c r="F129" s="320" t="s">
        <v>4</v>
      </c>
      <c r="G129" s="321">
        <f t="shared" ref="G129:G130" si="5">+G130</f>
        <v>26657</v>
      </c>
    </row>
    <row r="130" spans="1:7" s="276" customFormat="1">
      <c r="A130" s="278"/>
      <c r="B130" s="279"/>
      <c r="C130" s="280"/>
      <c r="D130" s="280"/>
      <c r="E130" s="319"/>
      <c r="F130" s="320" t="s">
        <v>151</v>
      </c>
      <c r="G130" s="321">
        <f t="shared" si="5"/>
        <v>26657</v>
      </c>
    </row>
    <row r="131" spans="1:7" s="276" customFormat="1">
      <c r="A131" s="278"/>
      <c r="B131" s="279"/>
      <c r="C131" s="280"/>
      <c r="D131" s="280"/>
      <c r="E131" s="319"/>
      <c r="F131" s="320" t="s">
        <v>152</v>
      </c>
      <c r="G131" s="321">
        <f>+G132</f>
        <v>26657</v>
      </c>
    </row>
    <row r="132" spans="1:7" s="276" customFormat="1">
      <c r="A132" s="278"/>
      <c r="B132" s="279"/>
      <c r="C132" s="280"/>
      <c r="D132" s="280"/>
      <c r="E132" s="319"/>
      <c r="F132" s="320" t="s">
        <v>153</v>
      </c>
      <c r="G132" s="322">
        <f>+G133</f>
        <v>26657</v>
      </c>
    </row>
    <row r="133" spans="1:7" s="276" customFormat="1">
      <c r="A133" s="278"/>
      <c r="B133" s="279"/>
      <c r="C133" s="280"/>
      <c r="D133" s="280"/>
      <c r="E133" s="319"/>
      <c r="F133" s="320" t="s">
        <v>154</v>
      </c>
      <c r="G133" s="322">
        <f>-'2'!D42</f>
        <v>26657</v>
      </c>
    </row>
  </sheetData>
  <mergeCells count="15">
    <mergeCell ref="A98:E98"/>
    <mergeCell ref="A5:G5"/>
    <mergeCell ref="F7:F8"/>
    <mergeCell ref="A9:F9"/>
    <mergeCell ref="A10:A21"/>
    <mergeCell ref="B10:B11"/>
    <mergeCell ref="C10:C13"/>
    <mergeCell ref="D10:D17"/>
    <mergeCell ref="E10:E19"/>
    <mergeCell ref="B12:B21"/>
    <mergeCell ref="C14:C21"/>
    <mergeCell ref="D18:D21"/>
    <mergeCell ref="E20:E21"/>
    <mergeCell ref="D7:E7"/>
    <mergeCell ref="A7:C7"/>
  </mergeCells>
  <pageMargins left="0.2" right="0.2" top="0.74803149606299213" bottom="0.74803149606299213" header="0.31496062992125984" footer="0.31496062992125984"/>
  <pageSetup scale="77" orientation="portrait" horizontalDpi="300" verticalDpi="300" r:id="rId1"/>
  <ignoredErrors>
    <ignoredError sqref="A10:E21"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8"/>
  <sheetViews>
    <sheetView topLeftCell="A22" zoomScaleNormal="100" workbookViewId="0">
      <selection activeCell="G30" sqref="G30"/>
    </sheetView>
  </sheetViews>
  <sheetFormatPr defaultRowHeight="17.25"/>
  <cols>
    <col min="1" max="1" width="10.140625" style="122" customWidth="1"/>
    <col min="2" max="2" width="10.5703125" style="122" customWidth="1"/>
    <col min="3" max="3" width="63.42578125" style="120" customWidth="1"/>
    <col min="4" max="4" width="34.140625" style="120" customWidth="1"/>
    <col min="5" max="5" width="19" style="120" bestFit="1" customWidth="1"/>
    <col min="6" max="6" width="9.140625" style="120"/>
    <col min="7" max="7" width="12.7109375" style="120" customWidth="1"/>
    <col min="8" max="8" width="15.85546875" style="120" bestFit="1" customWidth="1"/>
    <col min="9" max="16384" width="9.140625" style="120"/>
  </cols>
  <sheetData>
    <row r="1" spans="1:10" ht="17.25" customHeight="1">
      <c r="A1" s="376" t="s">
        <v>169</v>
      </c>
      <c r="B1" s="376"/>
      <c r="C1" s="376"/>
      <c r="D1" s="376"/>
    </row>
    <row r="2" spans="1:10" ht="17.25" customHeight="1">
      <c r="A2" s="376" t="s">
        <v>70</v>
      </c>
      <c r="B2" s="376"/>
      <c r="C2" s="376"/>
      <c r="D2" s="376"/>
    </row>
    <row r="3" spans="1:10" ht="17.25" customHeight="1">
      <c r="A3" s="376" t="s">
        <v>82</v>
      </c>
      <c r="B3" s="376"/>
      <c r="C3" s="376"/>
      <c r="D3" s="376"/>
    </row>
    <row r="4" spans="1:10">
      <c r="A4" s="376"/>
      <c r="B4" s="376"/>
      <c r="C4" s="376"/>
      <c r="D4" s="376"/>
    </row>
    <row r="5" spans="1:10" ht="48" customHeight="1">
      <c r="A5" s="377" t="s">
        <v>157</v>
      </c>
      <c r="B5" s="377"/>
      <c r="C5" s="377"/>
      <c r="D5" s="377"/>
    </row>
    <row r="6" spans="1:10" ht="17.25" customHeight="1">
      <c r="A6" s="139"/>
      <c r="B6" s="139"/>
      <c r="C6" s="138"/>
      <c r="D6" s="161" t="s">
        <v>144</v>
      </c>
    </row>
    <row r="7" spans="1:10" s="122" customFormat="1" ht="90.75" customHeight="1">
      <c r="A7" s="347" t="s">
        <v>143</v>
      </c>
      <c r="B7" s="347"/>
      <c r="C7" s="339" t="s">
        <v>142</v>
      </c>
      <c r="D7" s="160" t="s">
        <v>5</v>
      </c>
    </row>
    <row r="8" spans="1:10" s="122" customFormat="1" ht="53.25">
      <c r="A8" s="136" t="s">
        <v>55</v>
      </c>
      <c r="B8" s="136" t="s">
        <v>54</v>
      </c>
      <c r="C8" s="341"/>
      <c r="D8" s="130" t="s">
        <v>1</v>
      </c>
    </row>
    <row r="9" spans="1:10" s="122" customFormat="1">
      <c r="A9" s="136"/>
      <c r="B9" s="136"/>
      <c r="C9" s="135" t="s">
        <v>136</v>
      </c>
      <c r="D9" s="127">
        <f>+D11</f>
        <v>-4001194.8</v>
      </c>
    </row>
    <row r="10" spans="1:10">
      <c r="A10" s="136"/>
      <c r="B10" s="136"/>
      <c r="C10" s="135" t="s">
        <v>135</v>
      </c>
      <c r="D10" s="159"/>
      <c r="E10" s="122"/>
    </row>
    <row r="11" spans="1:10" s="122" customFormat="1" ht="34.5">
      <c r="A11" s="126"/>
      <c r="B11" s="133"/>
      <c r="C11" s="133" t="s">
        <v>134</v>
      </c>
      <c r="D11" s="127">
        <f>+D13+D41+D46+D49</f>
        <v>-4001194.8</v>
      </c>
    </row>
    <row r="12" spans="1:10" s="122" customFormat="1">
      <c r="A12" s="126"/>
      <c r="B12" s="126"/>
      <c r="C12" s="126" t="s">
        <v>102</v>
      </c>
      <c r="D12" s="130"/>
    </row>
    <row r="13" spans="1:10" ht="34.5">
      <c r="A13" s="126">
        <v>1049</v>
      </c>
      <c r="B13" s="126">
        <v>21001</v>
      </c>
      <c r="C13" s="125" t="s">
        <v>131</v>
      </c>
      <c r="D13" s="127">
        <f>+D15</f>
        <v>-5988772</v>
      </c>
      <c r="E13" s="122"/>
    </row>
    <row r="14" spans="1:10" s="151" customFormat="1">
      <c r="A14" s="155"/>
      <c r="B14" s="155"/>
      <c r="C14" s="154" t="s">
        <v>80</v>
      </c>
      <c r="D14" s="152"/>
      <c r="E14" s="122"/>
      <c r="F14" s="120"/>
      <c r="G14" s="120"/>
      <c r="H14" s="120"/>
      <c r="I14" s="120"/>
      <c r="J14" s="120"/>
    </row>
    <row r="15" spans="1:10" s="151" customFormat="1" ht="34.5">
      <c r="A15" s="153"/>
      <c r="B15" s="153"/>
      <c r="C15" s="126" t="s">
        <v>25</v>
      </c>
      <c r="D15" s="152">
        <f>+D17+D33+D38</f>
        <v>-5988772</v>
      </c>
      <c r="E15" s="122"/>
      <c r="F15" s="120"/>
      <c r="G15" s="120"/>
      <c r="H15" s="120"/>
      <c r="I15" s="120"/>
      <c r="J15" s="120"/>
    </row>
    <row r="16" spans="1:10">
      <c r="A16" s="128"/>
      <c r="B16" s="128"/>
      <c r="C16" s="154" t="s">
        <v>156</v>
      </c>
      <c r="D16" s="158"/>
      <c r="E16" s="122"/>
    </row>
    <row r="17" spans="1:5" ht="34.5">
      <c r="A17" s="126"/>
      <c r="B17" s="126">
        <v>1</v>
      </c>
      <c r="C17" s="126" t="s">
        <v>133</v>
      </c>
      <c r="D17" s="127">
        <f>+D18+D22+D25+D27+D29+D31</f>
        <v>-3705276.6</v>
      </c>
      <c r="E17" s="122"/>
    </row>
    <row r="18" spans="1:5" ht="51.75">
      <c r="A18" s="126"/>
      <c r="B18" s="126"/>
      <c r="C18" s="129" t="s">
        <v>460</v>
      </c>
      <c r="D18" s="157">
        <f>+D19+D20+D21</f>
        <v>-2307366.7000000002</v>
      </c>
    </row>
    <row r="19" spans="1:5">
      <c r="A19" s="126"/>
      <c r="B19" s="126"/>
      <c r="C19" s="129" t="s">
        <v>193</v>
      </c>
      <c r="D19" s="157">
        <v>-600000</v>
      </c>
    </row>
    <row r="20" spans="1:5">
      <c r="A20" s="126"/>
      <c r="B20" s="126"/>
      <c r="C20" s="129" t="s">
        <v>194</v>
      </c>
      <c r="D20" s="157">
        <v>-763466.7</v>
      </c>
    </row>
    <row r="21" spans="1:5">
      <c r="A21" s="126"/>
      <c r="B21" s="126"/>
      <c r="C21" s="129" t="s">
        <v>195</v>
      </c>
      <c r="D21" s="157">
        <v>-943900</v>
      </c>
    </row>
    <row r="22" spans="1:5" ht="51.75">
      <c r="A22" s="126"/>
      <c r="B22" s="126"/>
      <c r="C22" s="129" t="s">
        <v>466</v>
      </c>
      <c r="D22" s="157">
        <f>+D23+D24</f>
        <v>-2563510.5</v>
      </c>
    </row>
    <row r="23" spans="1:5">
      <c r="A23" s="126"/>
      <c r="B23" s="126"/>
      <c r="C23" s="129" t="s">
        <v>197</v>
      </c>
      <c r="D23" s="157">
        <v>15829.2</v>
      </c>
    </row>
    <row r="24" spans="1:5">
      <c r="A24" s="126"/>
      <c r="B24" s="126"/>
      <c r="C24" s="129" t="s">
        <v>196</v>
      </c>
      <c r="D24" s="157">
        <v>-2579339.7000000002</v>
      </c>
    </row>
    <row r="25" spans="1:5" ht="51.75">
      <c r="A25" s="126"/>
      <c r="B25" s="126"/>
      <c r="C25" s="129" t="s">
        <v>462</v>
      </c>
      <c r="D25" s="157">
        <f>+D26</f>
        <v>867444.9</v>
      </c>
    </row>
    <row r="26" spans="1:5">
      <c r="A26" s="126"/>
      <c r="B26" s="126"/>
      <c r="C26" s="129" t="s">
        <v>198</v>
      </c>
      <c r="D26" s="157">
        <v>867444.9</v>
      </c>
    </row>
    <row r="27" spans="1:5" ht="34.5">
      <c r="A27" s="126"/>
      <c r="B27" s="126"/>
      <c r="C27" s="129" t="s">
        <v>467</v>
      </c>
      <c r="D27" s="157">
        <f>+D28</f>
        <v>2890</v>
      </c>
    </row>
    <row r="28" spans="1:5">
      <c r="A28" s="126"/>
      <c r="B28" s="126"/>
      <c r="C28" s="129" t="s">
        <v>199</v>
      </c>
      <c r="D28" s="157">
        <v>2890</v>
      </c>
    </row>
    <row r="29" spans="1:5" ht="51.75">
      <c r="A29" s="126"/>
      <c r="B29" s="126"/>
      <c r="C29" s="129" t="s">
        <v>464</v>
      </c>
      <c r="D29" s="157">
        <f>+D30</f>
        <v>198731.1</v>
      </c>
    </row>
    <row r="30" spans="1:5">
      <c r="A30" s="126"/>
      <c r="B30" s="126"/>
      <c r="C30" s="129" t="s">
        <v>201</v>
      </c>
      <c r="D30" s="157">
        <v>198731.1</v>
      </c>
    </row>
    <row r="31" spans="1:5" ht="51.75">
      <c r="A31" s="126"/>
      <c r="B31" s="126"/>
      <c r="C31" s="129" t="s">
        <v>465</v>
      </c>
      <c r="D31" s="157">
        <f>+D32</f>
        <v>96534.6</v>
      </c>
    </row>
    <row r="32" spans="1:5">
      <c r="A32" s="126"/>
      <c r="B32" s="126"/>
      <c r="C32" s="129" t="s">
        <v>200</v>
      </c>
      <c r="D32" s="157">
        <v>96534.6</v>
      </c>
    </row>
    <row r="33" spans="1:10" ht="34.5">
      <c r="A33" s="126"/>
      <c r="B33" s="126">
        <v>2</v>
      </c>
      <c r="C33" s="129" t="s">
        <v>202</v>
      </c>
      <c r="D33" s="157">
        <f>+D34+D35+D36+D37</f>
        <v>-2337866.1999999997</v>
      </c>
    </row>
    <row r="34" spans="1:10" ht="69">
      <c r="A34" s="126"/>
      <c r="B34" s="126"/>
      <c r="C34" s="129" t="s">
        <v>204</v>
      </c>
      <c r="D34" s="157">
        <v>-232773</v>
      </c>
    </row>
    <row r="35" spans="1:10" ht="67.5" customHeight="1">
      <c r="A35" s="126"/>
      <c r="B35" s="126"/>
      <c r="C35" s="129" t="s">
        <v>248</v>
      </c>
      <c r="D35" s="157">
        <v>-1082199.5</v>
      </c>
    </row>
    <row r="36" spans="1:10" ht="51.75">
      <c r="A36" s="126"/>
      <c r="B36" s="126"/>
      <c r="C36" s="129" t="s">
        <v>205</v>
      </c>
      <c r="D36" s="157">
        <v>-961122.9</v>
      </c>
    </row>
    <row r="37" spans="1:10" ht="51.75">
      <c r="A37" s="126"/>
      <c r="B37" s="126"/>
      <c r="C37" s="129" t="s">
        <v>206</v>
      </c>
      <c r="D37" s="157">
        <v>-61770.8</v>
      </c>
    </row>
    <row r="38" spans="1:10" ht="34.5">
      <c r="A38" s="126"/>
      <c r="B38" s="126">
        <v>3</v>
      </c>
      <c r="C38" s="129" t="s">
        <v>132</v>
      </c>
      <c r="D38" s="127">
        <f>+D39+D40</f>
        <v>54370.8</v>
      </c>
    </row>
    <row r="39" spans="1:10" ht="34.5">
      <c r="A39" s="126"/>
      <c r="B39" s="126"/>
      <c r="C39" s="129" t="s">
        <v>208</v>
      </c>
      <c r="D39" s="127">
        <v>14400</v>
      </c>
      <c r="E39" s="156"/>
    </row>
    <row r="40" spans="1:10" ht="34.5">
      <c r="A40" s="126"/>
      <c r="B40" s="126"/>
      <c r="C40" s="129" t="s">
        <v>210</v>
      </c>
      <c r="D40" s="198">
        <v>39970.800000000003</v>
      </c>
      <c r="E40" s="156"/>
    </row>
    <row r="41" spans="1:10" ht="34.5">
      <c r="A41" s="126">
        <v>1049</v>
      </c>
      <c r="B41" s="126">
        <v>21002</v>
      </c>
      <c r="C41" s="129" t="s">
        <v>203</v>
      </c>
      <c r="D41" s="274">
        <f>+D45</f>
        <v>26657</v>
      </c>
      <c r="E41" s="156"/>
    </row>
    <row r="42" spans="1:10">
      <c r="A42" s="155"/>
      <c r="B42" s="155"/>
      <c r="C42" s="154" t="s">
        <v>80</v>
      </c>
      <c r="D42" s="152"/>
      <c r="E42" s="156"/>
    </row>
    <row r="43" spans="1:10" ht="34.5">
      <c r="A43" s="153"/>
      <c r="B43" s="153"/>
      <c r="C43" s="126" t="s">
        <v>25</v>
      </c>
      <c r="D43" s="152">
        <f>+D45+D61+D66</f>
        <v>26657</v>
      </c>
    </row>
    <row r="44" spans="1:10" s="151" customFormat="1">
      <c r="A44" s="128"/>
      <c r="B44" s="128"/>
      <c r="C44" s="154" t="s">
        <v>156</v>
      </c>
      <c r="D44" s="158"/>
      <c r="E44" s="120"/>
      <c r="F44" s="120"/>
      <c r="G44" s="120"/>
      <c r="H44" s="120"/>
      <c r="I44" s="120"/>
      <c r="J44" s="120"/>
    </row>
    <row r="45" spans="1:10" s="151" customFormat="1" ht="51.75">
      <c r="A45" s="126"/>
      <c r="B45" s="126"/>
      <c r="C45" s="129" t="s">
        <v>207</v>
      </c>
      <c r="D45" s="274">
        <v>26657</v>
      </c>
      <c r="E45" s="120"/>
      <c r="F45" s="120"/>
      <c r="G45" s="120"/>
      <c r="H45" s="120"/>
      <c r="I45" s="120"/>
      <c r="J45" s="120"/>
    </row>
    <row r="46" spans="1:10" ht="34.5">
      <c r="A46" s="126">
        <v>1049</v>
      </c>
      <c r="B46" s="126">
        <v>21001</v>
      </c>
      <c r="C46" s="125" t="s">
        <v>131</v>
      </c>
      <c r="D46" s="274">
        <f>+D48</f>
        <v>1987577.2000000002</v>
      </c>
    </row>
    <row r="47" spans="1:10">
      <c r="A47" s="155"/>
      <c r="B47" s="155"/>
      <c r="C47" s="154" t="s">
        <v>80</v>
      </c>
      <c r="D47" s="152"/>
    </row>
    <row r="48" spans="1:10">
      <c r="A48" s="153"/>
      <c r="B48" s="153"/>
      <c r="C48" s="126" t="s">
        <v>114</v>
      </c>
      <c r="D48" s="158">
        <f>-D13-'[2]3'!D15</f>
        <v>1987577.2000000002</v>
      </c>
    </row>
    <row r="49" spans="1:10">
      <c r="A49" s="126">
        <v>1049</v>
      </c>
      <c r="B49" s="126">
        <v>21002</v>
      </c>
      <c r="C49" s="125" t="s">
        <v>212</v>
      </c>
      <c r="D49" s="274">
        <f>+D51</f>
        <v>-26657</v>
      </c>
    </row>
    <row r="50" spans="1:10" s="151" customFormat="1">
      <c r="A50" s="155"/>
      <c r="B50" s="155"/>
      <c r="C50" s="154" t="s">
        <v>80</v>
      </c>
      <c r="D50" s="158"/>
      <c r="E50" s="120"/>
      <c r="F50" s="120"/>
      <c r="G50" s="120"/>
      <c r="H50" s="120"/>
      <c r="I50" s="120"/>
      <c r="J50" s="120"/>
    </row>
    <row r="51" spans="1:10">
      <c r="A51" s="155"/>
      <c r="B51" s="155"/>
      <c r="C51" s="273" t="s">
        <v>114</v>
      </c>
      <c r="D51" s="158">
        <f>-D45</f>
        <v>-26657</v>
      </c>
    </row>
    <row r="108" spans="4:4">
      <c r="D108" s="120" t="s">
        <v>458</v>
      </c>
    </row>
  </sheetData>
  <mergeCells count="7">
    <mergeCell ref="A7:B7"/>
    <mergeCell ref="C7:C8"/>
    <mergeCell ref="A1:D1"/>
    <mergeCell ref="A2:D2"/>
    <mergeCell ref="A3:D3"/>
    <mergeCell ref="A4:D4"/>
    <mergeCell ref="A5:D5"/>
  </mergeCells>
  <printOptions horizontalCentered="1"/>
  <pageMargins left="0.23622047244094491" right="0.15748031496062992" top="0.19685039370078741" bottom="0" header="0.15748031496062992" footer="0.19685039370078741"/>
  <pageSetup paperSize="9" scale="82" firstPageNumber="23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6"/>
  <sheetViews>
    <sheetView topLeftCell="A37" zoomScale="87" zoomScaleNormal="87" workbookViewId="0">
      <selection activeCell="B22" sqref="B22"/>
    </sheetView>
  </sheetViews>
  <sheetFormatPr defaultColWidth="9.140625" defaultRowHeight="17.25"/>
  <cols>
    <col min="1" max="1" width="51.140625" style="40" customWidth="1"/>
    <col min="2" max="2" width="58.42578125" style="40" customWidth="1"/>
    <col min="3" max="3" width="30" style="40" customWidth="1"/>
    <col min="4" max="4" width="9.140625" style="40" customWidth="1"/>
    <col min="5" max="5" width="9.140625" style="40"/>
    <col min="6" max="6" width="11.28515625" style="40" bestFit="1" customWidth="1"/>
    <col min="7" max="16384" width="9.140625" style="40"/>
  </cols>
  <sheetData>
    <row r="1" spans="1:4" ht="15" customHeight="1">
      <c r="B1" s="384" t="s">
        <v>168</v>
      </c>
      <c r="C1" s="384"/>
    </row>
    <row r="2" spans="1:4" ht="15" customHeight="1">
      <c r="B2" s="384" t="s">
        <v>70</v>
      </c>
      <c r="C2" s="384"/>
    </row>
    <row r="3" spans="1:4" ht="15" customHeight="1">
      <c r="B3" s="384" t="s">
        <v>82</v>
      </c>
      <c r="C3" s="384"/>
    </row>
    <row r="5" spans="1:4" ht="47.25" customHeight="1">
      <c r="A5" s="386" t="s">
        <v>163</v>
      </c>
      <c r="B5" s="386"/>
      <c r="C5" s="386"/>
    </row>
    <row r="7" spans="1:4">
      <c r="A7" s="385" t="str">
        <f>+'[3]4'!C11</f>
        <v xml:space="preserve"> ՀՀ տարածքային կառավարման և ենթակառուցվածքների նախարարություն</v>
      </c>
      <c r="B7" s="385"/>
      <c r="C7" s="385"/>
    </row>
    <row r="9" spans="1:4">
      <c r="A9" s="44" t="s">
        <v>83</v>
      </c>
    </row>
    <row r="12" spans="1:4">
      <c r="A12" s="43" t="s">
        <v>84</v>
      </c>
      <c r="B12" s="43" t="s">
        <v>85</v>
      </c>
    </row>
    <row r="13" spans="1:4">
      <c r="A13" s="48" t="str">
        <f>+'[3]4'!A13</f>
        <v xml:space="preserve"> 1212</v>
      </c>
      <c r="B13" s="41" t="str">
        <f>+'[3]1'!C12</f>
        <v xml:space="preserve"> Տարածքային զարգացում</v>
      </c>
    </row>
    <row r="14" spans="1:4" ht="6.75" customHeight="1">
      <c r="A14" s="45"/>
    </row>
    <row r="15" spans="1:4">
      <c r="A15" s="49" t="s">
        <v>86</v>
      </c>
    </row>
    <row r="16" spans="1:4">
      <c r="A16" s="51"/>
      <c r="B16" s="51"/>
      <c r="C16" s="52"/>
      <c r="D16" s="42"/>
    </row>
    <row r="17" spans="1:6" ht="78" customHeight="1">
      <c r="A17" s="65" t="s">
        <v>29</v>
      </c>
      <c r="B17" s="65" t="s">
        <v>67</v>
      </c>
      <c r="C17" s="109" t="s">
        <v>66</v>
      </c>
    </row>
    <row r="18" spans="1:6">
      <c r="A18" s="65" t="s">
        <v>30</v>
      </c>
      <c r="B18" s="65" t="s">
        <v>65</v>
      </c>
      <c r="C18" s="67" t="s">
        <v>44</v>
      </c>
    </row>
    <row r="19" spans="1:6" ht="39.75" customHeight="1">
      <c r="A19" s="68" t="s">
        <v>31</v>
      </c>
      <c r="B19" s="66" t="s">
        <v>64</v>
      </c>
      <c r="C19" s="387"/>
    </row>
    <row r="20" spans="1:6" ht="34.5">
      <c r="A20" s="68" t="s">
        <v>32</v>
      </c>
      <c r="B20" s="60" t="s">
        <v>63</v>
      </c>
      <c r="C20" s="387"/>
    </row>
    <row r="21" spans="1:6" ht="34.5" customHeight="1">
      <c r="A21" s="69" t="s">
        <v>33</v>
      </c>
      <c r="B21" s="69" t="s">
        <v>34</v>
      </c>
      <c r="C21" s="387"/>
    </row>
    <row r="22" spans="1:6" ht="39.75" customHeight="1">
      <c r="A22" s="69" t="s">
        <v>37</v>
      </c>
      <c r="B22" s="60" t="s">
        <v>62</v>
      </c>
      <c r="C22" s="387"/>
    </row>
    <row r="23" spans="1:6" ht="21.75" customHeight="1">
      <c r="A23" s="388" t="s">
        <v>35</v>
      </c>
      <c r="B23" s="388"/>
      <c r="C23" s="70"/>
    </row>
    <row r="24" spans="1:6" s="47" customFormat="1" ht="26.25" customHeight="1">
      <c r="A24" s="71" t="s">
        <v>61</v>
      </c>
      <c r="B24" s="72"/>
      <c r="C24" s="54">
        <v>148</v>
      </c>
      <c r="D24" s="46"/>
      <c r="E24" s="46"/>
      <c r="F24" s="46"/>
    </row>
    <row r="25" spans="1:6" ht="17.25" customHeight="1">
      <c r="A25" s="383" t="s">
        <v>36</v>
      </c>
      <c r="B25" s="383"/>
      <c r="C25" s="106">
        <f>+'3'!D15</f>
        <v>4001194.8</v>
      </c>
    </row>
    <row r="26" spans="1:6">
      <c r="C26" s="53"/>
    </row>
    <row r="28" spans="1:6">
      <c r="A28" s="169" t="s">
        <v>26</v>
      </c>
      <c r="B28" s="169" t="s">
        <v>27</v>
      </c>
      <c r="C28" s="170"/>
    </row>
    <row r="29" spans="1:6">
      <c r="A29" s="169" t="s">
        <v>158</v>
      </c>
      <c r="B29" s="169" t="s">
        <v>159</v>
      </c>
      <c r="C29" s="170"/>
    </row>
    <row r="30" spans="1:6">
      <c r="A30" s="171"/>
      <c r="B30" s="171"/>
      <c r="C30" s="170"/>
    </row>
    <row r="31" spans="1:6">
      <c r="A31" s="49" t="s">
        <v>28</v>
      </c>
      <c r="B31" s="170"/>
      <c r="C31" s="170"/>
    </row>
    <row r="32" spans="1:6">
      <c r="A32" s="49"/>
      <c r="B32" s="170"/>
      <c r="C32" s="170"/>
    </row>
    <row r="33" spans="1:3" ht="72" customHeight="1">
      <c r="A33" s="169" t="s">
        <v>29</v>
      </c>
      <c r="B33" s="172" t="s">
        <v>158</v>
      </c>
      <c r="C33" s="173" t="s">
        <v>167</v>
      </c>
    </row>
    <row r="34" spans="1:3">
      <c r="A34" s="169" t="s">
        <v>30</v>
      </c>
      <c r="B34" s="172" t="s">
        <v>160</v>
      </c>
      <c r="C34" s="174" t="s">
        <v>1</v>
      </c>
    </row>
    <row r="35" spans="1:3" ht="34.5">
      <c r="A35" s="175" t="s">
        <v>31</v>
      </c>
      <c r="B35" s="172" t="s">
        <v>161</v>
      </c>
      <c r="C35" s="176"/>
    </row>
    <row r="36" spans="1:3" ht="51.75">
      <c r="A36" s="175" t="s">
        <v>32</v>
      </c>
      <c r="B36" s="172" t="s">
        <v>162</v>
      </c>
      <c r="C36" s="176"/>
    </row>
    <row r="37" spans="1:3" ht="51.75">
      <c r="A37" s="175" t="s">
        <v>33</v>
      </c>
      <c r="B37" s="172" t="s">
        <v>130</v>
      </c>
      <c r="C37" s="176"/>
    </row>
    <row r="38" spans="1:3">
      <c r="A38" s="389" t="s">
        <v>35</v>
      </c>
      <c r="B38" s="390"/>
      <c r="C38" s="177"/>
    </row>
    <row r="39" spans="1:3" s="44" customFormat="1">
      <c r="A39" s="381" t="s">
        <v>217</v>
      </c>
      <c r="B39" s="381"/>
      <c r="C39" s="281">
        <f>+C40+C41+C42</f>
        <v>-36.295999999999999</v>
      </c>
    </row>
    <row r="40" spans="1:3" s="44" customFormat="1">
      <c r="A40" s="381" t="s">
        <v>218</v>
      </c>
      <c r="B40" s="381"/>
      <c r="C40" s="261">
        <f>-21.5+0.154+7.96+1</f>
        <v>-12.385999999999999</v>
      </c>
    </row>
    <row r="41" spans="1:3" s="44" customFormat="1">
      <c r="A41" s="381" t="s">
        <v>219</v>
      </c>
      <c r="B41" s="381"/>
      <c r="C41" s="261">
        <v>-12.31</v>
      </c>
    </row>
    <row r="42" spans="1:3" s="44" customFormat="1">
      <c r="A42" s="381" t="s">
        <v>220</v>
      </c>
      <c r="B42" s="381"/>
      <c r="C42" s="261">
        <v>-11.6</v>
      </c>
    </row>
    <row r="43" spans="1:3">
      <c r="A43" s="382" t="s">
        <v>36</v>
      </c>
      <c r="B43" s="382"/>
      <c r="C43" s="178">
        <f>-C25</f>
        <v>-4001194.8</v>
      </c>
    </row>
    <row r="44" spans="1:3" ht="24" customHeight="1"/>
    <row r="45" spans="1:3" s="44" customFormat="1">
      <c r="A45" s="208"/>
      <c r="B45" s="208"/>
      <c r="C45" s="209"/>
    </row>
    <row r="46" spans="1:3" s="210" customFormat="1" ht="68.25" customHeight="1">
      <c r="A46" s="48" t="s">
        <v>29</v>
      </c>
      <c r="B46" s="48" t="s">
        <v>158</v>
      </c>
      <c r="C46" s="232" t="s">
        <v>93</v>
      </c>
    </row>
    <row r="47" spans="1:3" s="210" customFormat="1">
      <c r="A47" s="48" t="s">
        <v>30</v>
      </c>
      <c r="B47" s="48" t="s">
        <v>222</v>
      </c>
      <c r="C47" s="233" t="s">
        <v>1</v>
      </c>
    </row>
    <row r="48" spans="1:3" s="210" customFormat="1">
      <c r="A48" s="205" t="s">
        <v>31</v>
      </c>
      <c r="B48" s="86" t="s">
        <v>223</v>
      </c>
      <c r="C48" s="233"/>
    </row>
    <row r="49" spans="1:3" s="210" customFormat="1" ht="34.5">
      <c r="A49" s="205" t="s">
        <v>32</v>
      </c>
      <c r="B49" s="204" t="s">
        <v>224</v>
      </c>
      <c r="C49" s="233"/>
    </row>
    <row r="50" spans="1:3" s="210" customFormat="1" ht="51.75">
      <c r="A50" s="254" t="s">
        <v>33</v>
      </c>
      <c r="B50" s="254" t="s">
        <v>225</v>
      </c>
      <c r="C50" s="233"/>
    </row>
    <row r="51" spans="1:3" s="210" customFormat="1">
      <c r="A51" s="379" t="s">
        <v>35</v>
      </c>
      <c r="B51" s="380"/>
      <c r="C51" s="234"/>
    </row>
    <row r="52" spans="1:3" s="210" customFormat="1">
      <c r="A52" s="381" t="s">
        <v>226</v>
      </c>
      <c r="B52" s="381"/>
      <c r="C52" s="235"/>
    </row>
    <row r="53" spans="1:3" s="210" customFormat="1">
      <c r="A53" s="381" t="s">
        <v>227</v>
      </c>
      <c r="B53" s="381"/>
      <c r="C53" s="230">
        <v>1</v>
      </c>
    </row>
    <row r="54" spans="1:3" s="210" customFormat="1">
      <c r="A54" s="381" t="s">
        <v>228</v>
      </c>
      <c r="B54" s="381"/>
      <c r="C54" s="233">
        <v>48</v>
      </c>
    </row>
    <row r="55" spans="1:3" s="210" customFormat="1">
      <c r="A55" s="381" t="s">
        <v>221</v>
      </c>
      <c r="B55" s="381"/>
      <c r="C55" s="236">
        <v>23</v>
      </c>
    </row>
    <row r="56" spans="1:3" s="207" customFormat="1">
      <c r="A56" s="378" t="s">
        <v>36</v>
      </c>
      <c r="B56" s="378"/>
      <c r="C56" s="206">
        <v>0</v>
      </c>
    </row>
  </sheetData>
  <mergeCells count="20">
    <mergeCell ref="A43:B43"/>
    <mergeCell ref="A25:B25"/>
    <mergeCell ref="B1:C1"/>
    <mergeCell ref="B2:C2"/>
    <mergeCell ref="B3:C3"/>
    <mergeCell ref="A7:C7"/>
    <mergeCell ref="A5:C5"/>
    <mergeCell ref="C19:C22"/>
    <mergeCell ref="A23:B23"/>
    <mergeCell ref="A38:B38"/>
    <mergeCell ref="A39:B39"/>
    <mergeCell ref="A40:B40"/>
    <mergeCell ref="A41:B41"/>
    <mergeCell ref="A42:B42"/>
    <mergeCell ref="A56:B56"/>
    <mergeCell ref="A51:B51"/>
    <mergeCell ref="A52:B52"/>
    <mergeCell ref="A53:B53"/>
    <mergeCell ref="A54:B54"/>
    <mergeCell ref="A55:B55"/>
  </mergeCells>
  <pageMargins left="0.2" right="0.27559055118110237" top="0.19" bottom="0.19" header="0.19" footer="0.19"/>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B261"/>
  <sheetViews>
    <sheetView topLeftCell="A167" zoomScale="90" zoomScaleNormal="90" workbookViewId="0">
      <selection activeCell="C247" sqref="C247:C249"/>
    </sheetView>
  </sheetViews>
  <sheetFormatPr defaultRowHeight="17.25"/>
  <cols>
    <col min="1" max="1" width="28.7109375" style="44" customWidth="1"/>
    <col min="2" max="2" width="61.140625" style="44" customWidth="1"/>
    <col min="3" max="3" width="31.85546875" style="231" customWidth="1"/>
    <col min="4" max="16384" width="9.140625" style="44"/>
  </cols>
  <sheetData>
    <row r="1" spans="1:80" s="24" customFormat="1">
      <c r="C1" s="238" t="s">
        <v>173</v>
      </c>
    </row>
    <row r="2" spans="1:80" s="24" customFormat="1">
      <c r="C2" s="238" t="s">
        <v>24</v>
      </c>
    </row>
    <row r="3" spans="1:80" s="24" customFormat="1" ht="17.25" customHeight="1">
      <c r="C3" s="239" t="s">
        <v>172</v>
      </c>
      <c r="E3" s="28"/>
      <c r="F3" s="28"/>
      <c r="G3" s="28"/>
      <c r="H3" s="28"/>
      <c r="I3" s="28"/>
      <c r="J3" s="28"/>
      <c r="K3" s="28"/>
      <c r="L3" s="28"/>
      <c r="M3" s="28"/>
      <c r="N3" s="28"/>
      <c r="O3" s="28"/>
      <c r="P3" s="28"/>
      <c r="Q3" s="28"/>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c r="BA3" s="28"/>
      <c r="BB3" s="28"/>
      <c r="BC3" s="28"/>
      <c r="BD3" s="28"/>
      <c r="BE3" s="28"/>
      <c r="BF3" s="28"/>
      <c r="BG3" s="28"/>
      <c r="BH3" s="28"/>
      <c r="BI3" s="28"/>
      <c r="BJ3" s="28"/>
      <c r="BK3" s="28"/>
      <c r="BL3" s="28"/>
      <c r="BM3" s="28"/>
      <c r="BN3" s="28"/>
      <c r="BO3" s="28"/>
      <c r="BP3" s="28"/>
      <c r="BQ3" s="28"/>
      <c r="BR3" s="28"/>
      <c r="BS3" s="28"/>
      <c r="BT3" s="28"/>
      <c r="BU3" s="28"/>
      <c r="BV3" s="28"/>
      <c r="BW3" s="28"/>
      <c r="BX3" s="28"/>
      <c r="BY3" s="28"/>
      <c r="BZ3" s="28"/>
      <c r="CA3" s="28"/>
      <c r="CB3" s="28"/>
    </row>
    <row r="4" spans="1:80" s="24" customFormat="1" ht="3" customHeight="1">
      <c r="C4" s="239"/>
      <c r="E4" s="28"/>
      <c r="F4" s="28"/>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c r="CA4" s="28"/>
      <c r="CB4" s="28"/>
    </row>
    <row r="5" spans="1:80" ht="3" customHeight="1">
      <c r="A5" s="186"/>
      <c r="B5" s="186"/>
      <c r="C5" s="240"/>
    </row>
    <row r="6" spans="1:80" ht="54.75" customHeight="1">
      <c r="A6" s="403" t="s">
        <v>165</v>
      </c>
      <c r="B6" s="403"/>
      <c r="C6" s="403"/>
    </row>
    <row r="7" spans="1:80">
      <c r="A7" s="111"/>
      <c r="B7" s="111"/>
      <c r="C7" s="219"/>
    </row>
    <row r="8" spans="1:80">
      <c r="A8" s="402" t="s">
        <v>134</v>
      </c>
      <c r="B8" s="402"/>
      <c r="C8" s="402"/>
    </row>
    <row r="9" spans="1:80">
      <c r="A9" s="185" t="s">
        <v>69</v>
      </c>
      <c r="B9" s="185"/>
      <c r="C9" s="241"/>
    </row>
    <row r="10" spans="1:80">
      <c r="A10" s="176" t="s">
        <v>26</v>
      </c>
      <c r="B10" s="184" t="s">
        <v>27</v>
      </c>
      <c r="C10" s="242"/>
    </row>
    <row r="11" spans="1:80">
      <c r="A11" s="179" t="s">
        <v>158</v>
      </c>
      <c r="B11" s="183" t="s">
        <v>159</v>
      </c>
      <c r="C11" s="243"/>
    </row>
    <row r="12" spans="1:80">
      <c r="A12" s="181"/>
      <c r="B12" s="181"/>
      <c r="C12" s="243"/>
    </row>
    <row r="13" spans="1:80">
      <c r="A13" s="185" t="s">
        <v>28</v>
      </c>
      <c r="B13" s="182"/>
      <c r="C13" s="242"/>
    </row>
    <row r="14" spans="1:80">
      <c r="A14" s="181"/>
      <c r="B14" s="181"/>
      <c r="C14" s="243"/>
    </row>
    <row r="15" spans="1:80" ht="69">
      <c r="A15" s="176" t="s">
        <v>29</v>
      </c>
      <c r="B15" s="179" t="s">
        <v>158</v>
      </c>
      <c r="C15" s="244" t="s">
        <v>167</v>
      </c>
    </row>
    <row r="16" spans="1:80">
      <c r="A16" s="176" t="s">
        <v>30</v>
      </c>
      <c r="B16" s="179" t="s">
        <v>160</v>
      </c>
      <c r="C16" s="245" t="s">
        <v>1</v>
      </c>
    </row>
    <row r="17" spans="1:3" ht="34.5">
      <c r="A17" s="176" t="s">
        <v>31</v>
      </c>
      <c r="B17" s="179" t="s">
        <v>161</v>
      </c>
      <c r="C17" s="404"/>
    </row>
    <row r="18" spans="1:3" ht="51.75">
      <c r="A18" s="176" t="s">
        <v>32</v>
      </c>
      <c r="B18" s="179" t="s">
        <v>164</v>
      </c>
      <c r="C18" s="405"/>
    </row>
    <row r="19" spans="1:3" ht="34.5">
      <c r="A19" s="176" t="s">
        <v>33</v>
      </c>
      <c r="B19" s="179" t="s">
        <v>130</v>
      </c>
      <c r="C19" s="406"/>
    </row>
    <row r="20" spans="1:3" ht="17.25" customHeight="1">
      <c r="A20" s="410" t="s">
        <v>35</v>
      </c>
      <c r="B20" s="411"/>
      <c r="C20" s="245"/>
    </row>
    <row r="21" spans="1:3">
      <c r="A21" s="381" t="s">
        <v>217</v>
      </c>
      <c r="B21" s="381"/>
      <c r="C21" s="281">
        <f>+C22+C23+C24</f>
        <v>-36.295999999999999</v>
      </c>
    </row>
    <row r="22" spans="1:3">
      <c r="A22" s="381" t="s">
        <v>218</v>
      </c>
      <c r="B22" s="381"/>
      <c r="C22" s="281">
        <f>-21.5+0.154+7.96+1</f>
        <v>-12.385999999999999</v>
      </c>
    </row>
    <row r="23" spans="1:3">
      <c r="A23" s="381" t="s">
        <v>219</v>
      </c>
      <c r="B23" s="381"/>
      <c r="C23" s="281">
        <v>-12.31</v>
      </c>
    </row>
    <row r="24" spans="1:3">
      <c r="A24" s="381" t="s">
        <v>220</v>
      </c>
      <c r="B24" s="381"/>
      <c r="C24" s="281">
        <v>-11.6</v>
      </c>
    </row>
    <row r="25" spans="1:3">
      <c r="A25" s="407" t="s">
        <v>36</v>
      </c>
      <c r="B25" s="408"/>
      <c r="C25" s="180">
        <f>+'5'!D15</f>
        <v>-5988772</v>
      </c>
    </row>
    <row r="26" spans="1:3">
      <c r="A26" s="228"/>
      <c r="B26" s="228"/>
      <c r="C26" s="229"/>
    </row>
    <row r="27" spans="1:3">
      <c r="A27" s="208"/>
      <c r="B27" s="208"/>
      <c r="C27" s="209"/>
    </row>
    <row r="28" spans="1:3" s="210" customFormat="1" ht="68.25" customHeight="1">
      <c r="A28" s="48" t="s">
        <v>29</v>
      </c>
      <c r="B28" s="48" t="s">
        <v>158</v>
      </c>
      <c r="C28" s="232" t="s">
        <v>93</v>
      </c>
    </row>
    <row r="29" spans="1:3" s="210" customFormat="1">
      <c r="A29" s="48" t="s">
        <v>30</v>
      </c>
      <c r="B29" s="48" t="s">
        <v>222</v>
      </c>
      <c r="C29" s="233" t="s">
        <v>1</v>
      </c>
    </row>
    <row r="30" spans="1:3" s="210" customFormat="1" ht="34.5">
      <c r="A30" s="205" t="s">
        <v>31</v>
      </c>
      <c r="B30" s="86" t="s">
        <v>223</v>
      </c>
      <c r="C30" s="233"/>
    </row>
    <row r="31" spans="1:3" s="210" customFormat="1" ht="34.5">
      <c r="A31" s="205" t="s">
        <v>32</v>
      </c>
      <c r="B31" s="204" t="s">
        <v>224</v>
      </c>
      <c r="C31" s="233"/>
    </row>
    <row r="32" spans="1:3" s="210" customFormat="1" ht="34.5">
      <c r="A32" s="254" t="s">
        <v>33</v>
      </c>
      <c r="B32" s="254" t="s">
        <v>225</v>
      </c>
      <c r="C32" s="233"/>
    </row>
    <row r="33" spans="1:80" s="210" customFormat="1">
      <c r="A33" s="379" t="s">
        <v>35</v>
      </c>
      <c r="B33" s="380"/>
      <c r="C33" s="234"/>
    </row>
    <row r="34" spans="1:80" s="210" customFormat="1">
      <c r="A34" s="381" t="s">
        <v>226</v>
      </c>
      <c r="B34" s="381"/>
      <c r="C34" s="235"/>
    </row>
    <row r="35" spans="1:80" s="210" customFormat="1">
      <c r="A35" s="381" t="s">
        <v>227</v>
      </c>
      <c r="B35" s="381"/>
      <c r="C35" s="230">
        <v>1</v>
      </c>
    </row>
    <row r="36" spans="1:80" s="210" customFormat="1">
      <c r="A36" s="381" t="s">
        <v>228</v>
      </c>
      <c r="B36" s="381"/>
      <c r="C36" s="233">
        <v>48</v>
      </c>
    </row>
    <row r="37" spans="1:80" s="210" customFormat="1">
      <c r="A37" s="381" t="s">
        <v>221</v>
      </c>
      <c r="B37" s="381"/>
      <c r="C37" s="236">
        <v>23</v>
      </c>
    </row>
    <row r="38" spans="1:80" s="207" customFormat="1">
      <c r="A38" s="378" t="s">
        <v>36</v>
      </c>
      <c r="B38" s="378"/>
      <c r="C38" s="206">
        <f>+'2'!F40</f>
        <v>26657</v>
      </c>
    </row>
    <row r="39" spans="1:80" s="40" customFormat="1"/>
    <row r="40" spans="1:80" s="24" customFormat="1" ht="59.25" customHeight="1">
      <c r="A40" s="398" t="s">
        <v>441</v>
      </c>
      <c r="B40" s="398"/>
      <c r="C40" s="398"/>
      <c r="E40" s="28"/>
      <c r="F40" s="28"/>
      <c r="G40" s="28"/>
      <c r="H40" s="28"/>
      <c r="I40" s="28"/>
      <c r="J40" s="28"/>
      <c r="K40" s="28"/>
      <c r="L40" s="28"/>
      <c r="M40" s="28"/>
      <c r="N40" s="28"/>
      <c r="O40" s="28"/>
      <c r="P40" s="28"/>
      <c r="Q40" s="28"/>
      <c r="R40" s="28"/>
      <c r="S40" s="28"/>
      <c r="T40" s="28"/>
      <c r="U40" s="28"/>
      <c r="V40" s="28"/>
      <c r="W40" s="28"/>
      <c r="X40" s="28"/>
      <c r="Y40" s="28"/>
      <c r="Z40" s="28"/>
      <c r="AA40" s="28"/>
      <c r="AB40" s="28"/>
      <c r="AC40" s="28"/>
      <c r="AD40" s="28"/>
      <c r="AE40" s="28"/>
      <c r="AF40" s="28"/>
      <c r="AG40" s="28"/>
      <c r="AH40" s="28"/>
      <c r="AI40" s="28"/>
      <c r="AJ40" s="28"/>
      <c r="AK40" s="28"/>
      <c r="AL40" s="28"/>
      <c r="AM40" s="28"/>
      <c r="AN40" s="28"/>
      <c r="AO40" s="28"/>
      <c r="AP40" s="28"/>
      <c r="AQ40" s="28"/>
      <c r="AR40" s="28"/>
      <c r="AS40" s="28"/>
      <c r="AT40" s="28"/>
      <c r="AU40" s="28"/>
      <c r="AV40" s="28"/>
      <c r="AW40" s="28"/>
      <c r="AX40" s="28"/>
      <c r="AY40" s="28"/>
      <c r="AZ40" s="28"/>
      <c r="BA40" s="28"/>
      <c r="BB40" s="28"/>
      <c r="BC40" s="28"/>
      <c r="BD40" s="28"/>
      <c r="BE40" s="28"/>
      <c r="BF40" s="28"/>
      <c r="BG40" s="28"/>
      <c r="BH40" s="28"/>
      <c r="BI40" s="28"/>
      <c r="BJ40" s="28"/>
      <c r="BK40" s="28"/>
      <c r="BL40" s="28"/>
      <c r="BM40" s="28"/>
      <c r="BN40" s="28"/>
      <c r="BO40" s="28"/>
      <c r="BP40" s="28"/>
      <c r="BQ40" s="28"/>
      <c r="BR40" s="28"/>
      <c r="BS40" s="28"/>
      <c r="BT40" s="28"/>
      <c r="BU40" s="28"/>
      <c r="BV40" s="28"/>
      <c r="BW40" s="28"/>
      <c r="BX40" s="28"/>
      <c r="BY40" s="28"/>
      <c r="BZ40" s="28"/>
      <c r="CA40" s="28"/>
      <c r="CB40" s="28"/>
    </row>
    <row r="41" spans="1:80" s="24" customFormat="1" ht="17.25" customHeight="1">
      <c r="A41" s="398" t="s">
        <v>440</v>
      </c>
      <c r="B41" s="398"/>
      <c r="C41" s="398"/>
      <c r="E41" s="28"/>
      <c r="F41" s="28"/>
      <c r="G41" s="28"/>
      <c r="H41" s="28"/>
      <c r="I41" s="28"/>
      <c r="J41" s="28"/>
      <c r="K41" s="28"/>
      <c r="L41" s="28"/>
      <c r="M41" s="28"/>
      <c r="N41" s="28"/>
      <c r="O41" s="28"/>
      <c r="P41" s="28"/>
      <c r="Q41" s="28"/>
      <c r="R41" s="28"/>
      <c r="S41" s="28"/>
      <c r="T41" s="28"/>
      <c r="U41" s="28"/>
      <c r="V41" s="28"/>
      <c r="W41" s="28"/>
      <c r="X41" s="28"/>
      <c r="Y41" s="28"/>
      <c r="Z41" s="28"/>
      <c r="AA41" s="28"/>
      <c r="AB41" s="28"/>
      <c r="AC41" s="28"/>
      <c r="AD41" s="28"/>
      <c r="AE41" s="28"/>
      <c r="AF41" s="28"/>
      <c r="AG41" s="28"/>
      <c r="AH41" s="28"/>
      <c r="AI41" s="28"/>
      <c r="AJ41" s="28"/>
      <c r="AK41" s="28"/>
      <c r="AL41" s="28"/>
      <c r="AM41" s="28"/>
      <c r="AN41" s="28"/>
      <c r="AO41" s="28"/>
      <c r="AP41" s="28"/>
      <c r="AQ41" s="28"/>
      <c r="AR41" s="28"/>
      <c r="AS41" s="28"/>
      <c r="AT41" s="28"/>
      <c r="AU41" s="28"/>
      <c r="AV41" s="28"/>
      <c r="AW41" s="28"/>
      <c r="AX41" s="28"/>
      <c r="AY41" s="28"/>
      <c r="AZ41" s="28"/>
      <c r="BA41" s="28"/>
      <c r="BB41" s="28"/>
      <c r="BC41" s="28"/>
      <c r="BD41" s="28"/>
      <c r="BE41" s="28"/>
      <c r="BF41" s="28"/>
      <c r="BG41" s="28"/>
      <c r="BH41" s="28"/>
      <c r="BI41" s="28"/>
      <c r="BJ41" s="28"/>
      <c r="BK41" s="28"/>
      <c r="BL41" s="28"/>
      <c r="BM41" s="28"/>
      <c r="BN41" s="28"/>
      <c r="BO41" s="28"/>
      <c r="BP41" s="28"/>
      <c r="BQ41" s="28"/>
      <c r="BR41" s="28"/>
      <c r="BS41" s="28"/>
      <c r="BT41" s="28"/>
      <c r="BU41" s="28"/>
      <c r="BV41" s="28"/>
      <c r="BW41" s="28"/>
      <c r="BX41" s="28"/>
      <c r="BY41" s="28"/>
      <c r="BZ41" s="28"/>
      <c r="CA41" s="28"/>
      <c r="CB41" s="28"/>
    </row>
    <row r="42" spans="1:80" s="24" customFormat="1" ht="17.25" customHeight="1">
      <c r="A42" s="59"/>
      <c r="B42" s="59"/>
      <c r="C42" s="74"/>
      <c r="E42" s="28"/>
      <c r="F42" s="28"/>
      <c r="G42" s="28"/>
      <c r="H42" s="28"/>
      <c r="I42" s="28"/>
      <c r="J42" s="28"/>
      <c r="K42" s="28"/>
      <c r="L42" s="28"/>
      <c r="M42" s="28"/>
      <c r="N42" s="28"/>
      <c r="O42" s="28"/>
      <c r="P42" s="28"/>
      <c r="Q42" s="28"/>
      <c r="R42" s="28"/>
      <c r="S42" s="28"/>
      <c r="T42" s="28"/>
      <c r="U42" s="28"/>
      <c r="V42" s="28"/>
      <c r="W42" s="28"/>
      <c r="X42" s="28"/>
      <c r="Y42" s="28"/>
      <c r="Z42" s="28"/>
      <c r="AA42" s="28"/>
      <c r="AB42" s="28"/>
      <c r="AC42" s="28"/>
      <c r="AD42" s="28"/>
      <c r="AE42" s="28"/>
      <c r="AF42" s="28"/>
      <c r="AG42" s="28"/>
      <c r="AH42" s="28"/>
      <c r="AI42" s="28"/>
      <c r="AJ42" s="28"/>
      <c r="AK42" s="28"/>
      <c r="AL42" s="28"/>
      <c r="AM42" s="28"/>
      <c r="AN42" s="28"/>
      <c r="AO42" s="28"/>
      <c r="AP42" s="28"/>
      <c r="AQ42" s="28"/>
      <c r="AR42" s="28"/>
      <c r="AS42" s="28"/>
      <c r="AT42" s="28"/>
      <c r="AU42" s="28"/>
      <c r="AV42" s="28"/>
      <c r="AW42" s="28"/>
      <c r="AX42" s="28"/>
      <c r="AY42" s="28"/>
      <c r="AZ42" s="28"/>
      <c r="BA42" s="28"/>
      <c r="BB42" s="28"/>
      <c r="BC42" s="28"/>
      <c r="BD42" s="28"/>
      <c r="BE42" s="28"/>
      <c r="BF42" s="28"/>
      <c r="BG42" s="28"/>
      <c r="BH42" s="28"/>
      <c r="BI42" s="28"/>
      <c r="BJ42" s="28"/>
      <c r="BK42" s="28"/>
      <c r="BL42" s="28"/>
      <c r="BM42" s="28"/>
      <c r="BN42" s="28"/>
      <c r="BO42" s="28"/>
      <c r="BP42" s="28"/>
      <c r="BQ42" s="28"/>
      <c r="BR42" s="28"/>
      <c r="BS42" s="28"/>
      <c r="BT42" s="28"/>
      <c r="BU42" s="28"/>
      <c r="BV42" s="28"/>
      <c r="BW42" s="28"/>
      <c r="BX42" s="28"/>
      <c r="BY42" s="28"/>
      <c r="BZ42" s="28"/>
      <c r="CA42" s="28"/>
      <c r="CB42" s="28"/>
    </row>
    <row r="43" spans="1:80" s="24" customFormat="1" ht="17.25" customHeight="1">
      <c r="A43" s="96" t="s">
        <v>69</v>
      </c>
      <c r="B43" s="220"/>
      <c r="C43" s="246"/>
      <c r="E43" s="28"/>
      <c r="F43" s="28"/>
      <c r="G43" s="28"/>
      <c r="H43" s="28"/>
      <c r="I43" s="28"/>
      <c r="J43" s="28"/>
      <c r="K43" s="28"/>
      <c r="L43" s="28"/>
      <c r="M43" s="28"/>
      <c r="N43" s="28"/>
      <c r="O43" s="28"/>
      <c r="P43" s="28"/>
      <c r="Q43" s="28"/>
      <c r="R43" s="28"/>
      <c r="S43" s="28"/>
      <c r="T43" s="28"/>
      <c r="U43" s="28"/>
      <c r="V43" s="28"/>
      <c r="W43" s="28"/>
      <c r="X43" s="28"/>
      <c r="Y43" s="28"/>
      <c r="Z43" s="28"/>
      <c r="AA43" s="28"/>
      <c r="AB43" s="28"/>
      <c r="AC43" s="28"/>
      <c r="AD43" s="28"/>
      <c r="AE43" s="28"/>
      <c r="AF43" s="28"/>
      <c r="AG43" s="28"/>
      <c r="AH43" s="28"/>
      <c r="AI43" s="28"/>
      <c r="AJ43" s="28"/>
      <c r="AK43" s="28"/>
      <c r="AL43" s="28"/>
      <c r="AM43" s="28"/>
      <c r="AN43" s="28"/>
      <c r="AO43" s="28"/>
      <c r="AP43" s="28"/>
      <c r="AQ43" s="28"/>
      <c r="AR43" s="28"/>
      <c r="AS43" s="28"/>
      <c r="AT43" s="28"/>
      <c r="AU43" s="28"/>
      <c r="AV43" s="28"/>
      <c r="AW43" s="28"/>
      <c r="AX43" s="28"/>
      <c r="AY43" s="28"/>
      <c r="AZ43" s="28"/>
      <c r="BA43" s="28"/>
      <c r="BB43" s="28"/>
      <c r="BC43" s="28"/>
      <c r="BD43" s="28"/>
      <c r="BE43" s="28"/>
      <c r="BF43" s="28"/>
      <c r="BG43" s="28"/>
      <c r="BH43" s="28"/>
      <c r="BI43" s="28"/>
      <c r="BJ43" s="28"/>
      <c r="BK43" s="28"/>
      <c r="BL43" s="28"/>
      <c r="BM43" s="28"/>
      <c r="BN43" s="28"/>
      <c r="BO43" s="28"/>
      <c r="BP43" s="28"/>
      <c r="BQ43" s="28"/>
      <c r="BR43" s="28"/>
      <c r="BS43" s="28"/>
      <c r="BT43" s="28"/>
      <c r="BU43" s="28"/>
      <c r="BV43" s="28"/>
      <c r="BW43" s="28"/>
      <c r="BX43" s="28"/>
      <c r="BY43" s="28"/>
      <c r="BZ43" s="28"/>
      <c r="CA43" s="28"/>
      <c r="CB43" s="28"/>
    </row>
    <row r="44" spans="1:80" s="24" customFormat="1" ht="17.25" customHeight="1">
      <c r="A44" s="69" t="s">
        <v>26</v>
      </c>
      <c r="B44" s="69" t="s">
        <v>27</v>
      </c>
      <c r="C44" s="74"/>
      <c r="E44" s="28"/>
      <c r="F44" s="28"/>
      <c r="G44" s="28"/>
      <c r="H44" s="28"/>
      <c r="I44" s="28"/>
      <c r="J44" s="28"/>
      <c r="K44" s="28"/>
      <c r="L44" s="28"/>
      <c r="M44" s="28"/>
      <c r="N44" s="28"/>
      <c r="O44" s="28"/>
      <c r="P44" s="28"/>
      <c r="Q44" s="28"/>
      <c r="R44" s="28"/>
      <c r="S44" s="28"/>
      <c r="T44" s="28"/>
      <c r="U44" s="28"/>
      <c r="V44" s="28"/>
      <c r="W44" s="28"/>
      <c r="X44" s="28"/>
      <c r="Y44" s="28"/>
      <c r="Z44" s="28"/>
      <c r="AA44" s="28"/>
      <c r="AB44" s="28"/>
      <c r="AC44" s="28"/>
      <c r="AD44" s="28"/>
      <c r="AE44" s="28"/>
      <c r="AF44" s="28"/>
      <c r="AG44" s="28"/>
      <c r="AH44" s="28"/>
      <c r="AI44" s="28"/>
      <c r="AJ44" s="28"/>
      <c r="AK44" s="28"/>
      <c r="AL44" s="28"/>
      <c r="AM44" s="28"/>
      <c r="AN44" s="28"/>
      <c r="AO44" s="28"/>
      <c r="AP44" s="28"/>
      <c r="AQ44" s="28"/>
      <c r="AR44" s="28"/>
      <c r="AS44" s="28"/>
      <c r="AT44" s="28"/>
      <c r="AU44" s="28"/>
      <c r="AV44" s="28"/>
      <c r="AW44" s="28"/>
      <c r="AX44" s="28"/>
      <c r="AY44" s="28"/>
      <c r="AZ44" s="28"/>
      <c r="BA44" s="28"/>
      <c r="BB44" s="28"/>
      <c r="BC44" s="28"/>
      <c r="BD44" s="28"/>
      <c r="BE44" s="28"/>
      <c r="BF44" s="28"/>
      <c r="BG44" s="28"/>
      <c r="BH44" s="28"/>
      <c r="BI44" s="28"/>
      <c r="BJ44" s="28"/>
      <c r="BK44" s="28"/>
      <c r="BL44" s="28"/>
      <c r="BM44" s="28"/>
      <c r="BN44" s="28"/>
      <c r="BO44" s="28"/>
      <c r="BP44" s="28"/>
      <c r="BQ44" s="28"/>
      <c r="BR44" s="28"/>
      <c r="BS44" s="28"/>
      <c r="BT44" s="28"/>
      <c r="BU44" s="28"/>
      <c r="BV44" s="28"/>
      <c r="BW44" s="28"/>
      <c r="BX44" s="28"/>
      <c r="BY44" s="28"/>
      <c r="BZ44" s="28"/>
      <c r="CA44" s="28"/>
      <c r="CB44" s="28"/>
    </row>
    <row r="45" spans="1:80" s="24" customFormat="1" ht="17.25" customHeight="1">
      <c r="A45" s="69" t="s">
        <v>67</v>
      </c>
      <c r="B45" s="69" t="s">
        <v>68</v>
      </c>
      <c r="C45" s="74"/>
      <c r="E45" s="28"/>
      <c r="F45" s="28"/>
      <c r="G45" s="28"/>
      <c r="H45" s="28"/>
      <c r="I45" s="28"/>
      <c r="J45" s="28"/>
      <c r="K45" s="28"/>
      <c r="L45" s="28"/>
      <c r="M45" s="28"/>
      <c r="N45" s="28"/>
      <c r="O45" s="28"/>
      <c r="P45" s="28"/>
      <c r="Q45" s="28"/>
      <c r="R45" s="28"/>
      <c r="S45" s="28"/>
      <c r="T45" s="28"/>
      <c r="U45" s="28"/>
      <c r="V45" s="28"/>
      <c r="W45" s="28"/>
      <c r="X45" s="28"/>
      <c r="Y45" s="28"/>
      <c r="Z45" s="28"/>
      <c r="AA45" s="28"/>
      <c r="AB45" s="28"/>
      <c r="AC45" s="28"/>
      <c r="AD45" s="28"/>
      <c r="AE45" s="28"/>
      <c r="AF45" s="28"/>
      <c r="AG45" s="28"/>
      <c r="AH45" s="28"/>
      <c r="AI45" s="28"/>
      <c r="AJ45" s="28"/>
      <c r="AK45" s="28"/>
      <c r="AL45" s="28"/>
      <c r="AM45" s="28"/>
      <c r="AN45" s="28"/>
      <c r="AO45" s="28"/>
      <c r="AP45" s="28"/>
      <c r="AQ45" s="28"/>
      <c r="AR45" s="28"/>
      <c r="AS45" s="28"/>
      <c r="AT45" s="28"/>
      <c r="AU45" s="28"/>
      <c r="AV45" s="28"/>
      <c r="AW45" s="28"/>
      <c r="AX45" s="28"/>
      <c r="AY45" s="28"/>
      <c r="AZ45" s="28"/>
      <c r="BA45" s="28"/>
      <c r="BB45" s="28"/>
      <c r="BC45" s="28"/>
      <c r="BD45" s="28"/>
      <c r="BE45" s="28"/>
      <c r="BF45" s="28"/>
      <c r="BG45" s="28"/>
      <c r="BH45" s="28"/>
      <c r="BI45" s="28"/>
      <c r="BJ45" s="28"/>
      <c r="BK45" s="28"/>
      <c r="BL45" s="28"/>
      <c r="BM45" s="28"/>
      <c r="BN45" s="28"/>
      <c r="BO45" s="28"/>
      <c r="BP45" s="28"/>
      <c r="BQ45" s="28"/>
      <c r="BR45" s="28"/>
      <c r="BS45" s="28"/>
      <c r="BT45" s="28"/>
      <c r="BU45" s="28"/>
      <c r="BV45" s="28"/>
      <c r="BW45" s="28"/>
      <c r="BX45" s="28"/>
      <c r="BY45" s="28"/>
      <c r="BZ45" s="28"/>
      <c r="CA45" s="28"/>
      <c r="CB45" s="28"/>
    </row>
    <row r="46" spans="1:80" s="24" customFormat="1" ht="17.25" customHeight="1">
      <c r="A46" s="44"/>
      <c r="B46" s="59"/>
      <c r="C46" s="74"/>
      <c r="E46" s="28"/>
      <c r="F46" s="28"/>
      <c r="G46" s="28"/>
      <c r="H46" s="28"/>
      <c r="I46" s="28"/>
      <c r="J46" s="28"/>
      <c r="K46" s="28"/>
      <c r="L46" s="28"/>
      <c r="M46" s="28"/>
      <c r="N46" s="28"/>
      <c r="O46" s="28"/>
      <c r="P46" s="28"/>
      <c r="Q46" s="28"/>
      <c r="R46" s="28"/>
      <c r="S46" s="28"/>
      <c r="T46" s="28"/>
      <c r="U46" s="28"/>
      <c r="V46" s="28"/>
      <c r="W46" s="28"/>
      <c r="X46" s="28"/>
      <c r="Y46" s="28"/>
      <c r="Z46" s="28"/>
      <c r="AA46" s="28"/>
      <c r="AB46" s="28"/>
      <c r="AC46" s="28"/>
      <c r="AD46" s="28"/>
      <c r="AE46" s="28"/>
      <c r="AF46" s="28"/>
      <c r="AG46" s="28"/>
      <c r="AH46" s="28"/>
      <c r="AI46" s="28"/>
      <c r="AJ46" s="28"/>
      <c r="AK46" s="28"/>
      <c r="AL46" s="28"/>
      <c r="AM46" s="28"/>
      <c r="AN46" s="28"/>
      <c r="AO46" s="28"/>
      <c r="AP46" s="28"/>
      <c r="AQ46" s="28"/>
      <c r="AR46" s="28"/>
      <c r="AS46" s="28"/>
      <c r="AT46" s="28"/>
      <c r="AU46" s="28"/>
      <c r="AV46" s="28"/>
      <c r="AW46" s="28"/>
      <c r="AX46" s="28"/>
      <c r="AY46" s="28"/>
      <c r="AZ46" s="28"/>
      <c r="BA46" s="28"/>
      <c r="BB46" s="28"/>
      <c r="BC46" s="28"/>
      <c r="BD46" s="28"/>
      <c r="BE46" s="28"/>
      <c r="BF46" s="28"/>
      <c r="BG46" s="28"/>
      <c r="BH46" s="28"/>
      <c r="BI46" s="28"/>
      <c r="BJ46" s="28"/>
      <c r="BK46" s="28"/>
      <c r="BL46" s="28"/>
      <c r="BM46" s="28"/>
      <c r="BN46" s="28"/>
      <c r="BO46" s="28"/>
      <c r="BP46" s="28"/>
      <c r="BQ46" s="28"/>
      <c r="BR46" s="28"/>
      <c r="BS46" s="28"/>
      <c r="BT46" s="28"/>
      <c r="BU46" s="28"/>
      <c r="BV46" s="28"/>
      <c r="BW46" s="28"/>
      <c r="BX46" s="28"/>
      <c r="BY46" s="28"/>
      <c r="BZ46" s="28"/>
      <c r="CA46" s="28"/>
      <c r="CB46" s="28"/>
    </row>
    <row r="47" spans="1:80" s="24" customFormat="1" ht="17.25" customHeight="1">
      <c r="A47" s="392" t="s">
        <v>87</v>
      </c>
      <c r="B47" s="392"/>
      <c r="C47" s="246"/>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28"/>
      <c r="AG47" s="28"/>
      <c r="AH47" s="28"/>
      <c r="AI47" s="28"/>
      <c r="AJ47" s="28"/>
      <c r="AK47" s="28"/>
      <c r="AL47" s="28"/>
      <c r="AM47" s="28"/>
      <c r="AN47" s="28"/>
      <c r="AO47" s="28"/>
      <c r="AP47" s="28"/>
      <c r="AQ47" s="28"/>
      <c r="AR47" s="28"/>
      <c r="AS47" s="28"/>
      <c r="AT47" s="28"/>
      <c r="AU47" s="28"/>
      <c r="AV47" s="28"/>
      <c r="AW47" s="28"/>
      <c r="AX47" s="28"/>
      <c r="AY47" s="28"/>
      <c r="AZ47" s="28"/>
      <c r="BA47" s="28"/>
      <c r="BB47" s="28"/>
      <c r="BC47" s="28"/>
      <c r="BD47" s="28"/>
      <c r="BE47" s="28"/>
      <c r="BF47" s="28"/>
      <c r="BG47" s="28"/>
      <c r="BH47" s="28"/>
      <c r="BI47" s="28"/>
      <c r="BJ47" s="28"/>
      <c r="BK47" s="28"/>
      <c r="BL47" s="28"/>
      <c r="BM47" s="28"/>
      <c r="BN47" s="28"/>
      <c r="BO47" s="28"/>
      <c r="BP47" s="28"/>
      <c r="BQ47" s="28"/>
      <c r="BR47" s="28"/>
      <c r="BS47" s="28"/>
      <c r="BT47" s="28"/>
      <c r="BU47" s="28"/>
      <c r="BV47" s="28"/>
      <c r="BW47" s="28"/>
      <c r="BX47" s="28"/>
      <c r="BY47" s="28"/>
      <c r="BZ47" s="28"/>
      <c r="CA47" s="28"/>
      <c r="CB47" s="28"/>
    </row>
    <row r="48" spans="1:80" s="24" customFormat="1" ht="69">
      <c r="A48" s="69" t="s">
        <v>29</v>
      </c>
      <c r="B48" s="69" t="s">
        <v>67</v>
      </c>
      <c r="C48" s="98" t="s">
        <v>93</v>
      </c>
      <c r="E48" s="28"/>
      <c r="F48" s="28"/>
      <c r="G48" s="28"/>
      <c r="H48" s="28"/>
      <c r="I48" s="28"/>
      <c r="J48" s="28"/>
      <c r="K48" s="28"/>
      <c r="L48" s="28"/>
      <c r="M48" s="28"/>
      <c r="N48" s="28"/>
      <c r="O48" s="28"/>
      <c r="P48" s="28"/>
      <c r="Q48" s="28"/>
      <c r="R48" s="28"/>
      <c r="S48" s="28"/>
      <c r="T48" s="28"/>
      <c r="U48" s="28"/>
      <c r="V48" s="28"/>
      <c r="W48" s="28"/>
      <c r="X48" s="28"/>
      <c r="Y48" s="28"/>
      <c r="Z48" s="28"/>
      <c r="AA48" s="28"/>
      <c r="AB48" s="28"/>
      <c r="AC48" s="28"/>
      <c r="AD48" s="28"/>
      <c r="AE48" s="28"/>
      <c r="AF48" s="28"/>
      <c r="AG48" s="28"/>
      <c r="AH48" s="28"/>
      <c r="AI48" s="28"/>
      <c r="AJ48" s="28"/>
      <c r="AK48" s="28"/>
      <c r="AL48" s="28"/>
      <c r="AM48" s="28"/>
      <c r="AN48" s="28"/>
      <c r="AO48" s="28"/>
      <c r="AP48" s="28"/>
      <c r="AQ48" s="28"/>
      <c r="AR48" s="28"/>
      <c r="AS48" s="28"/>
      <c r="AT48" s="28"/>
      <c r="AU48" s="28"/>
      <c r="AV48" s="28"/>
      <c r="AW48" s="28"/>
      <c r="AX48" s="28"/>
      <c r="AY48" s="28"/>
      <c r="AZ48" s="28"/>
      <c r="BA48" s="28"/>
      <c r="BB48" s="28"/>
      <c r="BC48" s="28"/>
      <c r="BD48" s="28"/>
      <c r="BE48" s="28"/>
      <c r="BF48" s="28"/>
      <c r="BG48" s="28"/>
      <c r="BH48" s="28"/>
      <c r="BI48" s="28"/>
      <c r="BJ48" s="28"/>
      <c r="BK48" s="28"/>
      <c r="BL48" s="28"/>
      <c r="BM48" s="28"/>
      <c r="BN48" s="28"/>
      <c r="BO48" s="28"/>
      <c r="BP48" s="28"/>
      <c r="BQ48" s="28"/>
      <c r="BR48" s="28"/>
      <c r="BS48" s="28"/>
      <c r="BT48" s="28"/>
      <c r="BU48" s="28"/>
      <c r="BV48" s="28"/>
      <c r="BW48" s="28"/>
      <c r="BX48" s="28"/>
      <c r="BY48" s="28"/>
      <c r="BZ48" s="28"/>
      <c r="CA48" s="28"/>
      <c r="CB48" s="28"/>
    </row>
    <row r="49" spans="1:80" s="24" customFormat="1" ht="17.25" customHeight="1">
      <c r="A49" s="69" t="s">
        <v>30</v>
      </c>
      <c r="B49" s="69" t="s">
        <v>65</v>
      </c>
      <c r="C49" s="218" t="s">
        <v>44</v>
      </c>
      <c r="E49" s="28"/>
      <c r="F49" s="28"/>
      <c r="G49" s="28"/>
      <c r="H49" s="28"/>
      <c r="I49" s="28"/>
      <c r="J49" s="28"/>
      <c r="K49" s="28"/>
      <c r="L49" s="28"/>
      <c r="M49" s="28"/>
      <c r="N49" s="28"/>
      <c r="O49" s="28"/>
      <c r="P49" s="28"/>
      <c r="Q49" s="28"/>
      <c r="R49" s="28"/>
      <c r="S49" s="28"/>
      <c r="T49" s="28"/>
      <c r="U49" s="28"/>
      <c r="V49" s="28"/>
      <c r="W49" s="28"/>
      <c r="X49" s="28"/>
      <c r="Y49" s="28"/>
      <c r="Z49" s="28"/>
      <c r="AA49" s="28"/>
      <c r="AB49" s="28"/>
      <c r="AC49" s="28"/>
      <c r="AD49" s="28"/>
      <c r="AE49" s="28"/>
      <c r="AF49" s="28"/>
      <c r="AG49" s="28"/>
      <c r="AH49" s="28"/>
      <c r="AI49" s="28"/>
      <c r="AJ49" s="28"/>
      <c r="AK49" s="28"/>
      <c r="AL49" s="28"/>
      <c r="AM49" s="28"/>
      <c r="AN49" s="28"/>
      <c r="AO49" s="28"/>
      <c r="AP49" s="28"/>
      <c r="AQ49" s="28"/>
      <c r="AR49" s="28"/>
      <c r="AS49" s="28"/>
      <c r="AT49" s="28"/>
      <c r="AU49" s="28"/>
      <c r="AV49" s="28"/>
      <c r="AW49" s="28"/>
      <c r="AX49" s="28"/>
      <c r="AY49" s="28"/>
      <c r="AZ49" s="28"/>
      <c r="BA49" s="28"/>
      <c r="BB49" s="28"/>
      <c r="BC49" s="28"/>
      <c r="BD49" s="28"/>
      <c r="BE49" s="28"/>
      <c r="BF49" s="28"/>
      <c r="BG49" s="28"/>
      <c r="BH49" s="28"/>
      <c r="BI49" s="28"/>
      <c r="BJ49" s="28"/>
      <c r="BK49" s="28"/>
      <c r="BL49" s="28"/>
      <c r="BM49" s="28"/>
      <c r="BN49" s="28"/>
      <c r="BO49" s="28"/>
      <c r="BP49" s="28"/>
      <c r="BQ49" s="28"/>
      <c r="BR49" s="28"/>
      <c r="BS49" s="28"/>
      <c r="BT49" s="28"/>
      <c r="BU49" s="28"/>
      <c r="BV49" s="28"/>
      <c r="BW49" s="28"/>
      <c r="BX49" s="28"/>
      <c r="BY49" s="28"/>
      <c r="BZ49" s="28"/>
      <c r="CA49" s="28"/>
      <c r="CB49" s="28"/>
    </row>
    <row r="50" spans="1:80" s="24" customFormat="1" ht="17.25" customHeight="1">
      <c r="A50" s="69" t="s">
        <v>31</v>
      </c>
      <c r="B50" s="69" t="s">
        <v>64</v>
      </c>
      <c r="C50" s="80"/>
      <c r="E50" s="28"/>
      <c r="F50" s="28"/>
      <c r="G50" s="28"/>
      <c r="H50" s="28"/>
      <c r="I50" s="28"/>
      <c r="J50" s="28"/>
      <c r="K50" s="28"/>
      <c r="L50" s="28"/>
      <c r="M50" s="28"/>
      <c r="N50" s="28"/>
      <c r="O50" s="28"/>
      <c r="P50" s="28"/>
      <c r="Q50" s="28"/>
      <c r="R50" s="28"/>
      <c r="S50" s="28"/>
      <c r="T50" s="28"/>
      <c r="U50" s="28"/>
      <c r="V50" s="28"/>
      <c r="W50" s="28"/>
      <c r="X50" s="28"/>
      <c r="Y50" s="28"/>
      <c r="Z50" s="28"/>
      <c r="AA50" s="28"/>
      <c r="AB50" s="28"/>
      <c r="AC50" s="28"/>
      <c r="AD50" s="28"/>
      <c r="AE50" s="28"/>
      <c r="AF50" s="28"/>
      <c r="AG50" s="28"/>
      <c r="AH50" s="28"/>
      <c r="AI50" s="28"/>
      <c r="AJ50" s="28"/>
      <c r="AK50" s="28"/>
      <c r="AL50" s="28"/>
      <c r="AM50" s="28"/>
      <c r="AN50" s="28"/>
      <c r="AO50" s="28"/>
      <c r="AP50" s="28"/>
      <c r="AQ50" s="28"/>
      <c r="AR50" s="28"/>
      <c r="AS50" s="28"/>
      <c r="AT50" s="28"/>
      <c r="AU50" s="28"/>
      <c r="AV50" s="28"/>
      <c r="AW50" s="28"/>
      <c r="AX50" s="28"/>
      <c r="AY50" s="28"/>
      <c r="AZ50" s="28"/>
      <c r="BA50" s="28"/>
      <c r="BB50" s="28"/>
      <c r="BC50" s="28"/>
      <c r="BD50" s="28"/>
      <c r="BE50" s="28"/>
      <c r="BF50" s="28"/>
      <c r="BG50" s="28"/>
      <c r="BH50" s="28"/>
      <c r="BI50" s="28"/>
      <c r="BJ50" s="28"/>
      <c r="BK50" s="28"/>
      <c r="BL50" s="28"/>
      <c r="BM50" s="28"/>
      <c r="BN50" s="28"/>
      <c r="BO50" s="28"/>
      <c r="BP50" s="28"/>
      <c r="BQ50" s="28"/>
      <c r="BR50" s="28"/>
      <c r="BS50" s="28"/>
      <c r="BT50" s="28"/>
      <c r="BU50" s="28"/>
      <c r="BV50" s="28"/>
      <c r="BW50" s="28"/>
      <c r="BX50" s="28"/>
      <c r="BY50" s="28"/>
      <c r="BZ50" s="28"/>
      <c r="CA50" s="28"/>
      <c r="CB50" s="28"/>
    </row>
    <row r="51" spans="1:80" s="24" customFormat="1" ht="17.25" customHeight="1">
      <c r="A51" s="69" t="s">
        <v>32</v>
      </c>
      <c r="B51" s="69" t="s">
        <v>63</v>
      </c>
      <c r="C51" s="80"/>
      <c r="E51" s="28"/>
      <c r="F51" s="28"/>
      <c r="G51" s="28"/>
      <c r="H51" s="28"/>
      <c r="I51" s="28"/>
      <c r="J51" s="28"/>
      <c r="K51" s="28"/>
      <c r="L51" s="28"/>
      <c r="M51" s="28"/>
      <c r="N51" s="28"/>
      <c r="O51" s="28"/>
      <c r="P51" s="28"/>
      <c r="Q51" s="28"/>
      <c r="R51" s="28"/>
      <c r="S51" s="28"/>
      <c r="T51" s="28"/>
      <c r="U51" s="28"/>
      <c r="V51" s="28"/>
      <c r="W51" s="28"/>
      <c r="X51" s="28"/>
      <c r="Y51" s="28"/>
      <c r="Z51" s="28"/>
      <c r="AA51" s="28"/>
      <c r="AB51" s="28"/>
      <c r="AC51" s="28"/>
      <c r="AD51" s="28"/>
      <c r="AE51" s="28"/>
      <c r="AF51" s="28"/>
      <c r="AG51" s="28"/>
      <c r="AH51" s="28"/>
      <c r="AI51" s="28"/>
      <c r="AJ51" s="28"/>
      <c r="AK51" s="28"/>
      <c r="AL51" s="28"/>
      <c r="AM51" s="28"/>
      <c r="AN51" s="28"/>
      <c r="AO51" s="28"/>
      <c r="AP51" s="28"/>
      <c r="AQ51" s="28"/>
      <c r="AR51" s="28"/>
      <c r="AS51" s="28"/>
      <c r="AT51" s="28"/>
      <c r="AU51" s="28"/>
      <c r="AV51" s="28"/>
      <c r="AW51" s="28"/>
      <c r="AX51" s="28"/>
      <c r="AY51" s="28"/>
      <c r="AZ51" s="28"/>
      <c r="BA51" s="28"/>
      <c r="BB51" s="28"/>
      <c r="BC51" s="28"/>
      <c r="BD51" s="28"/>
      <c r="BE51" s="28"/>
      <c r="BF51" s="28"/>
      <c r="BG51" s="28"/>
      <c r="BH51" s="28"/>
      <c r="BI51" s="28"/>
      <c r="BJ51" s="28"/>
      <c r="BK51" s="28"/>
      <c r="BL51" s="28"/>
      <c r="BM51" s="28"/>
      <c r="BN51" s="28"/>
      <c r="BO51" s="28"/>
      <c r="BP51" s="28"/>
      <c r="BQ51" s="28"/>
      <c r="BR51" s="28"/>
      <c r="BS51" s="28"/>
      <c r="BT51" s="28"/>
      <c r="BU51" s="28"/>
      <c r="BV51" s="28"/>
      <c r="BW51" s="28"/>
      <c r="BX51" s="28"/>
      <c r="BY51" s="28"/>
      <c r="BZ51" s="28"/>
      <c r="CA51" s="28"/>
      <c r="CB51" s="28"/>
    </row>
    <row r="52" spans="1:80" s="24" customFormat="1" ht="17.25" customHeight="1">
      <c r="A52" s="69" t="s">
        <v>33</v>
      </c>
      <c r="B52" s="69" t="s">
        <v>34</v>
      </c>
      <c r="C52" s="80"/>
      <c r="E52" s="28"/>
      <c r="F52" s="28"/>
      <c r="G52" s="28"/>
      <c r="H52" s="28"/>
      <c r="I52" s="28"/>
      <c r="J52" s="28"/>
      <c r="K52" s="28"/>
      <c r="L52" s="28"/>
      <c r="M52" s="28"/>
      <c r="N52" s="28"/>
      <c r="O52" s="28"/>
      <c r="P52" s="28"/>
      <c r="Q52" s="28"/>
      <c r="R52" s="28"/>
      <c r="S52" s="28"/>
      <c r="T52" s="28"/>
      <c r="U52" s="28"/>
      <c r="V52" s="28"/>
      <c r="W52" s="28"/>
      <c r="X52" s="28"/>
      <c r="Y52" s="28"/>
      <c r="Z52" s="28"/>
      <c r="AA52" s="28"/>
      <c r="AB52" s="28"/>
      <c r="AC52" s="28"/>
      <c r="AD52" s="28"/>
      <c r="AE52" s="28"/>
      <c r="AF52" s="28"/>
      <c r="AG52" s="28"/>
      <c r="AH52" s="28"/>
      <c r="AI52" s="28"/>
      <c r="AJ52" s="28"/>
      <c r="AK52" s="28"/>
      <c r="AL52" s="28"/>
      <c r="AM52" s="28"/>
      <c r="AN52" s="28"/>
      <c r="AO52" s="28"/>
      <c r="AP52" s="28"/>
      <c r="AQ52" s="28"/>
      <c r="AR52" s="28"/>
      <c r="AS52" s="28"/>
      <c r="AT52" s="28"/>
      <c r="AU52" s="28"/>
      <c r="AV52" s="28"/>
      <c r="AW52" s="28"/>
      <c r="AX52" s="28"/>
      <c r="AY52" s="28"/>
      <c r="AZ52" s="28"/>
      <c r="BA52" s="28"/>
      <c r="BB52" s="28"/>
      <c r="BC52" s="28"/>
      <c r="BD52" s="28"/>
      <c r="BE52" s="28"/>
      <c r="BF52" s="28"/>
      <c r="BG52" s="28"/>
      <c r="BH52" s="28"/>
      <c r="BI52" s="28"/>
      <c r="BJ52" s="28"/>
      <c r="BK52" s="28"/>
      <c r="BL52" s="28"/>
      <c r="BM52" s="28"/>
      <c r="BN52" s="28"/>
      <c r="BO52" s="28"/>
      <c r="BP52" s="28"/>
      <c r="BQ52" s="28"/>
      <c r="BR52" s="28"/>
      <c r="BS52" s="28"/>
      <c r="BT52" s="28"/>
      <c r="BU52" s="28"/>
      <c r="BV52" s="28"/>
      <c r="BW52" s="28"/>
      <c r="BX52" s="28"/>
      <c r="BY52" s="28"/>
      <c r="BZ52" s="28"/>
      <c r="CA52" s="28"/>
      <c r="CB52" s="28"/>
    </row>
    <row r="53" spans="1:80" s="24" customFormat="1" ht="17.25" customHeight="1">
      <c r="A53" s="77" t="s">
        <v>37</v>
      </c>
      <c r="B53" s="77" t="s">
        <v>62</v>
      </c>
      <c r="C53" s="237"/>
      <c r="E53" s="28"/>
      <c r="F53" s="28"/>
      <c r="G53" s="28"/>
      <c r="H53" s="28"/>
      <c r="I53" s="28"/>
      <c r="J53" s="28"/>
      <c r="K53" s="28"/>
      <c r="L53" s="28"/>
      <c r="M53" s="28"/>
      <c r="N53" s="28"/>
      <c r="O53" s="28"/>
      <c r="P53" s="28"/>
      <c r="Q53" s="28"/>
      <c r="R53" s="28"/>
      <c r="S53" s="28"/>
      <c r="T53" s="28"/>
      <c r="U53" s="28"/>
      <c r="V53" s="28"/>
      <c r="W53" s="28"/>
      <c r="X53" s="28"/>
      <c r="Y53" s="28"/>
      <c r="Z53" s="28"/>
      <c r="AA53" s="28"/>
      <c r="AB53" s="28"/>
      <c r="AC53" s="28"/>
      <c r="AD53" s="28"/>
      <c r="AE53" s="28"/>
      <c r="AF53" s="28"/>
      <c r="AG53" s="28"/>
      <c r="AH53" s="28"/>
      <c r="AI53" s="28"/>
      <c r="AJ53" s="28"/>
      <c r="AK53" s="28"/>
      <c r="AL53" s="28"/>
      <c r="AM53" s="28"/>
      <c r="AN53" s="28"/>
      <c r="AO53" s="28"/>
      <c r="AP53" s="28"/>
      <c r="AQ53" s="28"/>
      <c r="AR53" s="28"/>
      <c r="AS53" s="28"/>
      <c r="AT53" s="28"/>
      <c r="AU53" s="28"/>
      <c r="AV53" s="28"/>
      <c r="AW53" s="28"/>
      <c r="AX53" s="28"/>
      <c r="AY53" s="28"/>
      <c r="AZ53" s="28"/>
      <c r="BA53" s="28"/>
      <c r="BB53" s="28"/>
      <c r="BC53" s="28"/>
      <c r="BD53" s="28"/>
      <c r="BE53" s="28"/>
      <c r="BF53" s="28"/>
      <c r="BG53" s="28"/>
      <c r="BH53" s="28"/>
      <c r="BI53" s="28"/>
      <c r="BJ53" s="28"/>
      <c r="BK53" s="28"/>
      <c r="BL53" s="28"/>
      <c r="BM53" s="28"/>
      <c r="BN53" s="28"/>
      <c r="BO53" s="28"/>
      <c r="BP53" s="28"/>
      <c r="BQ53" s="28"/>
      <c r="BR53" s="28"/>
      <c r="BS53" s="28"/>
      <c r="BT53" s="28"/>
      <c r="BU53" s="28"/>
      <c r="BV53" s="28"/>
      <c r="BW53" s="28"/>
      <c r="BX53" s="28"/>
      <c r="BY53" s="28"/>
      <c r="BZ53" s="28"/>
      <c r="CA53" s="28"/>
      <c r="CB53" s="28"/>
    </row>
    <row r="54" spans="1:80" s="24" customFormat="1" ht="17.25" customHeight="1">
      <c r="A54" s="64"/>
      <c r="B54" s="78" t="s">
        <v>35</v>
      </c>
      <c r="C54" s="237"/>
      <c r="E54" s="28"/>
      <c r="F54" s="28"/>
      <c r="G54" s="28"/>
      <c r="H54" s="28"/>
      <c r="I54" s="28"/>
      <c r="J54" s="28"/>
      <c r="K54" s="28"/>
      <c r="L54" s="28"/>
      <c r="M54" s="28"/>
      <c r="N54" s="28"/>
      <c r="O54" s="28"/>
      <c r="P54" s="28"/>
      <c r="Q54" s="28"/>
      <c r="R54" s="28"/>
      <c r="S54" s="28"/>
      <c r="T54" s="28"/>
      <c r="U54" s="28"/>
      <c r="V54" s="28"/>
      <c r="W54" s="28"/>
      <c r="X54" s="28"/>
      <c r="Y54" s="28"/>
      <c r="Z54" s="28"/>
      <c r="AA54" s="28"/>
      <c r="AB54" s="28"/>
      <c r="AC54" s="28"/>
      <c r="AD54" s="28"/>
      <c r="AE54" s="28"/>
      <c r="AF54" s="28"/>
      <c r="AG54" s="28"/>
      <c r="AH54" s="28"/>
      <c r="AI54" s="28"/>
      <c r="AJ54" s="28"/>
      <c r="AK54" s="28"/>
      <c r="AL54" s="28"/>
      <c r="AM54" s="28"/>
      <c r="AN54" s="28"/>
      <c r="AO54" s="28"/>
      <c r="AP54" s="28"/>
      <c r="AQ54" s="28"/>
      <c r="AR54" s="28"/>
      <c r="AS54" s="28"/>
      <c r="AT54" s="28"/>
      <c r="AU54" s="28"/>
      <c r="AV54" s="28"/>
      <c r="AW54" s="28"/>
      <c r="AX54" s="28"/>
      <c r="AY54" s="28"/>
      <c r="AZ54" s="28"/>
      <c r="BA54" s="28"/>
      <c r="BB54" s="28"/>
      <c r="BC54" s="28"/>
      <c r="BD54" s="28"/>
      <c r="BE54" s="28"/>
      <c r="BF54" s="28"/>
      <c r="BG54" s="28"/>
      <c r="BH54" s="28"/>
      <c r="BI54" s="28"/>
      <c r="BJ54" s="28"/>
      <c r="BK54" s="28"/>
      <c r="BL54" s="28"/>
      <c r="BM54" s="28"/>
      <c r="BN54" s="28"/>
      <c r="BO54" s="28"/>
      <c r="BP54" s="28"/>
      <c r="BQ54" s="28"/>
      <c r="BR54" s="28"/>
      <c r="BS54" s="28"/>
      <c r="BT54" s="28"/>
      <c r="BU54" s="28"/>
      <c r="BV54" s="28"/>
      <c r="BW54" s="28"/>
      <c r="BX54" s="28"/>
      <c r="BY54" s="28"/>
      <c r="BZ54" s="28"/>
      <c r="CA54" s="28"/>
      <c r="CB54" s="28"/>
    </row>
    <row r="55" spans="1:80" s="24" customFormat="1" ht="17.25" customHeight="1">
      <c r="A55" s="77" t="s">
        <v>61</v>
      </c>
      <c r="B55" s="77"/>
      <c r="C55" s="79">
        <v>16</v>
      </c>
      <c r="E55" s="28"/>
      <c r="F55" s="28"/>
      <c r="G55" s="28"/>
      <c r="H55" s="28"/>
      <c r="I55" s="28"/>
      <c r="J55" s="28"/>
      <c r="K55" s="28"/>
      <c r="L55" s="28"/>
      <c r="M55" s="28"/>
      <c r="N55" s="28"/>
      <c r="O55" s="28"/>
      <c r="P55" s="28"/>
      <c r="Q55" s="28"/>
      <c r="R55" s="28"/>
      <c r="S55" s="28"/>
      <c r="T55" s="28"/>
      <c r="U55" s="28"/>
      <c r="V55" s="28"/>
      <c r="W55" s="28"/>
      <c r="X55" s="28"/>
      <c r="Y55" s="28"/>
      <c r="Z55" s="28"/>
      <c r="AA55" s="28"/>
      <c r="AB55" s="28"/>
      <c r="AC55" s="28"/>
      <c r="AD55" s="28"/>
      <c r="AE55" s="28"/>
      <c r="AF55" s="28"/>
      <c r="AG55" s="28"/>
      <c r="AH55" s="28"/>
      <c r="AI55" s="28"/>
      <c r="AJ55" s="28"/>
      <c r="AK55" s="28"/>
      <c r="AL55" s="28"/>
      <c r="AM55" s="28"/>
      <c r="AN55" s="28"/>
      <c r="AO55" s="28"/>
      <c r="AP55" s="28"/>
      <c r="AQ55" s="28"/>
      <c r="AR55" s="28"/>
      <c r="AS55" s="28"/>
      <c r="AT55" s="28"/>
      <c r="AU55" s="28"/>
      <c r="AV55" s="28"/>
      <c r="AW55" s="28"/>
      <c r="AX55" s="28"/>
      <c r="AY55" s="28"/>
      <c r="AZ55" s="28"/>
      <c r="BA55" s="28"/>
      <c r="BB55" s="28"/>
      <c r="BC55" s="28"/>
      <c r="BD55" s="28"/>
      <c r="BE55" s="28"/>
      <c r="BF55" s="28"/>
      <c r="BG55" s="28"/>
      <c r="BH55" s="28"/>
      <c r="BI55" s="28"/>
      <c r="BJ55" s="28"/>
      <c r="BK55" s="28"/>
      <c r="BL55" s="28"/>
      <c r="BM55" s="28"/>
      <c r="BN55" s="28"/>
      <c r="BO55" s="28"/>
      <c r="BP55" s="28"/>
      <c r="BQ55" s="28"/>
      <c r="BR55" s="28"/>
      <c r="BS55" s="28"/>
      <c r="BT55" s="28"/>
      <c r="BU55" s="28"/>
      <c r="BV55" s="28"/>
      <c r="BW55" s="28"/>
      <c r="BX55" s="28"/>
      <c r="BY55" s="28"/>
      <c r="BZ55" s="28"/>
      <c r="CA55" s="28"/>
      <c r="CB55" s="28"/>
    </row>
    <row r="56" spans="1:80" s="24" customFormat="1" ht="17.25" customHeight="1">
      <c r="A56" s="77" t="s">
        <v>36</v>
      </c>
      <c r="B56" s="77"/>
      <c r="C56" s="80">
        <f>'3'!D19</f>
        <v>231044.20000000004</v>
      </c>
      <c r="E56" s="28"/>
      <c r="F56" s="28"/>
      <c r="G56" s="28"/>
      <c r="H56" s="28"/>
      <c r="I56" s="28"/>
      <c r="J56" s="28"/>
      <c r="K56" s="28"/>
      <c r="L56" s="28"/>
      <c r="M56" s="28"/>
      <c r="N56" s="28"/>
      <c r="O56" s="28"/>
      <c r="P56" s="28"/>
      <c r="Q56" s="28"/>
      <c r="R56" s="28"/>
      <c r="S56" s="28"/>
      <c r="T56" s="28"/>
      <c r="U56" s="28"/>
      <c r="V56" s="28"/>
      <c r="W56" s="28"/>
      <c r="X56" s="28"/>
      <c r="Y56" s="28"/>
      <c r="Z56" s="28"/>
      <c r="AA56" s="28"/>
      <c r="AB56" s="28"/>
      <c r="AC56" s="28"/>
      <c r="AD56" s="28"/>
      <c r="AE56" s="28"/>
      <c r="AF56" s="28"/>
      <c r="AG56" s="28"/>
      <c r="AH56" s="28"/>
      <c r="AI56" s="28"/>
      <c r="AJ56" s="28"/>
      <c r="AK56" s="28"/>
      <c r="AL56" s="28"/>
      <c r="AM56" s="28"/>
      <c r="AN56" s="28"/>
      <c r="AO56" s="28"/>
      <c r="AP56" s="28"/>
      <c r="AQ56" s="28"/>
      <c r="AR56" s="28"/>
      <c r="AS56" s="28"/>
      <c r="AT56" s="28"/>
      <c r="AU56" s="28"/>
      <c r="AV56" s="28"/>
      <c r="AW56" s="28"/>
      <c r="AX56" s="28"/>
      <c r="AY56" s="28"/>
      <c r="AZ56" s="28"/>
      <c r="BA56" s="28"/>
      <c r="BB56" s="28"/>
      <c r="BC56" s="28"/>
      <c r="BD56" s="28"/>
      <c r="BE56" s="28"/>
      <c r="BF56" s="28"/>
      <c r="BG56" s="28"/>
      <c r="BH56" s="28"/>
      <c r="BI56" s="28"/>
      <c r="BJ56" s="28"/>
      <c r="BK56" s="28"/>
      <c r="BL56" s="28"/>
      <c r="BM56" s="28"/>
      <c r="BN56" s="28"/>
      <c r="BO56" s="28"/>
      <c r="BP56" s="28"/>
      <c r="BQ56" s="28"/>
      <c r="BR56" s="28"/>
      <c r="BS56" s="28"/>
      <c r="BT56" s="28"/>
      <c r="BU56" s="28"/>
      <c r="BV56" s="28"/>
      <c r="BW56" s="28"/>
      <c r="BX56" s="28"/>
      <c r="BY56" s="28"/>
      <c r="BZ56" s="28"/>
      <c r="CA56" s="28"/>
      <c r="CB56" s="28"/>
    </row>
    <row r="57" spans="1:80" s="24" customFormat="1" ht="59.25" customHeight="1">
      <c r="A57" s="398" t="s">
        <v>115</v>
      </c>
      <c r="B57" s="398"/>
      <c r="C57" s="398"/>
      <c r="E57" s="28"/>
      <c r="F57" s="28"/>
      <c r="G57" s="28"/>
      <c r="H57" s="28"/>
      <c r="I57" s="28"/>
      <c r="J57" s="28"/>
      <c r="K57" s="28"/>
      <c r="L57" s="28"/>
      <c r="M57" s="28"/>
      <c r="N57" s="28"/>
      <c r="O57" s="28"/>
      <c r="P57" s="28"/>
      <c r="Q57" s="28"/>
      <c r="R57" s="28"/>
      <c r="S57" s="28"/>
      <c r="T57" s="28"/>
      <c r="U57" s="28"/>
      <c r="V57" s="28"/>
      <c r="W57" s="28"/>
      <c r="X57" s="28"/>
      <c r="Y57" s="28"/>
      <c r="Z57" s="28"/>
      <c r="AA57" s="28"/>
      <c r="AB57" s="28"/>
      <c r="AC57" s="28"/>
      <c r="AD57" s="28"/>
      <c r="AE57" s="28"/>
      <c r="AF57" s="28"/>
      <c r="AG57" s="28"/>
      <c r="AH57" s="28"/>
      <c r="AI57" s="28"/>
      <c r="AJ57" s="28"/>
      <c r="AK57" s="28"/>
      <c r="AL57" s="28"/>
      <c r="AM57" s="28"/>
      <c r="AN57" s="28"/>
      <c r="AO57" s="28"/>
      <c r="AP57" s="28"/>
      <c r="AQ57" s="28"/>
      <c r="AR57" s="28"/>
      <c r="AS57" s="28"/>
      <c r="AT57" s="28"/>
      <c r="AU57" s="28"/>
      <c r="AV57" s="28"/>
      <c r="AW57" s="28"/>
      <c r="AX57" s="28"/>
      <c r="AY57" s="28"/>
      <c r="AZ57" s="28"/>
      <c r="BA57" s="28"/>
      <c r="BB57" s="28"/>
      <c r="BC57" s="28"/>
      <c r="BD57" s="28"/>
      <c r="BE57" s="28"/>
      <c r="BF57" s="28"/>
      <c r="BG57" s="28"/>
      <c r="BH57" s="28"/>
      <c r="BI57" s="28"/>
      <c r="BJ57" s="28"/>
      <c r="BK57" s="28"/>
      <c r="BL57" s="28"/>
      <c r="BM57" s="28"/>
      <c r="BN57" s="28"/>
      <c r="BO57" s="28"/>
      <c r="BP57" s="28"/>
      <c r="BQ57" s="28"/>
      <c r="BR57" s="28"/>
      <c r="BS57" s="28"/>
      <c r="BT57" s="28"/>
      <c r="BU57" s="28"/>
      <c r="BV57" s="28"/>
      <c r="BW57" s="28"/>
      <c r="BX57" s="28"/>
      <c r="BY57" s="28"/>
      <c r="BZ57" s="28"/>
      <c r="CA57" s="28"/>
      <c r="CB57" s="28"/>
    </row>
    <row r="58" spans="1:80" s="24" customFormat="1" ht="17.25" customHeight="1">
      <c r="A58" s="398" t="s">
        <v>94</v>
      </c>
      <c r="B58" s="398"/>
      <c r="C58" s="398"/>
      <c r="E58" s="28"/>
      <c r="F58" s="28"/>
      <c r="G58" s="28"/>
      <c r="H58" s="28"/>
      <c r="I58" s="28"/>
      <c r="J58" s="28"/>
      <c r="K58" s="28"/>
      <c r="L58" s="28"/>
      <c r="M58" s="28"/>
      <c r="N58" s="28"/>
      <c r="O58" s="28"/>
      <c r="P58" s="28"/>
      <c r="Q58" s="28"/>
      <c r="R58" s="28"/>
      <c r="S58" s="28"/>
      <c r="T58" s="28"/>
      <c r="U58" s="28"/>
      <c r="V58" s="28"/>
      <c r="W58" s="28"/>
      <c r="X58" s="28"/>
      <c r="Y58" s="28"/>
      <c r="Z58" s="28"/>
      <c r="AA58" s="28"/>
      <c r="AB58" s="28"/>
      <c r="AC58" s="28"/>
      <c r="AD58" s="28"/>
      <c r="AE58" s="28"/>
      <c r="AF58" s="28"/>
      <c r="AG58" s="28"/>
      <c r="AH58" s="28"/>
      <c r="AI58" s="28"/>
      <c r="AJ58" s="28"/>
      <c r="AK58" s="28"/>
      <c r="AL58" s="28"/>
      <c r="AM58" s="28"/>
      <c r="AN58" s="28"/>
      <c r="AO58" s="28"/>
      <c r="AP58" s="28"/>
      <c r="AQ58" s="28"/>
      <c r="AR58" s="28"/>
      <c r="AS58" s="28"/>
      <c r="AT58" s="28"/>
      <c r="AU58" s="28"/>
      <c r="AV58" s="28"/>
      <c r="AW58" s="28"/>
      <c r="AX58" s="28"/>
      <c r="AY58" s="28"/>
      <c r="AZ58" s="28"/>
      <c r="BA58" s="28"/>
      <c r="BB58" s="28"/>
      <c r="BC58" s="28"/>
      <c r="BD58" s="28"/>
      <c r="BE58" s="28"/>
      <c r="BF58" s="28"/>
      <c r="BG58" s="28"/>
      <c r="BH58" s="28"/>
      <c r="BI58" s="28"/>
      <c r="BJ58" s="28"/>
      <c r="BK58" s="28"/>
      <c r="BL58" s="28"/>
      <c r="BM58" s="28"/>
      <c r="BN58" s="28"/>
      <c r="BO58" s="28"/>
      <c r="BP58" s="28"/>
      <c r="BQ58" s="28"/>
      <c r="BR58" s="28"/>
      <c r="BS58" s="28"/>
      <c r="BT58" s="28"/>
      <c r="BU58" s="28"/>
      <c r="BV58" s="28"/>
      <c r="BW58" s="28"/>
      <c r="BX58" s="28"/>
      <c r="BY58" s="28"/>
      <c r="BZ58" s="28"/>
      <c r="CA58" s="28"/>
      <c r="CB58" s="28"/>
    </row>
    <row r="59" spans="1:80" s="24" customFormat="1" ht="17.25" customHeight="1">
      <c r="A59" s="59"/>
      <c r="B59" s="59"/>
      <c r="C59" s="74"/>
      <c r="E59" s="28"/>
      <c r="F59" s="28"/>
      <c r="G59" s="28"/>
      <c r="H59" s="28"/>
      <c r="I59" s="28"/>
      <c r="J59" s="28"/>
      <c r="K59" s="28"/>
      <c r="L59" s="28"/>
      <c r="M59" s="28"/>
      <c r="N59" s="28"/>
      <c r="O59" s="28"/>
      <c r="P59" s="28"/>
      <c r="Q59" s="28"/>
      <c r="R59" s="28"/>
      <c r="S59" s="28"/>
      <c r="T59" s="28"/>
      <c r="U59" s="28"/>
      <c r="V59" s="28"/>
      <c r="W59" s="28"/>
      <c r="X59" s="28"/>
      <c r="Y59" s="28"/>
      <c r="Z59" s="28"/>
      <c r="AA59" s="28"/>
      <c r="AB59" s="28"/>
      <c r="AC59" s="28"/>
      <c r="AD59" s="28"/>
      <c r="AE59" s="28"/>
      <c r="AF59" s="28"/>
      <c r="AG59" s="28"/>
      <c r="AH59" s="28"/>
      <c r="AI59" s="28"/>
      <c r="AJ59" s="28"/>
      <c r="AK59" s="28"/>
      <c r="AL59" s="28"/>
      <c r="AM59" s="28"/>
      <c r="AN59" s="28"/>
      <c r="AO59" s="28"/>
      <c r="AP59" s="28"/>
      <c r="AQ59" s="28"/>
      <c r="AR59" s="28"/>
      <c r="AS59" s="28"/>
      <c r="AT59" s="28"/>
      <c r="AU59" s="28"/>
      <c r="AV59" s="28"/>
      <c r="AW59" s="28"/>
      <c r="AX59" s="28"/>
      <c r="AY59" s="28"/>
      <c r="AZ59" s="28"/>
      <c r="BA59" s="28"/>
      <c r="BB59" s="28"/>
      <c r="BC59" s="28"/>
      <c r="BD59" s="28"/>
      <c r="BE59" s="28"/>
      <c r="BF59" s="28"/>
      <c r="BG59" s="28"/>
      <c r="BH59" s="28"/>
      <c r="BI59" s="28"/>
      <c r="BJ59" s="28"/>
      <c r="BK59" s="28"/>
      <c r="BL59" s="28"/>
      <c r="BM59" s="28"/>
      <c r="BN59" s="28"/>
      <c r="BO59" s="28"/>
      <c r="BP59" s="28"/>
      <c r="BQ59" s="28"/>
      <c r="BR59" s="28"/>
      <c r="BS59" s="28"/>
      <c r="BT59" s="28"/>
      <c r="BU59" s="28"/>
      <c r="BV59" s="28"/>
      <c r="BW59" s="28"/>
      <c r="BX59" s="28"/>
      <c r="BY59" s="28"/>
      <c r="BZ59" s="28"/>
      <c r="CA59" s="28"/>
      <c r="CB59" s="28"/>
    </row>
    <row r="60" spans="1:80" s="24" customFormat="1" ht="17.25" customHeight="1">
      <c r="A60" s="96" t="s">
        <v>69</v>
      </c>
      <c r="B60" s="75"/>
      <c r="C60" s="246"/>
      <c r="E60" s="28"/>
      <c r="F60" s="28"/>
      <c r="G60" s="28"/>
      <c r="H60" s="28"/>
      <c r="I60" s="28"/>
      <c r="J60" s="28"/>
      <c r="K60" s="28"/>
      <c r="L60" s="28"/>
      <c r="M60" s="28"/>
      <c r="N60" s="28"/>
      <c r="O60" s="28"/>
      <c r="P60" s="28"/>
      <c r="Q60" s="28"/>
      <c r="R60" s="28"/>
      <c r="S60" s="28"/>
      <c r="T60" s="28"/>
      <c r="U60" s="28"/>
      <c r="V60" s="28"/>
      <c r="W60" s="28"/>
      <c r="X60" s="28"/>
      <c r="Y60" s="28"/>
      <c r="Z60" s="28"/>
      <c r="AA60" s="28"/>
      <c r="AB60" s="28"/>
      <c r="AC60" s="28"/>
      <c r="AD60" s="28"/>
      <c r="AE60" s="28"/>
      <c r="AF60" s="28"/>
      <c r="AG60" s="28"/>
      <c r="AH60" s="28"/>
      <c r="AI60" s="28"/>
      <c r="AJ60" s="28"/>
      <c r="AK60" s="28"/>
      <c r="AL60" s="28"/>
      <c r="AM60" s="28"/>
      <c r="AN60" s="28"/>
      <c r="AO60" s="28"/>
      <c r="AP60" s="28"/>
      <c r="AQ60" s="28"/>
      <c r="AR60" s="28"/>
      <c r="AS60" s="28"/>
      <c r="AT60" s="28"/>
      <c r="AU60" s="28"/>
      <c r="AV60" s="28"/>
      <c r="AW60" s="28"/>
      <c r="AX60" s="28"/>
      <c r="AY60" s="28"/>
      <c r="AZ60" s="28"/>
      <c r="BA60" s="28"/>
      <c r="BB60" s="28"/>
      <c r="BC60" s="28"/>
      <c r="BD60" s="28"/>
      <c r="BE60" s="28"/>
      <c r="BF60" s="28"/>
      <c r="BG60" s="28"/>
      <c r="BH60" s="28"/>
      <c r="BI60" s="28"/>
      <c r="BJ60" s="28"/>
      <c r="BK60" s="28"/>
      <c r="BL60" s="28"/>
      <c r="BM60" s="28"/>
      <c r="BN60" s="28"/>
      <c r="BO60" s="28"/>
      <c r="BP60" s="28"/>
      <c r="BQ60" s="28"/>
      <c r="BR60" s="28"/>
      <c r="BS60" s="28"/>
      <c r="BT60" s="28"/>
      <c r="BU60" s="28"/>
      <c r="BV60" s="28"/>
      <c r="BW60" s="28"/>
      <c r="BX60" s="28"/>
      <c r="BY60" s="28"/>
      <c r="BZ60" s="28"/>
      <c r="CA60" s="28"/>
      <c r="CB60" s="28"/>
    </row>
    <row r="61" spans="1:80" s="24" customFormat="1" ht="17.25" customHeight="1">
      <c r="A61" s="69" t="s">
        <v>26</v>
      </c>
      <c r="B61" s="69" t="s">
        <v>27</v>
      </c>
      <c r="C61" s="74"/>
      <c r="E61" s="28"/>
      <c r="F61" s="28"/>
      <c r="G61" s="28"/>
      <c r="H61" s="28"/>
      <c r="I61" s="28"/>
      <c r="J61" s="28"/>
      <c r="K61" s="28"/>
      <c r="L61" s="28"/>
      <c r="M61" s="28"/>
      <c r="N61" s="28"/>
      <c r="O61" s="28"/>
      <c r="P61" s="28"/>
      <c r="Q61" s="28"/>
      <c r="R61" s="28"/>
      <c r="S61" s="28"/>
      <c r="T61" s="28"/>
      <c r="U61" s="28"/>
      <c r="V61" s="28"/>
      <c r="W61" s="28"/>
      <c r="X61" s="28"/>
      <c r="Y61" s="28"/>
      <c r="Z61" s="28"/>
      <c r="AA61" s="28"/>
      <c r="AB61" s="28"/>
      <c r="AC61" s="28"/>
      <c r="AD61" s="28"/>
      <c r="AE61" s="28"/>
      <c r="AF61" s="28"/>
      <c r="AG61" s="28"/>
      <c r="AH61" s="28"/>
      <c r="AI61" s="28"/>
      <c r="AJ61" s="28"/>
      <c r="AK61" s="28"/>
      <c r="AL61" s="28"/>
      <c r="AM61" s="28"/>
      <c r="AN61" s="28"/>
      <c r="AO61" s="28"/>
      <c r="AP61" s="28"/>
      <c r="AQ61" s="28"/>
      <c r="AR61" s="28"/>
      <c r="AS61" s="28"/>
      <c r="AT61" s="28"/>
      <c r="AU61" s="28"/>
      <c r="AV61" s="28"/>
      <c r="AW61" s="28"/>
      <c r="AX61" s="28"/>
      <c r="AY61" s="28"/>
      <c r="AZ61" s="28"/>
      <c r="BA61" s="28"/>
      <c r="BB61" s="28"/>
      <c r="BC61" s="28"/>
      <c r="BD61" s="28"/>
      <c r="BE61" s="28"/>
      <c r="BF61" s="28"/>
      <c r="BG61" s="28"/>
      <c r="BH61" s="28"/>
      <c r="BI61" s="28"/>
      <c r="BJ61" s="28"/>
      <c r="BK61" s="28"/>
      <c r="BL61" s="28"/>
      <c r="BM61" s="28"/>
      <c r="BN61" s="28"/>
      <c r="BO61" s="28"/>
      <c r="BP61" s="28"/>
      <c r="BQ61" s="28"/>
      <c r="BR61" s="28"/>
      <c r="BS61" s="28"/>
      <c r="BT61" s="28"/>
      <c r="BU61" s="28"/>
      <c r="BV61" s="28"/>
      <c r="BW61" s="28"/>
      <c r="BX61" s="28"/>
      <c r="BY61" s="28"/>
      <c r="BZ61" s="28"/>
      <c r="CA61" s="28"/>
      <c r="CB61" s="28"/>
    </row>
    <row r="62" spans="1:80" s="24" customFormat="1" ht="17.25" customHeight="1">
      <c r="A62" s="69" t="s">
        <v>67</v>
      </c>
      <c r="B62" s="69" t="s">
        <v>68</v>
      </c>
      <c r="C62" s="74"/>
      <c r="E62" s="28"/>
      <c r="F62" s="28"/>
      <c r="G62" s="28"/>
      <c r="H62" s="28"/>
      <c r="I62" s="28"/>
      <c r="J62" s="28"/>
      <c r="K62" s="28"/>
      <c r="L62" s="28"/>
      <c r="M62" s="28"/>
      <c r="N62" s="28"/>
      <c r="O62" s="28"/>
      <c r="P62" s="28"/>
      <c r="Q62" s="28"/>
      <c r="R62" s="28"/>
      <c r="S62" s="28"/>
      <c r="T62" s="28"/>
      <c r="U62" s="28"/>
      <c r="V62" s="28"/>
      <c r="W62" s="28"/>
      <c r="X62" s="28"/>
      <c r="Y62" s="28"/>
      <c r="Z62" s="28"/>
      <c r="AA62" s="28"/>
      <c r="AB62" s="28"/>
      <c r="AC62" s="28"/>
      <c r="AD62" s="28"/>
      <c r="AE62" s="28"/>
      <c r="AF62" s="28"/>
      <c r="AG62" s="28"/>
      <c r="AH62" s="28"/>
      <c r="AI62" s="28"/>
      <c r="AJ62" s="28"/>
      <c r="AK62" s="28"/>
      <c r="AL62" s="28"/>
      <c r="AM62" s="28"/>
      <c r="AN62" s="28"/>
      <c r="AO62" s="28"/>
      <c r="AP62" s="28"/>
      <c r="AQ62" s="28"/>
      <c r="AR62" s="28"/>
      <c r="AS62" s="28"/>
      <c r="AT62" s="28"/>
      <c r="AU62" s="28"/>
      <c r="AV62" s="28"/>
      <c r="AW62" s="28"/>
      <c r="AX62" s="28"/>
      <c r="AY62" s="28"/>
      <c r="AZ62" s="28"/>
      <c r="BA62" s="28"/>
      <c r="BB62" s="28"/>
      <c r="BC62" s="28"/>
      <c r="BD62" s="28"/>
      <c r="BE62" s="28"/>
      <c r="BF62" s="28"/>
      <c r="BG62" s="28"/>
      <c r="BH62" s="28"/>
      <c r="BI62" s="28"/>
      <c r="BJ62" s="28"/>
      <c r="BK62" s="28"/>
      <c r="BL62" s="28"/>
      <c r="BM62" s="28"/>
      <c r="BN62" s="28"/>
      <c r="BO62" s="28"/>
      <c r="BP62" s="28"/>
      <c r="BQ62" s="28"/>
      <c r="BR62" s="28"/>
      <c r="BS62" s="28"/>
      <c r="BT62" s="28"/>
      <c r="BU62" s="28"/>
      <c r="BV62" s="28"/>
      <c r="BW62" s="28"/>
      <c r="BX62" s="28"/>
      <c r="BY62" s="28"/>
      <c r="BZ62" s="28"/>
      <c r="CA62" s="28"/>
      <c r="CB62" s="28"/>
    </row>
    <row r="63" spans="1:80" s="24" customFormat="1" ht="17.25" customHeight="1">
      <c r="A63" s="44"/>
      <c r="B63" s="59"/>
      <c r="C63" s="74"/>
      <c r="E63" s="28"/>
      <c r="F63" s="28"/>
      <c r="G63" s="28"/>
      <c r="H63" s="28"/>
      <c r="I63" s="28"/>
      <c r="J63" s="28"/>
      <c r="K63" s="28"/>
      <c r="L63" s="28"/>
      <c r="M63" s="28"/>
      <c r="N63" s="28"/>
      <c r="O63" s="28"/>
      <c r="P63" s="28"/>
      <c r="Q63" s="28"/>
      <c r="R63" s="28"/>
      <c r="S63" s="28"/>
      <c r="T63" s="28"/>
      <c r="U63" s="28"/>
      <c r="V63" s="28"/>
      <c r="W63" s="28"/>
      <c r="X63" s="28"/>
      <c r="Y63" s="28"/>
      <c r="Z63" s="28"/>
      <c r="AA63" s="28"/>
      <c r="AB63" s="28"/>
      <c r="AC63" s="28"/>
      <c r="AD63" s="28"/>
      <c r="AE63" s="28"/>
      <c r="AF63" s="28"/>
      <c r="AG63" s="28"/>
      <c r="AH63" s="28"/>
      <c r="AI63" s="28"/>
      <c r="AJ63" s="28"/>
      <c r="AK63" s="28"/>
      <c r="AL63" s="28"/>
      <c r="AM63" s="28"/>
      <c r="AN63" s="28"/>
      <c r="AO63" s="28"/>
      <c r="AP63" s="28"/>
      <c r="AQ63" s="28"/>
      <c r="AR63" s="28"/>
      <c r="AS63" s="28"/>
      <c r="AT63" s="28"/>
      <c r="AU63" s="28"/>
      <c r="AV63" s="28"/>
      <c r="AW63" s="28"/>
      <c r="AX63" s="28"/>
      <c r="AY63" s="28"/>
      <c r="AZ63" s="28"/>
      <c r="BA63" s="28"/>
      <c r="BB63" s="28"/>
      <c r="BC63" s="28"/>
      <c r="BD63" s="28"/>
      <c r="BE63" s="28"/>
      <c r="BF63" s="28"/>
      <c r="BG63" s="28"/>
      <c r="BH63" s="28"/>
      <c r="BI63" s="28"/>
      <c r="BJ63" s="28"/>
      <c r="BK63" s="28"/>
      <c r="BL63" s="28"/>
      <c r="BM63" s="28"/>
      <c r="BN63" s="28"/>
      <c r="BO63" s="28"/>
      <c r="BP63" s="28"/>
      <c r="BQ63" s="28"/>
      <c r="BR63" s="28"/>
      <c r="BS63" s="28"/>
      <c r="BT63" s="28"/>
      <c r="BU63" s="28"/>
      <c r="BV63" s="28"/>
      <c r="BW63" s="28"/>
      <c r="BX63" s="28"/>
      <c r="BY63" s="28"/>
      <c r="BZ63" s="28"/>
      <c r="CA63" s="28"/>
      <c r="CB63" s="28"/>
    </row>
    <row r="64" spans="1:80" s="24" customFormat="1" ht="17.25" customHeight="1">
      <c r="A64" s="392" t="s">
        <v>87</v>
      </c>
      <c r="B64" s="392"/>
      <c r="C64" s="246"/>
      <c r="E64" s="28"/>
      <c r="F64" s="28"/>
      <c r="G64" s="28"/>
      <c r="H64" s="28"/>
      <c r="I64" s="28"/>
      <c r="J64" s="28"/>
      <c r="K64" s="28"/>
      <c r="L64" s="28"/>
      <c r="M64" s="28"/>
      <c r="N64" s="28"/>
      <c r="O64" s="28"/>
      <c r="P64" s="28"/>
      <c r="Q64" s="28"/>
      <c r="R64" s="28"/>
      <c r="S64" s="28"/>
      <c r="T64" s="28"/>
      <c r="U64" s="28"/>
      <c r="V64" s="28"/>
      <c r="W64" s="28"/>
      <c r="X64" s="28"/>
      <c r="Y64" s="28"/>
      <c r="Z64" s="28"/>
      <c r="AA64" s="28"/>
      <c r="AB64" s="28"/>
      <c r="AC64" s="28"/>
      <c r="AD64" s="28"/>
      <c r="AE64" s="28"/>
      <c r="AF64" s="28"/>
      <c r="AG64" s="28"/>
      <c r="AH64" s="28"/>
      <c r="AI64" s="28"/>
      <c r="AJ64" s="28"/>
      <c r="AK64" s="28"/>
      <c r="AL64" s="28"/>
      <c r="AM64" s="28"/>
      <c r="AN64" s="28"/>
      <c r="AO64" s="28"/>
      <c r="AP64" s="28"/>
      <c r="AQ64" s="28"/>
      <c r="AR64" s="28"/>
      <c r="AS64" s="28"/>
      <c r="AT64" s="28"/>
      <c r="AU64" s="28"/>
      <c r="AV64" s="28"/>
      <c r="AW64" s="28"/>
      <c r="AX64" s="28"/>
      <c r="AY64" s="28"/>
      <c r="AZ64" s="28"/>
      <c r="BA64" s="28"/>
      <c r="BB64" s="28"/>
      <c r="BC64" s="28"/>
      <c r="BD64" s="28"/>
      <c r="BE64" s="28"/>
      <c r="BF64" s="28"/>
      <c r="BG64" s="28"/>
      <c r="BH64" s="28"/>
      <c r="BI64" s="28"/>
      <c r="BJ64" s="28"/>
      <c r="BK64" s="28"/>
      <c r="BL64" s="28"/>
      <c r="BM64" s="28"/>
      <c r="BN64" s="28"/>
      <c r="BO64" s="28"/>
      <c r="BP64" s="28"/>
      <c r="BQ64" s="28"/>
      <c r="BR64" s="28"/>
      <c r="BS64" s="28"/>
      <c r="BT64" s="28"/>
      <c r="BU64" s="28"/>
      <c r="BV64" s="28"/>
      <c r="BW64" s="28"/>
      <c r="BX64" s="28"/>
      <c r="BY64" s="28"/>
      <c r="BZ64" s="28"/>
      <c r="CA64" s="28"/>
      <c r="CB64" s="28"/>
    </row>
    <row r="65" spans="1:80" s="24" customFormat="1" ht="69">
      <c r="A65" s="69" t="s">
        <v>29</v>
      </c>
      <c r="B65" s="69" t="s">
        <v>67</v>
      </c>
      <c r="C65" s="98" t="s">
        <v>93</v>
      </c>
      <c r="E65" s="28"/>
      <c r="F65" s="28"/>
      <c r="G65" s="28"/>
      <c r="H65" s="28"/>
      <c r="I65" s="28"/>
      <c r="J65" s="28"/>
      <c r="K65" s="28"/>
      <c r="L65" s="28"/>
      <c r="M65" s="28"/>
      <c r="N65" s="28"/>
      <c r="O65" s="28"/>
      <c r="P65" s="28"/>
      <c r="Q65" s="28"/>
      <c r="R65" s="28"/>
      <c r="S65" s="28"/>
      <c r="T65" s="28"/>
      <c r="U65" s="28"/>
      <c r="V65" s="28"/>
      <c r="W65" s="28"/>
      <c r="X65" s="28"/>
      <c r="Y65" s="28"/>
      <c r="Z65" s="28"/>
      <c r="AA65" s="28"/>
      <c r="AB65" s="28"/>
      <c r="AC65" s="28"/>
      <c r="AD65" s="28"/>
      <c r="AE65" s="28"/>
      <c r="AF65" s="28"/>
      <c r="AG65" s="28"/>
      <c r="AH65" s="28"/>
      <c r="AI65" s="28"/>
      <c r="AJ65" s="28"/>
      <c r="AK65" s="28"/>
      <c r="AL65" s="28"/>
      <c r="AM65" s="28"/>
      <c r="AN65" s="28"/>
      <c r="AO65" s="28"/>
      <c r="AP65" s="28"/>
      <c r="AQ65" s="28"/>
      <c r="AR65" s="28"/>
      <c r="AS65" s="28"/>
      <c r="AT65" s="28"/>
      <c r="AU65" s="28"/>
      <c r="AV65" s="28"/>
      <c r="AW65" s="28"/>
      <c r="AX65" s="28"/>
      <c r="AY65" s="28"/>
      <c r="AZ65" s="28"/>
      <c r="BA65" s="28"/>
      <c r="BB65" s="28"/>
      <c r="BC65" s="28"/>
      <c r="BD65" s="28"/>
      <c r="BE65" s="28"/>
      <c r="BF65" s="28"/>
      <c r="BG65" s="28"/>
      <c r="BH65" s="28"/>
      <c r="BI65" s="28"/>
      <c r="BJ65" s="28"/>
      <c r="BK65" s="28"/>
      <c r="BL65" s="28"/>
      <c r="BM65" s="28"/>
      <c r="BN65" s="28"/>
      <c r="BO65" s="28"/>
      <c r="BP65" s="28"/>
      <c r="BQ65" s="28"/>
      <c r="BR65" s="28"/>
      <c r="BS65" s="28"/>
      <c r="BT65" s="28"/>
      <c r="BU65" s="28"/>
      <c r="BV65" s="28"/>
      <c r="BW65" s="28"/>
      <c r="BX65" s="28"/>
      <c r="BY65" s="28"/>
      <c r="BZ65" s="28"/>
      <c r="CA65" s="28"/>
      <c r="CB65" s="28"/>
    </row>
    <row r="66" spans="1:80" s="24" customFormat="1" ht="17.25" customHeight="1">
      <c r="A66" s="69" t="s">
        <v>30</v>
      </c>
      <c r="B66" s="69" t="s">
        <v>65</v>
      </c>
      <c r="C66" s="218" t="s">
        <v>44</v>
      </c>
      <c r="E66" s="28"/>
      <c r="F66" s="28"/>
      <c r="G66" s="28"/>
      <c r="H66" s="28"/>
      <c r="I66" s="28"/>
      <c r="J66" s="28"/>
      <c r="K66" s="28"/>
      <c r="L66" s="28"/>
      <c r="M66" s="28"/>
      <c r="N66" s="28"/>
      <c r="O66" s="28"/>
      <c r="P66" s="28"/>
      <c r="Q66" s="28"/>
      <c r="R66" s="28"/>
      <c r="S66" s="28"/>
      <c r="T66" s="28"/>
      <c r="U66" s="28"/>
      <c r="V66" s="28"/>
      <c r="W66" s="28"/>
      <c r="X66" s="28"/>
      <c r="Y66" s="28"/>
      <c r="Z66" s="28"/>
      <c r="AA66" s="28"/>
      <c r="AB66" s="28"/>
      <c r="AC66" s="28"/>
      <c r="AD66" s="28"/>
      <c r="AE66" s="28"/>
      <c r="AF66" s="28"/>
      <c r="AG66" s="28"/>
      <c r="AH66" s="28"/>
      <c r="AI66" s="28"/>
      <c r="AJ66" s="28"/>
      <c r="AK66" s="28"/>
      <c r="AL66" s="28"/>
      <c r="AM66" s="28"/>
      <c r="AN66" s="28"/>
      <c r="AO66" s="28"/>
      <c r="AP66" s="28"/>
      <c r="AQ66" s="28"/>
      <c r="AR66" s="28"/>
      <c r="AS66" s="28"/>
      <c r="AT66" s="28"/>
      <c r="AU66" s="28"/>
      <c r="AV66" s="28"/>
      <c r="AW66" s="28"/>
      <c r="AX66" s="28"/>
      <c r="AY66" s="28"/>
      <c r="AZ66" s="28"/>
      <c r="BA66" s="28"/>
      <c r="BB66" s="28"/>
      <c r="BC66" s="28"/>
      <c r="BD66" s="28"/>
      <c r="BE66" s="28"/>
      <c r="BF66" s="28"/>
      <c r="BG66" s="28"/>
      <c r="BH66" s="28"/>
      <c r="BI66" s="28"/>
      <c r="BJ66" s="28"/>
      <c r="BK66" s="28"/>
      <c r="BL66" s="28"/>
      <c r="BM66" s="28"/>
      <c r="BN66" s="28"/>
      <c r="BO66" s="28"/>
      <c r="BP66" s="28"/>
      <c r="BQ66" s="28"/>
      <c r="BR66" s="28"/>
      <c r="BS66" s="28"/>
      <c r="BT66" s="28"/>
      <c r="BU66" s="28"/>
      <c r="BV66" s="28"/>
      <c r="BW66" s="28"/>
      <c r="BX66" s="28"/>
      <c r="BY66" s="28"/>
      <c r="BZ66" s="28"/>
      <c r="CA66" s="28"/>
      <c r="CB66" s="28"/>
    </row>
    <row r="67" spans="1:80" s="24" customFormat="1" ht="17.25" customHeight="1">
      <c r="A67" s="69" t="s">
        <v>31</v>
      </c>
      <c r="B67" s="69" t="s">
        <v>64</v>
      </c>
      <c r="C67" s="80"/>
      <c r="E67" s="28"/>
      <c r="F67" s="28"/>
      <c r="G67" s="28"/>
      <c r="H67" s="28"/>
      <c r="I67" s="28"/>
      <c r="J67" s="28"/>
      <c r="K67" s="28"/>
      <c r="L67" s="28"/>
      <c r="M67" s="28"/>
      <c r="N67" s="28"/>
      <c r="O67" s="28"/>
      <c r="P67" s="28"/>
      <c r="Q67" s="28"/>
      <c r="R67" s="28"/>
      <c r="S67" s="28"/>
      <c r="T67" s="28"/>
      <c r="U67" s="28"/>
      <c r="V67" s="28"/>
      <c r="W67" s="28"/>
      <c r="X67" s="28"/>
      <c r="Y67" s="28"/>
      <c r="Z67" s="28"/>
      <c r="AA67" s="28"/>
      <c r="AB67" s="28"/>
      <c r="AC67" s="28"/>
      <c r="AD67" s="28"/>
      <c r="AE67" s="28"/>
      <c r="AF67" s="28"/>
      <c r="AG67" s="28"/>
      <c r="AH67" s="28"/>
      <c r="AI67" s="28"/>
      <c r="AJ67" s="28"/>
      <c r="AK67" s="28"/>
      <c r="AL67" s="28"/>
      <c r="AM67" s="28"/>
      <c r="AN67" s="28"/>
      <c r="AO67" s="28"/>
      <c r="AP67" s="28"/>
      <c r="AQ67" s="28"/>
      <c r="AR67" s="28"/>
      <c r="AS67" s="28"/>
      <c r="AT67" s="28"/>
      <c r="AU67" s="28"/>
      <c r="AV67" s="28"/>
      <c r="AW67" s="28"/>
      <c r="AX67" s="28"/>
      <c r="AY67" s="28"/>
      <c r="AZ67" s="28"/>
      <c r="BA67" s="28"/>
      <c r="BB67" s="28"/>
      <c r="BC67" s="28"/>
      <c r="BD67" s="28"/>
      <c r="BE67" s="28"/>
      <c r="BF67" s="28"/>
      <c r="BG67" s="28"/>
      <c r="BH67" s="28"/>
      <c r="BI67" s="28"/>
      <c r="BJ67" s="28"/>
      <c r="BK67" s="28"/>
      <c r="BL67" s="28"/>
      <c r="BM67" s="28"/>
      <c r="BN67" s="28"/>
      <c r="BO67" s="28"/>
      <c r="BP67" s="28"/>
      <c r="BQ67" s="28"/>
      <c r="BR67" s="28"/>
      <c r="BS67" s="28"/>
      <c r="BT67" s="28"/>
      <c r="BU67" s="28"/>
      <c r="BV67" s="28"/>
      <c r="BW67" s="28"/>
      <c r="BX67" s="28"/>
      <c r="BY67" s="28"/>
      <c r="BZ67" s="28"/>
      <c r="CA67" s="28"/>
      <c r="CB67" s="28"/>
    </row>
    <row r="68" spans="1:80" s="24" customFormat="1" ht="17.25" customHeight="1">
      <c r="A68" s="69" t="s">
        <v>32</v>
      </c>
      <c r="B68" s="69" t="s">
        <v>63</v>
      </c>
      <c r="C68" s="80"/>
      <c r="E68" s="28"/>
      <c r="F68" s="28"/>
      <c r="G68" s="28"/>
      <c r="H68" s="28"/>
      <c r="I68" s="28"/>
      <c r="J68" s="28"/>
      <c r="K68" s="28"/>
      <c r="L68" s="28"/>
      <c r="M68" s="28"/>
      <c r="N68" s="28"/>
      <c r="O68" s="28"/>
      <c r="P68" s="28"/>
      <c r="Q68" s="28"/>
      <c r="R68" s="28"/>
      <c r="S68" s="28"/>
      <c r="T68" s="28"/>
      <c r="U68" s="28"/>
      <c r="V68" s="28"/>
      <c r="W68" s="28"/>
      <c r="X68" s="28"/>
      <c r="Y68" s="28"/>
      <c r="Z68" s="28"/>
      <c r="AA68" s="28"/>
      <c r="AB68" s="28"/>
      <c r="AC68" s="28"/>
      <c r="AD68" s="28"/>
      <c r="AE68" s="28"/>
      <c r="AF68" s="28"/>
      <c r="AG68" s="28"/>
      <c r="AH68" s="28"/>
      <c r="AI68" s="28"/>
      <c r="AJ68" s="28"/>
      <c r="AK68" s="28"/>
      <c r="AL68" s="28"/>
      <c r="AM68" s="28"/>
      <c r="AN68" s="28"/>
      <c r="AO68" s="28"/>
      <c r="AP68" s="28"/>
      <c r="AQ68" s="28"/>
      <c r="AR68" s="28"/>
      <c r="AS68" s="28"/>
      <c r="AT68" s="28"/>
      <c r="AU68" s="28"/>
      <c r="AV68" s="28"/>
      <c r="AW68" s="28"/>
      <c r="AX68" s="28"/>
      <c r="AY68" s="28"/>
      <c r="AZ68" s="28"/>
      <c r="BA68" s="28"/>
      <c r="BB68" s="28"/>
      <c r="BC68" s="28"/>
      <c r="BD68" s="28"/>
      <c r="BE68" s="28"/>
      <c r="BF68" s="28"/>
      <c r="BG68" s="28"/>
      <c r="BH68" s="28"/>
      <c r="BI68" s="28"/>
      <c r="BJ68" s="28"/>
      <c r="BK68" s="28"/>
      <c r="BL68" s="28"/>
      <c r="BM68" s="28"/>
      <c r="BN68" s="28"/>
      <c r="BO68" s="28"/>
      <c r="BP68" s="28"/>
      <c r="BQ68" s="28"/>
      <c r="BR68" s="28"/>
      <c r="BS68" s="28"/>
      <c r="BT68" s="28"/>
      <c r="BU68" s="28"/>
      <c r="BV68" s="28"/>
      <c r="BW68" s="28"/>
      <c r="BX68" s="28"/>
      <c r="BY68" s="28"/>
      <c r="BZ68" s="28"/>
      <c r="CA68" s="28"/>
      <c r="CB68" s="28"/>
    </row>
    <row r="69" spans="1:80" s="24" customFormat="1" ht="17.25" customHeight="1">
      <c r="A69" s="69" t="s">
        <v>33</v>
      </c>
      <c r="B69" s="69" t="s">
        <v>34</v>
      </c>
      <c r="C69" s="80"/>
      <c r="E69" s="28"/>
      <c r="F69" s="28"/>
      <c r="G69" s="28"/>
      <c r="H69" s="28"/>
      <c r="I69" s="28"/>
      <c r="J69" s="28"/>
      <c r="K69" s="28"/>
      <c r="L69" s="28"/>
      <c r="M69" s="28"/>
      <c r="N69" s="28"/>
      <c r="O69" s="28"/>
      <c r="P69" s="28"/>
      <c r="Q69" s="28"/>
      <c r="R69" s="28"/>
      <c r="S69" s="28"/>
      <c r="T69" s="28"/>
      <c r="U69" s="28"/>
      <c r="V69" s="28"/>
      <c r="W69" s="28"/>
      <c r="X69" s="28"/>
      <c r="Y69" s="28"/>
      <c r="Z69" s="28"/>
      <c r="AA69" s="28"/>
      <c r="AB69" s="28"/>
      <c r="AC69" s="28"/>
      <c r="AD69" s="28"/>
      <c r="AE69" s="28"/>
      <c r="AF69" s="28"/>
      <c r="AG69" s="28"/>
      <c r="AH69" s="28"/>
      <c r="AI69" s="28"/>
      <c r="AJ69" s="28"/>
      <c r="AK69" s="28"/>
      <c r="AL69" s="28"/>
      <c r="AM69" s="28"/>
      <c r="AN69" s="28"/>
      <c r="AO69" s="28"/>
      <c r="AP69" s="28"/>
      <c r="AQ69" s="28"/>
      <c r="AR69" s="28"/>
      <c r="AS69" s="28"/>
      <c r="AT69" s="28"/>
      <c r="AU69" s="28"/>
      <c r="AV69" s="28"/>
      <c r="AW69" s="28"/>
      <c r="AX69" s="28"/>
      <c r="AY69" s="28"/>
      <c r="AZ69" s="28"/>
      <c r="BA69" s="28"/>
      <c r="BB69" s="28"/>
      <c r="BC69" s="28"/>
      <c r="BD69" s="28"/>
      <c r="BE69" s="28"/>
      <c r="BF69" s="28"/>
      <c r="BG69" s="28"/>
      <c r="BH69" s="28"/>
      <c r="BI69" s="28"/>
      <c r="BJ69" s="28"/>
      <c r="BK69" s="28"/>
      <c r="BL69" s="28"/>
      <c r="BM69" s="28"/>
      <c r="BN69" s="28"/>
      <c r="BO69" s="28"/>
      <c r="BP69" s="28"/>
      <c r="BQ69" s="28"/>
      <c r="BR69" s="28"/>
      <c r="BS69" s="28"/>
      <c r="BT69" s="28"/>
      <c r="BU69" s="28"/>
      <c r="BV69" s="28"/>
      <c r="BW69" s="28"/>
      <c r="BX69" s="28"/>
      <c r="BY69" s="28"/>
      <c r="BZ69" s="28"/>
      <c r="CA69" s="28"/>
      <c r="CB69" s="28"/>
    </row>
    <row r="70" spans="1:80" s="24" customFormat="1" ht="17.25" customHeight="1">
      <c r="A70" s="77" t="s">
        <v>37</v>
      </c>
      <c r="B70" s="77" t="s">
        <v>62</v>
      </c>
      <c r="C70" s="237"/>
      <c r="E70" s="28"/>
      <c r="F70" s="28"/>
      <c r="G70" s="28"/>
      <c r="H70" s="28"/>
      <c r="I70" s="28"/>
      <c r="J70" s="28"/>
      <c r="K70" s="28"/>
      <c r="L70" s="28"/>
      <c r="M70" s="28"/>
      <c r="N70" s="28"/>
      <c r="O70" s="28"/>
      <c r="P70" s="28"/>
      <c r="Q70" s="28"/>
      <c r="R70" s="28"/>
      <c r="S70" s="28"/>
      <c r="T70" s="28"/>
      <c r="U70" s="28"/>
      <c r="V70" s="28"/>
      <c r="W70" s="28"/>
      <c r="X70" s="28"/>
      <c r="Y70" s="28"/>
      <c r="Z70" s="28"/>
      <c r="AA70" s="28"/>
      <c r="AB70" s="28"/>
      <c r="AC70" s="28"/>
      <c r="AD70" s="28"/>
      <c r="AE70" s="28"/>
      <c r="AF70" s="28"/>
      <c r="AG70" s="28"/>
      <c r="AH70" s="28"/>
      <c r="AI70" s="28"/>
      <c r="AJ70" s="28"/>
      <c r="AK70" s="28"/>
      <c r="AL70" s="28"/>
      <c r="AM70" s="28"/>
      <c r="AN70" s="28"/>
      <c r="AO70" s="28"/>
      <c r="AP70" s="28"/>
      <c r="AQ70" s="28"/>
      <c r="AR70" s="28"/>
      <c r="AS70" s="28"/>
      <c r="AT70" s="28"/>
      <c r="AU70" s="28"/>
      <c r="AV70" s="28"/>
      <c r="AW70" s="28"/>
      <c r="AX70" s="28"/>
      <c r="AY70" s="28"/>
      <c r="AZ70" s="28"/>
      <c r="BA70" s="28"/>
      <c r="BB70" s="28"/>
      <c r="BC70" s="28"/>
      <c r="BD70" s="28"/>
      <c r="BE70" s="28"/>
      <c r="BF70" s="28"/>
      <c r="BG70" s="28"/>
      <c r="BH70" s="28"/>
      <c r="BI70" s="28"/>
      <c r="BJ70" s="28"/>
      <c r="BK70" s="28"/>
      <c r="BL70" s="28"/>
      <c r="BM70" s="28"/>
      <c r="BN70" s="28"/>
      <c r="BO70" s="28"/>
      <c r="BP70" s="28"/>
      <c r="BQ70" s="28"/>
      <c r="BR70" s="28"/>
      <c r="BS70" s="28"/>
      <c r="BT70" s="28"/>
      <c r="BU70" s="28"/>
      <c r="BV70" s="28"/>
      <c r="BW70" s="28"/>
      <c r="BX70" s="28"/>
      <c r="BY70" s="28"/>
      <c r="BZ70" s="28"/>
      <c r="CA70" s="28"/>
      <c r="CB70" s="28"/>
    </row>
    <row r="71" spans="1:80" s="24" customFormat="1" ht="17.25" customHeight="1">
      <c r="A71" s="64"/>
      <c r="B71" s="78" t="s">
        <v>35</v>
      </c>
      <c r="C71" s="237"/>
      <c r="E71" s="28"/>
      <c r="F71" s="28"/>
      <c r="G71" s="28"/>
      <c r="H71" s="28"/>
      <c r="I71" s="28"/>
      <c r="J71" s="28"/>
      <c r="K71" s="28"/>
      <c r="L71" s="28"/>
      <c r="M71" s="28"/>
      <c r="N71" s="28"/>
      <c r="O71" s="28"/>
      <c r="P71" s="28"/>
      <c r="Q71" s="28"/>
      <c r="R71" s="28"/>
      <c r="S71" s="28"/>
      <c r="T71" s="28"/>
      <c r="U71" s="28"/>
      <c r="V71" s="28"/>
      <c r="W71" s="28"/>
      <c r="X71" s="28"/>
      <c r="Y71" s="28"/>
      <c r="Z71" s="28"/>
      <c r="AA71" s="28"/>
      <c r="AB71" s="28"/>
      <c r="AC71" s="28"/>
      <c r="AD71" s="28"/>
      <c r="AE71" s="28"/>
      <c r="AF71" s="28"/>
      <c r="AG71" s="28"/>
      <c r="AH71" s="28"/>
      <c r="AI71" s="28"/>
      <c r="AJ71" s="28"/>
      <c r="AK71" s="28"/>
      <c r="AL71" s="28"/>
      <c r="AM71" s="28"/>
      <c r="AN71" s="28"/>
      <c r="AO71" s="28"/>
      <c r="AP71" s="28"/>
      <c r="AQ71" s="28"/>
      <c r="AR71" s="28"/>
      <c r="AS71" s="28"/>
      <c r="AT71" s="28"/>
      <c r="AU71" s="28"/>
      <c r="AV71" s="28"/>
      <c r="AW71" s="28"/>
      <c r="AX71" s="28"/>
      <c r="AY71" s="28"/>
      <c r="AZ71" s="28"/>
      <c r="BA71" s="28"/>
      <c r="BB71" s="28"/>
      <c r="BC71" s="28"/>
      <c r="BD71" s="28"/>
      <c r="BE71" s="28"/>
      <c r="BF71" s="28"/>
      <c r="BG71" s="28"/>
      <c r="BH71" s="28"/>
      <c r="BI71" s="28"/>
      <c r="BJ71" s="28"/>
      <c r="BK71" s="28"/>
      <c r="BL71" s="28"/>
      <c r="BM71" s="28"/>
      <c r="BN71" s="28"/>
      <c r="BO71" s="28"/>
      <c r="BP71" s="28"/>
      <c r="BQ71" s="28"/>
      <c r="BR71" s="28"/>
      <c r="BS71" s="28"/>
      <c r="BT71" s="28"/>
      <c r="BU71" s="28"/>
      <c r="BV71" s="28"/>
      <c r="BW71" s="28"/>
      <c r="BX71" s="28"/>
      <c r="BY71" s="28"/>
      <c r="BZ71" s="28"/>
      <c r="CA71" s="28"/>
      <c r="CB71" s="28"/>
    </row>
    <row r="72" spans="1:80" s="24" customFormat="1" ht="17.25" customHeight="1">
      <c r="A72" s="77" t="s">
        <v>61</v>
      </c>
      <c r="B72" s="77"/>
      <c r="C72" s="79">
        <v>29</v>
      </c>
      <c r="E72" s="28"/>
      <c r="F72" s="28"/>
      <c r="G72" s="28"/>
      <c r="H72" s="28"/>
      <c r="I72" s="28"/>
      <c r="J72" s="28"/>
      <c r="K72" s="28"/>
      <c r="L72" s="28"/>
      <c r="M72" s="28"/>
      <c r="N72" s="28"/>
      <c r="O72" s="28"/>
      <c r="P72" s="28"/>
      <c r="Q72" s="28"/>
      <c r="R72" s="28"/>
      <c r="S72" s="28"/>
      <c r="T72" s="28"/>
      <c r="U72" s="28"/>
      <c r="V72" s="28"/>
      <c r="W72" s="28"/>
      <c r="X72" s="28"/>
      <c r="Y72" s="28"/>
      <c r="Z72" s="28"/>
      <c r="AA72" s="28"/>
      <c r="AB72" s="28"/>
      <c r="AC72" s="28"/>
      <c r="AD72" s="28"/>
      <c r="AE72" s="28"/>
      <c r="AF72" s="28"/>
      <c r="AG72" s="28"/>
      <c r="AH72" s="28"/>
      <c r="AI72" s="28"/>
      <c r="AJ72" s="28"/>
      <c r="AK72" s="28"/>
      <c r="AL72" s="28"/>
      <c r="AM72" s="28"/>
      <c r="AN72" s="28"/>
      <c r="AO72" s="28"/>
      <c r="AP72" s="28"/>
      <c r="AQ72" s="28"/>
      <c r="AR72" s="28"/>
      <c r="AS72" s="28"/>
      <c r="AT72" s="28"/>
      <c r="AU72" s="28"/>
      <c r="AV72" s="28"/>
      <c r="AW72" s="28"/>
      <c r="AX72" s="28"/>
      <c r="AY72" s="28"/>
      <c r="AZ72" s="28"/>
      <c r="BA72" s="28"/>
      <c r="BB72" s="28"/>
      <c r="BC72" s="28"/>
      <c r="BD72" s="28"/>
      <c r="BE72" s="28"/>
      <c r="BF72" s="28"/>
      <c r="BG72" s="28"/>
      <c r="BH72" s="28"/>
      <c r="BI72" s="28"/>
      <c r="BJ72" s="28"/>
      <c r="BK72" s="28"/>
      <c r="BL72" s="28"/>
      <c r="BM72" s="28"/>
      <c r="BN72" s="28"/>
      <c r="BO72" s="28"/>
      <c r="BP72" s="28"/>
      <c r="BQ72" s="28"/>
      <c r="BR72" s="28"/>
      <c r="BS72" s="28"/>
      <c r="BT72" s="28"/>
      <c r="BU72" s="28"/>
      <c r="BV72" s="28"/>
      <c r="BW72" s="28"/>
      <c r="BX72" s="28"/>
      <c r="BY72" s="28"/>
      <c r="BZ72" s="28"/>
      <c r="CA72" s="28"/>
      <c r="CB72" s="28"/>
    </row>
    <row r="73" spans="1:80" s="24" customFormat="1" ht="17.25" customHeight="1">
      <c r="A73" s="77" t="s">
        <v>36</v>
      </c>
      <c r="B73" s="77"/>
      <c r="C73" s="80">
        <f>'3'!D39</f>
        <v>530951.69999999995</v>
      </c>
      <c r="E73" s="28"/>
      <c r="F73" s="28"/>
      <c r="G73" s="28"/>
      <c r="H73" s="28"/>
      <c r="I73" s="28"/>
      <c r="J73" s="28"/>
      <c r="K73" s="28"/>
      <c r="L73" s="28"/>
      <c r="M73" s="28"/>
      <c r="N73" s="28"/>
      <c r="O73" s="28"/>
      <c r="P73" s="28"/>
      <c r="Q73" s="28"/>
      <c r="R73" s="28"/>
      <c r="S73" s="28"/>
      <c r="T73" s="28"/>
      <c r="U73" s="28"/>
      <c r="V73" s="28"/>
      <c r="W73" s="28"/>
      <c r="X73" s="28"/>
      <c r="Y73" s="28"/>
      <c r="Z73" s="28"/>
      <c r="AA73" s="28"/>
      <c r="AB73" s="28"/>
      <c r="AC73" s="28"/>
      <c r="AD73" s="28"/>
      <c r="AE73" s="28"/>
      <c r="AF73" s="28"/>
      <c r="AG73" s="28"/>
      <c r="AH73" s="28"/>
      <c r="AI73" s="28"/>
      <c r="AJ73" s="28"/>
      <c r="AK73" s="28"/>
      <c r="AL73" s="28"/>
      <c r="AM73" s="28"/>
      <c r="AN73" s="28"/>
      <c r="AO73" s="28"/>
      <c r="AP73" s="28"/>
      <c r="AQ73" s="28"/>
      <c r="AR73" s="28"/>
      <c r="AS73" s="28"/>
      <c r="AT73" s="28"/>
      <c r="AU73" s="28"/>
      <c r="AV73" s="28"/>
      <c r="AW73" s="28"/>
      <c r="AX73" s="28"/>
      <c r="AY73" s="28"/>
      <c r="AZ73" s="28"/>
      <c r="BA73" s="28"/>
      <c r="BB73" s="28"/>
      <c r="BC73" s="28"/>
      <c r="BD73" s="28"/>
      <c r="BE73" s="28"/>
      <c r="BF73" s="28"/>
      <c r="BG73" s="28"/>
      <c r="BH73" s="28"/>
      <c r="BI73" s="28"/>
      <c r="BJ73" s="28"/>
      <c r="BK73" s="28"/>
      <c r="BL73" s="28"/>
      <c r="BM73" s="28"/>
      <c r="BN73" s="28"/>
      <c r="BO73" s="28"/>
      <c r="BP73" s="28"/>
      <c r="BQ73" s="28"/>
      <c r="BR73" s="28"/>
      <c r="BS73" s="28"/>
      <c r="BT73" s="28"/>
      <c r="BU73" s="28"/>
      <c r="BV73" s="28"/>
      <c r="BW73" s="28"/>
      <c r="BX73" s="28"/>
      <c r="BY73" s="28"/>
      <c r="BZ73" s="28"/>
      <c r="CA73" s="28"/>
      <c r="CB73" s="28"/>
    </row>
    <row r="74" spans="1:80" s="24" customFormat="1" ht="17.25" customHeight="1">
      <c r="A74" s="64"/>
      <c r="B74" s="64"/>
      <c r="C74" s="74"/>
      <c r="E74" s="28"/>
      <c r="F74" s="28"/>
      <c r="G74" s="28"/>
      <c r="H74" s="28"/>
      <c r="I74" s="28"/>
      <c r="J74" s="28"/>
      <c r="K74" s="28"/>
      <c r="L74" s="28"/>
      <c r="M74" s="28"/>
      <c r="N74" s="28"/>
      <c r="O74" s="28"/>
      <c r="P74" s="28"/>
      <c r="Q74" s="28"/>
      <c r="R74" s="28"/>
      <c r="S74" s="28"/>
      <c r="T74" s="28"/>
      <c r="U74" s="28"/>
      <c r="V74" s="28"/>
      <c r="W74" s="28"/>
      <c r="X74" s="28"/>
      <c r="Y74" s="28"/>
      <c r="Z74" s="28"/>
      <c r="AA74" s="28"/>
      <c r="AB74" s="28"/>
      <c r="AC74" s="28"/>
      <c r="AD74" s="28"/>
      <c r="AE74" s="28"/>
      <c r="AF74" s="28"/>
      <c r="AG74" s="28"/>
      <c r="AH74" s="28"/>
      <c r="AI74" s="28"/>
      <c r="AJ74" s="28"/>
      <c r="AK74" s="28"/>
      <c r="AL74" s="28"/>
      <c r="AM74" s="28"/>
      <c r="AN74" s="28"/>
      <c r="AO74" s="28"/>
      <c r="AP74" s="28"/>
      <c r="AQ74" s="28"/>
      <c r="AR74" s="28"/>
      <c r="AS74" s="28"/>
      <c r="AT74" s="28"/>
      <c r="AU74" s="28"/>
      <c r="AV74" s="28"/>
      <c r="AW74" s="28"/>
      <c r="AX74" s="28"/>
      <c r="AY74" s="28"/>
      <c r="AZ74" s="28"/>
      <c r="BA74" s="28"/>
      <c r="BB74" s="28"/>
      <c r="BC74" s="28"/>
      <c r="BD74" s="28"/>
      <c r="BE74" s="28"/>
      <c r="BF74" s="28"/>
      <c r="BG74" s="28"/>
      <c r="BH74" s="28"/>
      <c r="BI74" s="28"/>
      <c r="BJ74" s="28"/>
      <c r="BK74" s="28"/>
      <c r="BL74" s="28"/>
      <c r="BM74" s="28"/>
      <c r="BN74" s="28"/>
      <c r="BO74" s="28"/>
      <c r="BP74" s="28"/>
      <c r="BQ74" s="28"/>
      <c r="BR74" s="28"/>
      <c r="BS74" s="28"/>
      <c r="BT74" s="28"/>
      <c r="BU74" s="28"/>
      <c r="BV74" s="28"/>
      <c r="BW74" s="28"/>
      <c r="BX74" s="28"/>
      <c r="BY74" s="28"/>
      <c r="BZ74" s="28"/>
      <c r="CA74" s="28"/>
      <c r="CB74" s="28"/>
    </row>
    <row r="75" spans="1:80" s="81" customFormat="1" ht="68.25" customHeight="1">
      <c r="A75" s="413" t="s">
        <v>116</v>
      </c>
      <c r="B75" s="413"/>
      <c r="C75" s="413"/>
    </row>
    <row r="76" spans="1:80" s="81" customFormat="1" ht="17.25" customHeight="1">
      <c r="A76" s="188"/>
      <c r="B76" s="76" t="s">
        <v>74</v>
      </c>
      <c r="C76" s="246"/>
      <c r="D76" s="76"/>
    </row>
    <row r="77" spans="1:80" s="81" customFormat="1" ht="15" customHeight="1">
      <c r="A77" s="187"/>
      <c r="B77" s="187"/>
      <c r="C77" s="247"/>
    </row>
    <row r="78" spans="1:80">
      <c r="A78" s="69" t="s">
        <v>26</v>
      </c>
      <c r="B78" s="69" t="s">
        <v>27</v>
      </c>
      <c r="C78" s="74"/>
    </row>
    <row r="79" spans="1:80">
      <c r="A79" s="69" t="s">
        <v>67</v>
      </c>
      <c r="B79" s="69" t="s">
        <v>68</v>
      </c>
      <c r="C79" s="74"/>
    </row>
    <row r="80" spans="1:80">
      <c r="B80" s="59"/>
      <c r="C80" s="74"/>
    </row>
    <row r="81" spans="1:4">
      <c r="A81" s="392" t="s">
        <v>87</v>
      </c>
      <c r="B81" s="392"/>
      <c r="C81" s="246"/>
    </row>
    <row r="82" spans="1:4" ht="2.25" hidden="1" customHeight="1">
      <c r="A82" s="69" t="s">
        <v>29</v>
      </c>
      <c r="B82" s="69" t="s">
        <v>67</v>
      </c>
      <c r="C82" s="98" t="s">
        <v>88</v>
      </c>
    </row>
    <row r="83" spans="1:4" ht="84.75" customHeight="1">
      <c r="A83" s="69" t="s">
        <v>29</v>
      </c>
      <c r="B83" s="69" t="s">
        <v>67</v>
      </c>
      <c r="C83" s="67" t="s">
        <v>93</v>
      </c>
    </row>
    <row r="84" spans="1:4">
      <c r="A84" s="110" t="s">
        <v>30</v>
      </c>
      <c r="B84" s="110" t="s">
        <v>65</v>
      </c>
      <c r="C84" s="80" t="s">
        <v>44</v>
      </c>
    </row>
    <row r="85" spans="1:4" ht="42" customHeight="1">
      <c r="A85" s="69" t="s">
        <v>31</v>
      </c>
      <c r="B85" s="69" t="s">
        <v>64</v>
      </c>
      <c r="C85" s="80"/>
    </row>
    <row r="86" spans="1:4" ht="34.5">
      <c r="A86" s="69" t="s">
        <v>32</v>
      </c>
      <c r="B86" s="69" t="s">
        <v>63</v>
      </c>
      <c r="C86" s="80"/>
    </row>
    <row r="87" spans="1:4" ht="17.25" customHeight="1">
      <c r="A87" s="69" t="s">
        <v>33</v>
      </c>
      <c r="B87" s="69" t="s">
        <v>34</v>
      </c>
      <c r="C87" s="80"/>
    </row>
    <row r="88" spans="1:4" ht="27" customHeight="1">
      <c r="A88" s="77" t="s">
        <v>37</v>
      </c>
      <c r="B88" s="77" t="s">
        <v>62</v>
      </c>
      <c r="C88" s="237"/>
    </row>
    <row r="89" spans="1:4">
      <c r="A89" s="64"/>
      <c r="B89" s="78" t="s">
        <v>35</v>
      </c>
      <c r="C89" s="237"/>
    </row>
    <row r="90" spans="1:4" ht="17.25" customHeight="1">
      <c r="A90" s="77" t="s">
        <v>61</v>
      </c>
      <c r="B90" s="77"/>
      <c r="C90" s="79">
        <v>12</v>
      </c>
    </row>
    <row r="91" spans="1:4" ht="18" customHeight="1">
      <c r="A91" s="77" t="s">
        <v>36</v>
      </c>
      <c r="B91" s="77"/>
      <c r="C91" s="80">
        <f>'3'!D73</f>
        <v>192484.09999999998</v>
      </c>
    </row>
    <row r="92" spans="1:4" ht="17.25" customHeight="1">
      <c r="A92" s="64"/>
      <c r="B92" s="64"/>
      <c r="C92" s="74"/>
    </row>
    <row r="93" spans="1:4" ht="57.75" customHeight="1">
      <c r="A93" s="414" t="s">
        <v>117</v>
      </c>
      <c r="B93" s="415"/>
      <c r="C93" s="415"/>
    </row>
    <row r="94" spans="1:4" ht="21" customHeight="1">
      <c r="A94" s="64"/>
      <c r="B94" s="64"/>
      <c r="C94" s="74"/>
      <c r="D94" s="82"/>
    </row>
    <row r="95" spans="1:4" ht="25.5" customHeight="1">
      <c r="A95" s="391" t="s">
        <v>89</v>
      </c>
      <c r="B95" s="391"/>
      <c r="C95" s="391"/>
      <c r="D95" s="82"/>
    </row>
    <row r="96" spans="1:4" ht="21" customHeight="1">
      <c r="A96" s="83"/>
      <c r="B96" s="83"/>
      <c r="C96" s="248"/>
      <c r="D96" s="82"/>
    </row>
    <row r="97" spans="1:4" ht="21" customHeight="1">
      <c r="A97" s="416" t="s">
        <v>69</v>
      </c>
      <c r="B97" s="416"/>
      <c r="C97" s="416"/>
      <c r="D97" s="82"/>
    </row>
    <row r="98" spans="1:4" ht="21" customHeight="1">
      <c r="A98" s="84"/>
      <c r="B98" s="84"/>
      <c r="C98" s="249"/>
      <c r="D98" s="82"/>
    </row>
    <row r="99" spans="1:4" ht="21" customHeight="1">
      <c r="A99" s="60" t="s">
        <v>26</v>
      </c>
      <c r="B99" s="61" t="s">
        <v>27</v>
      </c>
      <c r="C99" s="250"/>
      <c r="D99" s="82"/>
    </row>
    <row r="100" spans="1:4" ht="21" customHeight="1">
      <c r="A100" s="60" t="s">
        <v>67</v>
      </c>
      <c r="B100" s="61" t="s">
        <v>68</v>
      </c>
      <c r="C100" s="250"/>
      <c r="D100" s="82"/>
    </row>
    <row r="101" spans="1:4" ht="21" customHeight="1">
      <c r="A101" s="62"/>
      <c r="B101" s="62"/>
      <c r="C101" s="250"/>
      <c r="D101" s="82"/>
    </row>
    <row r="102" spans="1:4" ht="30.75" customHeight="1">
      <c r="A102" s="401" t="s">
        <v>28</v>
      </c>
      <c r="B102" s="401"/>
      <c r="C102" s="401"/>
      <c r="D102" s="82"/>
    </row>
    <row r="103" spans="1:4" ht="39" hidden="1" customHeight="1">
      <c r="A103" s="63"/>
      <c r="B103" s="63"/>
      <c r="C103" s="251"/>
      <c r="D103" s="82"/>
    </row>
    <row r="104" spans="1:4" ht="66.75" customHeight="1">
      <c r="A104" s="65" t="s">
        <v>29</v>
      </c>
      <c r="B104" s="65" t="s">
        <v>67</v>
      </c>
      <c r="C104" s="85" t="s">
        <v>93</v>
      </c>
      <c r="D104" s="82"/>
    </row>
    <row r="105" spans="1:4">
      <c r="A105" s="65" t="s">
        <v>30</v>
      </c>
      <c r="B105" s="65" t="s">
        <v>65</v>
      </c>
      <c r="C105" s="218" t="s">
        <v>44</v>
      </c>
      <c r="D105" s="82"/>
    </row>
    <row r="106" spans="1:4" ht="38.25" customHeight="1">
      <c r="A106" s="68" t="s">
        <v>31</v>
      </c>
      <c r="B106" s="86" t="s">
        <v>64</v>
      </c>
      <c r="C106" s="218"/>
      <c r="D106" s="82"/>
    </row>
    <row r="107" spans="1:4" ht="21" customHeight="1">
      <c r="A107" s="68" t="s">
        <v>32</v>
      </c>
      <c r="B107" s="60" t="s">
        <v>63</v>
      </c>
      <c r="C107" s="218"/>
      <c r="D107" s="82"/>
    </row>
    <row r="108" spans="1:4" ht="21" customHeight="1">
      <c r="A108" s="69" t="s">
        <v>33</v>
      </c>
      <c r="B108" s="69" t="s">
        <v>34</v>
      </c>
      <c r="C108" s="218"/>
      <c r="D108" s="82"/>
    </row>
    <row r="109" spans="1:4" ht="21" customHeight="1">
      <c r="A109" s="69" t="s">
        <v>37</v>
      </c>
      <c r="B109" s="60" t="s">
        <v>62</v>
      </c>
      <c r="C109" s="218"/>
      <c r="D109" s="82"/>
    </row>
    <row r="110" spans="1:4" ht="21" customHeight="1">
      <c r="A110" s="393" t="s">
        <v>35</v>
      </c>
      <c r="B110" s="394"/>
      <c r="C110" s="218"/>
      <c r="D110" s="82"/>
    </row>
    <row r="111" spans="1:4" ht="21" customHeight="1">
      <c r="A111" s="87" t="s">
        <v>61</v>
      </c>
      <c r="B111" s="87"/>
      <c r="C111" s="67">
        <v>18</v>
      </c>
      <c r="D111" s="82"/>
    </row>
    <row r="112" spans="1:4" ht="21" customHeight="1">
      <c r="A112" s="417" t="s">
        <v>36</v>
      </c>
      <c r="B112" s="418"/>
      <c r="C112" s="80">
        <f>'3'!D89</f>
        <v>576856</v>
      </c>
      <c r="D112" s="82"/>
    </row>
    <row r="113" spans="1:4" ht="66" customHeight="1">
      <c r="A113" s="399" t="s">
        <v>118</v>
      </c>
      <c r="B113" s="399"/>
      <c r="C113" s="399"/>
      <c r="D113" s="103"/>
    </row>
    <row r="114" spans="1:4" ht="45" customHeight="1">
      <c r="A114" s="391" t="s">
        <v>90</v>
      </c>
      <c r="B114" s="391"/>
      <c r="C114" s="391"/>
      <c r="D114" s="102"/>
    </row>
    <row r="115" spans="1:4">
      <c r="A115" s="400"/>
      <c r="B115" s="400"/>
      <c r="C115" s="400"/>
      <c r="D115" s="259"/>
    </row>
    <row r="116" spans="1:4" ht="15" customHeight="1">
      <c r="A116" s="89" t="s">
        <v>69</v>
      </c>
      <c r="B116" s="89"/>
      <c r="C116" s="219"/>
      <c r="D116" s="258"/>
    </row>
    <row r="117" spans="1:4" ht="26.25" customHeight="1">
      <c r="A117" s="60"/>
      <c r="B117" s="61"/>
      <c r="C117" s="250"/>
      <c r="D117" s="103"/>
    </row>
    <row r="118" spans="1:4" ht="17.25" customHeight="1">
      <c r="A118" s="60" t="s">
        <v>26</v>
      </c>
      <c r="B118" s="61" t="s">
        <v>27</v>
      </c>
      <c r="C118" s="250"/>
      <c r="D118" s="104"/>
    </row>
    <row r="119" spans="1:4" ht="15.75" customHeight="1">
      <c r="A119" s="60" t="s">
        <v>67</v>
      </c>
      <c r="B119" s="60" t="s">
        <v>68</v>
      </c>
      <c r="C119" s="250"/>
      <c r="D119" s="104"/>
    </row>
    <row r="120" spans="1:4" ht="18" customHeight="1">
      <c r="A120" s="401"/>
      <c r="B120" s="401"/>
      <c r="C120" s="401"/>
      <c r="D120" s="104"/>
    </row>
    <row r="121" spans="1:4" ht="30">
      <c r="A121" s="63" t="s">
        <v>28</v>
      </c>
      <c r="B121" s="63"/>
      <c r="C121" s="251"/>
      <c r="D121" s="256"/>
    </row>
    <row r="122" spans="1:4">
      <c r="A122" s="392"/>
      <c r="B122" s="392"/>
      <c r="C122" s="392"/>
      <c r="D122" s="90"/>
    </row>
    <row r="123" spans="1:4" ht="69">
      <c r="A123" s="65" t="s">
        <v>29</v>
      </c>
      <c r="B123" s="65" t="s">
        <v>67</v>
      </c>
      <c r="C123" s="218" t="s">
        <v>93</v>
      </c>
      <c r="D123" s="256"/>
    </row>
    <row r="124" spans="1:4">
      <c r="A124" s="68" t="s">
        <v>30</v>
      </c>
      <c r="B124" s="66" t="s">
        <v>65</v>
      </c>
      <c r="C124" s="218" t="s">
        <v>44</v>
      </c>
      <c r="D124" s="91"/>
    </row>
    <row r="125" spans="1:4" ht="34.5">
      <c r="A125" s="68" t="s">
        <v>31</v>
      </c>
      <c r="B125" s="60" t="s">
        <v>64</v>
      </c>
      <c r="C125" s="218"/>
      <c r="D125" s="92"/>
    </row>
    <row r="126" spans="1:4" ht="34.5">
      <c r="A126" s="69" t="s">
        <v>32</v>
      </c>
      <c r="B126" s="69" t="s">
        <v>63</v>
      </c>
      <c r="C126" s="218"/>
      <c r="D126" s="92"/>
    </row>
    <row r="127" spans="1:4" ht="24.75" customHeight="1">
      <c r="A127" s="69" t="s">
        <v>33</v>
      </c>
      <c r="B127" s="60" t="s">
        <v>34</v>
      </c>
      <c r="C127" s="218"/>
      <c r="D127" s="58"/>
    </row>
    <row r="128" spans="1:4" ht="51.75" customHeight="1">
      <c r="A128" s="93" t="s">
        <v>37</v>
      </c>
      <c r="B128" s="93" t="s">
        <v>62</v>
      </c>
      <c r="C128" s="218"/>
      <c r="D128" s="58"/>
    </row>
    <row r="129" spans="1:4">
      <c r="A129" s="393" t="s">
        <v>35</v>
      </c>
      <c r="B129" s="394"/>
      <c r="C129" s="218"/>
      <c r="D129" s="257"/>
    </row>
    <row r="130" spans="1:4" ht="17.25" customHeight="1">
      <c r="A130" s="94" t="s">
        <v>61</v>
      </c>
      <c r="B130" s="94"/>
      <c r="C130" s="260">
        <v>21</v>
      </c>
    </row>
    <row r="131" spans="1:4" ht="18" customHeight="1">
      <c r="A131" s="412" t="s">
        <v>36</v>
      </c>
      <c r="B131" s="412"/>
      <c r="C131" s="80">
        <f>'3'!D114</f>
        <v>602260.19999999995</v>
      </c>
    </row>
    <row r="132" spans="1:4" ht="21" customHeight="1">
      <c r="A132" s="58"/>
      <c r="B132" s="58"/>
      <c r="C132" s="74"/>
      <c r="D132" s="255"/>
    </row>
    <row r="133" spans="1:4" s="108" customFormat="1" ht="66" customHeight="1">
      <c r="A133" s="397" t="s">
        <v>119</v>
      </c>
      <c r="B133" s="397"/>
      <c r="C133" s="397"/>
    </row>
    <row r="134" spans="1:4" ht="27" customHeight="1">
      <c r="A134" s="391" t="s">
        <v>110</v>
      </c>
      <c r="B134" s="391"/>
      <c r="C134" s="391"/>
      <c r="D134" s="88"/>
    </row>
    <row r="135" spans="1:4">
      <c r="A135" s="400"/>
      <c r="B135" s="400"/>
      <c r="C135" s="400"/>
    </row>
    <row r="136" spans="1:4" s="57" customFormat="1" ht="16.5" customHeight="1">
      <c r="A136" s="89" t="s">
        <v>69</v>
      </c>
      <c r="B136" s="89"/>
      <c r="C136" s="219"/>
      <c r="D136" s="44"/>
    </row>
    <row r="137" spans="1:4">
      <c r="A137" s="60"/>
      <c r="B137" s="61"/>
      <c r="C137" s="250"/>
      <c r="D137" s="56"/>
    </row>
    <row r="138" spans="1:4" ht="15.75" customHeight="1">
      <c r="A138" s="60" t="s">
        <v>26</v>
      </c>
      <c r="B138" s="61" t="s">
        <v>27</v>
      </c>
      <c r="C138" s="250"/>
    </row>
    <row r="139" spans="1:4" s="81" customFormat="1" ht="15.75" customHeight="1">
      <c r="A139" s="60" t="s">
        <v>67</v>
      </c>
      <c r="B139" s="61" t="s">
        <v>68</v>
      </c>
      <c r="C139" s="250"/>
      <c r="D139" s="44"/>
    </row>
    <row r="140" spans="1:4" s="81" customFormat="1">
      <c r="A140" s="60"/>
      <c r="B140" s="60"/>
      <c r="C140" s="250"/>
    </row>
    <row r="141" spans="1:4" ht="18" customHeight="1">
      <c r="A141" s="63" t="s">
        <v>28</v>
      </c>
      <c r="B141" s="63"/>
      <c r="C141" s="251"/>
      <c r="D141" s="81"/>
    </row>
    <row r="142" spans="1:4" ht="63.75" customHeight="1">
      <c r="A142" s="65" t="s">
        <v>29</v>
      </c>
      <c r="B142" s="65" t="s">
        <v>67</v>
      </c>
      <c r="C142" s="218" t="s">
        <v>93</v>
      </c>
    </row>
    <row r="143" spans="1:4">
      <c r="A143" s="68" t="s">
        <v>30</v>
      </c>
      <c r="B143" s="66" t="s">
        <v>65</v>
      </c>
      <c r="C143" s="218" t="s">
        <v>44</v>
      </c>
    </row>
    <row r="144" spans="1:4" ht="34.5">
      <c r="A144" s="68" t="s">
        <v>31</v>
      </c>
      <c r="B144" s="60" t="s">
        <v>64</v>
      </c>
      <c r="C144" s="218"/>
    </row>
    <row r="145" spans="1:4" ht="34.5">
      <c r="A145" s="69" t="s">
        <v>32</v>
      </c>
      <c r="B145" s="69" t="s">
        <v>63</v>
      </c>
      <c r="C145" s="218"/>
    </row>
    <row r="146" spans="1:4">
      <c r="A146" s="69" t="s">
        <v>33</v>
      </c>
      <c r="B146" s="60" t="s">
        <v>34</v>
      </c>
      <c r="C146" s="218"/>
    </row>
    <row r="147" spans="1:4" ht="17.25" customHeight="1">
      <c r="A147" s="93" t="s">
        <v>37</v>
      </c>
      <c r="B147" s="93" t="s">
        <v>62</v>
      </c>
      <c r="C147" s="218"/>
    </row>
    <row r="148" spans="1:4" ht="69.75" hidden="1" customHeight="1">
      <c r="A148" s="393" t="s">
        <v>35</v>
      </c>
      <c r="B148" s="394"/>
      <c r="C148" s="218"/>
    </row>
    <row r="149" spans="1:4" ht="25.5" customHeight="1">
      <c r="A149" s="393" t="s">
        <v>35</v>
      </c>
      <c r="B149" s="394"/>
      <c r="C149" s="218"/>
    </row>
    <row r="150" spans="1:4">
      <c r="A150" s="94" t="s">
        <v>61</v>
      </c>
      <c r="B150" s="94"/>
      <c r="C150" s="54">
        <v>22</v>
      </c>
    </row>
    <row r="151" spans="1:4">
      <c r="A151" s="395" t="s">
        <v>36</v>
      </c>
      <c r="B151" s="396"/>
      <c r="C151" s="80">
        <f>'3'!D144</f>
        <v>895524.50000000012</v>
      </c>
    </row>
    <row r="152" spans="1:4">
      <c r="A152" s="58"/>
      <c r="B152" s="58"/>
      <c r="C152" s="74"/>
    </row>
    <row r="153" spans="1:4">
      <c r="A153" s="107"/>
      <c r="B153" s="107"/>
      <c r="C153" s="219"/>
    </row>
    <row r="154" spans="1:4">
      <c r="A154" s="108"/>
      <c r="B154" s="108"/>
      <c r="C154" s="29"/>
      <c r="D154" s="44" t="s">
        <v>92</v>
      </c>
    </row>
    <row r="155" spans="1:4" ht="66" customHeight="1">
      <c r="A155" s="397" t="s">
        <v>120</v>
      </c>
      <c r="B155" s="397"/>
      <c r="C155" s="397"/>
    </row>
    <row r="157" spans="1:4">
      <c r="A157" s="391" t="s">
        <v>91</v>
      </c>
      <c r="B157" s="391"/>
      <c r="C157" s="391"/>
    </row>
    <row r="158" spans="1:4">
      <c r="A158" s="89" t="s">
        <v>69</v>
      </c>
      <c r="B158" s="89"/>
      <c r="C158" s="219"/>
    </row>
    <row r="159" spans="1:4">
      <c r="A159" s="60"/>
      <c r="B159" s="61"/>
      <c r="C159" s="250"/>
    </row>
    <row r="160" spans="1:4">
      <c r="A160" s="60" t="s">
        <v>26</v>
      </c>
      <c r="B160" s="61" t="s">
        <v>27</v>
      </c>
      <c r="C160" s="250"/>
      <c r="D160" s="97"/>
    </row>
    <row r="161" spans="1:3">
      <c r="A161" s="60" t="s">
        <v>67</v>
      </c>
      <c r="B161" s="61" t="s">
        <v>68</v>
      </c>
      <c r="C161" s="250"/>
    </row>
    <row r="162" spans="1:3">
      <c r="A162" s="60"/>
      <c r="B162" s="60"/>
      <c r="C162" s="250"/>
    </row>
    <row r="163" spans="1:3" ht="30">
      <c r="A163" s="63" t="s">
        <v>28</v>
      </c>
      <c r="B163" s="63"/>
      <c r="C163" s="251"/>
    </row>
    <row r="164" spans="1:3">
      <c r="A164" s="392"/>
      <c r="B164" s="392"/>
      <c r="C164" s="392"/>
    </row>
    <row r="165" spans="1:3" ht="69">
      <c r="A165" s="65" t="s">
        <v>29</v>
      </c>
      <c r="B165" s="65" t="s">
        <v>67</v>
      </c>
      <c r="C165" s="218" t="s">
        <v>93</v>
      </c>
    </row>
    <row r="166" spans="1:3">
      <c r="A166" s="68" t="s">
        <v>30</v>
      </c>
      <c r="B166" s="66" t="s">
        <v>65</v>
      </c>
      <c r="C166" s="218" t="s">
        <v>44</v>
      </c>
    </row>
    <row r="167" spans="1:3" ht="34.5">
      <c r="A167" s="68" t="s">
        <v>31</v>
      </c>
      <c r="B167" s="60" t="s">
        <v>64</v>
      </c>
      <c r="C167" s="218"/>
    </row>
    <row r="168" spans="1:3" ht="34.5">
      <c r="A168" s="69" t="s">
        <v>32</v>
      </c>
      <c r="B168" s="69" t="s">
        <v>63</v>
      </c>
      <c r="C168" s="218"/>
    </row>
    <row r="169" spans="1:3">
      <c r="A169" s="69" t="s">
        <v>33</v>
      </c>
      <c r="B169" s="60" t="s">
        <v>34</v>
      </c>
      <c r="C169" s="218"/>
    </row>
    <row r="170" spans="1:3" ht="51.75">
      <c r="A170" s="93" t="s">
        <v>37</v>
      </c>
      <c r="B170" s="93" t="s">
        <v>62</v>
      </c>
      <c r="C170" s="218"/>
    </row>
    <row r="171" spans="1:3">
      <c r="A171" s="393" t="s">
        <v>35</v>
      </c>
      <c r="B171" s="394"/>
      <c r="C171" s="218"/>
    </row>
    <row r="172" spans="1:3">
      <c r="A172" s="94" t="s">
        <v>61</v>
      </c>
      <c r="B172" s="94"/>
      <c r="C172" s="54">
        <v>17</v>
      </c>
    </row>
    <row r="173" spans="1:3">
      <c r="A173" s="395" t="s">
        <v>36</v>
      </c>
      <c r="B173" s="396"/>
      <c r="C173" s="80">
        <f>'3'!D181</f>
        <v>361944.39999999997</v>
      </c>
    </row>
    <row r="174" spans="1:3">
      <c r="A174" s="58"/>
      <c r="B174" s="58"/>
      <c r="C174" s="74"/>
    </row>
    <row r="175" spans="1:3" ht="66" customHeight="1">
      <c r="A175" s="397" t="s">
        <v>443</v>
      </c>
      <c r="B175" s="397"/>
      <c r="C175" s="397"/>
    </row>
    <row r="177" spans="1:4">
      <c r="A177" s="391" t="s">
        <v>442</v>
      </c>
      <c r="B177" s="391"/>
      <c r="C177" s="391"/>
    </row>
    <row r="178" spans="1:4">
      <c r="A178" s="89" t="s">
        <v>69</v>
      </c>
      <c r="B178" s="89"/>
      <c r="C178" s="219"/>
    </row>
    <row r="179" spans="1:4">
      <c r="A179" s="60"/>
      <c r="B179" s="61"/>
      <c r="C179" s="250"/>
    </row>
    <row r="180" spans="1:4">
      <c r="A180" s="60" t="s">
        <v>26</v>
      </c>
      <c r="B180" s="61" t="s">
        <v>27</v>
      </c>
      <c r="C180" s="250"/>
      <c r="D180" s="97"/>
    </row>
    <row r="181" spans="1:4">
      <c r="A181" s="60" t="s">
        <v>67</v>
      </c>
      <c r="B181" s="61" t="s">
        <v>68</v>
      </c>
      <c r="C181" s="250"/>
    </row>
    <row r="182" spans="1:4">
      <c r="A182" s="60"/>
      <c r="B182" s="60"/>
      <c r="C182" s="250"/>
    </row>
    <row r="183" spans="1:4" ht="30">
      <c r="A183" s="63" t="s">
        <v>28</v>
      </c>
      <c r="B183" s="63"/>
      <c r="C183" s="251"/>
    </row>
    <row r="184" spans="1:4">
      <c r="A184" s="392"/>
      <c r="B184" s="392"/>
      <c r="C184" s="392"/>
    </row>
    <row r="185" spans="1:4" ht="69">
      <c r="A185" s="65" t="s">
        <v>29</v>
      </c>
      <c r="B185" s="65" t="s">
        <v>67</v>
      </c>
      <c r="C185" s="218" t="s">
        <v>93</v>
      </c>
    </row>
    <row r="186" spans="1:4">
      <c r="A186" s="68" t="s">
        <v>30</v>
      </c>
      <c r="B186" s="66" t="s">
        <v>65</v>
      </c>
      <c r="C186" s="218" t="s">
        <v>44</v>
      </c>
    </row>
    <row r="187" spans="1:4" ht="34.5">
      <c r="A187" s="68" t="s">
        <v>31</v>
      </c>
      <c r="B187" s="60" t="s">
        <v>64</v>
      </c>
      <c r="C187" s="218"/>
    </row>
    <row r="188" spans="1:4" ht="34.5">
      <c r="A188" s="69" t="s">
        <v>32</v>
      </c>
      <c r="B188" s="69" t="s">
        <v>63</v>
      </c>
      <c r="C188" s="218"/>
    </row>
    <row r="189" spans="1:4">
      <c r="A189" s="69" t="s">
        <v>33</v>
      </c>
      <c r="B189" s="60" t="s">
        <v>34</v>
      </c>
      <c r="C189" s="218"/>
    </row>
    <row r="190" spans="1:4" ht="51.75">
      <c r="A190" s="93" t="s">
        <v>37</v>
      </c>
      <c r="B190" s="93" t="s">
        <v>62</v>
      </c>
      <c r="C190" s="218"/>
    </row>
    <row r="191" spans="1:4">
      <c r="A191" s="393" t="s">
        <v>35</v>
      </c>
      <c r="B191" s="394"/>
      <c r="C191" s="218"/>
    </row>
    <row r="192" spans="1:4">
      <c r="A192" s="94" t="s">
        <v>61</v>
      </c>
      <c r="B192" s="94"/>
      <c r="C192" s="54">
        <v>4</v>
      </c>
    </row>
    <row r="193" spans="1:4">
      <c r="A193" s="395" t="s">
        <v>36</v>
      </c>
      <c r="B193" s="396"/>
      <c r="C193" s="80">
        <f>'3'!D205</f>
        <v>177997.90000000002</v>
      </c>
    </row>
    <row r="194" spans="1:4">
      <c r="A194" s="58"/>
      <c r="B194" s="58"/>
      <c r="C194" s="74"/>
    </row>
    <row r="195" spans="1:4" ht="66" customHeight="1">
      <c r="A195" s="397" t="s">
        <v>445</v>
      </c>
      <c r="B195" s="397"/>
      <c r="C195" s="397"/>
    </row>
    <row r="197" spans="1:4">
      <c r="A197" s="391" t="s">
        <v>444</v>
      </c>
      <c r="B197" s="391"/>
      <c r="C197" s="391"/>
    </row>
    <row r="198" spans="1:4">
      <c r="A198" s="89" t="s">
        <v>69</v>
      </c>
      <c r="B198" s="89"/>
      <c r="C198" s="219"/>
    </row>
    <row r="199" spans="1:4">
      <c r="A199" s="60"/>
      <c r="B199" s="61"/>
      <c r="C199" s="250"/>
    </row>
    <row r="200" spans="1:4">
      <c r="A200" s="60" t="s">
        <v>26</v>
      </c>
      <c r="B200" s="61" t="s">
        <v>27</v>
      </c>
      <c r="C200" s="250"/>
      <c r="D200" s="97"/>
    </row>
    <row r="201" spans="1:4">
      <c r="A201" s="60" t="s">
        <v>67</v>
      </c>
      <c r="B201" s="61" t="s">
        <v>68</v>
      </c>
      <c r="C201" s="250"/>
    </row>
    <row r="202" spans="1:4">
      <c r="A202" s="60"/>
      <c r="B202" s="60"/>
      <c r="C202" s="250"/>
    </row>
    <row r="203" spans="1:4" ht="30">
      <c r="A203" s="63" t="s">
        <v>28</v>
      </c>
      <c r="B203" s="63"/>
      <c r="C203" s="251"/>
    </row>
    <row r="204" spans="1:4">
      <c r="A204" s="392"/>
      <c r="B204" s="392"/>
      <c r="C204" s="392"/>
    </row>
    <row r="205" spans="1:4" ht="69">
      <c r="A205" s="65" t="s">
        <v>29</v>
      </c>
      <c r="B205" s="65" t="s">
        <v>67</v>
      </c>
      <c r="C205" s="218" t="s">
        <v>93</v>
      </c>
    </row>
    <row r="206" spans="1:4">
      <c r="A206" s="68" t="s">
        <v>30</v>
      </c>
      <c r="B206" s="66" t="s">
        <v>65</v>
      </c>
      <c r="C206" s="218" t="s">
        <v>44</v>
      </c>
    </row>
    <row r="207" spans="1:4" ht="34.5">
      <c r="A207" s="68" t="s">
        <v>31</v>
      </c>
      <c r="B207" s="60" t="s">
        <v>64</v>
      </c>
      <c r="C207" s="218"/>
    </row>
    <row r="208" spans="1:4" ht="34.5">
      <c r="A208" s="69" t="s">
        <v>32</v>
      </c>
      <c r="B208" s="69" t="s">
        <v>63</v>
      </c>
      <c r="C208" s="218"/>
    </row>
    <row r="209" spans="1:4">
      <c r="A209" s="69" t="s">
        <v>33</v>
      </c>
      <c r="B209" s="60" t="s">
        <v>34</v>
      </c>
      <c r="C209" s="218"/>
    </row>
    <row r="210" spans="1:4" ht="51.75">
      <c r="A210" s="93" t="s">
        <v>37</v>
      </c>
      <c r="B210" s="93" t="s">
        <v>62</v>
      </c>
      <c r="C210" s="218"/>
    </row>
    <row r="211" spans="1:4">
      <c r="A211" s="393" t="s">
        <v>35</v>
      </c>
      <c r="B211" s="394"/>
      <c r="C211" s="218"/>
    </row>
    <row r="212" spans="1:4">
      <c r="A212" s="94" t="s">
        <v>61</v>
      </c>
      <c r="B212" s="94"/>
      <c r="C212" s="54">
        <v>6</v>
      </c>
    </row>
    <row r="213" spans="1:4">
      <c r="A213" s="395" t="s">
        <v>36</v>
      </c>
      <c r="B213" s="396"/>
      <c r="C213" s="80">
        <f>'3'!D211</f>
        <v>328637.3</v>
      </c>
    </row>
    <row r="214" spans="1:4">
      <c r="A214" s="58"/>
      <c r="B214" s="58"/>
      <c r="C214" s="74"/>
    </row>
    <row r="215" spans="1:4" ht="66" customHeight="1">
      <c r="A215" s="397" t="s">
        <v>457</v>
      </c>
      <c r="B215" s="397"/>
      <c r="C215" s="397"/>
    </row>
    <row r="217" spans="1:4">
      <c r="A217" s="391" t="s">
        <v>446</v>
      </c>
      <c r="B217" s="391"/>
      <c r="C217" s="391"/>
    </row>
    <row r="218" spans="1:4">
      <c r="A218" s="89" t="s">
        <v>69</v>
      </c>
      <c r="B218" s="89"/>
      <c r="C218" s="219"/>
    </row>
    <row r="219" spans="1:4">
      <c r="A219" s="60"/>
      <c r="B219" s="61"/>
      <c r="C219" s="250"/>
    </row>
    <row r="220" spans="1:4">
      <c r="A220" s="60" t="s">
        <v>26</v>
      </c>
      <c r="B220" s="61" t="s">
        <v>27</v>
      </c>
      <c r="C220" s="250"/>
      <c r="D220" s="97"/>
    </row>
    <row r="221" spans="1:4">
      <c r="A221" s="60" t="s">
        <v>67</v>
      </c>
      <c r="B221" s="61" t="s">
        <v>68</v>
      </c>
      <c r="C221" s="250"/>
    </row>
    <row r="222" spans="1:4">
      <c r="A222" s="60"/>
      <c r="B222" s="60"/>
      <c r="C222" s="250"/>
    </row>
    <row r="223" spans="1:4" ht="30">
      <c r="A223" s="63" t="s">
        <v>28</v>
      </c>
      <c r="B223" s="63"/>
      <c r="C223" s="251"/>
    </row>
    <row r="224" spans="1:4">
      <c r="A224" s="392"/>
      <c r="B224" s="392"/>
      <c r="C224" s="392"/>
    </row>
    <row r="225" spans="1:3" ht="69">
      <c r="A225" s="65" t="s">
        <v>29</v>
      </c>
      <c r="B225" s="65" t="s">
        <v>67</v>
      </c>
      <c r="C225" s="218" t="s">
        <v>93</v>
      </c>
    </row>
    <row r="226" spans="1:3">
      <c r="A226" s="68" t="s">
        <v>30</v>
      </c>
      <c r="B226" s="66" t="s">
        <v>65</v>
      </c>
      <c r="C226" s="218" t="s">
        <v>44</v>
      </c>
    </row>
    <row r="227" spans="1:3" ht="34.5">
      <c r="A227" s="68" t="s">
        <v>31</v>
      </c>
      <c r="B227" s="60" t="s">
        <v>64</v>
      </c>
      <c r="C227" s="218"/>
    </row>
    <row r="228" spans="1:3" ht="34.5">
      <c r="A228" s="69" t="s">
        <v>32</v>
      </c>
      <c r="B228" s="69" t="s">
        <v>63</v>
      </c>
      <c r="C228" s="218"/>
    </row>
    <row r="229" spans="1:3">
      <c r="A229" s="69" t="s">
        <v>33</v>
      </c>
      <c r="B229" s="60" t="s">
        <v>34</v>
      </c>
      <c r="C229" s="218"/>
    </row>
    <row r="230" spans="1:3" ht="51.75">
      <c r="A230" s="93" t="s">
        <v>37</v>
      </c>
      <c r="B230" s="93" t="s">
        <v>62</v>
      </c>
      <c r="C230" s="218"/>
    </row>
    <row r="231" spans="1:3">
      <c r="A231" s="393" t="s">
        <v>35</v>
      </c>
      <c r="B231" s="394"/>
      <c r="C231" s="218"/>
    </row>
    <row r="232" spans="1:3">
      <c r="A232" s="94" t="s">
        <v>61</v>
      </c>
      <c r="B232" s="94"/>
      <c r="C232" s="54">
        <v>3</v>
      </c>
    </row>
    <row r="233" spans="1:3">
      <c r="A233" s="395" t="s">
        <v>36</v>
      </c>
      <c r="B233" s="396"/>
      <c r="C233" s="80">
        <f>'3'!D226</f>
        <v>103494.5</v>
      </c>
    </row>
    <row r="234" spans="1:3">
      <c r="A234" s="58"/>
      <c r="B234" s="58"/>
      <c r="C234" s="74"/>
    </row>
    <row r="235" spans="1:3" ht="60.75" customHeight="1">
      <c r="A235" s="403" t="s">
        <v>121</v>
      </c>
      <c r="B235" s="403"/>
      <c r="C235" s="403"/>
    </row>
    <row r="236" spans="1:3">
      <c r="A236" s="73"/>
      <c r="B236" s="73"/>
      <c r="C236" s="252"/>
    </row>
    <row r="237" spans="1:3">
      <c r="A237" s="391" t="s">
        <v>76</v>
      </c>
      <c r="B237" s="391"/>
      <c r="C237" s="391"/>
    </row>
    <row r="238" spans="1:3">
      <c r="A238" s="95"/>
      <c r="B238" s="95"/>
      <c r="C238" s="253"/>
    </row>
    <row r="239" spans="1:3">
      <c r="A239" s="400" t="s">
        <v>69</v>
      </c>
      <c r="B239" s="400"/>
      <c r="C239" s="400"/>
    </row>
    <row r="240" spans="1:3">
      <c r="A240" s="176" t="s">
        <v>26</v>
      </c>
      <c r="B240" s="184" t="s">
        <v>27</v>
      </c>
      <c r="C240" s="242"/>
    </row>
    <row r="241" spans="1:3">
      <c r="A241" s="179" t="s">
        <v>158</v>
      </c>
      <c r="B241" s="183" t="s">
        <v>159</v>
      </c>
      <c r="C241" s="243"/>
    </row>
    <row r="242" spans="1:3">
      <c r="A242" s="181"/>
      <c r="B242" s="181"/>
      <c r="C242" s="243"/>
    </row>
    <row r="243" spans="1:3">
      <c r="A243" s="185" t="s">
        <v>28</v>
      </c>
      <c r="B243" s="182"/>
      <c r="C243" s="242"/>
    </row>
    <row r="244" spans="1:3">
      <c r="A244" s="181"/>
      <c r="B244" s="181"/>
      <c r="C244" s="242"/>
    </row>
    <row r="245" spans="1:3" ht="69">
      <c r="A245" s="176" t="s">
        <v>29</v>
      </c>
      <c r="B245" s="179" t="s">
        <v>158</v>
      </c>
      <c r="C245" s="244" t="s">
        <v>166</v>
      </c>
    </row>
    <row r="246" spans="1:3">
      <c r="A246" s="176" t="s">
        <v>30</v>
      </c>
      <c r="B246" s="179">
        <v>21001</v>
      </c>
      <c r="C246" s="245" t="s">
        <v>1</v>
      </c>
    </row>
    <row r="247" spans="1:3" ht="34.5">
      <c r="A247" s="176" t="s">
        <v>31</v>
      </c>
      <c r="B247" s="179" t="s">
        <v>161</v>
      </c>
      <c r="C247" s="404"/>
    </row>
    <row r="248" spans="1:3" ht="51.75">
      <c r="A248" s="176" t="s">
        <v>32</v>
      </c>
      <c r="B248" s="179" t="s">
        <v>164</v>
      </c>
      <c r="C248" s="405"/>
    </row>
    <row r="249" spans="1:3" ht="34.5">
      <c r="A249" s="176" t="s">
        <v>33</v>
      </c>
      <c r="B249" s="179" t="s">
        <v>130</v>
      </c>
      <c r="C249" s="405"/>
    </row>
    <row r="250" spans="1:3">
      <c r="A250" s="409" t="s">
        <v>35</v>
      </c>
      <c r="B250" s="409"/>
      <c r="C250" s="245"/>
    </row>
    <row r="251" spans="1:3" ht="17.25" customHeight="1">
      <c r="A251" s="407" t="s">
        <v>36</v>
      </c>
      <c r="B251" s="408"/>
      <c r="C251" s="328">
        <f>+'2'!F41</f>
        <v>1987577.2000000002</v>
      </c>
    </row>
    <row r="253" spans="1:3">
      <c r="A253" s="208"/>
      <c r="B253" s="208"/>
      <c r="C253" s="209"/>
    </row>
    <row r="254" spans="1:3" s="210" customFormat="1" ht="68.25" customHeight="1">
      <c r="A254" s="48" t="s">
        <v>29</v>
      </c>
      <c r="B254" s="48" t="s">
        <v>158</v>
      </c>
      <c r="C254" s="232" t="s">
        <v>459</v>
      </c>
    </row>
    <row r="255" spans="1:3" s="210" customFormat="1">
      <c r="A255" s="48" t="s">
        <v>30</v>
      </c>
      <c r="B255" s="48" t="s">
        <v>222</v>
      </c>
      <c r="C255" s="233" t="s">
        <v>1</v>
      </c>
    </row>
    <row r="256" spans="1:3" s="210" customFormat="1" ht="34.5">
      <c r="A256" s="205" t="s">
        <v>31</v>
      </c>
      <c r="B256" s="86" t="s">
        <v>223</v>
      </c>
      <c r="C256" s="233"/>
    </row>
    <row r="257" spans="1:3" s="210" customFormat="1" ht="34.5">
      <c r="A257" s="205" t="s">
        <v>32</v>
      </c>
      <c r="B257" s="204" t="s">
        <v>224</v>
      </c>
      <c r="C257" s="233"/>
    </row>
    <row r="258" spans="1:3" s="210" customFormat="1" ht="34.5">
      <c r="A258" s="254" t="s">
        <v>33</v>
      </c>
      <c r="B258" s="254" t="s">
        <v>225</v>
      </c>
      <c r="C258" s="233"/>
    </row>
    <row r="259" spans="1:3" s="210" customFormat="1">
      <c r="A259" s="379" t="s">
        <v>35</v>
      </c>
      <c r="B259" s="380"/>
      <c r="C259" s="234"/>
    </row>
    <row r="260" spans="1:3" s="207" customFormat="1">
      <c r="A260" s="378" t="s">
        <v>36</v>
      </c>
      <c r="B260" s="378"/>
      <c r="C260" s="180">
        <f>-C38</f>
        <v>-26657</v>
      </c>
    </row>
    <row r="261" spans="1:3" s="40" customFormat="1"/>
  </sheetData>
  <mergeCells count="70">
    <mergeCell ref="A21:B21"/>
    <mergeCell ref="A22:B22"/>
    <mergeCell ref="A23:B23"/>
    <mergeCell ref="A24:B24"/>
    <mergeCell ref="A148:B148"/>
    <mergeCell ref="A129:B129"/>
    <mergeCell ref="A58:C58"/>
    <mergeCell ref="A64:B64"/>
    <mergeCell ref="A75:C75"/>
    <mergeCell ref="A81:B81"/>
    <mergeCell ref="A93:C93"/>
    <mergeCell ref="A95:C95"/>
    <mergeCell ref="A97:C97"/>
    <mergeCell ref="A102:C102"/>
    <mergeCell ref="A110:B110"/>
    <mergeCell ref="A112:B112"/>
    <mergeCell ref="A8:C8"/>
    <mergeCell ref="A6:C6"/>
    <mergeCell ref="C17:C19"/>
    <mergeCell ref="A251:B251"/>
    <mergeCell ref="C247:C249"/>
    <mergeCell ref="A250:B250"/>
    <mergeCell ref="A25:B25"/>
    <mergeCell ref="A20:B20"/>
    <mergeCell ref="A164:C164"/>
    <mergeCell ref="A173:B173"/>
    <mergeCell ref="A237:C237"/>
    <mergeCell ref="A239:C239"/>
    <mergeCell ref="A171:B171"/>
    <mergeCell ref="A235:C235"/>
    <mergeCell ref="A131:B131"/>
    <mergeCell ref="A122:C122"/>
    <mergeCell ref="A57:C57"/>
    <mergeCell ref="A40:C40"/>
    <mergeCell ref="A41:C41"/>
    <mergeCell ref="A47:B47"/>
    <mergeCell ref="A175:C175"/>
    <mergeCell ref="A113:C113"/>
    <mergeCell ref="A114:C114"/>
    <mergeCell ref="A115:C115"/>
    <mergeCell ref="A120:C120"/>
    <mergeCell ref="A155:C155"/>
    <mergeCell ref="A157:C157"/>
    <mergeCell ref="A133:C133"/>
    <mergeCell ref="A134:C134"/>
    <mergeCell ref="A135:C135"/>
    <mergeCell ref="A149:B149"/>
    <mergeCell ref="A151:B151"/>
    <mergeCell ref="A215:C215"/>
    <mergeCell ref="A177:C177"/>
    <mergeCell ref="A184:C184"/>
    <mergeCell ref="A191:B191"/>
    <mergeCell ref="A193:B193"/>
    <mergeCell ref="A195:C195"/>
    <mergeCell ref="A260:B260"/>
    <mergeCell ref="A38:B38"/>
    <mergeCell ref="A259:B259"/>
    <mergeCell ref="A33:B33"/>
    <mergeCell ref="A34:B34"/>
    <mergeCell ref="A35:B35"/>
    <mergeCell ref="A36:B36"/>
    <mergeCell ref="A37:B37"/>
    <mergeCell ref="A217:C217"/>
    <mergeCell ref="A224:C224"/>
    <mergeCell ref="A231:B231"/>
    <mergeCell ref="A233:B233"/>
    <mergeCell ref="A197:C197"/>
    <mergeCell ref="A204:C204"/>
    <mergeCell ref="A211:B211"/>
    <mergeCell ref="A213:B213"/>
  </mergeCells>
  <pageMargins left="0.19685039370078741" right="0.19685039370078741" top="0.19685039370078741" bottom="0.19685039370078741" header="0.19685039370078741" footer="0.19685039370078741"/>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7"/>
  <sheetViews>
    <sheetView zoomScale="80" zoomScaleNormal="80" workbookViewId="0">
      <selection activeCell="E13" sqref="E13"/>
    </sheetView>
  </sheetViews>
  <sheetFormatPr defaultRowHeight="17.25"/>
  <cols>
    <col min="1" max="1" width="16" style="191" customWidth="1"/>
    <col min="2" max="2" width="57.5703125" style="189" bestFit="1" customWidth="1"/>
    <col min="3" max="3" width="11.5703125" style="189" bestFit="1" customWidth="1"/>
    <col min="4" max="4" width="11.42578125" style="189" customWidth="1"/>
    <col min="5" max="5" width="24.140625" style="190" customWidth="1"/>
    <col min="6" max="6" width="10.7109375" style="202" customWidth="1"/>
    <col min="7" max="7" width="16.85546875" style="190" customWidth="1"/>
    <col min="8" max="9" width="9.140625" style="189"/>
    <col min="10" max="10" width="20.7109375" style="189" customWidth="1"/>
    <col min="11" max="16384" width="9.140625" style="189"/>
  </cols>
  <sheetData>
    <row r="1" spans="1:10" s="196" customFormat="1" ht="17.25" customHeight="1">
      <c r="A1" s="424" t="s">
        <v>190</v>
      </c>
      <c r="B1" s="424"/>
      <c r="C1" s="424"/>
      <c r="D1" s="424"/>
      <c r="E1" s="424"/>
      <c r="F1" s="424"/>
      <c r="G1" s="424"/>
    </row>
    <row r="2" spans="1:10" s="196" customFormat="1" ht="17.25" customHeight="1">
      <c r="A2" s="424" t="s">
        <v>24</v>
      </c>
      <c r="B2" s="424"/>
      <c r="C2" s="424"/>
      <c r="D2" s="424"/>
      <c r="E2" s="424"/>
      <c r="F2" s="424"/>
      <c r="G2" s="424"/>
    </row>
    <row r="3" spans="1:10" s="196" customFormat="1" ht="17.25" customHeight="1">
      <c r="A3" s="424" t="s">
        <v>191</v>
      </c>
      <c r="B3" s="424"/>
      <c r="C3" s="424"/>
      <c r="D3" s="424"/>
      <c r="E3" s="424"/>
      <c r="F3" s="424"/>
      <c r="G3" s="424"/>
    </row>
    <row r="5" spans="1:10" ht="55.5" customHeight="1">
      <c r="A5" s="425" t="s">
        <v>192</v>
      </c>
      <c r="B5" s="425"/>
      <c r="C5" s="425"/>
      <c r="D5" s="425"/>
      <c r="E5" s="425"/>
      <c r="F5" s="425"/>
      <c r="G5" s="425"/>
    </row>
    <row r="6" spans="1:10" ht="73.5" customHeight="1">
      <c r="A6" s="426" t="s">
        <v>189</v>
      </c>
      <c r="B6" s="427" t="s">
        <v>188</v>
      </c>
      <c r="C6" s="427" t="s">
        <v>187</v>
      </c>
      <c r="D6" s="427" t="s">
        <v>186</v>
      </c>
      <c r="E6" s="428" t="s">
        <v>185</v>
      </c>
      <c r="F6" s="428" t="s">
        <v>167</v>
      </c>
      <c r="G6" s="428"/>
    </row>
    <row r="7" spans="1:10" ht="56.25" customHeight="1">
      <c r="A7" s="426"/>
      <c r="B7" s="427"/>
      <c r="C7" s="427"/>
      <c r="D7" s="427"/>
      <c r="E7" s="428"/>
      <c r="F7" s="198" t="s">
        <v>184</v>
      </c>
      <c r="G7" s="127" t="s">
        <v>183</v>
      </c>
    </row>
    <row r="8" spans="1:10">
      <c r="A8" s="419" t="s">
        <v>25</v>
      </c>
      <c r="B8" s="419"/>
      <c r="C8" s="419"/>
      <c r="D8" s="419"/>
      <c r="E8" s="419"/>
      <c r="F8" s="419"/>
      <c r="G8" s="127">
        <f>+G9</f>
        <v>-5962115.3449999997</v>
      </c>
    </row>
    <row r="9" spans="1:10">
      <c r="A9" s="194" t="s">
        <v>182</v>
      </c>
      <c r="B9" s="39" t="s">
        <v>181</v>
      </c>
      <c r="C9" s="39" t="s">
        <v>180</v>
      </c>
      <c r="D9" s="419" t="s">
        <v>150</v>
      </c>
      <c r="E9" s="419"/>
      <c r="F9" s="419"/>
      <c r="G9" s="127">
        <f>+G10+G32</f>
        <v>-5962115.3449999997</v>
      </c>
      <c r="H9" s="195"/>
    </row>
    <row r="10" spans="1:10">
      <c r="A10" s="194" t="s">
        <v>179</v>
      </c>
      <c r="B10" s="419" t="s">
        <v>131</v>
      </c>
      <c r="C10" s="419"/>
      <c r="D10" s="419"/>
      <c r="E10" s="419"/>
      <c r="F10" s="419"/>
      <c r="G10" s="127">
        <f>+G11+G27</f>
        <v>-5988772.4009999996</v>
      </c>
    </row>
    <row r="11" spans="1:10" ht="17.25" customHeight="1">
      <c r="A11" s="421" t="s">
        <v>178</v>
      </c>
      <c r="B11" s="422"/>
      <c r="C11" s="422"/>
      <c r="D11" s="422"/>
      <c r="E11" s="422"/>
      <c r="F11" s="423"/>
      <c r="G11" s="127">
        <f>SUM(G12:G26)</f>
        <v>-6006640.0379999997</v>
      </c>
    </row>
    <row r="12" spans="1:10" s="192" customFormat="1">
      <c r="A12" s="212" t="s">
        <v>229</v>
      </c>
      <c r="B12" s="54" t="s">
        <v>177</v>
      </c>
      <c r="C12" s="54" t="s">
        <v>176</v>
      </c>
      <c r="D12" s="54" t="s">
        <v>174</v>
      </c>
      <c r="E12" s="157"/>
      <c r="F12" s="54">
        <v>1</v>
      </c>
      <c r="G12" s="203">
        <v>-600000</v>
      </c>
      <c r="J12" s="193"/>
    </row>
    <row r="13" spans="1:10" s="197" customFormat="1">
      <c r="A13" s="212" t="s">
        <v>230</v>
      </c>
      <c r="B13" s="54" t="s">
        <v>177</v>
      </c>
      <c r="C13" s="54" t="s">
        <v>176</v>
      </c>
      <c r="D13" s="54" t="s">
        <v>174</v>
      </c>
      <c r="E13" s="157"/>
      <c r="F13" s="54">
        <v>1</v>
      </c>
      <c r="G13" s="203">
        <v>-763466.755</v>
      </c>
      <c r="J13" s="193"/>
    </row>
    <row r="14" spans="1:10" s="197" customFormat="1">
      <c r="A14" s="212" t="s">
        <v>231</v>
      </c>
      <c r="B14" s="54" t="s">
        <v>177</v>
      </c>
      <c r="C14" s="54" t="s">
        <v>176</v>
      </c>
      <c r="D14" s="54" t="s">
        <v>174</v>
      </c>
      <c r="E14" s="157"/>
      <c r="F14" s="54">
        <v>1</v>
      </c>
      <c r="G14" s="203">
        <v>-943900</v>
      </c>
      <c r="J14" s="193"/>
    </row>
    <row r="15" spans="1:10" s="197" customFormat="1">
      <c r="A15" s="212" t="s">
        <v>232</v>
      </c>
      <c r="B15" s="54" t="s">
        <v>177</v>
      </c>
      <c r="C15" s="54" t="s">
        <v>176</v>
      </c>
      <c r="D15" s="54" t="s">
        <v>174</v>
      </c>
      <c r="E15" s="157"/>
      <c r="F15" s="54">
        <v>1</v>
      </c>
      <c r="G15" s="203">
        <v>15829.138999999999</v>
      </c>
      <c r="J15" s="193"/>
    </row>
    <row r="16" spans="1:10" s="197" customFormat="1">
      <c r="A16" s="212" t="s">
        <v>233</v>
      </c>
      <c r="B16" s="54" t="s">
        <v>177</v>
      </c>
      <c r="C16" s="54" t="s">
        <v>176</v>
      </c>
      <c r="D16" s="54" t="s">
        <v>174</v>
      </c>
      <c r="E16" s="157"/>
      <c r="F16" s="54">
        <v>1</v>
      </c>
      <c r="G16" s="203">
        <v>-2579339.7390000001</v>
      </c>
      <c r="J16" s="193"/>
    </row>
    <row r="17" spans="1:10" s="197" customFormat="1">
      <c r="A17" s="212" t="s">
        <v>235</v>
      </c>
      <c r="B17" s="54" t="s">
        <v>177</v>
      </c>
      <c r="C17" s="54" t="s">
        <v>176</v>
      </c>
      <c r="D17" s="54" t="s">
        <v>174</v>
      </c>
      <c r="E17" s="157">
        <v>853800517</v>
      </c>
      <c r="F17" s="54">
        <v>1</v>
      </c>
      <c r="G17" s="203">
        <f t="shared" ref="G17:G20" si="0">+F17*E17/1000</f>
        <v>853800.51699999999</v>
      </c>
      <c r="J17" s="193"/>
    </row>
    <row r="18" spans="1:10" s="197" customFormat="1">
      <c r="A18" s="212" t="s">
        <v>236</v>
      </c>
      <c r="B18" s="54" t="s">
        <v>177</v>
      </c>
      <c r="C18" s="54" t="s">
        <v>176</v>
      </c>
      <c r="D18" s="54" t="s">
        <v>174</v>
      </c>
      <c r="E18" s="157"/>
      <c r="F18" s="54">
        <v>1</v>
      </c>
      <c r="G18" s="203">
        <v>2889.9189999999999</v>
      </c>
      <c r="J18" s="193"/>
    </row>
    <row r="19" spans="1:10" s="197" customFormat="1">
      <c r="A19" s="212" t="s">
        <v>237</v>
      </c>
      <c r="B19" s="54" t="s">
        <v>177</v>
      </c>
      <c r="C19" s="54" t="s">
        <v>176</v>
      </c>
      <c r="D19" s="54" t="s">
        <v>174</v>
      </c>
      <c r="E19" s="157">
        <v>195902899</v>
      </c>
      <c r="F19" s="54">
        <v>1</v>
      </c>
      <c r="G19" s="203">
        <f t="shared" si="0"/>
        <v>195902.899</v>
      </c>
      <c r="J19" s="193"/>
    </row>
    <row r="20" spans="1:10" s="197" customFormat="1">
      <c r="A20" s="212" t="s">
        <v>238</v>
      </c>
      <c r="B20" s="54" t="s">
        <v>177</v>
      </c>
      <c r="C20" s="54" t="s">
        <v>176</v>
      </c>
      <c r="D20" s="54" t="s">
        <v>174</v>
      </c>
      <c r="E20" s="157">
        <v>95568804</v>
      </c>
      <c r="F20" s="54">
        <v>1</v>
      </c>
      <c r="G20" s="203">
        <f t="shared" si="0"/>
        <v>95568.804000000004</v>
      </c>
      <c r="J20" s="193"/>
    </row>
    <row r="21" spans="1:10" s="197" customFormat="1">
      <c r="A21" s="212" t="s">
        <v>239</v>
      </c>
      <c r="B21" s="54" t="s">
        <v>177</v>
      </c>
      <c r="C21" s="54" t="s">
        <v>176</v>
      </c>
      <c r="D21" s="54" t="s">
        <v>174</v>
      </c>
      <c r="E21" s="157"/>
      <c r="F21" s="54">
        <v>1</v>
      </c>
      <c r="G21" s="203">
        <v>-232773.014</v>
      </c>
      <c r="J21" s="193"/>
    </row>
    <row r="22" spans="1:10" s="213" customFormat="1">
      <c r="A22" s="212" t="s">
        <v>249</v>
      </c>
      <c r="B22" s="54" t="s">
        <v>177</v>
      </c>
      <c r="C22" s="54" t="s">
        <v>176</v>
      </c>
      <c r="D22" s="54" t="s">
        <v>174</v>
      </c>
      <c r="E22" s="157"/>
      <c r="F22" s="54">
        <v>1</v>
      </c>
      <c r="G22" s="203">
        <v>-1082199.504</v>
      </c>
      <c r="J22" s="193"/>
    </row>
    <row r="23" spans="1:10" s="197" customFormat="1">
      <c r="A23" s="212" t="s">
        <v>240</v>
      </c>
      <c r="B23" s="54" t="s">
        <v>177</v>
      </c>
      <c r="C23" s="54" t="s">
        <v>175</v>
      </c>
      <c r="D23" s="54" t="s">
        <v>174</v>
      </c>
      <c r="E23" s="157"/>
      <c r="F23" s="54">
        <v>1</v>
      </c>
      <c r="G23" s="203">
        <v>-961122.94200000004</v>
      </c>
      <c r="J23" s="193"/>
    </row>
    <row r="24" spans="1:10" s="197" customFormat="1">
      <c r="A24" s="212" t="s">
        <v>241</v>
      </c>
      <c r="B24" s="54" t="s">
        <v>177</v>
      </c>
      <c r="C24" s="54" t="s">
        <v>175</v>
      </c>
      <c r="D24" s="54" t="s">
        <v>174</v>
      </c>
      <c r="E24" s="157"/>
      <c r="F24" s="54">
        <v>1</v>
      </c>
      <c r="G24" s="203">
        <v>-61770.898000000001</v>
      </c>
      <c r="J24" s="193"/>
    </row>
    <row r="25" spans="1:10" s="197" customFormat="1">
      <c r="A25" s="212" t="s">
        <v>242</v>
      </c>
      <c r="B25" s="54" t="s">
        <v>177</v>
      </c>
      <c r="C25" s="54" t="s">
        <v>176</v>
      </c>
      <c r="D25" s="54" t="s">
        <v>174</v>
      </c>
      <c r="E25" s="272"/>
      <c r="F25" s="54">
        <v>1</v>
      </c>
      <c r="G25" s="203">
        <v>14400</v>
      </c>
      <c r="J25" s="193"/>
    </row>
    <row r="26" spans="1:10" s="197" customFormat="1">
      <c r="A26" s="212" t="s">
        <v>243</v>
      </c>
      <c r="B26" s="54" t="s">
        <v>177</v>
      </c>
      <c r="C26" s="54" t="s">
        <v>176</v>
      </c>
      <c r="D26" s="54" t="s">
        <v>174</v>
      </c>
      <c r="E26" s="198">
        <v>39541536</v>
      </c>
      <c r="F26" s="54">
        <v>1</v>
      </c>
      <c r="G26" s="203">
        <f t="shared" ref="G26:G31" si="1">+F26*E26/1000</f>
        <v>39541.536</v>
      </c>
      <c r="J26" s="193"/>
    </row>
    <row r="27" spans="1:10">
      <c r="A27" s="419" t="s">
        <v>209</v>
      </c>
      <c r="B27" s="419"/>
      <c r="C27" s="419"/>
      <c r="D27" s="419"/>
      <c r="E27" s="419"/>
      <c r="F27" s="419"/>
      <c r="G27" s="198">
        <f>SUM(G28:G31)</f>
        <v>17867.637000000002</v>
      </c>
    </row>
    <row r="28" spans="1:10">
      <c r="A28" s="54" t="s">
        <v>244</v>
      </c>
      <c r="B28" s="54" t="s">
        <v>214</v>
      </c>
      <c r="C28" s="54" t="s">
        <v>176</v>
      </c>
      <c r="D28" s="54" t="s">
        <v>174</v>
      </c>
      <c r="E28" s="215">
        <v>13644315</v>
      </c>
      <c r="F28" s="54">
        <v>1</v>
      </c>
      <c r="G28" s="203">
        <f t="shared" si="1"/>
        <v>13644.315000000001</v>
      </c>
    </row>
    <row r="29" spans="1:10">
      <c r="A29" s="54" t="s">
        <v>245</v>
      </c>
      <c r="B29" s="54" t="s">
        <v>214</v>
      </c>
      <c r="C29" s="54" t="s">
        <v>176</v>
      </c>
      <c r="D29" s="54" t="s">
        <v>174</v>
      </c>
      <c r="E29" s="198">
        <v>2828170</v>
      </c>
      <c r="F29" s="54">
        <v>1</v>
      </c>
      <c r="G29" s="203">
        <f t="shared" si="1"/>
        <v>2828.17</v>
      </c>
    </row>
    <row r="30" spans="1:10">
      <c r="A30" s="54" t="s">
        <v>244</v>
      </c>
      <c r="B30" s="54" t="s">
        <v>214</v>
      </c>
      <c r="C30" s="54" t="s">
        <v>176</v>
      </c>
      <c r="D30" s="54" t="s">
        <v>174</v>
      </c>
      <c r="E30" s="198">
        <v>965792</v>
      </c>
      <c r="F30" s="54">
        <v>1</v>
      </c>
      <c r="G30" s="203">
        <f t="shared" si="1"/>
        <v>965.79200000000003</v>
      </c>
    </row>
    <row r="31" spans="1:10">
      <c r="A31" s="54" t="s">
        <v>244</v>
      </c>
      <c r="B31" s="54" t="s">
        <v>214</v>
      </c>
      <c r="C31" s="54" t="s">
        <v>176</v>
      </c>
      <c r="D31" s="54" t="s">
        <v>174</v>
      </c>
      <c r="E31" s="198">
        <v>429360</v>
      </c>
      <c r="F31" s="54">
        <v>1</v>
      </c>
      <c r="G31" s="203">
        <f t="shared" si="1"/>
        <v>429.36</v>
      </c>
    </row>
    <row r="32" spans="1:10">
      <c r="A32" s="199" t="s">
        <v>211</v>
      </c>
      <c r="B32" s="420" t="s">
        <v>212</v>
      </c>
      <c r="C32" s="420"/>
      <c r="D32" s="420"/>
      <c r="E32" s="420"/>
      <c r="F32" s="420"/>
      <c r="G32" s="198">
        <f>+G34+G35+G36+G37</f>
        <v>26657.056</v>
      </c>
    </row>
    <row r="33" spans="1:7">
      <c r="A33" s="420" t="s">
        <v>178</v>
      </c>
      <c r="B33" s="420"/>
      <c r="C33" s="420"/>
      <c r="D33" s="420"/>
      <c r="E33" s="420"/>
      <c r="F33" s="420"/>
      <c r="G33" s="198"/>
    </row>
    <row r="34" spans="1:7" ht="34.5">
      <c r="A34" s="212" t="s">
        <v>246</v>
      </c>
      <c r="B34" s="200" t="s">
        <v>213</v>
      </c>
      <c r="C34" s="54" t="s">
        <v>176</v>
      </c>
      <c r="D34" s="201" t="s">
        <v>174</v>
      </c>
      <c r="E34" s="198">
        <v>26094016</v>
      </c>
      <c r="F34" s="54">
        <v>1</v>
      </c>
      <c r="G34" s="203">
        <f t="shared" ref="G34:G37" si="2">+F34*E34/1000</f>
        <v>26094.016</v>
      </c>
    </row>
    <row r="35" spans="1:7">
      <c r="A35" s="419" t="s">
        <v>209</v>
      </c>
      <c r="B35" s="419"/>
      <c r="C35" s="419"/>
      <c r="D35" s="419"/>
      <c r="E35" s="419"/>
      <c r="F35" s="419"/>
      <c r="G35" s="203"/>
    </row>
    <row r="36" spans="1:7">
      <c r="A36" s="212">
        <v>98111140</v>
      </c>
      <c r="B36" s="54" t="s">
        <v>215</v>
      </c>
      <c r="C36" s="54" t="s">
        <v>234</v>
      </c>
      <c r="D36" s="54" t="s">
        <v>174</v>
      </c>
      <c r="E36" s="198">
        <v>160900</v>
      </c>
      <c r="F36" s="54">
        <v>1</v>
      </c>
      <c r="G36" s="203">
        <f t="shared" si="2"/>
        <v>160.9</v>
      </c>
    </row>
    <row r="37" spans="1:7">
      <c r="A37" s="54" t="s">
        <v>247</v>
      </c>
      <c r="B37" s="54" t="s">
        <v>214</v>
      </c>
      <c r="C37" s="54" t="s">
        <v>176</v>
      </c>
      <c r="D37" s="54" t="s">
        <v>174</v>
      </c>
      <c r="E37" s="198">
        <v>402140</v>
      </c>
      <c r="F37" s="54">
        <v>1</v>
      </c>
      <c r="G37" s="203">
        <f t="shared" si="2"/>
        <v>402.14</v>
      </c>
    </row>
  </sheetData>
  <mergeCells count="18">
    <mergeCell ref="A1:G1"/>
    <mergeCell ref="A2:G2"/>
    <mergeCell ref="A3:G3"/>
    <mergeCell ref="A5:G5"/>
    <mergeCell ref="A6:A7"/>
    <mergeCell ref="B6:B7"/>
    <mergeCell ref="C6:C7"/>
    <mergeCell ref="D6:D7"/>
    <mergeCell ref="E6:E7"/>
    <mergeCell ref="F6:G6"/>
    <mergeCell ref="A35:F35"/>
    <mergeCell ref="A27:F27"/>
    <mergeCell ref="B32:F32"/>
    <mergeCell ref="A33:F33"/>
    <mergeCell ref="A8:F8"/>
    <mergeCell ref="D9:F9"/>
    <mergeCell ref="B10:F10"/>
    <mergeCell ref="A11:F11"/>
  </mergeCells>
  <pageMargins left="0.28000000000000003" right="0.25" top="0.75" bottom="0.75" header="0.3" footer="0.3"/>
  <pageSetup paperSize="9"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2</vt:i4>
      </vt:variant>
    </vt:vector>
  </HeadingPairs>
  <TitlesOfParts>
    <vt:vector size="10" baseType="lpstr">
      <vt:lpstr>1</vt:lpstr>
      <vt:lpstr>2</vt:lpstr>
      <vt:lpstr>3</vt:lpstr>
      <vt:lpstr>4</vt:lpstr>
      <vt:lpstr>5</vt:lpstr>
      <vt:lpstr>6</vt:lpstr>
      <vt:lpstr>7</vt:lpstr>
      <vt:lpstr>8</vt:lpstr>
      <vt:lpstr>'2'!Print_Titles</vt:lpstr>
      <vt:lpstr>'5'!Print_Titles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Hasmik Aperyan</dc:creator>
  <cp:keywords>https://mul2.gov.am/tasks/539778/oneclick/3havelvats2.xlsx?token=5f4ad8f69fb3377ea5499d47a6316f87</cp:keywords>
  <cp:lastModifiedBy>Narine Avetyan</cp:lastModifiedBy>
  <cp:lastPrinted>2021-12-15T11:56:33Z</cp:lastPrinted>
  <dcterms:created xsi:type="dcterms:W3CDTF">2020-01-16T08:04:10Z</dcterms:created>
  <dcterms:modified xsi:type="dcterms:W3CDTF">2021-12-16T05:24:38Z</dcterms:modified>
</cp:coreProperties>
</file>