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ubvencia\2021\ֆինանսավորում\438\կառ\"/>
    </mc:Choice>
  </mc:AlternateContent>
  <bookViews>
    <workbookView xWindow="0" yWindow="0" windowWidth="28800" windowHeight="12435" tabRatio="423" activeTab="6"/>
  </bookViews>
  <sheets>
    <sheet name="1" sheetId="51" r:id="rId1"/>
    <sheet name="2" sheetId="58" r:id="rId2"/>
    <sheet name="3" sheetId="59" r:id="rId3"/>
    <sheet name="4" sheetId="55" r:id="rId4"/>
    <sheet name="5" sheetId="62" r:id="rId5"/>
    <sheet name="6" sheetId="61" r:id="rId6"/>
    <sheet name="7" sheetId="57" r:id="rId7"/>
  </sheets>
  <externalReferences>
    <externalReference r:id="rId8"/>
    <externalReference r:id="rId9"/>
    <externalReference r:id="rId10"/>
  </externalReferences>
  <definedNames>
    <definedName name="_tab10" localSheetId="6">#REF!</definedName>
    <definedName name="_tab10">#REF!</definedName>
    <definedName name="_tab11" localSheetId="6">#REF!</definedName>
    <definedName name="_tab11">#REF!</definedName>
    <definedName name="_tab12" localSheetId="6">#REF!</definedName>
    <definedName name="_tab12">#REF!</definedName>
    <definedName name="_tab13" localSheetId="6">#REF!</definedName>
    <definedName name="_tab13">#REF!</definedName>
    <definedName name="_tab14" localSheetId="6">#REF!</definedName>
    <definedName name="_tab14">#REF!</definedName>
    <definedName name="_tab15" localSheetId="6">#REF!</definedName>
    <definedName name="_tab15">#REF!</definedName>
    <definedName name="_tab16" localSheetId="6">#REF!</definedName>
    <definedName name="_tab16">#REF!</definedName>
    <definedName name="_tab17" localSheetId="6">#REF!</definedName>
    <definedName name="_tab17">#REF!</definedName>
    <definedName name="_tab18" localSheetId="6">#REF!</definedName>
    <definedName name="_tab18">#REF!</definedName>
    <definedName name="_tab19" localSheetId="6">#REF!</definedName>
    <definedName name="_tab19">#REF!</definedName>
    <definedName name="_tab20" localSheetId="6">#REF!</definedName>
    <definedName name="_tab20">#REF!</definedName>
    <definedName name="_tab21" localSheetId="6">#REF!</definedName>
    <definedName name="_tab21">#REF!</definedName>
    <definedName name="_tab22" localSheetId="6">#REF!</definedName>
    <definedName name="_tab22">#REF!</definedName>
    <definedName name="_tab23" localSheetId="6">#REF!</definedName>
    <definedName name="_tab23">#REF!</definedName>
    <definedName name="_tab24" localSheetId="6">#REF!</definedName>
    <definedName name="_tab24">#REF!</definedName>
    <definedName name="_tab5" localSheetId="6">#REF!</definedName>
    <definedName name="_tab5">#REF!</definedName>
    <definedName name="_tab6" localSheetId="6">#REF!</definedName>
    <definedName name="_tab6">#REF!</definedName>
    <definedName name="_tab7" localSheetId="6">#REF!</definedName>
    <definedName name="_tab7">#REF!</definedName>
    <definedName name="_tab8" localSheetId="6">#REF!</definedName>
    <definedName name="_tab8">#REF!</definedName>
    <definedName name="_tab9" localSheetId="6">#REF!</definedName>
    <definedName name="_tab9">#REF!</definedName>
    <definedName name="AgencyCode" localSheetId="1">#REF!</definedName>
    <definedName name="AgencyCode">#REF!</definedName>
    <definedName name="AgencyName" localSheetId="1">#REF!</definedName>
    <definedName name="AgencyName">#REF!</definedName>
    <definedName name="Functional1" localSheetId="1">#REF!</definedName>
    <definedName name="Functional1">#REF!</definedName>
    <definedName name="PANature">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6">#REF!,#REF!,#REF!,#REF!,#REF!</definedName>
    <definedName name="par_qual">#REF!,#REF!,#REF!,#REF!,#REF!</definedName>
    <definedName name="par_time" localSheetId="6">#REF!,#REF!,#REF!,#REF!</definedName>
    <definedName name="par_time">#REF!,#REF!,#REF!,#REF!</definedName>
    <definedName name="par2.12s" localSheetId="6">#REF!</definedName>
    <definedName name="par2.12s">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6">#REF!,#REF!</definedName>
    <definedName name="par2.5s">#REF!,#REF!</definedName>
    <definedName name="par2.6s" localSheetId="6">#REF!,#REF!,#REF!,#REF!</definedName>
    <definedName name="par2.6s">#REF!,#REF!,#REF!,#REF!</definedName>
    <definedName name="par2.7s" localSheetId="6">#REF!,#REF!</definedName>
    <definedName name="par2.7s">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6">#REF!,#REF!</definedName>
    <definedName name="par4.10s">#REF!,#REF!</definedName>
    <definedName name="par4.11d" localSheetId="6">#REF!,#REF!,#REF!,#REF!,#REF!</definedName>
    <definedName name="par4.11d">#REF!,#REF!,#REF!,#REF!,#REF!</definedName>
    <definedName name="par4.12d" localSheetId="6">#REF!</definedName>
    <definedName name="par4.12d">#REF!</definedName>
    <definedName name="par4.13s" localSheetId="6">#REF!</definedName>
    <definedName name="par4.13s">#REF!</definedName>
    <definedName name="par4.14" localSheetId="6">#REF!,#REF!,#REF!,#REF!,#REF!,#REF!</definedName>
    <definedName name="par4.14">#REF!,#REF!,#REF!,#REF!,#REF!,#REF!</definedName>
    <definedName name="par4.15" localSheetId="6">#REF!,#REF!,#REF!</definedName>
    <definedName name="par4.15">#REF!,#REF!,#REF!</definedName>
    <definedName name="par4.16" localSheetId="6">#REF!,#REF!,#REF!</definedName>
    <definedName name="par4.16">#REF!,#REF!,#REF!</definedName>
    <definedName name="par4.17" localSheetId="6">#REF!,#REF!,#REF!,#REF!</definedName>
    <definedName name="par4.17">#REF!,#REF!,#REF!,#REF!</definedName>
    <definedName name="par4.18d" localSheetId="6">#REF!,#REF!</definedName>
    <definedName name="par4.18d">#REF!,#REF!</definedName>
    <definedName name="par4.19s" localSheetId="6">#REF!</definedName>
    <definedName name="par4.19s">#REF!</definedName>
    <definedName name="par4.20f" localSheetId="6">#REF!</definedName>
    <definedName name="par4.20f">#REF!</definedName>
    <definedName name="par4.21f" localSheetId="6">#REF!</definedName>
    <definedName name="par4.21f">#REF!</definedName>
    <definedName name="par4.22" localSheetId="6">#REF!</definedName>
    <definedName name="par4.22">#REF!</definedName>
    <definedName name="par4.4" localSheetId="6">#REF!</definedName>
    <definedName name="par4.4">#REF!</definedName>
    <definedName name="par4.5" localSheetId="6">#REF!</definedName>
    <definedName name="par4.5">#REF!</definedName>
    <definedName name="par4.6s" localSheetId="6">#REF!</definedName>
    <definedName name="par4.6s">#REF!</definedName>
    <definedName name="par4.7s" localSheetId="6">#REF!</definedName>
    <definedName name="par4.7s">#REF!</definedName>
    <definedName name="par4.8" localSheetId="6">#REF!,#REF!,#REF!,#REF!,#REF!</definedName>
    <definedName name="par4.8">#REF!,#REF!,#REF!,#REF!,#REF!</definedName>
    <definedName name="par4.9" localSheetId="6">#REF!,#REF!,#REF!,#REF!,#REF!,#REF!</definedName>
    <definedName name="par4.9">#REF!,#REF!,#REF!,#REF!,#REF!,#REF!</definedName>
    <definedName name="par5.1" localSheetId="6">#REF!,#REF!</definedName>
    <definedName name="par5.1">#REF!,#REF!</definedName>
    <definedName name="par5.3" localSheetId="6">#REF!,#REF!,#REF!,#REF!,#REF!,#REF!</definedName>
    <definedName name="par5.3">#REF!,#REF!,#REF!,#REF!,#REF!,#REF!</definedName>
    <definedName name="par5.4" localSheetId="6">#REF!,#REF!,#REF!,#REF!,#REF!</definedName>
    <definedName name="par5.4">#REF!,#REF!,#REF!,#REF!,#REF!</definedName>
    <definedName name="par5.5" localSheetId="6">#REF!</definedName>
    <definedName name="par5.5">#REF!</definedName>
    <definedName name="par5.6" localSheetId="6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Titles" localSheetId="1">'2'!$9:$10</definedName>
    <definedName name="_xlnm.Print_Titles" localSheetId="3">'4'!#REF!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Z_13F83A3E_B6D8_42AC_B920_567484E5956F_.wvu.Cols" localSheetId="1" hidden="1">'2'!#REF!,'2'!#REF!</definedName>
    <definedName name="Z_13F83A3E_B6D8_42AC_B920_567484E5956F_.wvu.PrintArea" localSheetId="1" hidden="1">'2'!$A$5:$C$12</definedName>
    <definedName name="Z_15B1EF34_1112_4495_91A9_A2B9971866BB_.wvu.Cols" localSheetId="1" hidden="1">'2'!#REF!</definedName>
    <definedName name="Z_28FBE60C_4D80_4C3C_B7B6_E911F1BA74D6_.wvu.Cols" localSheetId="1" hidden="1">'2'!#REF!,'2'!#REF!,'2'!#REF!</definedName>
    <definedName name="Z_28FBE60C_4D80_4C3C_B7B6_E911F1BA74D6_.wvu.PrintArea" localSheetId="1" hidden="1">'2'!$A$5:$C$12</definedName>
    <definedName name="Z_28FBE60C_4D80_4C3C_B7B6_E911F1BA74D6_.wvu.PrintTitles" localSheetId="1" hidden="1">'2'!#REF!</definedName>
    <definedName name="Z_6E1D33A1_9AEB_4C8B_97E5_3DA8F987F057_.wvu.PrintArea" localSheetId="1" hidden="1">'2'!$A$5:$C$12</definedName>
    <definedName name="Z_6E1D33A1_9AEB_4C8B_97E5_3DA8F987F057_.wvu.Rows" localSheetId="1" hidden="1">'2'!#REF!</definedName>
    <definedName name="Z_7F2E6424_D063_4EBF_A186_A35F70A8524B_.wvu.PrintArea" localSheetId="1" hidden="1">'2'!$A$5:$C$12</definedName>
    <definedName name="Z_7F2E6424_D063_4EBF_A186_A35F70A8524B_.wvu.Rows" localSheetId="1" hidden="1">'2'!#REF!</definedName>
    <definedName name="Z_DE3A1748_A9E6_4267_90C4_BD50F66A61E4_.wvu.PrintArea" localSheetId="1" hidden="1">'2'!$A$5:$C$12</definedName>
    <definedName name="Z_DE3A1748_A9E6_4267_90C4_BD50F66A61E4_.wvu.Rows" localSheetId="1" hidden="1">'2'!#REF!</definedName>
  </definedNames>
  <calcPr calcId="152511"/>
</workbook>
</file>

<file path=xl/calcChain.xml><?xml version="1.0" encoding="utf-8"?>
<calcChain xmlns="http://schemas.openxmlformats.org/spreadsheetml/2006/main">
  <c r="G74" i="59" l="1"/>
  <c r="G72" i="59" s="1"/>
  <c r="G78" i="59"/>
  <c r="G164" i="59"/>
  <c r="G89" i="59"/>
  <c r="G85" i="59"/>
  <c r="G12" i="59"/>
  <c r="D9" i="58" l="1"/>
  <c r="D11" i="58"/>
  <c r="D57" i="58" l="1"/>
  <c r="D55" i="58"/>
  <c r="D53" i="58" s="1"/>
  <c r="E17" i="62" l="1"/>
  <c r="E13" i="62" s="1"/>
  <c r="F20" i="62"/>
  <c r="E29" i="62"/>
  <c r="E25" i="62" s="1"/>
  <c r="E28" i="62"/>
  <c r="E24" i="62" s="1"/>
  <c r="E20" i="62" s="1"/>
  <c r="E16" i="62" s="1"/>
  <c r="E12" i="62" s="1"/>
  <c r="E27" i="62"/>
  <c r="E23" i="62" s="1"/>
  <c r="E19" i="62" s="1"/>
  <c r="E15" i="62" s="1"/>
  <c r="E26" i="62"/>
  <c r="E22" i="62" s="1"/>
  <c r="E18" i="62" s="1"/>
  <c r="E14" i="62" s="1"/>
  <c r="E10" i="62" s="1"/>
  <c r="F29" i="62"/>
  <c r="D29" i="62" s="1"/>
  <c r="F28" i="62" l="1"/>
  <c r="F24" i="62" s="1"/>
  <c r="F26" i="62" s="1"/>
  <c r="D26" i="62" s="1"/>
  <c r="D20" i="62"/>
  <c r="F19" i="62"/>
  <c r="F15" i="62" s="1"/>
  <c r="F13" i="62" s="1"/>
  <c r="F22" i="62"/>
  <c r="F12" i="62" s="1"/>
  <c r="F11" i="62" s="1"/>
  <c r="D15" i="62"/>
  <c r="E11" i="62"/>
  <c r="D28" i="62" l="1"/>
  <c r="D24" i="62"/>
  <c r="F10" i="62"/>
  <c r="F9" i="62" s="1"/>
  <c r="D22" i="62"/>
  <c r="F17" i="62"/>
  <c r="D17" i="62" s="1"/>
  <c r="D13" i="62"/>
  <c r="D19" i="62"/>
  <c r="D12" i="62"/>
  <c r="D11" i="62"/>
  <c r="D10" i="62" l="1"/>
  <c r="E9" i="62"/>
  <c r="D9" i="62" s="1"/>
  <c r="E41" i="55" l="1"/>
  <c r="D56" i="55" l="1"/>
  <c r="D58" i="55"/>
  <c r="D60" i="55"/>
  <c r="F57" i="55"/>
  <c r="D50" i="55"/>
  <c r="D52" i="55"/>
  <c r="F49" i="55"/>
  <c r="F43" i="55"/>
  <c r="D35" i="55"/>
  <c r="D40" i="55"/>
  <c r="D39" i="55"/>
  <c r="F45" i="55" l="1"/>
  <c r="F41" i="55"/>
  <c r="D41" i="55" s="1"/>
  <c r="D57" i="55"/>
  <c r="F55" i="55"/>
  <c r="D55" i="55" s="1"/>
  <c r="F51" i="55"/>
  <c r="D49" i="55"/>
  <c r="F59" i="55"/>
  <c r="D37" i="55"/>
  <c r="D59" i="55" l="1"/>
  <c r="F61" i="55"/>
  <c r="D51" i="55"/>
  <c r="F53" i="55"/>
  <c r="D61" i="55" l="1"/>
  <c r="F62" i="55"/>
  <c r="D62" i="55" s="1"/>
  <c r="F54" i="55"/>
  <c r="D54" i="55" s="1"/>
  <c r="D53" i="55"/>
  <c r="G200" i="59" l="1"/>
  <c r="G199" i="59" s="1"/>
  <c r="G198" i="59" s="1"/>
  <c r="G197" i="59" s="1"/>
  <c r="G195" i="59" s="1"/>
  <c r="G193" i="59" s="1"/>
  <c r="G191" i="59" s="1"/>
  <c r="G189" i="59" s="1"/>
  <c r="G187" i="59" s="1"/>
  <c r="G185" i="59" s="1"/>
  <c r="G183" i="59" s="1"/>
  <c r="G162" i="59"/>
  <c r="G160" i="59" s="1"/>
  <c r="G158" i="59" s="1"/>
  <c r="G147" i="59"/>
  <c r="G145" i="59" s="1"/>
  <c r="G136" i="59"/>
  <c r="G127" i="59"/>
  <c r="G118" i="59"/>
  <c r="G102" i="59"/>
  <c r="G93" i="59"/>
  <c r="G91" i="59" s="1"/>
  <c r="G70" i="59"/>
  <c r="G68" i="59"/>
  <c r="G66" i="59" s="1"/>
  <c r="G10" i="59" s="1"/>
  <c r="G65" i="59"/>
  <c r="G64" i="59" s="1"/>
  <c r="G63" i="59" s="1"/>
  <c r="G62" i="59" s="1"/>
  <c r="G61" i="59" s="1"/>
  <c r="G59" i="59"/>
  <c r="G58" i="59"/>
  <c r="G57" i="59" s="1"/>
  <c r="G56" i="59" s="1"/>
  <c r="G55" i="59" s="1"/>
  <c r="G54" i="59" s="1"/>
  <c r="G52" i="59"/>
  <c r="G51" i="59"/>
  <c r="G50" i="59" s="1"/>
  <c r="G49" i="59" s="1"/>
  <c r="G48" i="59" s="1"/>
  <c r="G47" i="59" s="1"/>
  <c r="G45" i="59"/>
  <c r="G44" i="59"/>
  <c r="G43" i="59" s="1"/>
  <c r="G42" i="59" s="1"/>
  <c r="G41" i="59" s="1"/>
  <c r="G40" i="59" s="1"/>
  <c r="G38" i="59"/>
  <c r="G37" i="59"/>
  <c r="G36" i="59" s="1"/>
  <c r="G35" i="59" s="1"/>
  <c r="G34" i="59" s="1"/>
  <c r="G33" i="59" s="1"/>
  <c r="G31" i="59"/>
  <c r="G30" i="59"/>
  <c r="G29" i="59" s="1"/>
  <c r="G28" i="59" s="1"/>
  <c r="G27" i="59" s="1"/>
  <c r="G26" i="59" s="1"/>
  <c r="G24" i="59" s="1"/>
  <c r="C138" i="58"/>
  <c r="C108" i="58"/>
  <c r="D50" i="58"/>
  <c r="D45" i="58"/>
  <c r="D39" i="58"/>
  <c r="D33" i="58"/>
  <c r="D20" i="58"/>
  <c r="D108" i="51"/>
  <c r="D101" i="51" s="1"/>
  <c r="D88" i="51"/>
  <c r="D75" i="51"/>
  <c r="D56" i="51"/>
  <c r="D26" i="51"/>
  <c r="D20" i="51"/>
  <c r="D12" i="51" s="1"/>
  <c r="D10" i="51"/>
  <c r="D19" i="58" l="1"/>
  <c r="D17" i="58" s="1"/>
  <c r="D15" i="58" s="1"/>
  <c r="D13" i="58" s="1"/>
  <c r="D11" i="51"/>
  <c r="G87" i="59"/>
  <c r="G22" i="59"/>
  <c r="G20" i="59" s="1"/>
  <c r="G18" i="59" s="1"/>
  <c r="G116" i="59"/>
  <c r="G114" i="59" s="1"/>
  <c r="G112" i="59" s="1"/>
  <c r="C158" i="57"/>
  <c r="C172" i="61"/>
  <c r="C24" i="61"/>
  <c r="G16" i="59" l="1"/>
  <c r="G14" i="59" s="1"/>
  <c r="D20" i="55"/>
  <c r="D45" i="55" l="1"/>
  <c r="D43" i="55"/>
  <c r="D48" i="55"/>
  <c r="F47" i="55" l="1"/>
  <c r="D47" i="55" s="1"/>
  <c r="F32" i="55"/>
  <c r="D32" i="55" s="1"/>
  <c r="D34" i="55"/>
  <c r="D33" i="55"/>
  <c r="E28" i="55"/>
  <c r="E30" i="55" s="1"/>
  <c r="F28" i="55" l="1"/>
  <c r="F30" i="55" s="1"/>
  <c r="D30" i="55" s="1"/>
  <c r="D28" i="55" l="1"/>
  <c r="D22" i="55"/>
  <c r="D24" i="55" s="1"/>
  <c r="D27" i="55" s="1"/>
  <c r="F27" i="55" s="1"/>
  <c r="F24" i="55" l="1"/>
  <c r="F22" i="55" s="1"/>
  <c r="F26" i="55"/>
  <c r="D26" i="55" s="1"/>
  <c r="D16" i="55" l="1"/>
  <c r="D18" i="55" s="1"/>
  <c r="D21" i="55" s="1"/>
  <c r="F21" i="55" s="1"/>
  <c r="F18" i="55" s="1"/>
  <c r="C276" i="57" l="1"/>
  <c r="C255" i="57"/>
  <c r="C235" i="57"/>
  <c r="C216" i="57"/>
  <c r="C195" i="57"/>
  <c r="C177" i="57"/>
  <c r="E14" i="55"/>
  <c r="E13" i="55" s="1"/>
  <c r="E10" i="55" s="1"/>
  <c r="E12" i="55" l="1"/>
  <c r="F16" i="55" l="1"/>
  <c r="F14" i="55" s="1"/>
  <c r="F13" i="55" s="1"/>
  <c r="F12" i="55" l="1"/>
  <c r="F10" i="55" s="1"/>
  <c r="D14" i="55" l="1"/>
  <c r="D10" i="55"/>
  <c r="D12" i="55"/>
  <c r="D13" i="55"/>
</calcChain>
</file>

<file path=xl/sharedStrings.xml><?xml version="1.0" encoding="utf-8"?>
<sst xmlns="http://schemas.openxmlformats.org/spreadsheetml/2006/main" count="1163" uniqueCount="364">
  <si>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</si>
  <si>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</si>
  <si>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</si>
  <si>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</si>
  <si>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</si>
  <si>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>Ցուցանիշների փոփոխությունը 
(ավելացումները նշված են դրական նշանով, իսկ նվազեցումները` փակագծերում)</t>
  </si>
  <si>
    <t>Հավելված N1</t>
  </si>
  <si>
    <t>հազար դրամ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</si>
  <si>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</si>
  <si>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</si>
  <si>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</si>
  <si>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</si>
  <si>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</si>
  <si>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</si>
  <si>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</si>
  <si>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</si>
  <si>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</si>
  <si>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</si>
  <si>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</si>
  <si>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</si>
  <si>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</si>
  <si>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</si>
  <si>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</si>
  <si>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</si>
  <si>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 xml:space="preserve"> ՀՀ տարածքային կառավարման և ենթակառուցվածքների նախարարություն</t>
  </si>
  <si>
    <t>ՀՀ կառավարության 2021 թվականի</t>
  </si>
  <si>
    <t>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</si>
  <si>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</si>
  <si>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</si>
  <si>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</si>
  <si>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</si>
  <si>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</si>
  <si>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</si>
  <si>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</si>
  <si>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</si>
  <si>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</si>
  <si>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</si>
  <si>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</si>
  <si>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 </t>
  </si>
  <si>
    <t xml:space="preserve"> Տարածքային զարգացում</t>
  </si>
  <si>
    <t xml:space="preserve">                                                                                                                              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</si>
  <si>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</si>
  <si>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</si>
  <si>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>Տարի</t>
  </si>
  <si>
    <t xml:space="preserve"> ԸՆԴԱՄԵՆԸ </t>
  </si>
  <si>
    <t>այդ թվում</t>
  </si>
  <si>
    <t xml:space="preserve"> Կապիտալ սուբվենցիաներ համայնքներին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</si>
  <si>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</si>
  <si>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</si>
  <si>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</si>
  <si>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- Կապիտալ սուբվենցիաներ համայնքներին</t>
  </si>
  <si>
    <t xml:space="preserve"> ԸՆԴՀԱՆՈՒՐ ԲՆՈՒՅԹԻ ՀԱՆՐԱՅԻՆ ԾԱՌԱՅՈՒԹՅՈՒՆՆԵՐ</t>
  </si>
  <si>
    <t>Միջոցառում</t>
  </si>
  <si>
    <t>Ծրագիր</t>
  </si>
  <si>
    <t xml:space="preserve"> ՀՀ համայնքների թիվ, հատ </t>
  </si>
  <si>
    <t xml:space="preserve"> ՀՀ համայնքներ </t>
  </si>
  <si>
    <t xml:space="preserve"> ՀՀ մարզերին սուբվենցիաների տրամադրում` ենթակառուցվածքների զարգացման նպատակով </t>
  </si>
  <si>
    <t xml:space="preserve"> ՀՀ մարզերին սուբվենցիաների տրամադրում` ենթակառուցվածքների զարգացման նպատակով_x000D_</t>
  </si>
  <si>
    <t xml:space="preserve"> 12007 </t>
  </si>
  <si>
    <t xml:space="preserve"> 1212 </t>
  </si>
  <si>
    <t xml:space="preserve"> Տարածքային զարգացում </t>
  </si>
  <si>
    <t xml:space="preserve"> ՄԱՍ 1. ՊԵՏԱԿԱՆ ՄԱՐՄՆԻ ԳԾՈՎ ԱՐԴՅՈՒՆՔԱՅԻՆ (ԿԱՏԱՐՈՂԱԿԱՆ) ՑՈՒՑԱՆԻՇՆԵՐԸ </t>
  </si>
  <si>
    <t xml:space="preserve"> 01</t>
  </si>
  <si>
    <t>______________ ի   N ___Ն որոշման</t>
  </si>
  <si>
    <t>ՀՀ կառավարություն</t>
  </si>
  <si>
    <t>ՀՀ Արագածոտնի մարզպետարան</t>
  </si>
  <si>
    <t xml:space="preserve">Մելիքգյուղ համայնքի խմելու ջրի ջրագծի հիմնանորոգում </t>
  </si>
  <si>
    <t>Օհանավան համայնքի ներհամայնքային փողոցների ասֆալտբետոնե ծածկույթի իրականացում և ասֆալտբետոնե ծածկույթի կապիտալ նորոգում</t>
  </si>
  <si>
    <t>Ներքին Բազմաբերդ համայնքի ջրամատակարարման ներտնտեսային ճյուղի արտաքին կոյուղագծի վերակառուցում</t>
  </si>
  <si>
    <t>ՀՀ Արմավիրի մարզպետարան</t>
  </si>
  <si>
    <t>Հացիկ համայնքի 16-րդ փողոի 4-րդ նրբանցքի թիվ 2 բազմաբնակարան շենքի տանիքի վերանորոգում</t>
  </si>
  <si>
    <t>Պտղունք համայնքի  Արաբո, Այգեստան, Եսայի Յաղուբյան փողոցների գազիֆիկացում</t>
  </si>
  <si>
    <t>Ջրաշեն համայնքի 1-ին փողոցի  կենտրոնական ճանապարհի մայթերի կառուցում</t>
  </si>
  <si>
    <t>Զարթոնք համայնքի մանկապարտեզի  կառուցում</t>
  </si>
  <si>
    <t>ՀՀ Գեղարքունիքի  մարզպետարան</t>
  </si>
  <si>
    <t>Սեմյոնովկա համայնքի նախկին մշակույթի տան տանիքի վերանորոգում</t>
  </si>
  <si>
    <t>Վարդենիկ համայնքի թիվ 11,33 և35 փողոցների խմելու ջրագծերի  վերանորոգման աշխատանքներ</t>
  </si>
  <si>
    <t>Գեղհովիտ համայնքի  փողոցների ասֆալտապատում</t>
  </si>
  <si>
    <t>Վարդաձոր համայնքի , 10-րդ, 16-րդ, 26-րդ, 28-րդ, 37-րդ,  41-րդ, 3-րդ, 19-րդ և  23-րդ փողոցների գիշերայի լուսավորության ցանցի կառուցում</t>
  </si>
  <si>
    <t>ՀՀ Լոռու մարզպետարան</t>
  </si>
  <si>
    <t>Շիրակամուտ համայնքի թիվ 8, 23, 24, 25 փողոցների լուսավորության համակարգի կառուցում</t>
  </si>
  <si>
    <t>Սպիտակ համայնքի 3 ԲԲՇ-ի /Ավետիսյան 17, Ալեք Մանուկյան 14, Թորոսյան 21/ էներգախնայողության և էներգաարդյունավետության բարձրացում</t>
  </si>
  <si>
    <t>ՀՀ Վայոց ձորի մարզպետարան</t>
  </si>
  <si>
    <t>Վայք համայնքի Ազատեկ և Արին բնակավայրերի փողոցների արտաքին  լուսավորության մասնակի կառուցման շինարարական աշխատանքներ/Ազատեկ/</t>
  </si>
  <si>
    <t xml:space="preserve"> ՀՀ Արմավիրի մարզպետարան</t>
  </si>
  <si>
    <t xml:space="preserve"> ՀՀ Գեղարքունիքի մարզպետարան</t>
  </si>
  <si>
    <t xml:space="preserve"> ՀՀ Լոռու մարզպետարան</t>
  </si>
  <si>
    <t xml:space="preserve"> Տարի </t>
  </si>
  <si>
    <t xml:space="preserve"> ՀՀ Արագածոտնի մարզպետարան </t>
  </si>
  <si>
    <t xml:space="preserve">Ծրագրի միջոցառումները </t>
  </si>
  <si>
    <t>Ցուցանիշների փոփոխությունները (ավելացումները նշված են փակագծերում)</t>
  </si>
  <si>
    <t xml:space="preserve"> ՀՀ Գեղարքունիքի մարզպետարան </t>
  </si>
  <si>
    <t xml:space="preserve"> ՀՀ Լոռու մարզպետարան </t>
  </si>
  <si>
    <t xml:space="preserve"> ՀՀ Վայոց ձորի մարզպետարան </t>
  </si>
  <si>
    <t xml:space="preserve"> </t>
  </si>
  <si>
    <t>Շամիրամ համայնքի 5-րդ փողոցի 2-րդ նրբ․,4-րդ փողոցի 1-ին նրբ․ և 1-ին փակուղի, 3-րդ փողոցի 1-ին նրբ․, 2-րդ փողոցի 2-րդ նրբ․, 1-ին փող․, 1-ին փող․ 3-րդ և 6-րդ նրբ․ ասֆալտապատում</t>
  </si>
  <si>
    <t>Արգավանդ համայնքի ոռոգման մայր ջրանցքի 1-ին փողոցի ԼՌ-60վաքերով ճյուղի 575մ հատվածի վերակառուցման շինարարակն աշխատանքներ հիմնանորոգում</t>
  </si>
  <si>
    <t xml:space="preserve">Լեռնանցք համայնքի ոռոգման համակարգի վերակառուցում </t>
  </si>
  <si>
    <t>Լեռնանցք համայնքի խմելու ջրագծի վերակառուցում/4-րդ, 5-րդ, 6-րդ և 7-րդ փողոցներ/</t>
  </si>
  <si>
    <t>ՀՀ Կոտայքի մարզպետարան</t>
  </si>
  <si>
    <t xml:space="preserve">Աբովյան քաղաքի Հատիս փողոցի հիմնանորոգում                   </t>
  </si>
  <si>
    <t>Մայակովսկի համայնքի մանկապարտեզի կահավորման համար գույքի ձեռքբերում</t>
  </si>
  <si>
    <t>Գառնի համայնքի ճանապարհային լուսավորության ցանցի կառուցում</t>
  </si>
  <si>
    <t xml:space="preserve"> ՀՀ Կոտայքի մարզպետարան</t>
  </si>
  <si>
    <t xml:space="preserve"> ՀՀ Վայոց ձորի մարզպետարան</t>
  </si>
  <si>
    <t xml:space="preserve"> ՀՀ Կոտայքի մարզպետարան </t>
  </si>
  <si>
    <t>\</t>
  </si>
  <si>
    <t xml:space="preserve">«ՀԱՅԱUՏԱՆԻ ՀԱՆՐԱՊԵՏՈՒԹՅԱՆ 2021 ԹՎԱԿԱՆԻ ՊԵՏԱԿԱՆ ԲՅՈՒՋԵԻ ՄԱUԻՆ» OՐԵՆՔԻ N 1 ՀԱՎԵԼՎԱԾԻ N 2 ԱՂՅՈՒՍԱԿՈՒՄ ԿԱՏԱՐՎՈՂ ՎԵՐԱԲԱՇԽՈՒՄԸ  ԵՎ ՀԱՅԱՍՏԱՆԻ ՀԱՆՐԱՊԵՏՈՒԹՅԱՆ ԿԱՌԱՎԱՐՈՒԹՅԱՆ 2020 ԹՎԱԿԱՆԻ ԴԵԿՏԵՄԲԵՐԻ 30-Ի N 2215-Ն ՈՐՈՇՄԱՆ N 5 ՀԱՎԵԼՎԱԾԻ N 1 ԱՂՅՈՒՍԱԿՈՒՄ ԿԱՏԱՐՎՈՂ ՓՈՓՈԽՈՒԹՅՈՒՆԸ ԵՎ ԼՐԱՑՈՒՄԸ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</si>
  <si>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Քաղաքային զարգացում</t>
  </si>
  <si>
    <t xml:space="preserve"> Եվրոպական ներդրումային բանկի աջակցությամբ իրականացվող Երևանի էներգաարդյունավետության ծրագրին պետական աջակցություն</t>
  </si>
  <si>
    <t>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</si>
  <si>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</si>
  <si>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</si>
  <si>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Ծրագրի շրջանակներում հանրային շենքերում իրականացվող էներգաարդյունավետության և էներգախնայողության աշխատանքներ</t>
  </si>
  <si>
    <t xml:space="preserve"> 12014</t>
  </si>
  <si>
    <t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</t>
  </si>
  <si>
    <t xml:space="preserve"> Երևանի մետրոպոլիտենի վերակառուցում</t>
  </si>
  <si>
    <t>-</t>
  </si>
  <si>
    <t xml:space="preserve"> 12003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</si>
  <si>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</t>
  </si>
  <si>
    <t xml:space="preserve"> ՀՀ համայնքներին քաղաքային լուսավորության ենթակառուցվածքի բարելավման համար տրամադրվող աջակցություն և ծառայություն</t>
  </si>
  <si>
    <t>Ծրագրային դասիչ</t>
  </si>
  <si>
    <t>Բյուջետային գլխավոր կարգադրիչների, ծրագրերի և միջոցառումների անվանումները</t>
  </si>
  <si>
    <t xml:space="preserve"> Ընդամենը </t>
  </si>
  <si>
    <t xml:space="preserve"> այդ թվում </t>
  </si>
  <si>
    <t xml:space="preserve"> Համաֆինան_x000D_-
սավորում </t>
  </si>
  <si>
    <t>ԸՆԴԱՄԵՆԸ 
այդ թվում</t>
  </si>
  <si>
    <t xml:space="preserve"> - ԸՆԹԱՑԻԿ ԾԱԽՍԵՐ </t>
  </si>
  <si>
    <t xml:space="preserve"> - ՈՉ ՖԻՆԱՆՍԱԿԱՆ ԱԿՏԻՎՆԵՐԻ ԳԾՈՎ ԾԱԽՍԵՐ </t>
  </si>
  <si>
    <t>ՀՀ  ՏԱՐԱԾՔԱՅԻՆ ԿԱՌԱՎԱՐՄԱՆ ԵՎ ԵՆԹԱԿԱՌՈՒՑՎԱԾՔՆԵՐԻ ՆԱԽԱՐԱՐՈՒԹՅՈՒՆ</t>
  </si>
  <si>
    <t>Հավելված N 3</t>
  </si>
  <si>
    <t>________     N ____-Ն որոշման</t>
  </si>
  <si>
    <t xml:space="preserve"> հազար դրամ 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</si>
  <si>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</si>
  <si>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</si>
  <si>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</si>
  <si>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</si>
  <si>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 xml:space="preserve"> Դաս</t>
  </si>
  <si>
    <t xml:space="preserve">  Տարի 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</si>
  <si>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</si>
  <si>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</si>
  <si>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ՀՀ մարզերին սուբվենցիաների տրամադրում՝ ենթակառուցվածքների զարգացման նպատակով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</si>
  <si>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</si>
  <si>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</si>
  <si>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</si>
  <si>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</si>
  <si>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</si>
  <si>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1157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</si>
  <si>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</si>
  <si>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</si>
  <si>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</si>
  <si>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</si>
  <si>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ՀԱՅԱՍՏԱՆԻ ՀԱՆՐԱՊԵՏՈՒԹՅԱՆ ԿԱՌԱՎԱՐՈՒԹՅԱՆ 2020 ԹՎԱԿԱՆԻ ԴԵԿՏԵՄԲԵՐԻ 30-Ի N 2215-Ն ՈՐՈՇՄԱՆ N 3 ԵՎ N 4 ՀԱՎԵԼՎԱԾՆԵՐՈՒՄ ԿԱՏԱՐՎՈՂ ՓՈՓՈԽՈՒԹՅՈՒՆՆԵՐԸ ԵՎ  ԼՐԱՑՈՒՄՆԵՐԸ</t>
  </si>
  <si>
    <t xml:space="preserve"> ՀՀ Արագածոտնի  մարզպետարան</t>
  </si>
  <si>
    <t xml:space="preserve"> 12006</t>
  </si>
  <si>
    <t xml:space="preserve"> ---------ի N ----------- որոշման</t>
  </si>
  <si>
    <t xml:space="preserve"> ՄԱՍ2. ՊԵՏԱԿԱՆ ՄԱՐՄՆԻ ԳԾՈՎ ԱՐԴՅՈՒՆՔԱՅԻՆ (ԿԱՏԱՐՈՂԱԿԱՆ) ՑՈՒՑԱՆԻՇՆԵՐԸ </t>
  </si>
  <si>
    <t>ՀՀ մարզերին սուբվենցիաների տրամադրում՛ ենթակառուցվածքների զարգացման նպատակով_x000D_</t>
  </si>
  <si>
    <t xml:space="preserve"> ՀՀ մարզերին սուբվենցիաների տրամադրում՛ ենթակառուցվածքների զարգացման նպատակով </t>
  </si>
  <si>
    <t>Համայնքների թիվ</t>
  </si>
  <si>
    <t xml:space="preserve"> 0 </t>
  </si>
  <si>
    <t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 </t>
  </si>
  <si>
    <t xml:space="preserve"> Երևանի մետրոպոլիտենի վերակառուցում </t>
  </si>
  <si>
    <t xml:space="preserve"> Շահառուների ընտրության չափանիշները </t>
  </si>
  <si>
    <t xml:space="preserve">  Մետրոպոլիտենից օգտվող ՀՀ բնակչություն </t>
  </si>
  <si>
    <t xml:space="preserve">  Հորատման աշխատանքներ, մ </t>
  </si>
  <si>
    <t xml:space="preserve">  Հակակոռոզիոն աշխատանքների իրականացում, խմ </t>
  </si>
  <si>
    <t xml:space="preserve"> Միջոցառումն իրականացնողի անվանումը՛ </t>
  </si>
  <si>
    <t>ՀՀ կառավարության 2021թ</t>
  </si>
  <si>
    <t>ՀԱՅԱՍՏԱՆԻ ՀԱՆՐԱՊԵՏՈՒԹՅԱՆ ԿԱՌԱՎԱՐՈՒԹՅԱՆ 2020 ԹՎԱԿԱՆԻ ԴԵԿՏԵՄԲԵՐԻ 30-Ի N 2215-Ն ՈՐՈՇՄԱՆ  N 9 ՀԱՎԵԼՎԱԾԻ  N 9.8 ԱՂՅՈՒՍԱԿՈՒՄ ԿԱՏԱՐՎՈՂ ՓՈՓՈԽՈՒԹՅՈՒՆՆԵՐԸ</t>
  </si>
  <si>
    <t xml:space="preserve"> 12003 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</si>
  <si>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 </t>
  </si>
  <si>
    <t xml:space="preserve"> ՀՀ համայնքներին քաղաքային լուսավորության ենթակառուցվածքի բարելավման համար տրամադրվող աջակցություն և ծառայություն </t>
  </si>
  <si>
    <t xml:space="preserve">  ՀՀ բնակչություն </t>
  </si>
  <si>
    <t>Երևան քաղաքի 28 փողոցների արտաքին լուսավորության ցանցի արդիականացում (LED տիպի լուսատուների տեղադրում, մալուխների ստորգետնյա անցկացում, հենասյուների վերանորոգում և փոխարինում), ավտոմատ կառավարման համակարգի ստեղծում, տոկոս</t>
  </si>
  <si>
    <t xml:space="preserve"> 12006 </t>
  </si>
  <si>
    <t xml:space="preserve"> Եվրոպական ներդրումային բանկի աջակցությամբ իրականացվող Երևանի էներգաարդյունավետության ծրագրին պետական աջակցություն </t>
  </si>
  <si>
    <t xml:space="preserve"> Ծրագրի շրջանակներում հանրային շենքերում իրականացվող էներգաարդյունավետության և էներգախնայողության աշխատանքներ </t>
  </si>
  <si>
    <t xml:space="preserve">  Երևան համայնք </t>
  </si>
  <si>
    <t xml:space="preserve"> Հիմնանորոգում, սեյսմիկ ամրացում, Էներգաարդյունավետության միջոցառումների իրականացում Երևանի ենթակայության գործող մանկապարտեզներում /համաֆինանսավորում/, հատ </t>
  </si>
  <si>
    <t xml:space="preserve">  էներգաարդյունավետության միջոցառումների իրականացում Երևանի ենթակայության գործող մանկապարտեզներում, հատ </t>
  </si>
  <si>
    <t xml:space="preserve">  Մանկապարտեզ հաճախող երեխաների համար անհրաժեշտ պայմանների ստեղծում, երեխա թիվ </t>
  </si>
  <si>
    <t xml:space="preserve"> 1157 </t>
  </si>
  <si>
    <t xml:space="preserve"> 12014 </t>
  </si>
  <si>
    <t xml:space="preserve"> Դրենաժային թունելի երկարացում, որից՛ </t>
  </si>
  <si>
    <t xml:space="preserve">  Տորկրեդ բետոնացման աշխատանքներ, մ </t>
  </si>
  <si>
    <t xml:space="preserve">  Մետաղական կառուցվածքների տեղադրման աշխատանքներ, մ </t>
  </si>
  <si>
    <t xml:space="preserve">  Նորոգման աշխատանքներ մետրոյի թունելներում, որից՛ </t>
  </si>
  <si>
    <t xml:space="preserve">  Դատարկ տեղերի լցոնում ՛ ըստ անհրաժեշտության, քմ </t>
  </si>
  <si>
    <t xml:space="preserve">  Դրենաժային միջոցառումների իրականացում, մ </t>
  </si>
  <si>
    <t xml:space="preserve">  Ստորգետնյա ջրերի հոսքի կրճատում 2016թ. համեմատ, տոկոս, </t>
  </si>
  <si>
    <t xml:space="preserve">  Պոմպակայանների անջատման հետևանքով էլեկտրաէներգիայի խնայողություն, կվտ/ժ, 2016թ.համեմատ 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</si>
  <si>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Բ, Գ)</t>
  </si>
  <si>
    <t xml:space="preserve"> Գյումրու փողոցային լուսավորության արդիականացում՛ փողոցային լուսավորության այլ ավտոմատ կառավարման համակարգի տեղադրում</t>
  </si>
  <si>
    <t>այդ թվում` ըստ կատարողների</t>
  </si>
  <si>
    <t>ՀՀ տարածքային կառավարման և ենթակառուցվածքների  նախարարություն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</si>
  <si>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</si>
  <si>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</si>
  <si>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</si>
  <si>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-Այլ մեքենաներ և սարքավորումներ</t>
  </si>
  <si>
    <t>Արևելյան եվրոպայի էներգախնայողության և բնապահպանական գործընկերության ֆոնդի_x000D_ աջակցությամբ իրականացվող Երևանի քաղաքային լուսավորության դրամաշնորհային ծրագրի կատարման ապահովում</t>
  </si>
  <si>
    <t>Եվրոպական միության հարևանության ներդրումային բանկի աջակցությամբ իրականացվող Երևանի մետրոպոլիտենի վերակառուցման երկրորդ դրամաշնորհային ծրագիր</t>
  </si>
  <si>
    <t xml:space="preserve"> 1212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</si>
  <si>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</si>
  <si>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</si>
  <si>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12007</t>
  </si>
  <si>
    <t xml:space="preserve"> ՀՀ մարզերին սուբվենցիաների տրամադրում՛ ենթակառուցվածքների զարգացման նպատակով</t>
  </si>
  <si>
    <t>Հավելված N 2</t>
  </si>
  <si>
    <t>-------------- ի N  --- -Ն որոշման</t>
  </si>
  <si>
    <t xml:space="preserve"> «ՀԱՅԱՍՏԱՆԻ  ՀԱՆՐԱՊԵՏՈՒԹՅԱՆ 2021 ԹՎԱԿԱՆԻ  ՊԵՏԱԿԱՆ ԲՅՈՒՋԵԻ ՄԱՍԻՆ» ՕՐԵՆՔԻ N 1 ՀԱՎԵԼՎԱԾԻ N 7  ԱՂՅՈՒՍԱԿՈՒՄ ԵՎ ՀԱՅԱՍՏԱՆԻ ՀԱՆՐԱՊԵՏՈՒԹՅԱՆ ԿԱՌԱՎԱՐՈՒԹՅԱՆ 2020 ԹՎԱԿԱՆԻ ԴԵԿՏԵՄԲԵՐԻ 30-Ի N 2215-Ն ՈՐՈՇՄԱՆ N 5 ՀԱՎԵԼՎԱԾԻ N 6 ԱՂՅՈՒՍԱԿՈՒՄ ԿԱՏԱՐՎՈՂ ԼՐԱՑՈՒՄՆԵՐԸ</t>
  </si>
  <si>
    <t>Վերակառուցման և զարգացման եվրոպական բանկի աջակցությամբ իրականացվող Գյումրու քաղաքային ճանապարհների դրամաշնորհային ծրագիր (Տրանշ Ա, Բ, Գ)</t>
  </si>
  <si>
    <t>Ցուցանիշների փոփոխությունը (նվազեցումները նշված են փակագծերում)</t>
  </si>
  <si>
    <t>Դրամաշնոր-
հային
միջոցներ</t>
  </si>
  <si>
    <r>
      <t> </t>
    </r>
    <r>
      <rPr>
        <sz val="12"/>
        <color theme="1"/>
        <rFont val="GHEA Grapalat"/>
        <family val="3"/>
      </rPr>
      <t>Տարածքային զարգացում</t>
    </r>
  </si>
  <si>
    <t xml:space="preserve">      </t>
  </si>
  <si>
    <t>Հավելված  N 4</t>
  </si>
  <si>
    <t>-------------- ի N ---- -Ն որոշման</t>
  </si>
  <si>
    <t>«ՀԱՅԱՍՏԱՆԻ  ՀԱՆՐԱՊԵՏՈՒԹՅԱՆ  2021 ԹՎԱԿԱՆԻ  ՊԵՏԱԿԱՆ ԲՅՈՒՋԵԻ ՄԱՍԻՆ» ՀԱՅԱՍՏԱՆԻ ՀԱՆՐԱՊԵՏՈՒԹՅԱՆ  ՕՐԵՆՔԻ N 1 ՀԱՎԵԼՎԱԾԻ N 5 ԱՂՅՈՒՍԱԿՈՒՄ ԵՎ ՀԱՅԱՍՏԱՆԻ ՀԱՆՐԱՊԵՏՈՒԹՅԱՆ ԿԱՌԱՎԱՐՈՒԹՅԱՆ 2020 ԹՎԱԿԱՆԻ ԴԵԿՏԵՄԲԵՐԻ 30-Ի N 2215-Ն ՈՐՈՇՄԱՆ N 5 ՀԱՎԵԼՎԱԾԻ N 4 ԱՂՅՈՒՍԱԿՈՒՄ ԿԱՏԱՐՎՈՂ ՓՈՓՈԽՈՒԹՅՈՒՆՆԵՐԸ</t>
  </si>
  <si>
    <t xml:space="preserve">Ցուցանիշների փոփոխությունը (ավելացումները նշված են դրական նշանով) </t>
  </si>
  <si>
    <t xml:space="preserve">Ցուցանիշների փոփոխությունը (նվազեցումները նշված են փակագծերում) </t>
  </si>
  <si>
    <t xml:space="preserve">ՀԱՅԱՍՏԱՆԻ ՀԱՆՐԱՊԵՏՈՒԹՅԱՆ ԿԱՌԱՎԱՐՈՒԹՅԱՆ 2020 ԹՎԱԿԱՆԻ ԴԵԿՏԵՄԲԵՐԻ 30-Ի N 2215-Ն ՈՐՈՇՄԱՆ N 9.1 ՀԱՎԵԼՎԱԾԻ N 9.1.48 ԱՂՅՈՒՍԱԿՈՒՄ ԿԱՏԱՐՎՈՂ ԼՐԱՑՈՒՄԸ </t>
  </si>
  <si>
    <t xml:space="preserve">ՀԱՅԱՍՏԱՆԻ ՀԱՆՐԱՊԵՏՈՒԹՅԱՆ ԿԱՌԱՎԱՐՈՒԹՅԱՆ 2020 ԹՎԱԿԱՆԻ ԴԵԿՏԵՄԲԵՐԻ 30-Ի N 2215-Ն ՈՐՈՇՄԱՆ N 9.1 ՀԱՎԵԼՎԱԾԻ N 9.1.50 ԱՂՅՈՒՍԱԿՈՒՄ ԿԱՏԱՐՎՈՂ ԼՐԱՑՈՒՄԸ </t>
  </si>
  <si>
    <t>Ցուցանիշների փոփոխությունները 
 (ավելացումները նշված են դրական նշանով)</t>
  </si>
  <si>
    <t xml:space="preserve">ՀԱՅԱՍՏԱՆԻ ՀԱՆՐԱՊԵՏՈՒԹՅԱՆ ԿԱՌԱՎԱՐՈՒԹՅԱՆ 2020 ԹՎԱԿԱՆԻ ԴԵԿՏԵՄԲԵՐԻ 30-Ի N 2215-Ն ՈՐՈՇՄԱՆ N 9.1 ՀԱՎԵԼՎԱԾԻ N 9.1.51 ԱՂՅՈՒՍԱԿՈՒՄ ԿԱՏԱՐՎՈՂ ԼՐԱՑՈՒՄԸ </t>
  </si>
  <si>
    <t xml:space="preserve">ՀԱՅԱՍՏԱՆԻ ՀԱՆՐԱՊԵՏՈՒԹՅԱՆ ԿԱՌԱՎԱՐՈՒԹՅԱՆ 2020 ԹՎԱԿԱՆԻ ԴԵԿՏԵՄԲԵՐԻ 30-Ի N 2215-Ն ՈՐՈՇՄԱՆ N 9.1 ՀԱՎԵԼՎԱԾԻ N 9.1.52 ԱՂՅՈՒՍԱԿՈՒՄ ԿԱՏԱՐՎՈՂ ԼՐԱՑՈՒՄԸ </t>
  </si>
  <si>
    <t xml:space="preserve">ՀԱՅԱՍՏԱՆԻ ՀԱՆՐԱՊԵՏՈՒԹՅԱՆ ԿԱՌԱՎԱՐՈՒԹՅԱՆ 2020 ԹՎԱԿԱՆԻ ԴԵԿՏԵՄԲԵՐԻ 30-Ի N 2215-Ն ՈՐՈՇՄԱՆ N 9.1 ՀԱՎԵԼՎԱԾԻ N 9.1.56 ԱՂՅՈՒՍԱԿՈՒՄ ԿԱՏԱՐՎՈՂ ԼՐԱՑՈՒՄԸ </t>
  </si>
  <si>
    <t xml:space="preserve">ՀԱՅԱՍՏԱՆԻ ՀԱՆՐԱՊԵՏՈՒԹՅԱՆ ԿԱՌԱՎԱՐՈՒԹՅԱՆ 2020 ԹՎԱԿԱՆԻ ԴԵԿՏԵՄԲԵՐԻ 30-Ի N 2215-Ն ՈՐՈՇՄԱՆ N 9.1 ՀԱՎԵԼՎԱԾԻ N 9.1.53 ԱՂՅՈՒՍԱԿՈՒՄ ԿԱՏԱՐՎՈՂ ԼՐԱՑՈՒՄԸ </t>
  </si>
  <si>
    <t xml:space="preserve">ՀԱՅԱՍՏԱՆԻ ՀԱՆՐԱՊԵՏՈՒԹՅԱՆ ԿԱՌԱՎԱՐՈՒԹՅԱՆ 2020 ԹՎԱԿԱՆԻ ԴԵԿՏԵՄԲԵՐԻ 30-Ի N 2215-Ն ՈՐՈՇՄԱՆ N 9.1 ՀԱՎԵԼՎԱԾԻ N 9.1.8 ԱՂՅՈՒՍԱԿՈՒՄ ԿԱՏԱՐՎՈՂ ԼՐԱՑՈՒՄԸ </t>
  </si>
  <si>
    <t xml:space="preserve"> Քաղաքային զարգացում </t>
  </si>
  <si>
    <t xml:space="preserve"> 12018 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</si>
  <si>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Բ, Գ) </t>
  </si>
  <si>
    <t xml:space="preserve"> Գյումրու փողոցային լուսավորության արդիականացում՛ փողոցային լուսավորության այլ ավտոմատ կառավարման համակարգի տեղադրում </t>
  </si>
  <si>
    <t xml:space="preserve">  Ընտրությունը կատարվել է իրագործելիության ուսումնասիրությունների հիման վրա </t>
  </si>
  <si>
    <t xml:space="preserve"> Գյումրի քաղաքի հիմնանորոգվող փողոցների (միջինը 9.5մ լայնությամբ  և 8.75 կմ երկարությամբ) թիվը՛ հատ </t>
  </si>
  <si>
    <t xml:space="preserve">  Գյումրի քաղաքի հարակից մայթերով (միջինում 4մ լայնությամբ) հիմնանորոգման  ենթակա թողոցների թիվը՛ հատ </t>
  </si>
  <si>
    <t xml:space="preserve">  Գյումրի քաղաքի փողոցների անձրևաջրերի հեռացման համակարգի հիմնանորոգում՛ հատ </t>
  </si>
  <si>
    <t xml:space="preserve">  Գյումրի քաղաքի փողոցների լուսավորության համակարգի հիմնանորոգում` լուսակետ հենասյունով՛ հատ </t>
  </si>
  <si>
    <t xml:space="preserve">  Քաղաքի 219 փողոցների լուսավորության համակարգի արդիականացում ավտոմատ կառավարման համակարգով՛ լուսակետ՛ հատ </t>
  </si>
  <si>
    <t xml:space="preserve">  Հիմնանորոգված փողոցների թիվը ընդհանուր փողոցային ցանցի թվի նկատմամբ՛ տոկոս </t>
  </si>
  <si>
    <t xml:space="preserve">  Հիմնանորոգված փողոցների հարակից մայթերի թիվը գոյություն ունեցող մայթերի թվի նկատմամբ՛ տոկոս </t>
  </si>
  <si>
    <t xml:space="preserve">  էլ էներգիայի և ծախսի տնտեսում՛ տոկոս </t>
  </si>
  <si>
    <t xml:space="preserve"> 12021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</si>
  <si>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</si>
  <si>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 xml:space="preserve"> ՀՀ համայնքներին տրանսպորտի և երթևեկության բարելավման համար տրամադրվող աջակցություն </t>
  </si>
  <si>
    <t xml:space="preserve"> 32004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</si>
  <si>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t>
  </si>
  <si>
    <t xml:space="preserve"> Կոշտ թափոնների կառավարման համակարգի բարելավում և նոր աղբավայրի ստեղծում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</si>
  <si>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</si>
  <si>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12002</t>
  </si>
  <si>
    <t xml:space="preserve"> ՀՀ  տարածքային կառավարման և ենթակառուցվածքների նախարարության ջրային կոմիտե</t>
  </si>
  <si>
    <t xml:space="preserve"> ՇՐՋԱԿԱ  ՄԻՋԱՎԱՅՐԻ ՊԱՇՏՊԱՆՈՒԹՅՈՒՆ</t>
  </si>
  <si>
    <t xml:space="preserve"> Աղբահանում</t>
  </si>
  <si>
    <t xml:space="preserve"> Ոռոգում</t>
  </si>
  <si>
    <t xml:space="preserve"> 02</t>
  </si>
  <si>
    <t xml:space="preserve"> Գյուղատնտեսություն, անտառային տնտեսություն, ձկնորսություն և որսորդություն</t>
  </si>
  <si>
    <t>Վերակառուցման և զարգացման եվրոպական բանկի աջակցությամբ իրականացվող «Կոտայքի և_x000D_ Գեղարքունիքի մարզի կոշտ թափոնների կառավարման» դրամաշնորհային ծրագիր</t>
  </si>
  <si>
    <t xml:space="preserve"> 12021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</si>
  <si>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 </t>
  </si>
  <si>
    <t xml:space="preserve"> ՀՀ համայնքներին տրանսպորտի և երթևեկության բարելավման համար տրամադրվող աջակցություն  </t>
  </si>
  <si>
    <t xml:space="preserve"> Բաբաջանյան-Աշտարակի խճուղի 9.4 կմ երկարությամբ և 24 մ միջին լայնությամբ նոր ճանապարհահատվածի կառուցում, տոկոս </t>
  </si>
  <si>
    <t xml:space="preserve"> Արգավանդ -Շիրակ ճանապարհահատվածի 2.7 կմ երկարությամբ /ներառյալ Հրազդան գետի վրա կամուրջի/ կառուցում, տոկոս </t>
  </si>
  <si>
    <t xml:space="preserve"> 1040 </t>
  </si>
  <si>
    <t xml:space="preserve"> 32004 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</si>
  <si>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 </t>
  </si>
  <si>
    <t xml:space="preserve"> Կոշտ թափոնների կառավարման համակարգի բարելավում և նոր աղբավայրի ստեղծում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</si>
  <si>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</si>
  <si>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ՀՀ տարածքային կառավարման և ենթակառուցվածքների նախարարություն </t>
  </si>
  <si>
    <t xml:space="preserve"> Ծրագրում ընդգրկված համայնքների թիվը, հատ </t>
  </si>
  <si>
    <t xml:space="preserve">  Նոր ստեղծվող աղբավայրերի թիվ, հատ </t>
  </si>
  <si>
    <t xml:space="preserve">  Վերաբեռնման կայանի կառուցում </t>
  </si>
  <si>
    <t xml:space="preserve">  Երկու մարզերում շահագործվող աղբանոցների թվի կրճատում, տոկոս 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</si>
  <si>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 ծրագիր</t>
  </si>
  <si>
    <t xml:space="preserve"> Կոշտ թափոննրի կառավարման համակարգի բարելավում և նոր աղբավայրի ստեղծում</t>
  </si>
  <si>
    <t xml:space="preserve"> 31005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</si>
  <si>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</si>
  <si>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 xml:space="preserve"> Եվրասիական զարգացման բանկի աջակցությամբ իրականացվող ոռոգման համակարգերի զարգացման ծրագիր</t>
  </si>
  <si>
    <t xml:space="preserve"> Պետական մարմինների կողմից օգտագործվող ոչ ֆինանսական ակտիվների հետ գործառնություններ</t>
  </si>
  <si>
    <t xml:space="preserve"> 11006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</si>
  <si>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</si>
  <si>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Հայաստան-Վրաստան 400 կՎ լարման էլեկտրահաղորդման օդային գծի և համապատասխան ենթակայանների կառուցում (խորհրդատվական և կառավարման ծառայություններ)</t>
  </si>
  <si>
    <t xml:space="preserve"> Ծառայությունների մատուցում</t>
  </si>
  <si>
    <t xml:space="preserve"> 1040</t>
  </si>
  <si>
    <t xml:space="preserve"> Կոշտ թափոնների կառավարում</t>
  </si>
  <si>
    <t xml:space="preserve"> Կենցաղային թափոնների արդյունավետ կառավարում սոցիալական և բնապահպանական խնդիրների լուծում</t>
  </si>
  <si>
    <t xml:space="preserve"> Կենցաղային թափոնների արդյունավետ կառավարում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</si>
  <si>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</si>
  <si>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</si>
  <si>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</si>
  <si>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</si>
  <si>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1167</t>
  </si>
  <si>
    <t xml:space="preserve"> Էլեկտրաէներգետիկ համակարգի զարգացման ծրագիր</t>
  </si>
  <si>
    <t xml:space="preserve"> Նպաստել էլեկտրաէներգետիկ համակարգի հուսալիության բարձրացմանը և էլեկտրաէներգիայի անխափան մատակարարման ապահովմանը</t>
  </si>
  <si>
    <t xml:space="preserve"> Հուսալի և անվտանգ էլեկտրամատակարարման ապահովում</t>
  </si>
  <si>
    <t xml:space="preserve"> 12022</t>
  </si>
  <si>
    <t xml:space="preserve"> Վերակառուցման և զարգացման եվրոպական բանկի աջակցությամբ իրականացվող Գյումրու քաղաքային ճանապարհների վերանորոգման ծրագրի շրջանակներում նախագծա-նախահաշվային աշխատանքների իրականացում</t>
  </si>
  <si>
    <t xml:space="preserve"> Գյումրու ճանապարհների վերակառուցմանը և փողոցային լուսավորության արդիականացման  աշխատանքներ</t>
  </si>
  <si>
    <t xml:space="preserve"> 12022 </t>
  </si>
  <si>
    <t xml:space="preserve"> Վերակառուցման և զարգացման եվրոպական բանկի աջակցությամբ իրականացվող Գյումրու քաղաքային ճանապարհների վերանորոգման ծրագրի շրջանակներում նախագծա-նախահաշվային աշխատանքների իրականացում </t>
  </si>
  <si>
    <t xml:space="preserve"> Գյումրու ճանապարհների վերակառուցմանը և փողոցային լուսավորության արդիականացման  աշխատանքներ </t>
  </si>
  <si>
    <t xml:space="preserve"> Ընտրված փողոցների մշակվող նախագծանախահաշվային փաստաթղթերի թիվը` հատ </t>
  </si>
  <si>
    <t xml:space="preserve"> 1167 </t>
  </si>
  <si>
    <t xml:space="preserve"> Էլեկտրաէներգետիկ համակարգի զարգացման ծրագիր </t>
  </si>
  <si>
    <t xml:space="preserve"> Կոշտ թափոնների կառավարում </t>
  </si>
  <si>
    <t xml:space="preserve"> 12002 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</si>
  <si>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 ծրագիր </t>
  </si>
  <si>
    <t xml:space="preserve"> Կոշտ թափոննրի կառավարման համակարգի բարելավում և նոր աղբավայրի ստեղծում </t>
  </si>
  <si>
    <t xml:space="preserve">  Նոր ստեղծվող աղբավայրի նախագիծ թիվ, հատ </t>
  </si>
  <si>
    <t xml:space="preserve">  2 մարզերում աղբահանության համակարգված սխեմայի մշակում, հատ </t>
  </si>
  <si>
    <t xml:space="preserve">  Աղբավայրի, վերաբեռնման կայանների և ենթակառուցվածքների կառուցման մրցույթային փաթեթի կազմում, հատ </t>
  </si>
  <si>
    <t xml:space="preserve">  Օբյեկտների շինարարության տեխնիկական վերահսկողության իրականացում </t>
  </si>
  <si>
    <t xml:space="preserve">  Եվրոպական ստանդարտներին համապատասխան աղբահանության համակարգից օգտվող բնակիչների տոկոսը </t>
  </si>
  <si>
    <t xml:space="preserve"> 11006 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</si>
  <si>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 </t>
  </si>
  <si>
    <t xml:space="preserve"> Հայաստան-Վրաստան 400 կՎ լարման էլեկտրահաղորդման օդային գծի և համապատասխան ենթակայանների կառուցում (խորհրդատվական և կառավարման ծառայություններ) </t>
  </si>
  <si>
    <t xml:space="preserve"> Ծառայությունների մատուցում </t>
  </si>
  <si>
    <t xml:space="preserve"> «Բարձրավոլտ էլեկտրացանցեր» ՓԲԸ </t>
  </si>
  <si>
    <t xml:space="preserve"> Կառավարվող/վերահսկվող պայմանագրերի քանակ, հատ </t>
  </si>
  <si>
    <t xml:space="preserve"> 1004 </t>
  </si>
  <si>
    <t xml:space="preserve"> Ոռոգման համակարգի առողջացում </t>
  </si>
  <si>
    <t xml:space="preserve"> 31005 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</si>
  <si>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</t>
  </si>
  <si>
    <t xml:space="preserve"> Եվրասիական զարգացման բանկի աջակցությամբ իրականացվող ոռոգման համակարգերի զարգացման ծրագիր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</si>
  <si>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</si>
  <si>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</si>
  <si>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Մասնագիտացված միավոր </t>
  </si>
  <si>
    <t xml:space="preserve"> Հիմնանորոգվող ոռոգման ցանցերի երկարություն, կմ </t>
  </si>
  <si>
    <t xml:space="preserve"> Նոր կառուցվող ոռոգմանցանցերի երկարություն, կմ </t>
  </si>
  <si>
    <t xml:space="preserve"> 03</t>
  </si>
  <si>
    <t xml:space="preserve"> Վառելիք և էներգետիկա</t>
  </si>
  <si>
    <t xml:space="preserve"> Էլեկտրաէներգիա</t>
  </si>
  <si>
    <t xml:space="preserve"> ԱՅԼ  ԾԱԽՍԵՐ</t>
  </si>
  <si>
    <t xml:space="preserve"> Այլ ծախսեր</t>
  </si>
  <si>
    <t xml:space="preserve"> 12018</t>
  </si>
  <si>
    <t xml:space="preserve"> ԱՅԼ ՀԻՄՆԱԿԱՆ ՄԻՋՈՑՆԵՐ</t>
  </si>
  <si>
    <t xml:space="preserve"> - Նախագծահետազոտական ծախսեր</t>
  </si>
  <si>
    <t xml:space="preserve"> Խողովակաշարային և այլ տրանսպորտ</t>
  </si>
  <si>
    <t xml:space="preserve"> 06</t>
  </si>
  <si>
    <t xml:space="preserve"> ԲՆԱԿԱՐԱՆԱՅԻՆ ՇԻՆԱՐԱՐՈՒԹՅՈՒՆ ԵՎ ԿՈՄՈՒՆԱԼ ԾԱՌԱՅՈՒԹՅՈՒՆՆԵՐ</t>
  </si>
  <si>
    <t xml:space="preserve"> Փողոցների լուսավորում</t>
  </si>
  <si>
    <t>Վերակառուցման և զարգացման եվրոպական բանկի աջակցությամբ իրականացվող «Կոտայքի և_x000D_ Գեղարքունիքի մարզի կոշտ թափոնների կառավարման խորհրդատվության համար»_x000D_ դրամաշնորհային  ծրագիր</t>
  </si>
  <si>
    <t>ԸՆԹԱՑԻԿ ԾԱԽՍԵՐ</t>
  </si>
  <si>
    <t>- Այլ ծախսեր</t>
  </si>
  <si>
    <t>Էլեկտրաէներգետիկ համակարգի զարգացման ծրագիր</t>
  </si>
  <si>
    <t>Գերմանիայի զարգացման վարկերի բանկի (KFW) աջակցությամբ իրականացվող «Կովկասյան էլեկտրահաղորդման ցանց I» Հայաստան-Վրաստան հաղորդիչ գիծ/ենթակայանների դրամաշնորհային ծրագիր</t>
  </si>
  <si>
    <t>Վերակառուցման և զարգացման վրոպական բանկի աջակցությամբ իրականացվող Գյումրու քաղաքային ճանապարհների վերանորոգման ծրագրի շրջանակներում նախագծա-նախահաշվային աշխատանքների իրականացում</t>
  </si>
  <si>
    <t>- Նախագծահետազոտական ծախսեր</t>
  </si>
  <si>
    <t>Կոշտ թափոնների կառավարում</t>
  </si>
  <si>
    <t>Հավելված  N 5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</si>
  <si>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</si>
  <si>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</si>
  <si>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</si>
  <si>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>Միջո
ց_x000D_առում</t>
  </si>
  <si>
    <t xml:space="preserve"> Վարկային
միջոցներ </t>
  </si>
  <si>
    <t xml:space="preserve"> Համաֆինան
սավորում </t>
  </si>
  <si>
    <t>ԸՆԴԱՄԵՆԸ_x000D_
այդ թվում`</t>
  </si>
  <si>
    <t>ՀՀ ՎԱՐՉԱՊԵՏԻ ԱՇԽԱՏԱԿԱԶՄ_x000D_
այդ թվում`</t>
  </si>
  <si>
    <t>Ոռոգման համակարգի առողջացում</t>
  </si>
  <si>
    <t>ՀՀ տարածքային կառավարման և ենթակառուցվածքների  նախարարության ջրային կոմիտե</t>
  </si>
  <si>
    <t>«ՀԱՅԱՍՏԱՆԻ  ՀԱՆՐԱՊԵՏՈՒԹՅԱՆ  2021 ԹՎԱԿԱՆԻ  ՊԵՏԱԿԱՆ ԲՅՈՒՋԵԻ ՄԱՍԻՆ» ՀԱՅԱՍՏԱՆԻ ՀԱՆՐԱՊԵՏՈՒԹՅԱՆ  ՕՐԵՆՔԻ N 1 ՀԱՎԵԼՎԱԾԻ N 5 ԱՂՅՈՒՍԱԿՈՒՄ ԵՎ ՀԱՅԱՍՏԱՆԻ ՀԱՆՐԱՊԵՏՈՒԹՅԱՆ ԿԱՌԱՎԱՐՈՒԹՅԱՆ 2020 ԹՎԱԿԱՆԻ ԴԵԿՏԵՄԲԵՐԻ 30-Ի N 2215-Ն ՈՐՈՇՄԱՆ N 5 ՀԱՎԵԼՎԱԾԻ N 3 ԱՂՅՈՒՍԱԿՈՒՄ ԿԱՏԱՐՎՈՂ ՓՈՓՈԽՈՒԹՅՈՒՆՆԵՐԸ</t>
  </si>
  <si>
    <t>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</si>
  <si>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>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</si>
  <si>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>Հավելված  N6</t>
  </si>
  <si>
    <t>Հավելված N 7</t>
  </si>
  <si>
    <t xml:space="preserve">ՀԱՅԱՍՏԱՆԻ ՀԱՆՐԱՊԵՏՈՒԹՅԱՆ ԿԱՌԱՎԱՐՈՒԹՅԱՆ 2020 ԹՎԱԿԱՆԻ ԴԵԿՏԵՄԲԵՐԻ 30-Ի N 2215-Ն ՈՐՈՇՄԱՆ N 9.1 ՀԱՎԵԼՎԱԾԻ N 9.1.26 ԱՂՅՈՒՍԱԿՈՒՄ ԿԱՏԱՐՎՈՂ ԼՐԱՑՈՒՄԸ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</si>
</sst>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₽_-;\-* #,##0.00\ _₽_-;_-* &quot;-&quot;??\ _₽_-;_-@_-"/>
    <numFmt numFmtId="164" formatCode="_(* #,##0.00_);_(* \(#,##0.00\);_(* &quot;-&quot;??_);_(@_)"/>
    <numFmt numFmtId="165" formatCode="_ * #,##0.00_)_€_ ;_ * \(#,##0.00\)_€_ ;_ * &quot;-&quot;??_)_€_ ;_ @_ "/>
    <numFmt numFmtId="166" formatCode="##,##0.0;\(##,##0.0\);\-"/>
    <numFmt numFmtId="167" formatCode="_-* #,##0.00_р_._-;\-* #,##0.00_р_._-;_-* &quot;-&quot;??_р_._-;_-@_-"/>
    <numFmt numFmtId="168" formatCode="_ * #,##0.00_)\ _ _ ;_ * \(#,##0.00\)\ _ _ ;_ * &quot;-&quot;??_)\ _ _ ;_ @_ "/>
    <numFmt numFmtId="169" formatCode="#,##0.0_);\(#,##0.0\)"/>
    <numFmt numFmtId="170" formatCode="#,##0.0"/>
    <numFmt numFmtId="171" formatCode="_(* #,##0.0_);_(* \(#,##0.0\);_(* &quot;-&quot;??_);_(@_)"/>
    <numFmt numFmtId="172" formatCode="_(* #,##0.0_);_(* \(#,##0.0\);_(* &quot;-&quot;?_);_(@_)"/>
    <numFmt numFmtId="173" formatCode="_ * #,##0.0_)_€_ ;_ * \(#,##0.0\)_€_ ;_ * &quot;-&quot;??_)_€_ ;_ @_ "/>
  </numFmts>
  <fonts count="8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0"/>
      <name val="Arial"/>
      <family val="2"/>
      <charset val="204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color theme="1"/>
      <name val="GHEA Grapalat"/>
      <family val="3"/>
    </font>
    <font>
      <sz val="11"/>
      <color rgb="FF9C6500"/>
      <name val="Calibri"/>
      <family val="2"/>
      <scheme val="minor"/>
    </font>
    <font>
      <sz val="8"/>
      <name val="Arial Armenian"/>
      <family val="2"/>
      <charset val="204"/>
    </font>
    <font>
      <sz val="12"/>
      <color theme="1"/>
      <name val="Times Armenian"/>
      <family val="2"/>
    </font>
    <font>
      <sz val="9"/>
      <name val="GHEA Grapalat"/>
      <family val="2"/>
    </font>
    <font>
      <sz val="11"/>
      <name val="Times Armenian"/>
      <family val="1"/>
    </font>
    <font>
      <b/>
      <sz val="11"/>
      <name val="GHEA Grapalat"/>
      <family val="2"/>
    </font>
    <font>
      <b/>
      <i/>
      <sz val="12"/>
      <name val="GHEA Grapalat"/>
      <family val="3"/>
    </font>
    <font>
      <sz val="12"/>
      <color rgb="FF000000"/>
      <name val="GHEA Grapalat"/>
      <family val="3"/>
    </font>
    <font>
      <i/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821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6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0" fontId="12" fillId="0" borderId="0"/>
    <xf numFmtId="165" fontId="11" fillId="0" borderId="0" applyFont="0" applyFill="0" applyBorder="0" applyAlignment="0" applyProtection="0"/>
    <xf numFmtId="0" fontId="7" fillId="0" borderId="0"/>
    <xf numFmtId="164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6" applyNumberFormat="0" applyAlignment="0" applyProtection="0"/>
    <xf numFmtId="0" fontId="19" fillId="7" borderId="9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6" applyNumberFormat="0" applyAlignment="0" applyProtection="0"/>
    <xf numFmtId="0" fontId="26" fillId="0" borderId="8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29" fillId="0" borderId="0"/>
    <xf numFmtId="0" fontId="15" fillId="8" borderId="10" applyNumberFormat="0" applyFont="0" applyAlignment="0" applyProtection="0"/>
    <xf numFmtId="0" fontId="11" fillId="8" borderId="10" applyNumberFormat="0" applyFont="0" applyAlignment="0" applyProtection="0"/>
    <xf numFmtId="0" fontId="30" fillId="6" borderId="7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164" fontId="13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12" applyNumberFormat="0" applyAlignment="0" applyProtection="0"/>
    <xf numFmtId="0" fontId="40" fillId="52" borderId="13" applyNumberFormat="0" applyAlignment="0" applyProtection="0"/>
    <xf numFmtId="164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14" applyNumberFormat="0" applyFill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12" applyNumberFormat="0" applyAlignment="0" applyProtection="0"/>
    <xf numFmtId="0" fontId="47" fillId="0" borderId="17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18" applyNumberFormat="0" applyFont="0" applyAlignment="0" applyProtection="0"/>
    <xf numFmtId="0" fontId="49" fillId="51" borderId="19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20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164" fontId="10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8" fontId="2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6" applyNumberFormat="0" applyAlignment="0" applyProtection="0"/>
    <xf numFmtId="0" fontId="62" fillId="7" borderId="9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3" applyNumberFormat="0" applyFill="0" applyAlignment="0" applyProtection="0"/>
    <xf numFmtId="0" fontId="66" fillId="0" borderId="4" applyNumberFormat="0" applyFill="0" applyAlignment="0" applyProtection="0"/>
    <xf numFmtId="0" fontId="67" fillId="0" borderId="5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6" applyNumberFormat="0" applyAlignment="0" applyProtection="0"/>
    <xf numFmtId="0" fontId="69" fillId="0" borderId="8" applyNumberFormat="0" applyFill="0" applyAlignment="0" applyProtection="0"/>
    <xf numFmtId="0" fontId="36" fillId="4" borderId="0" applyNumberFormat="0" applyBorder="0" applyAlignment="0" applyProtection="0"/>
    <xf numFmtId="0" fontId="70" fillId="6" borderId="7" applyNumberFormat="0" applyAlignment="0" applyProtection="0"/>
    <xf numFmtId="0" fontId="58" fillId="0" borderId="0" applyNumberFormat="0" applyFill="0" applyBorder="0" applyAlignment="0" applyProtection="0"/>
    <xf numFmtId="0" fontId="71" fillId="0" borderId="11" applyNumberFormat="0" applyFill="0" applyAlignment="0" applyProtection="0"/>
    <xf numFmtId="0" fontId="72" fillId="0" borderId="0" applyNumberFormat="0" applyFill="0" applyBorder="0" applyAlignment="0" applyProtection="0"/>
    <xf numFmtId="166" fontId="75" fillId="0" borderId="0" applyFill="0" applyBorder="0" applyProtection="0">
      <alignment horizontal="right" vertical="top"/>
    </xf>
    <xf numFmtId="0" fontId="76" fillId="0" borderId="0"/>
    <xf numFmtId="0" fontId="5" fillId="0" borderId="0"/>
    <xf numFmtId="0" fontId="8" fillId="0" borderId="0">
      <alignment horizontal="left" vertical="top" wrapText="1"/>
    </xf>
    <xf numFmtId="164" fontId="11" fillId="0" borderId="0" applyFont="0" applyFill="0" applyBorder="0" applyAlignment="0" applyProtection="0"/>
    <xf numFmtId="0" fontId="35" fillId="0" borderId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6" applyNumberFormat="0" applyAlignment="0" applyProtection="0"/>
    <xf numFmtId="0" fontId="19" fillId="7" borderId="9" applyNumberFormat="0" applyAlignment="0" applyProtection="0"/>
    <xf numFmtId="165" fontId="7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6" applyNumberFormat="0" applyAlignment="0" applyProtection="0"/>
    <xf numFmtId="0" fontId="26" fillId="0" borderId="8" applyNumberFormat="0" applyFill="0" applyAlignment="0" applyProtection="0"/>
    <xf numFmtId="0" fontId="28" fillId="0" borderId="0"/>
    <xf numFmtId="1" fontId="54" fillId="0" borderId="0"/>
    <xf numFmtId="0" fontId="3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15" fillId="8" borderId="10" applyNumberFormat="0" applyFont="0" applyAlignment="0" applyProtection="0"/>
    <xf numFmtId="0" fontId="30" fillId="6" borderId="7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0" applyNumberFormat="0" applyFill="0" applyBorder="0" applyAlignment="0" applyProtection="0"/>
    <xf numFmtId="0" fontId="35" fillId="0" borderId="0"/>
    <xf numFmtId="164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58" fillId="0" borderId="0" applyNumberFormat="0" applyFill="0" applyBorder="0" applyAlignment="0" applyProtection="0"/>
    <xf numFmtId="0" fontId="65" fillId="0" borderId="3" applyNumberFormat="0" applyFill="0" applyAlignment="0" applyProtection="0"/>
    <xf numFmtId="0" fontId="66" fillId="0" borderId="4" applyNumberFormat="0" applyFill="0" applyAlignment="0" applyProtection="0"/>
    <xf numFmtId="0" fontId="67" fillId="0" borderId="5" applyNumberFormat="0" applyFill="0" applyAlignment="0" applyProtection="0"/>
    <xf numFmtId="0" fontId="67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0" fillId="3" borderId="0" applyNumberFormat="0" applyBorder="0" applyAlignment="0" applyProtection="0"/>
    <xf numFmtId="0" fontId="80" fillId="4" borderId="0" applyNumberFormat="0" applyBorder="0" applyAlignment="0" applyProtection="0"/>
    <xf numFmtId="0" fontId="68" fillId="5" borderId="6" applyNumberFormat="0" applyAlignment="0" applyProtection="0"/>
    <xf numFmtId="0" fontId="70" fillId="6" borderId="7" applyNumberFormat="0" applyAlignment="0" applyProtection="0"/>
    <xf numFmtId="0" fontId="61" fillId="6" borderId="6" applyNumberFormat="0" applyAlignment="0" applyProtection="0"/>
    <xf numFmtId="0" fontId="69" fillId="0" borderId="8" applyNumberFormat="0" applyFill="0" applyAlignment="0" applyProtection="0"/>
    <xf numFmtId="0" fontId="62" fillId="7" borderId="9" applyNumberFormat="0" applyAlignment="0" applyProtection="0"/>
    <xf numFmtId="0" fontId="7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71" fillId="0" borderId="11" applyNumberFormat="0" applyFill="0" applyAlignment="0" applyProtection="0"/>
    <xf numFmtId="0" fontId="59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59" fillId="12" borderId="0" applyNumberFormat="0" applyBorder="0" applyAlignment="0" applyProtection="0"/>
    <xf numFmtId="0" fontId="59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59" fillId="16" borderId="0" applyNumberFormat="0" applyBorder="0" applyAlignment="0" applyProtection="0"/>
    <xf numFmtId="0" fontId="59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59" fillId="20" borderId="0" applyNumberFormat="0" applyBorder="0" applyAlignment="0" applyProtection="0"/>
    <xf numFmtId="0" fontId="5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59" fillId="24" borderId="0" applyNumberFormat="0" applyBorder="0" applyAlignment="0" applyProtection="0"/>
    <xf numFmtId="0" fontId="59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59" fillId="28" borderId="0" applyNumberFormat="0" applyBorder="0" applyAlignment="0" applyProtection="0"/>
    <xf numFmtId="0" fontId="59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59" fillId="32" borderId="0" applyNumberFormat="0" applyBorder="0" applyAlignment="0" applyProtection="0"/>
    <xf numFmtId="0" fontId="2" fillId="0" borderId="0"/>
    <xf numFmtId="0" fontId="56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6" applyNumberFormat="0" applyAlignment="0" applyProtection="0"/>
    <xf numFmtId="0" fontId="62" fillId="7" borderId="9" applyNumberFormat="0" applyAlignment="0" applyProtection="0"/>
    <xf numFmtId="164" fontId="2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3" applyNumberFormat="0" applyFill="0" applyAlignment="0" applyProtection="0"/>
    <xf numFmtId="0" fontId="66" fillId="0" borderId="4" applyNumberFormat="0" applyFill="0" applyAlignment="0" applyProtection="0"/>
    <xf numFmtId="0" fontId="67" fillId="0" borderId="5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6" applyNumberFormat="0" applyAlignment="0" applyProtection="0"/>
    <xf numFmtId="0" fontId="69" fillId="0" borderId="8" applyNumberFormat="0" applyFill="0" applyAlignment="0" applyProtection="0"/>
    <xf numFmtId="0" fontId="80" fillId="4" borderId="0" applyNumberFormat="0" applyBorder="0" applyAlignment="0" applyProtection="0"/>
    <xf numFmtId="0" fontId="80" fillId="4" borderId="0" applyNumberFormat="0" applyBorder="0" applyAlignment="0" applyProtection="0"/>
    <xf numFmtId="0" fontId="2" fillId="0" borderId="0"/>
    <xf numFmtId="0" fontId="13" fillId="0" borderId="0"/>
    <xf numFmtId="0" fontId="29" fillId="0" borderId="0"/>
    <xf numFmtId="0" fontId="5" fillId="0" borderId="0"/>
    <xf numFmtId="0" fontId="81" fillId="0" borderId="0">
      <alignment horizontal="left"/>
    </xf>
    <xf numFmtId="0" fontId="13" fillId="0" borderId="0"/>
    <xf numFmtId="0" fontId="10" fillId="0" borderId="0"/>
    <xf numFmtId="0" fontId="2" fillId="0" borderId="0"/>
    <xf numFmtId="0" fontId="8" fillId="0" borderId="0">
      <alignment horizontal="left" vertical="top" wrapText="1"/>
    </xf>
    <xf numFmtId="0" fontId="82" fillId="0" borderId="0"/>
    <xf numFmtId="0" fontId="8" fillId="0" borderId="0">
      <alignment horizontal="left" vertical="top" wrapText="1"/>
    </xf>
    <xf numFmtId="0" fontId="5" fillId="0" borderId="0"/>
    <xf numFmtId="0" fontId="5" fillId="0" borderId="0"/>
    <xf numFmtId="0" fontId="29" fillId="8" borderId="10" applyNumberFormat="0" applyFont="0" applyAlignment="0" applyProtection="0"/>
    <xf numFmtId="0" fontId="70" fillId="6" borderId="7" applyNumberFormat="0" applyAlignment="0" applyProtection="0"/>
    <xf numFmtId="9" fontId="13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71" fillId="0" borderId="11" applyNumberFormat="0" applyFill="0" applyAlignment="0" applyProtection="0"/>
    <xf numFmtId="0" fontId="72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8" fillId="0" borderId="0">
      <alignment horizontal="left" vertical="top" wrapText="1"/>
    </xf>
    <xf numFmtId="0" fontId="10" fillId="0" borderId="0"/>
    <xf numFmtId="164" fontId="7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7" fillId="0" borderId="0"/>
    <xf numFmtId="0" fontId="3" fillId="0" borderId="0"/>
    <xf numFmtId="0" fontId="5" fillId="0" borderId="0"/>
    <xf numFmtId="0" fontId="13" fillId="0" borderId="0"/>
    <xf numFmtId="9" fontId="3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4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0" applyNumberFormat="0" applyFont="0" applyAlignment="0" applyProtection="0"/>
    <xf numFmtId="0" fontId="1" fillId="0" borderId="0"/>
  </cellStyleXfs>
  <cellXfs count="282">
    <xf numFmtId="0" fontId="0" fillId="0" borderId="0" xfId="0"/>
    <xf numFmtId="0" fontId="9" fillId="0" borderId="0" xfId="136" applyFont="1" applyFill="1"/>
    <xf numFmtId="0" fontId="9" fillId="0" borderId="0" xfId="136" applyFont="1" applyFill="1" applyAlignment="1">
      <alignment vertical="center"/>
    </xf>
    <xf numFmtId="0" fontId="9" fillId="0" borderId="0" xfId="136" applyFont="1" applyFill="1" applyAlignment="1">
      <alignment horizontal="left" vertical="center"/>
    </xf>
    <xf numFmtId="0" fontId="9" fillId="0" borderId="0" xfId="136" applyFont="1" applyFill="1" applyAlignment="1">
      <alignment horizontal="center" wrapText="1"/>
    </xf>
    <xf numFmtId="0" fontId="9" fillId="0" borderId="0" xfId="424" applyFont="1" applyFill="1">
      <alignment horizontal="left" vertical="top" wrapText="1"/>
    </xf>
    <xf numFmtId="0" fontId="9" fillId="0" borderId="21" xfId="424" applyFont="1" applyFill="1" applyBorder="1" applyAlignment="1">
      <alignment horizontal="center" vertical="center" wrapText="1"/>
    </xf>
    <xf numFmtId="0" fontId="9" fillId="0" borderId="21" xfId="424" applyFont="1" applyFill="1" applyBorder="1">
      <alignment horizontal="left" vertical="top" wrapText="1"/>
    </xf>
    <xf numFmtId="170" fontId="9" fillId="0" borderId="21" xfId="136" applyNumberFormat="1" applyFont="1" applyFill="1" applyBorder="1" applyAlignment="1">
      <alignment horizontal="center" vertical="center" wrapText="1"/>
    </xf>
    <xf numFmtId="171" fontId="9" fillId="0" borderId="21" xfId="425" applyNumberFormat="1" applyFont="1" applyFill="1" applyBorder="1" applyAlignment="1">
      <alignment horizontal="center" vertical="center"/>
    </xf>
    <xf numFmtId="49" fontId="9" fillId="0" borderId="21" xfId="136" applyNumberFormat="1" applyFont="1" applyFill="1" applyBorder="1" applyAlignment="1">
      <alignment horizontal="left" vertical="center" wrapText="1"/>
    </xf>
    <xf numFmtId="0" fontId="9" fillId="0" borderId="21" xfId="136" applyFont="1" applyFill="1" applyBorder="1" applyAlignment="1">
      <alignment vertical="center" wrapText="1"/>
    </xf>
    <xf numFmtId="0" fontId="9" fillId="0" borderId="0" xfId="0" applyFont="1" applyFill="1"/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right"/>
    </xf>
    <xf numFmtId="0" fontId="9" fillId="0" borderId="21" xfId="424" applyFont="1" applyFill="1" applyBorder="1" applyAlignment="1">
      <alignment horizontal="center" wrapText="1"/>
    </xf>
    <xf numFmtId="0" fontId="77" fillId="0" borderId="26" xfId="136" applyFont="1" applyFill="1" applyBorder="1" applyAlignment="1">
      <alignment horizontal="center" vertical="center" wrapText="1"/>
    </xf>
    <xf numFmtId="0" fontId="9" fillId="0" borderId="21" xfId="136" applyFont="1" applyFill="1" applyBorder="1"/>
    <xf numFmtId="170" fontId="9" fillId="0" borderId="21" xfId="0" applyNumberFormat="1" applyFont="1" applyFill="1" applyBorder="1" applyAlignment="1">
      <alignment horizontal="center" vertical="center" wrapText="1"/>
    </xf>
    <xf numFmtId="170" fontId="77" fillId="0" borderId="21" xfId="136" applyNumberFormat="1" applyFont="1" applyFill="1" applyBorder="1" applyAlignment="1">
      <alignment horizontal="center" vertical="center" wrapText="1"/>
    </xf>
    <xf numFmtId="0" fontId="77" fillId="0" borderId="21" xfId="136" applyFont="1" applyFill="1" applyBorder="1" applyAlignment="1">
      <alignment horizontal="center" vertical="center" wrapText="1"/>
    </xf>
    <xf numFmtId="170" fontId="9" fillId="0" borderId="0" xfId="136" applyNumberFormat="1" applyFont="1" applyFill="1" applyBorder="1" applyAlignment="1">
      <alignment horizontal="center" vertical="center" wrapText="1"/>
    </xf>
    <xf numFmtId="0" fontId="9" fillId="0" borderId="0" xfId="136" applyFont="1" applyFill="1" applyBorder="1"/>
    <xf numFmtId="170" fontId="9" fillId="0" borderId="0" xfId="136" applyNumberFormat="1" applyFont="1" applyFill="1"/>
    <xf numFmtId="0" fontId="9" fillId="0" borderId="0" xfId="0" applyFont="1" applyFill="1" applyAlignment="1">
      <alignment horizontal="centerContinuous"/>
    </xf>
    <xf numFmtId="0" fontId="9" fillId="0" borderId="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0" xfId="0" applyFont="1"/>
    <xf numFmtId="0" fontId="9" fillId="55" borderId="2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 wrapText="1"/>
    </xf>
    <xf numFmtId="169" fontId="9" fillId="0" borderId="0" xfId="0" applyNumberFormat="1" applyFont="1" applyFill="1" applyBorder="1" applyAlignment="1">
      <alignment horizontal="center" vertical="center"/>
    </xf>
    <xf numFmtId="37" fontId="9" fillId="55" borderId="21" xfId="0" applyNumberFormat="1" applyFont="1" applyFill="1" applyBorder="1" applyAlignment="1">
      <alignment horizontal="center" vertical="center"/>
    </xf>
    <xf numFmtId="169" fontId="9" fillId="0" borderId="21" xfId="0" applyNumberFormat="1" applyFont="1" applyFill="1" applyBorder="1" applyAlignment="1">
      <alignment horizontal="center" vertical="center"/>
    </xf>
    <xf numFmtId="0" fontId="9" fillId="0" borderId="0" xfId="0" applyFont="1" applyBorder="1"/>
    <xf numFmtId="0" fontId="9" fillId="0" borderId="21" xfId="0" applyFont="1" applyFill="1" applyBorder="1" applyAlignment="1">
      <alignment horizontal="left" vertical="center" wrapText="1"/>
    </xf>
    <xf numFmtId="0" fontId="9" fillId="0" borderId="21" xfId="0" applyFont="1" applyFill="1" applyBorder="1" applyAlignment="1">
      <alignment horizontal="left" vertical="top"/>
    </xf>
    <xf numFmtId="169" fontId="9" fillId="0" borderId="21" xfId="0" applyNumberFormat="1" applyFont="1" applyFill="1" applyBorder="1" applyAlignment="1">
      <alignment horizontal="center" vertical="center" wrapText="1"/>
    </xf>
    <xf numFmtId="169" fontId="9" fillId="0" borderId="0" xfId="136" applyNumberFormat="1" applyFont="1" applyFill="1"/>
    <xf numFmtId="0" fontId="9" fillId="0" borderId="21" xfId="136" applyFont="1" applyFill="1" applyBorder="1" applyAlignment="1">
      <alignment horizontal="left" vertical="center" wrapText="1"/>
    </xf>
    <xf numFmtId="166" fontId="9" fillId="0" borderId="21" xfId="421" applyNumberFormat="1" applyFont="1" applyFill="1" applyBorder="1" applyAlignment="1">
      <alignment horizontal="center" vertical="top"/>
    </xf>
    <xf numFmtId="0" fontId="74" fillId="0" borderId="21" xfId="0" applyFont="1" applyFill="1" applyBorder="1" applyAlignment="1">
      <alignment horizontal="center" vertical="center" wrapText="1"/>
    </xf>
    <xf numFmtId="0" fontId="74" fillId="0" borderId="21" xfId="0" applyFont="1" applyFill="1" applyBorder="1" applyAlignment="1">
      <alignment horizontal="left" vertical="center" wrapText="1"/>
    </xf>
    <xf numFmtId="169" fontId="77" fillId="0" borderId="21" xfId="136" applyNumberFormat="1" applyFont="1" applyFill="1" applyBorder="1" applyAlignment="1">
      <alignment horizontal="center" vertical="center" wrapText="1"/>
    </xf>
    <xf numFmtId="169" fontId="9" fillId="0" borderId="21" xfId="136" applyNumberFormat="1" applyFont="1" applyFill="1" applyBorder="1" applyAlignment="1">
      <alignment horizontal="center" vertical="center" wrapText="1"/>
    </xf>
    <xf numFmtId="0" fontId="78" fillId="0" borderId="21" xfId="0" applyFont="1" applyFill="1" applyBorder="1" applyAlignment="1">
      <alignment horizontal="center" vertical="center" wrapText="1"/>
    </xf>
    <xf numFmtId="0" fontId="79" fillId="0" borderId="21" xfId="0" applyFont="1" applyFill="1" applyBorder="1" applyAlignment="1">
      <alignment horizontal="center" vertical="center" wrapText="1"/>
    </xf>
    <xf numFmtId="0" fontId="83" fillId="0" borderId="21" xfId="0" applyFont="1" applyFill="1" applyBorder="1" applyAlignment="1">
      <alignment horizontal="left" vertical="top" wrapText="1"/>
    </xf>
    <xf numFmtId="0" fontId="73" fillId="0" borderId="21" xfId="137" applyFont="1" applyFill="1" applyBorder="1">
      <alignment horizontal="left" vertical="top" wrapText="1"/>
    </xf>
    <xf numFmtId="166" fontId="9" fillId="0" borderId="21" xfId="6" applyNumberFormat="1" applyFont="1" applyFill="1" applyBorder="1" applyAlignment="1">
      <alignment horizontal="center" vertical="center"/>
    </xf>
    <xf numFmtId="0" fontId="9" fillId="0" borderId="0" xfId="137" applyFont="1" applyFill="1">
      <alignment horizontal="left" vertical="top" wrapText="1"/>
    </xf>
    <xf numFmtId="0" fontId="9" fillId="0" borderId="21" xfId="137" applyFont="1" applyFill="1" applyBorder="1" applyAlignment="1">
      <alignment horizontal="left" vertical="top" wrapText="1"/>
    </xf>
    <xf numFmtId="0" fontId="9" fillId="0" borderId="21" xfId="137" applyFont="1" applyFill="1" applyBorder="1">
      <alignment horizontal="left" vertical="top" wrapText="1"/>
    </xf>
    <xf numFmtId="0" fontId="9" fillId="0" borderId="21" xfId="137" applyFont="1" applyFill="1" applyBorder="1" applyAlignment="1">
      <alignment horizontal="center" vertical="center" wrapText="1"/>
    </xf>
    <xf numFmtId="166" fontId="77" fillId="0" borderId="21" xfId="421" applyNumberFormat="1" applyFont="1" applyFill="1" applyBorder="1" applyAlignment="1">
      <alignment horizontal="center" vertical="top"/>
    </xf>
    <xf numFmtId="0" fontId="85" fillId="0" borderId="21" xfId="137" applyFont="1" applyFill="1" applyBorder="1" applyAlignment="1">
      <alignment horizontal="left" vertical="top" wrapText="1"/>
    </xf>
    <xf numFmtId="0" fontId="77" fillId="0" borderId="21" xfId="137" applyFont="1" applyFill="1" applyBorder="1" applyAlignment="1">
      <alignment horizontal="left" vertical="top" wrapText="1"/>
    </xf>
    <xf numFmtId="0" fontId="86" fillId="0" borderId="21" xfId="137" applyFont="1" applyFill="1" applyBorder="1">
      <alignment horizontal="left" vertical="top" wrapText="1"/>
    </xf>
    <xf numFmtId="0" fontId="9" fillId="0" borderId="0" xfId="7" applyFont="1" applyFill="1" applyAlignment="1">
      <alignment horizontal="left" vertical="center" wrapText="1"/>
    </xf>
    <xf numFmtId="0" fontId="9" fillId="0" borderId="0" xfId="7" applyFont="1" applyFill="1" applyAlignment="1">
      <alignment vertical="center" wrapText="1"/>
    </xf>
    <xf numFmtId="0" fontId="9" fillId="0" borderId="0" xfId="7" applyFont="1" applyFill="1" applyAlignment="1">
      <alignment horizontal="right" vertical="center"/>
    </xf>
    <xf numFmtId="0" fontId="9" fillId="0" borderId="0" xfId="137" applyFont="1" applyFill="1" applyAlignment="1">
      <alignment horizontal="right" vertical="top" wrapText="1"/>
    </xf>
    <xf numFmtId="166" fontId="9" fillId="0" borderId="21" xfId="6" applyNumberFormat="1" applyFont="1" applyFill="1" applyBorder="1" applyAlignment="1">
      <alignment horizontal="center"/>
    </xf>
    <xf numFmtId="0" fontId="83" fillId="0" borderId="0" xfId="0" applyFont="1" applyFill="1" applyAlignment="1">
      <alignment horizontal="left" vertical="top" wrapText="1"/>
    </xf>
    <xf numFmtId="0" fontId="9" fillId="0" borderId="0" xfId="137" applyFont="1" applyFill="1" applyAlignment="1">
      <alignment horizontal="left" vertical="top" wrapText="1"/>
    </xf>
    <xf numFmtId="0" fontId="9" fillId="0" borderId="0" xfId="0" applyFont="1" applyAlignment="1">
      <alignment horizontal="center" vertical="top"/>
    </xf>
    <xf numFmtId="0" fontId="9" fillId="0" borderId="0" xfId="0" applyFont="1" applyFill="1" applyBorder="1" applyAlignment="1">
      <alignment horizontal="center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21" xfId="0" applyFont="1" applyFill="1" applyBorder="1" applyAlignment="1">
      <alignment horizontal="left" vertical="top" wrapText="1"/>
    </xf>
    <xf numFmtId="0" fontId="9" fillId="0" borderId="0" xfId="0" applyFont="1" applyFill="1" applyAlignment="1"/>
    <xf numFmtId="0" fontId="9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wrapText="1"/>
    </xf>
    <xf numFmtId="172" fontId="9" fillId="0" borderId="21" xfId="0" applyNumberFormat="1" applyFont="1" applyFill="1" applyBorder="1"/>
    <xf numFmtId="0" fontId="9" fillId="0" borderId="21" xfId="0" applyFont="1" applyFill="1" applyBorder="1"/>
    <xf numFmtId="0" fontId="9" fillId="0" borderId="0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9" fillId="0" borderId="21" xfId="0" applyFont="1" applyFill="1" applyBorder="1" applyAlignment="1">
      <alignment horizontal="left" vertical="top" wrapText="1"/>
    </xf>
    <xf numFmtId="0" fontId="9" fillId="0" borderId="23" xfId="0" applyFont="1" applyFill="1" applyBorder="1" applyAlignment="1">
      <alignment horizontal="left" vertical="top" wrapText="1"/>
    </xf>
    <xf numFmtId="0" fontId="74" fillId="0" borderId="21" xfId="0" applyFont="1" applyFill="1" applyBorder="1" applyAlignment="1">
      <alignment horizontal="left" vertical="center"/>
    </xf>
    <xf numFmtId="171" fontId="9" fillId="0" borderId="21" xfId="351" applyNumberFormat="1" applyFont="1" applyFill="1" applyBorder="1" applyAlignment="1">
      <alignment horizontal="right" vertical="center" shrinkToFit="1"/>
    </xf>
    <xf numFmtId="171" fontId="9" fillId="0" borderId="21" xfId="0" applyNumberFormat="1" applyFont="1" applyFill="1" applyBorder="1" applyAlignment="1">
      <alignment horizontal="left" vertical="center" wrapText="1"/>
    </xf>
    <xf numFmtId="171" fontId="9" fillId="0" borderId="21" xfId="0" applyNumberFormat="1" applyFont="1" applyFill="1" applyBorder="1" applyAlignment="1">
      <alignment horizontal="right" vertical="center" shrinkToFit="1"/>
    </xf>
    <xf numFmtId="172" fontId="9" fillId="0" borderId="0" xfId="138" applyNumberFormat="1" applyFont="1" applyFill="1" applyBorder="1" applyAlignment="1">
      <alignment vertical="center" wrapText="1"/>
    </xf>
    <xf numFmtId="172" fontId="9" fillId="0" borderId="0" xfId="138" applyNumberFormat="1" applyFont="1" applyFill="1" applyBorder="1"/>
    <xf numFmtId="172" fontId="9" fillId="0" borderId="21" xfId="138" applyNumberFormat="1" applyFont="1" applyFill="1" applyBorder="1" applyAlignment="1">
      <alignment vertical="center" wrapText="1"/>
    </xf>
    <xf numFmtId="172" fontId="9" fillId="0" borderId="21" xfId="65" applyNumberFormat="1" applyFont="1" applyFill="1" applyBorder="1" applyAlignment="1">
      <alignment horizontal="center" vertical="center" wrapText="1"/>
    </xf>
    <xf numFmtId="172" fontId="73" fillId="0" borderId="21" xfId="72" applyNumberFormat="1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left" vertical="center" wrapText="1"/>
    </xf>
    <xf numFmtId="49" fontId="9" fillId="0" borderId="21" xfId="0" applyNumberFormat="1" applyFont="1" applyFill="1" applyBorder="1" applyAlignment="1">
      <alignment vertical="center" wrapText="1"/>
    </xf>
    <xf numFmtId="169" fontId="9" fillId="0" borderId="21" xfId="0" applyNumberFormat="1" applyFont="1" applyFill="1" applyBorder="1" applyAlignment="1">
      <alignment horizontal="center" vertical="center" shrinkToFit="1"/>
    </xf>
    <xf numFmtId="169" fontId="9" fillId="0" borderId="21" xfId="0" applyNumberFormat="1" applyFont="1" applyFill="1" applyBorder="1" applyAlignment="1">
      <alignment vertical="center" shrinkToFit="1"/>
    </xf>
    <xf numFmtId="49" fontId="9" fillId="0" borderId="21" xfId="0" applyNumberFormat="1" applyFont="1" applyFill="1" applyBorder="1" applyAlignment="1">
      <alignment horizontal="left" vertical="center" wrapText="1"/>
    </xf>
    <xf numFmtId="172" fontId="9" fillId="0" borderId="21" xfId="138" applyNumberFormat="1" applyFont="1" applyFill="1" applyBorder="1" applyAlignment="1">
      <alignment vertical="center"/>
    </xf>
    <xf numFmtId="172" fontId="9" fillId="0" borderId="21" xfId="138" applyNumberFormat="1" applyFont="1" applyFill="1" applyBorder="1"/>
    <xf numFmtId="49" fontId="9" fillId="0" borderId="21" xfId="0" quotePrefix="1" applyNumberFormat="1" applyFont="1" applyFill="1" applyBorder="1" applyAlignment="1">
      <alignment horizontal="left" vertical="center" wrapText="1"/>
    </xf>
    <xf numFmtId="166" fontId="9" fillId="0" borderId="21" xfId="6" applyNumberFormat="1" applyFont="1" applyFill="1" applyBorder="1" applyAlignment="1">
      <alignment vertical="center"/>
    </xf>
    <xf numFmtId="171" fontId="9" fillId="0" borderId="0" xfId="0" applyNumberFormat="1" applyFont="1" applyFill="1" applyBorder="1" applyAlignment="1">
      <alignment horizontal="left" vertical="center"/>
    </xf>
    <xf numFmtId="0" fontId="74" fillId="0" borderId="0" xfId="0" applyFont="1" applyFill="1" applyAlignment="1"/>
    <xf numFmtId="0" fontId="74" fillId="0" borderId="0" xfId="0" applyFont="1" applyFill="1"/>
    <xf numFmtId="0" fontId="74" fillId="0" borderId="0" xfId="0" applyFont="1" applyFill="1" applyAlignment="1">
      <alignment vertical="center"/>
    </xf>
    <xf numFmtId="0" fontId="9" fillId="0" borderId="0" xfId="137" applyFont="1">
      <alignment horizontal="left" vertical="top" wrapText="1"/>
    </xf>
    <xf numFmtId="0" fontId="9" fillId="0" borderId="0" xfId="137" applyFont="1" applyAlignment="1">
      <alignment horizontal="left" vertical="top" wrapText="1"/>
    </xf>
    <xf numFmtId="0" fontId="74" fillId="0" borderId="0" xfId="0" applyFont="1" applyFill="1" applyAlignment="1">
      <alignment vertical="center" wrapText="1"/>
    </xf>
    <xf numFmtId="0" fontId="74" fillId="0" borderId="2" xfId="0" applyFont="1" applyFill="1" applyBorder="1" applyAlignment="1">
      <alignment vertical="center" wrapText="1"/>
    </xf>
    <xf numFmtId="0" fontId="74" fillId="55" borderId="21" xfId="0" applyFont="1" applyFill="1" applyBorder="1" applyAlignment="1">
      <alignment horizontal="center" vertical="center" wrapText="1"/>
    </xf>
    <xf numFmtId="0" fontId="74" fillId="55" borderId="29" xfId="0" applyFont="1" applyFill="1" applyBorder="1" applyAlignment="1">
      <alignment horizontal="center" vertical="center" wrapText="1"/>
    </xf>
    <xf numFmtId="0" fontId="74" fillId="55" borderId="0" xfId="0" applyFont="1" applyFill="1"/>
    <xf numFmtId="0" fontId="74" fillId="0" borderId="21" xfId="0" applyFont="1" applyFill="1" applyBorder="1" applyAlignment="1">
      <alignment vertical="center" wrapText="1"/>
    </xf>
    <xf numFmtId="0" fontId="74" fillId="0" borderId="21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left" vertical="top" wrapText="1"/>
    </xf>
    <xf numFmtId="0" fontId="87" fillId="0" borderId="21" xfId="0" applyFont="1" applyFill="1" applyBorder="1" applyAlignment="1">
      <alignment vertical="center" wrapText="1"/>
    </xf>
    <xf numFmtId="0" fontId="74" fillId="0" borderId="21" xfId="0" applyFont="1" applyFill="1" applyBorder="1"/>
    <xf numFmtId="0" fontId="87" fillId="0" borderId="21" xfId="0" applyNumberFormat="1" applyFont="1" applyFill="1" applyBorder="1" applyAlignment="1">
      <alignment horizontal="center" vertical="center" wrapText="1"/>
    </xf>
    <xf numFmtId="0" fontId="74" fillId="0" borderId="32" xfId="0" applyFont="1" applyFill="1" applyBorder="1"/>
    <xf numFmtId="0" fontId="74" fillId="0" borderId="33" xfId="0" applyFont="1" applyFill="1" applyBorder="1"/>
    <xf numFmtId="0" fontId="87" fillId="0" borderId="33" xfId="0" applyFont="1" applyFill="1" applyBorder="1" applyAlignment="1">
      <alignment vertical="center" wrapText="1"/>
    </xf>
    <xf numFmtId="0" fontId="87" fillId="0" borderId="32" xfId="0" applyNumberFormat="1" applyFont="1" applyFill="1" applyBorder="1" applyAlignment="1">
      <alignment horizontal="center" vertical="center" wrapText="1"/>
    </xf>
    <xf numFmtId="0" fontId="74" fillId="0" borderId="33" xfId="0" applyFont="1" applyFill="1" applyBorder="1" applyAlignment="1">
      <alignment horizontal="center" vertical="center" wrapText="1"/>
    </xf>
    <xf numFmtId="0" fontId="74" fillId="0" borderId="21" xfId="0" applyFont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0" fontId="74" fillId="55" borderId="21" xfId="0" applyFont="1" applyFill="1" applyBorder="1" applyAlignment="1">
      <alignment vertical="center" wrapText="1"/>
    </xf>
    <xf numFmtId="173" fontId="87" fillId="0" borderId="21" xfId="0" applyNumberFormat="1" applyFont="1" applyFill="1" applyBorder="1" applyAlignment="1">
      <alignment horizontal="center" vertical="center" wrapText="1"/>
    </xf>
    <xf numFmtId="173" fontId="87" fillId="0" borderId="21" xfId="0" applyNumberFormat="1" applyFont="1" applyFill="1" applyBorder="1" applyAlignment="1">
      <alignment horizontal="left" vertical="center" wrapText="1"/>
    </xf>
    <xf numFmtId="49" fontId="73" fillId="0" borderId="21" xfId="0" applyNumberFormat="1" applyFont="1" applyFill="1" applyBorder="1" applyAlignment="1">
      <alignment horizontal="left" vertical="center" wrapText="1"/>
    </xf>
    <xf numFmtId="172" fontId="9" fillId="0" borderId="21" xfId="65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/>
    </xf>
    <xf numFmtId="172" fontId="9" fillId="0" borderId="21" xfId="806" applyNumberFormat="1" applyFont="1" applyFill="1" applyBorder="1" applyAlignment="1">
      <alignment vertical="center" wrapText="1"/>
    </xf>
    <xf numFmtId="49" fontId="9" fillId="0" borderId="21" xfId="0" applyNumberFormat="1" applyFont="1" applyFill="1" applyBorder="1" applyAlignment="1">
      <alignment horizontal="center" vertical="center" shrinkToFit="1"/>
    </xf>
    <xf numFmtId="49" fontId="9" fillId="0" borderId="21" xfId="0" applyNumberFormat="1" applyFont="1" applyFill="1" applyBorder="1" applyAlignment="1">
      <alignment horizontal="center" vertical="center" wrapText="1"/>
    </xf>
    <xf numFmtId="171" fontId="73" fillId="0" borderId="21" xfId="0" applyNumberFormat="1" applyFont="1" applyFill="1" applyBorder="1" applyAlignment="1">
      <alignment horizontal="right" vertical="center" shrinkToFit="1"/>
    </xf>
    <xf numFmtId="0" fontId="9" fillId="0" borderId="0" xfId="0" applyFont="1" applyFill="1" applyAlignment="1">
      <alignment horizontal="left" vertical="center"/>
    </xf>
    <xf numFmtId="0" fontId="9" fillId="0" borderId="21" xfId="0" applyFont="1" applyFill="1" applyBorder="1" applyAlignment="1">
      <alignment wrapText="1"/>
    </xf>
    <xf numFmtId="0" fontId="9" fillId="0" borderId="29" xfId="0" applyFont="1" applyFill="1" applyBorder="1" applyAlignment="1">
      <alignment horizontal="center" wrapText="1"/>
    </xf>
    <xf numFmtId="0" fontId="9" fillId="0" borderId="31" xfId="0" applyFont="1" applyFill="1" applyBorder="1" applyAlignment="1">
      <alignment horizontal="center" wrapText="1"/>
    </xf>
    <xf numFmtId="0" fontId="9" fillId="0" borderId="21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top"/>
    </xf>
    <xf numFmtId="0" fontId="9" fillId="0" borderId="21" xfId="0" applyFont="1" applyFill="1" applyBorder="1" applyAlignment="1">
      <alignment vertical="top" wrapText="1"/>
    </xf>
    <xf numFmtId="0" fontId="9" fillId="0" borderId="21" xfId="0" applyFont="1" applyFill="1" applyBorder="1" applyAlignment="1">
      <alignment horizontal="center" vertical="center"/>
    </xf>
    <xf numFmtId="169" fontId="9" fillId="0" borderId="21" xfId="805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left" vertical="top"/>
    </xf>
    <xf numFmtId="0" fontId="9" fillId="0" borderId="2" xfId="0" applyFont="1" applyBorder="1" applyAlignment="1">
      <alignment horizontal="left" vertical="top" wrapText="1"/>
    </xf>
    <xf numFmtId="0" fontId="9" fillId="0" borderId="21" xfId="0" applyFont="1" applyBorder="1"/>
    <xf numFmtId="0" fontId="9" fillId="0" borderId="27" xfId="0" applyFont="1" applyBorder="1" applyAlignment="1"/>
    <xf numFmtId="0" fontId="9" fillId="0" borderId="0" xfId="0" applyFont="1" applyAlignment="1">
      <alignment horizontal="left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left" vertical="top" wrapText="1"/>
    </xf>
    <xf numFmtId="0" fontId="9" fillId="0" borderId="21" xfId="0" applyFont="1" applyBorder="1" applyAlignment="1">
      <alignment horizontal="left" vertical="top" wrapText="1"/>
    </xf>
    <xf numFmtId="0" fontId="9" fillId="0" borderId="21" xfId="0" applyFont="1" applyBorder="1" applyAlignment="1">
      <alignment vertical="top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9" fillId="0" borderId="24" xfId="0" applyFont="1" applyFill="1" applyBorder="1" applyAlignment="1">
      <alignment horizontal="left" vertical="top"/>
    </xf>
    <xf numFmtId="0" fontId="9" fillId="0" borderId="23" xfId="0" applyFont="1" applyFill="1" applyBorder="1" applyAlignment="1">
      <alignment horizontal="left" vertical="top"/>
    </xf>
    <xf numFmtId="0" fontId="74" fillId="0" borderId="0" xfId="0" applyFont="1" applyFill="1" applyBorder="1"/>
    <xf numFmtId="0" fontId="9" fillId="0" borderId="0" xfId="137" applyFont="1" applyBorder="1">
      <alignment horizontal="left" vertical="top" wrapText="1"/>
    </xf>
    <xf numFmtId="0" fontId="74" fillId="55" borderId="0" xfId="0" applyFont="1" applyFill="1" applyBorder="1"/>
    <xf numFmtId="0" fontId="74" fillId="0" borderId="0" xfId="0" applyFont="1" applyFill="1" applyBorder="1" applyAlignment="1">
      <alignment horizontal="left" vertical="top" wrapText="1"/>
    </xf>
    <xf numFmtId="2" fontId="74" fillId="0" borderId="0" xfId="0" applyNumberFormat="1" applyFont="1" applyFill="1" applyBorder="1" applyAlignment="1">
      <alignment horizontal="left" vertical="top" wrapText="1"/>
    </xf>
    <xf numFmtId="0" fontId="73" fillId="0" borderId="21" xfId="0" applyFont="1" applyFill="1" applyBorder="1" applyAlignment="1">
      <alignment horizontal="left" vertical="top" wrapText="1"/>
    </xf>
    <xf numFmtId="0" fontId="9" fillId="0" borderId="21" xfId="0" applyFont="1" applyFill="1" applyBorder="1" applyAlignment="1">
      <alignment horizontal="left" vertical="top" wrapText="1"/>
    </xf>
    <xf numFmtId="0" fontId="83" fillId="0" borderId="21" xfId="0" applyFont="1" applyBorder="1" applyAlignment="1">
      <alignment horizontal="left" vertical="top" wrapText="1"/>
    </xf>
    <xf numFmtId="0" fontId="83" fillId="0" borderId="0" xfId="0" applyFont="1" applyAlignment="1">
      <alignment horizontal="left" vertical="top" wrapText="1"/>
    </xf>
    <xf numFmtId="0" fontId="77" fillId="0" borderId="0" xfId="0" applyFont="1" applyFill="1" applyAlignment="1">
      <alignment vertical="top"/>
    </xf>
    <xf numFmtId="0" fontId="0" fillId="0" borderId="0" xfId="0" applyFill="1" applyAlignment="1">
      <alignment horizontal="left" vertical="top" wrapText="1"/>
    </xf>
    <xf numFmtId="0" fontId="9" fillId="0" borderId="0" xfId="0" applyFont="1" applyFill="1" applyAlignment="1">
      <alignment vertical="top"/>
    </xf>
    <xf numFmtId="0" fontId="9" fillId="0" borderId="0" xfId="137" applyFont="1" applyFill="1" applyAlignment="1">
      <alignment horizontal="center" vertical="top" wrapText="1"/>
    </xf>
    <xf numFmtId="0" fontId="74" fillId="0" borderId="29" xfId="0" applyFont="1" applyFill="1" applyBorder="1" applyAlignment="1">
      <alignment horizontal="center" vertical="center" wrapText="1"/>
    </xf>
    <xf numFmtId="0" fontId="74" fillId="0" borderId="32" xfId="0" applyFont="1" applyFill="1" applyBorder="1" applyAlignment="1">
      <alignment horizontal="center" vertical="center" wrapText="1"/>
    </xf>
    <xf numFmtId="49" fontId="9" fillId="0" borderId="21" xfId="0" applyNumberFormat="1" applyFont="1" applyFill="1" applyBorder="1" applyAlignment="1">
      <alignment horizontal="center" vertical="center" wrapText="1"/>
    </xf>
    <xf numFmtId="0" fontId="74" fillId="0" borderId="21" xfId="0" applyFont="1" applyFill="1" applyBorder="1" applyAlignment="1">
      <alignment horizontal="left" vertical="top" wrapText="1"/>
    </xf>
    <xf numFmtId="0" fontId="9" fillId="0" borderId="21" xfId="0" applyFont="1" applyFill="1" applyBorder="1" applyAlignment="1">
      <alignment horizontal="left" vertical="top" wrapText="1"/>
    </xf>
    <xf numFmtId="0" fontId="9" fillId="0" borderId="31" xfId="137" applyFont="1" applyFill="1" applyBorder="1" applyAlignment="1">
      <alignment horizontal="center" vertical="top" wrapText="1"/>
    </xf>
    <xf numFmtId="0" fontId="9" fillId="0" borderId="32" xfId="137" applyFont="1" applyFill="1" applyBorder="1" applyAlignment="1">
      <alignment horizontal="center" vertical="center" wrapText="1"/>
    </xf>
    <xf numFmtId="0" fontId="9" fillId="0" borderId="31" xfId="136" applyFont="1" applyFill="1" applyBorder="1" applyAlignment="1">
      <alignment horizontal="center" vertical="center" wrapText="1"/>
    </xf>
    <xf numFmtId="0" fontId="9" fillId="0" borderId="32" xfId="136" applyFont="1" applyFill="1" applyBorder="1" applyAlignment="1">
      <alignment vertical="center" wrapText="1"/>
    </xf>
    <xf numFmtId="0" fontId="77" fillId="0" borderId="21" xfId="0" applyFont="1" applyBorder="1" applyAlignment="1">
      <alignment horizontal="left" vertical="top" wrapText="1"/>
    </xf>
    <xf numFmtId="0" fontId="73" fillId="0" borderId="21" xfId="0" applyFont="1" applyBorder="1" applyAlignment="1">
      <alignment horizontal="left" vertical="top" wrapText="1"/>
    </xf>
    <xf numFmtId="0" fontId="74" fillId="0" borderId="29" xfId="0" applyFont="1" applyBorder="1" applyAlignment="1">
      <alignment horizontal="left" vertical="top" wrapText="1"/>
    </xf>
    <xf numFmtId="0" fontId="74" fillId="0" borderId="21" xfId="0" applyFont="1" applyFill="1" applyBorder="1" applyAlignment="1">
      <alignment wrapText="1"/>
    </xf>
    <xf numFmtId="171" fontId="9" fillId="0" borderId="21" xfId="72" applyNumberFormat="1" applyFont="1" applyFill="1" applyBorder="1" applyAlignment="1">
      <alignment horizontal="center" vertical="center" wrapText="1"/>
    </xf>
    <xf numFmtId="49" fontId="87" fillId="0" borderId="34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164" fontId="87" fillId="0" borderId="1" xfId="0" applyNumberFormat="1" applyFont="1" applyFill="1" applyBorder="1" applyAlignment="1">
      <alignment horizontal="center" vertical="center" wrapText="1"/>
    </xf>
    <xf numFmtId="171" fontId="87" fillId="0" borderId="1" xfId="0" applyNumberFormat="1" applyFont="1" applyFill="1" applyBorder="1" applyAlignment="1">
      <alignment horizontal="right" vertical="center" shrinkToFit="1"/>
    </xf>
    <xf numFmtId="49" fontId="87" fillId="0" borderId="28" xfId="0" applyNumberFormat="1" applyFont="1" applyFill="1" applyBorder="1" applyAlignment="1">
      <alignment horizontal="left" vertical="center" wrapText="1"/>
    </xf>
    <xf numFmtId="164" fontId="87" fillId="0" borderId="21" xfId="0" applyNumberFormat="1" applyFont="1" applyFill="1" applyBorder="1" applyAlignment="1">
      <alignment vertical="center" wrapText="1"/>
    </xf>
    <xf numFmtId="171" fontId="87" fillId="0" borderId="21" xfId="0" applyNumberFormat="1" applyFont="1" applyFill="1" applyBorder="1" applyAlignment="1">
      <alignment horizontal="right" vertical="center" shrinkToFit="1"/>
    </xf>
    <xf numFmtId="164" fontId="87" fillId="0" borderId="1" xfId="0" applyNumberFormat="1" applyFont="1" applyFill="1" applyBorder="1" applyAlignment="1">
      <alignment horizontal="left" vertical="center" wrapText="1"/>
    </xf>
    <xf numFmtId="49" fontId="87" fillId="0" borderId="28" xfId="0" applyNumberFormat="1" applyFont="1" applyFill="1" applyBorder="1" applyAlignment="1">
      <alignment horizontal="center" vertical="center" shrinkToFit="1"/>
    </xf>
    <xf numFmtId="164" fontId="9" fillId="0" borderId="21" xfId="0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73" fillId="0" borderId="0" xfId="0" applyFont="1" applyFill="1" applyBorder="1" applyAlignment="1">
      <alignment horizontal="left" vertical="top" wrapText="1"/>
    </xf>
    <xf numFmtId="0" fontId="77" fillId="0" borderId="0" xfId="0" applyFont="1" applyFill="1" applyAlignment="1">
      <alignment horizontal="center" vertical="center" wrapText="1"/>
    </xf>
    <xf numFmtId="0" fontId="73" fillId="0" borderId="0" xfId="0" applyFont="1" applyFill="1" applyAlignment="1">
      <alignment horizontal="center" vertical="center" wrapText="1"/>
    </xf>
    <xf numFmtId="0" fontId="74" fillId="0" borderId="0" xfId="0" applyFont="1" applyFill="1" applyAlignment="1">
      <alignment horizontal="center" vertical="center" wrapText="1"/>
    </xf>
    <xf numFmtId="0" fontId="77" fillId="0" borderId="0" xfId="0" applyFont="1" applyFill="1" applyAlignment="1">
      <alignment horizontal="center" vertical="center"/>
    </xf>
    <xf numFmtId="0" fontId="73" fillId="0" borderId="2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73" fillId="55" borderId="0" xfId="0" applyFont="1" applyFill="1" applyBorder="1" applyAlignment="1">
      <alignment horizontal="left" vertical="top" wrapText="1"/>
    </xf>
    <xf numFmtId="0" fontId="9" fillId="0" borderId="21" xfId="820" applyFont="1" applyBorder="1" applyAlignment="1">
      <alignment horizontal="left" vertical="center" wrapText="1"/>
    </xf>
    <xf numFmtId="166" fontId="9" fillId="0" borderId="0" xfId="6" applyNumberFormat="1" applyFont="1" applyFill="1" applyBorder="1" applyAlignment="1">
      <alignment horizontal="center" vertical="center"/>
    </xf>
    <xf numFmtId="166" fontId="9" fillId="55" borderId="0" xfId="6" applyNumberFormat="1" applyFont="1" applyFill="1" applyBorder="1" applyAlignment="1">
      <alignment horizontal="center" vertical="center"/>
    </xf>
    <xf numFmtId="0" fontId="74" fillId="0" borderId="21" xfId="820" applyFont="1" applyBorder="1" applyAlignment="1">
      <alignment horizontal="left" vertical="center" wrapText="1"/>
    </xf>
    <xf numFmtId="0" fontId="88" fillId="0" borderId="21" xfId="820" applyFont="1" applyBorder="1" applyAlignment="1">
      <alignment horizontal="left" vertical="center" wrapText="1"/>
    </xf>
    <xf numFmtId="0" fontId="9" fillId="55" borderId="0" xfId="0" applyFont="1" applyFill="1"/>
    <xf numFmtId="0" fontId="9" fillId="55" borderId="0" xfId="0" applyFont="1" applyFill="1" applyAlignment="1">
      <alignment horizontal="center" vertical="center"/>
    </xf>
    <xf numFmtId="0" fontId="74" fillId="55" borderId="0" xfId="0" applyFont="1" applyFill="1" applyAlignment="1">
      <alignment horizontal="center" vertical="center" wrapText="1"/>
    </xf>
    <xf numFmtId="0" fontId="74" fillId="55" borderId="0" xfId="0" applyFont="1" applyFill="1" applyAlignment="1">
      <alignment horizontal="left" vertical="top" wrapText="1"/>
    </xf>
    <xf numFmtId="0" fontId="74" fillId="55" borderId="21" xfId="0" applyFont="1" applyFill="1" applyBorder="1" applyAlignment="1">
      <alignment horizontal="left" vertical="top" wrapText="1"/>
    </xf>
    <xf numFmtId="0" fontId="73" fillId="55" borderId="21" xfId="0" applyFont="1" applyFill="1" applyBorder="1" applyAlignment="1">
      <alignment horizontal="left" vertical="top" wrapText="1"/>
    </xf>
    <xf numFmtId="0" fontId="73" fillId="55" borderId="21" xfId="0" applyFont="1" applyFill="1" applyBorder="1" applyAlignment="1">
      <alignment horizontal="center" vertical="center" wrapText="1"/>
    </xf>
    <xf numFmtId="166" fontId="9" fillId="0" borderId="21" xfId="136" applyNumberFormat="1" applyFont="1" applyFill="1" applyBorder="1" applyAlignment="1">
      <alignment horizontal="center"/>
    </xf>
    <xf numFmtId="0" fontId="9" fillId="0" borderId="0" xfId="137" applyFont="1" applyFill="1" applyAlignment="1">
      <alignment horizontal="center" vertical="top" wrapText="1"/>
    </xf>
    <xf numFmtId="0" fontId="9" fillId="0" borderId="21" xfId="137" applyFont="1" applyFill="1" applyBorder="1" applyAlignment="1">
      <alignment horizontal="center" vertical="top" wrapText="1"/>
    </xf>
    <xf numFmtId="0" fontId="9" fillId="0" borderId="33" xfId="137" applyFont="1" applyFill="1" applyBorder="1" applyAlignment="1">
      <alignment horizontal="center" vertical="top" wrapText="1"/>
    </xf>
    <xf numFmtId="0" fontId="9" fillId="0" borderId="25" xfId="137" applyFont="1" applyFill="1" applyBorder="1" applyAlignment="1">
      <alignment horizontal="center" vertical="top" wrapText="1"/>
    </xf>
    <xf numFmtId="0" fontId="9" fillId="0" borderId="0" xfId="423" applyFont="1" applyFill="1" applyAlignment="1">
      <alignment horizontal="center" vertical="center" wrapText="1"/>
    </xf>
    <xf numFmtId="0" fontId="9" fillId="0" borderId="29" xfId="424" applyFont="1" applyFill="1" applyBorder="1" applyAlignment="1">
      <alignment horizontal="center" vertical="center" wrapText="1"/>
    </xf>
    <xf numFmtId="0" fontId="9" fillId="0" borderId="31" xfId="424" applyFont="1" applyFill="1" applyBorder="1" applyAlignment="1">
      <alignment horizontal="center" vertical="center" wrapText="1"/>
    </xf>
    <xf numFmtId="0" fontId="9" fillId="0" borderId="32" xfId="424" applyFont="1" applyFill="1" applyBorder="1" applyAlignment="1">
      <alignment horizontal="center" vertical="center" wrapText="1"/>
    </xf>
    <xf numFmtId="0" fontId="9" fillId="0" borderId="1" xfId="424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left" vertical="center" wrapText="1"/>
    </xf>
    <xf numFmtId="0" fontId="9" fillId="0" borderId="31" xfId="0" applyFont="1" applyFill="1" applyBorder="1" applyAlignment="1">
      <alignment horizontal="left" vertical="center" wrapText="1"/>
    </xf>
    <xf numFmtId="0" fontId="74" fillId="0" borderId="29" xfId="0" applyFont="1" applyFill="1" applyBorder="1" applyAlignment="1">
      <alignment horizontal="left" vertical="center" wrapText="1"/>
    </xf>
    <xf numFmtId="0" fontId="74" fillId="0" borderId="30" xfId="0" applyFont="1" applyFill="1" applyBorder="1" applyAlignment="1">
      <alignment horizontal="left" vertical="center" wrapText="1"/>
    </xf>
    <xf numFmtId="0" fontId="74" fillId="0" borderId="31" xfId="0" applyFont="1" applyFill="1" applyBorder="1" applyAlignment="1">
      <alignment horizontal="left" vertical="center" wrapText="1"/>
    </xf>
    <xf numFmtId="0" fontId="77" fillId="0" borderId="21" xfId="136" applyFont="1" applyFill="1" applyBorder="1" applyAlignment="1">
      <alignment horizontal="left" vertical="center" wrapText="1"/>
    </xf>
    <xf numFmtId="0" fontId="9" fillId="0" borderId="21" xfId="136" applyFont="1" applyFill="1" applyBorder="1" applyAlignment="1">
      <alignment horizontal="center" vertical="center" wrapText="1"/>
    </xf>
    <xf numFmtId="0" fontId="87" fillId="0" borderId="0" xfId="0" applyFont="1" applyFill="1" applyAlignment="1">
      <alignment horizontal="center" vertical="center" wrapText="1"/>
    </xf>
    <xf numFmtId="0" fontId="74" fillId="0" borderId="29" xfId="0" applyFont="1" applyFill="1" applyBorder="1" applyAlignment="1">
      <alignment horizontal="center" vertical="center" wrapText="1"/>
    </xf>
    <xf numFmtId="0" fontId="74" fillId="0" borderId="30" xfId="0" applyFont="1" applyFill="1" applyBorder="1" applyAlignment="1">
      <alignment horizontal="center" vertical="center" wrapText="1"/>
    </xf>
    <xf numFmtId="0" fontId="74" fillId="0" borderId="31" xfId="0" applyFont="1" applyFill="1" applyBorder="1" applyAlignment="1">
      <alignment horizontal="center" vertical="center" wrapText="1"/>
    </xf>
    <xf numFmtId="0" fontId="74" fillId="0" borderId="32" xfId="0" applyFont="1" applyFill="1" applyBorder="1" applyAlignment="1">
      <alignment horizontal="center" vertical="center" wrapText="1"/>
    </xf>
    <xf numFmtId="0" fontId="74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21" xfId="138" applyNumberFormat="1" applyFont="1" applyFill="1" applyBorder="1" applyAlignment="1">
      <alignment horizontal="center"/>
    </xf>
    <xf numFmtId="172" fontId="9" fillId="0" borderId="21" xfId="138" applyNumberFormat="1" applyFont="1" applyFill="1" applyBorder="1" applyAlignment="1">
      <alignment horizontal="center" vertical="center" wrapText="1"/>
    </xf>
    <xf numFmtId="172" fontId="9" fillId="0" borderId="21" xfId="72" applyNumberFormat="1" applyFont="1" applyFill="1" applyBorder="1" applyAlignment="1">
      <alignment horizontal="center" vertical="center" wrapText="1"/>
    </xf>
    <xf numFmtId="172" fontId="9" fillId="0" borderId="22" xfId="138" applyNumberFormat="1" applyFont="1" applyFill="1" applyBorder="1" applyAlignment="1">
      <alignment horizontal="center" vertical="center" wrapText="1"/>
    </xf>
    <xf numFmtId="172" fontId="9" fillId="0" borderId="23" xfId="138" applyNumberFormat="1" applyFont="1" applyFill="1" applyBorder="1" applyAlignment="1">
      <alignment horizontal="center" vertical="center" wrapText="1"/>
    </xf>
    <xf numFmtId="172" fontId="9" fillId="0" borderId="24" xfId="138" applyNumberFormat="1" applyFont="1" applyFill="1" applyBorder="1" applyAlignment="1">
      <alignment horizontal="center" vertical="center" wrapText="1"/>
    </xf>
    <xf numFmtId="172" fontId="9" fillId="0" borderId="21" xfId="65" applyNumberFormat="1" applyFont="1" applyFill="1" applyBorder="1" applyAlignment="1">
      <alignment horizontal="center" vertical="center" wrapText="1"/>
    </xf>
    <xf numFmtId="49" fontId="9" fillId="0" borderId="21" xfId="0" applyNumberFormat="1" applyFont="1" applyFill="1" applyBorder="1" applyAlignment="1">
      <alignment horizontal="center" vertical="center" wrapText="1"/>
    </xf>
    <xf numFmtId="164" fontId="9" fillId="0" borderId="21" xfId="0" applyNumberFormat="1" applyFont="1" applyFill="1" applyBorder="1" applyAlignment="1">
      <alignment horizontal="center" vertical="center" wrapText="1"/>
    </xf>
    <xf numFmtId="171" fontId="9" fillId="0" borderId="21" xfId="0" applyNumberFormat="1" applyFont="1" applyFill="1" applyBorder="1" applyAlignment="1">
      <alignment horizontal="center" vertical="center" wrapText="1"/>
    </xf>
    <xf numFmtId="171" fontId="9" fillId="0" borderId="21" xfId="72" applyNumberFormat="1" applyFont="1" applyFill="1" applyBorder="1" applyAlignment="1">
      <alignment horizontal="center" vertical="center" wrapText="1"/>
    </xf>
    <xf numFmtId="0" fontId="73" fillId="0" borderId="21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4" fillId="0" borderId="21" xfId="0" applyFont="1" applyFill="1" applyBorder="1" applyAlignment="1">
      <alignment horizontal="center" vertical="top" wrapText="1"/>
    </xf>
    <xf numFmtId="0" fontId="74" fillId="0" borderId="21" xfId="0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top" wrapText="1"/>
    </xf>
    <xf numFmtId="0" fontId="9" fillId="0" borderId="31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center" vertical="top"/>
    </xf>
    <xf numFmtId="0" fontId="73" fillId="55" borderId="0" xfId="0" applyFont="1" applyFill="1" applyBorder="1" applyAlignment="1">
      <alignment horizontal="left" vertical="top" wrapText="1"/>
    </xf>
    <xf numFmtId="0" fontId="73" fillId="55" borderId="21" xfId="0" applyFont="1" applyFill="1" applyBorder="1" applyAlignment="1">
      <alignment horizontal="left" vertical="top" wrapText="1"/>
    </xf>
    <xf numFmtId="0" fontId="9" fillId="0" borderId="27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74" fillId="0" borderId="0" xfId="0" applyFont="1" applyFill="1" applyAlignment="1">
      <alignment horizontal="center" vertical="center"/>
    </xf>
    <xf numFmtId="0" fontId="74" fillId="0" borderId="0" xfId="0" applyFont="1" applyFill="1" applyBorder="1" applyAlignment="1">
      <alignment horizontal="center" vertical="center" wrapText="1"/>
    </xf>
    <xf numFmtId="169" fontId="74" fillId="0" borderId="21" xfId="0" applyNumberFormat="1" applyFont="1" applyFill="1" applyBorder="1" applyAlignment="1">
      <alignment horizontal="center" vertical="center" wrapText="1"/>
    </xf>
    <xf numFmtId="169" fontId="87" fillId="0" borderId="21" xfId="0" applyNumberFormat="1" applyFont="1" applyFill="1" applyBorder="1" applyAlignment="1">
      <alignment horizontal="center" vertical="center" wrapText="1"/>
    </xf>
    <xf numFmtId="0" fontId="9" fillId="0" borderId="0" xfId="137" applyFont="1" applyAlignment="1">
      <alignment horizontal="center" vertical="center" wrapText="1"/>
    </xf>
    <xf numFmtId="166" fontId="9" fillId="0" borderId="21" xfId="421" applyNumberFormat="1" applyFont="1" applyBorder="1" applyAlignment="1">
      <alignment horizontal="center" vertical="center"/>
    </xf>
    <xf numFmtId="0" fontId="74" fillId="0" borderId="21" xfId="0" applyFont="1" applyBorder="1" applyAlignment="1">
      <alignment horizontal="center" vertical="center" wrapText="1"/>
    </xf>
    <xf numFmtId="166" fontId="9" fillId="0" borderId="21" xfId="6" applyNumberFormat="1" applyFont="1" applyBorder="1" applyAlignment="1">
      <alignment horizontal="center" vertical="center"/>
    </xf>
    <xf numFmtId="166" fontId="77" fillId="0" borderId="21" xfId="421" applyNumberFormat="1" applyFont="1" applyBorder="1" applyAlignment="1">
      <alignment horizontal="center" vertical="center"/>
    </xf>
    <xf numFmtId="0" fontId="74" fillId="0" borderId="21" xfId="0" applyFont="1" applyFill="1" applyBorder="1" applyAlignment="1">
      <alignment horizontal="center" vertical="center"/>
    </xf>
    <xf numFmtId="0" fontId="9" fillId="0" borderId="21" xfId="6" applyNumberFormat="1" applyFont="1" applyFill="1" applyBorder="1" applyAlignment="1">
      <alignment horizontal="center" vertical="center"/>
    </xf>
    <xf numFmtId="0" fontId="74" fillId="56" borderId="21" xfId="0" applyFont="1" applyFill="1" applyBorder="1" applyAlignment="1">
      <alignment horizontal="center" vertical="center" wrapText="1"/>
    </xf>
  </cellXfs>
  <cellStyles count="821">
    <cellStyle name="_artabyuje" xfId="140"/>
    <cellStyle name="_artabyuje 2" xfId="426"/>
    <cellStyle name="_artabyuje_3.Havelvacner_N1_12 23.01.2018" xfId="141"/>
    <cellStyle name="20% - Accent1" xfId="488" builtinId="30" customBuiltin="1"/>
    <cellStyle name="20% - Accent1 2" xfId="17"/>
    <cellStyle name="20% - Accent1 2 2" xfId="80"/>
    <cellStyle name="20% - Accent1 2 2 2" xfId="142"/>
    <cellStyle name="20% - Accent1 2 2 2 2" xfId="143"/>
    <cellStyle name="20% - Accent1 2 2 2 2 2" xfId="683"/>
    <cellStyle name="20% - Accent1 2 2 2 3" xfId="144"/>
    <cellStyle name="20% - Accent1 2 2 2 3 2" xfId="764"/>
    <cellStyle name="20% - Accent1 2 2 2 4" xfId="604"/>
    <cellStyle name="20% - Accent1 2 2 3" xfId="145"/>
    <cellStyle name="20% - Accent1 2 2 3 2" xfId="651"/>
    <cellStyle name="20% - Accent1 2 2 4" xfId="146"/>
    <cellStyle name="20% - Accent1 2 2 4 2" xfId="732"/>
    <cellStyle name="20% - Accent1 2 2 5" xfId="572"/>
    <cellStyle name="20% - Accent1 2 3" xfId="147"/>
    <cellStyle name="20% - Accent1 2 3 2" xfId="148"/>
    <cellStyle name="20% - Accent1 2 3 2 2" xfId="666"/>
    <cellStyle name="20% - Accent1 2 3 3" xfId="149"/>
    <cellStyle name="20% - Accent1 2 3 3 2" xfId="747"/>
    <cellStyle name="20% - Accent1 2 3 4" xfId="587"/>
    <cellStyle name="20% - Accent1 2 4" xfId="150"/>
    <cellStyle name="20% - Accent1 2 4 2" xfId="151"/>
    <cellStyle name="20% - Accent1 2 4 2 2" xfId="698"/>
    <cellStyle name="20% - Accent1 2 4 3" xfId="152"/>
    <cellStyle name="20% - Accent1 2 4 3 2" xfId="779"/>
    <cellStyle name="20% - Accent1 2 4 4" xfId="619"/>
    <cellStyle name="20% - Accent1 2 5" xfId="153"/>
    <cellStyle name="20% - Accent1 2 5 2" xfId="634"/>
    <cellStyle name="20% - Accent1 2 6" xfId="154"/>
    <cellStyle name="20% - Accent1 2 6 2" xfId="715"/>
    <cellStyle name="20% - Accent1 2 7" xfId="513"/>
    <cellStyle name="20% - Accent1 3" xfId="381"/>
    <cellStyle name="20% - Accent1 4" xfId="807"/>
    <cellStyle name="20% - Accent2" xfId="492" builtinId="34" customBuiltin="1"/>
    <cellStyle name="20% - Accent2 2" xfId="18"/>
    <cellStyle name="20% - Accent2 2 2" xfId="81"/>
    <cellStyle name="20% - Accent2 2 2 2" xfId="155"/>
    <cellStyle name="20% - Accent2 2 2 2 2" xfId="156"/>
    <cellStyle name="20% - Accent2 2 2 2 2 2" xfId="684"/>
    <cellStyle name="20% - Accent2 2 2 2 3" xfId="157"/>
    <cellStyle name="20% - Accent2 2 2 2 3 2" xfId="765"/>
    <cellStyle name="20% - Accent2 2 2 2 4" xfId="605"/>
    <cellStyle name="20% - Accent2 2 2 3" xfId="158"/>
    <cellStyle name="20% - Accent2 2 2 3 2" xfId="652"/>
    <cellStyle name="20% - Accent2 2 2 4" xfId="159"/>
    <cellStyle name="20% - Accent2 2 2 4 2" xfId="733"/>
    <cellStyle name="20% - Accent2 2 2 5" xfId="573"/>
    <cellStyle name="20% - Accent2 2 3" xfId="160"/>
    <cellStyle name="20% - Accent2 2 3 2" xfId="161"/>
    <cellStyle name="20% - Accent2 2 3 2 2" xfId="667"/>
    <cellStyle name="20% - Accent2 2 3 3" xfId="162"/>
    <cellStyle name="20% - Accent2 2 3 3 2" xfId="748"/>
    <cellStyle name="20% - Accent2 2 3 4" xfId="588"/>
    <cellStyle name="20% - Accent2 2 4" xfId="163"/>
    <cellStyle name="20% - Accent2 2 4 2" xfId="164"/>
    <cellStyle name="20% - Accent2 2 4 2 2" xfId="699"/>
    <cellStyle name="20% - Accent2 2 4 3" xfId="165"/>
    <cellStyle name="20% - Accent2 2 4 3 2" xfId="780"/>
    <cellStyle name="20% - Accent2 2 4 4" xfId="620"/>
    <cellStyle name="20% - Accent2 2 5" xfId="166"/>
    <cellStyle name="20% - Accent2 2 5 2" xfId="635"/>
    <cellStyle name="20% - Accent2 2 6" xfId="167"/>
    <cellStyle name="20% - Accent2 2 6 2" xfId="716"/>
    <cellStyle name="20% - Accent2 2 7" xfId="514"/>
    <cellStyle name="20% - Accent2 3" xfId="382"/>
    <cellStyle name="20% - Accent2 4" xfId="808"/>
    <cellStyle name="20% - Accent3" xfId="496" builtinId="38" customBuiltin="1"/>
    <cellStyle name="20% - Accent3 2" xfId="19"/>
    <cellStyle name="20% - Accent3 2 2" xfId="82"/>
    <cellStyle name="20% - Accent3 2 2 2" xfId="168"/>
    <cellStyle name="20% - Accent3 2 2 2 2" xfId="169"/>
    <cellStyle name="20% - Accent3 2 2 2 2 2" xfId="685"/>
    <cellStyle name="20% - Accent3 2 2 2 3" xfId="170"/>
    <cellStyle name="20% - Accent3 2 2 2 3 2" xfId="766"/>
    <cellStyle name="20% - Accent3 2 2 2 4" xfId="606"/>
    <cellStyle name="20% - Accent3 2 2 3" xfId="171"/>
    <cellStyle name="20% - Accent3 2 2 3 2" xfId="653"/>
    <cellStyle name="20% - Accent3 2 2 4" xfId="172"/>
    <cellStyle name="20% - Accent3 2 2 4 2" xfId="734"/>
    <cellStyle name="20% - Accent3 2 2 5" xfId="574"/>
    <cellStyle name="20% - Accent3 2 3" xfId="173"/>
    <cellStyle name="20% - Accent3 2 3 2" xfId="174"/>
    <cellStyle name="20% - Accent3 2 3 2 2" xfId="668"/>
    <cellStyle name="20% - Accent3 2 3 3" xfId="175"/>
    <cellStyle name="20% - Accent3 2 3 3 2" xfId="749"/>
    <cellStyle name="20% - Accent3 2 3 4" xfId="589"/>
    <cellStyle name="20% - Accent3 2 4" xfId="176"/>
    <cellStyle name="20% - Accent3 2 4 2" xfId="177"/>
    <cellStyle name="20% - Accent3 2 4 2 2" xfId="700"/>
    <cellStyle name="20% - Accent3 2 4 3" xfId="178"/>
    <cellStyle name="20% - Accent3 2 4 3 2" xfId="781"/>
    <cellStyle name="20% - Accent3 2 4 4" xfId="621"/>
    <cellStyle name="20% - Accent3 2 5" xfId="179"/>
    <cellStyle name="20% - Accent3 2 5 2" xfId="636"/>
    <cellStyle name="20% - Accent3 2 6" xfId="180"/>
    <cellStyle name="20% - Accent3 2 6 2" xfId="717"/>
    <cellStyle name="20% - Accent3 2 7" xfId="515"/>
    <cellStyle name="20% - Accent3 3" xfId="383"/>
    <cellStyle name="20% - Accent3 4" xfId="809"/>
    <cellStyle name="20% - Accent4" xfId="500" builtinId="42" customBuiltin="1"/>
    <cellStyle name="20% - Accent4 2" xfId="20"/>
    <cellStyle name="20% - Accent4 2 2" xfId="83"/>
    <cellStyle name="20% - Accent4 2 2 2" xfId="181"/>
    <cellStyle name="20% - Accent4 2 2 2 2" xfId="182"/>
    <cellStyle name="20% - Accent4 2 2 2 2 2" xfId="686"/>
    <cellStyle name="20% - Accent4 2 2 2 3" xfId="183"/>
    <cellStyle name="20% - Accent4 2 2 2 3 2" xfId="767"/>
    <cellStyle name="20% - Accent4 2 2 2 4" xfId="607"/>
    <cellStyle name="20% - Accent4 2 2 3" xfId="184"/>
    <cellStyle name="20% - Accent4 2 2 3 2" xfId="654"/>
    <cellStyle name="20% - Accent4 2 2 4" xfId="185"/>
    <cellStyle name="20% - Accent4 2 2 4 2" xfId="735"/>
    <cellStyle name="20% - Accent4 2 2 5" xfId="575"/>
    <cellStyle name="20% - Accent4 2 3" xfId="186"/>
    <cellStyle name="20% - Accent4 2 3 2" xfId="187"/>
    <cellStyle name="20% - Accent4 2 3 2 2" xfId="669"/>
    <cellStyle name="20% - Accent4 2 3 3" xfId="188"/>
    <cellStyle name="20% - Accent4 2 3 3 2" xfId="750"/>
    <cellStyle name="20% - Accent4 2 3 4" xfId="590"/>
    <cellStyle name="20% - Accent4 2 4" xfId="189"/>
    <cellStyle name="20% - Accent4 2 4 2" xfId="190"/>
    <cellStyle name="20% - Accent4 2 4 2 2" xfId="701"/>
    <cellStyle name="20% - Accent4 2 4 3" xfId="191"/>
    <cellStyle name="20% - Accent4 2 4 3 2" xfId="782"/>
    <cellStyle name="20% - Accent4 2 4 4" xfId="622"/>
    <cellStyle name="20% - Accent4 2 5" xfId="192"/>
    <cellStyle name="20% - Accent4 2 5 2" xfId="637"/>
    <cellStyle name="20% - Accent4 2 6" xfId="193"/>
    <cellStyle name="20% - Accent4 2 6 2" xfId="718"/>
    <cellStyle name="20% - Accent4 2 7" xfId="516"/>
    <cellStyle name="20% - Accent4 3" xfId="384"/>
    <cellStyle name="20% - Accent4 4" xfId="810"/>
    <cellStyle name="20% - Accent5" xfId="504" builtinId="46" customBuiltin="1"/>
    <cellStyle name="20% - Accent5 2" xfId="21"/>
    <cellStyle name="20% - Accent5 2 2" xfId="84"/>
    <cellStyle name="20% - Accent5 2 2 2" xfId="194"/>
    <cellStyle name="20% - Accent5 2 2 2 2" xfId="195"/>
    <cellStyle name="20% - Accent5 2 2 2 2 2" xfId="687"/>
    <cellStyle name="20% - Accent5 2 2 2 3" xfId="196"/>
    <cellStyle name="20% - Accent5 2 2 2 3 2" xfId="768"/>
    <cellStyle name="20% - Accent5 2 2 2 4" xfId="608"/>
    <cellStyle name="20% - Accent5 2 2 3" xfId="197"/>
    <cellStyle name="20% - Accent5 2 2 3 2" xfId="655"/>
    <cellStyle name="20% - Accent5 2 2 4" xfId="198"/>
    <cellStyle name="20% - Accent5 2 2 4 2" xfId="736"/>
    <cellStyle name="20% - Accent5 2 2 5" xfId="576"/>
    <cellStyle name="20% - Accent5 2 3" xfId="199"/>
    <cellStyle name="20% - Accent5 2 3 2" xfId="200"/>
    <cellStyle name="20% - Accent5 2 3 2 2" xfId="670"/>
    <cellStyle name="20% - Accent5 2 3 3" xfId="201"/>
    <cellStyle name="20% - Accent5 2 3 3 2" xfId="751"/>
    <cellStyle name="20% - Accent5 2 3 4" xfId="591"/>
    <cellStyle name="20% - Accent5 2 4" xfId="202"/>
    <cellStyle name="20% - Accent5 2 4 2" xfId="203"/>
    <cellStyle name="20% - Accent5 2 4 2 2" xfId="702"/>
    <cellStyle name="20% - Accent5 2 4 3" xfId="204"/>
    <cellStyle name="20% - Accent5 2 4 3 2" xfId="783"/>
    <cellStyle name="20% - Accent5 2 4 4" xfId="623"/>
    <cellStyle name="20% - Accent5 2 5" xfId="205"/>
    <cellStyle name="20% - Accent5 2 5 2" xfId="638"/>
    <cellStyle name="20% - Accent5 2 6" xfId="206"/>
    <cellStyle name="20% - Accent5 2 6 2" xfId="719"/>
    <cellStyle name="20% - Accent5 2 7" xfId="517"/>
    <cellStyle name="20% - Accent5 3" xfId="385"/>
    <cellStyle name="20% - Accent5 4" xfId="811"/>
    <cellStyle name="20% - Accent6" xfId="508" builtinId="50" customBuiltin="1"/>
    <cellStyle name="20% - Accent6 2" xfId="22"/>
    <cellStyle name="20% - Accent6 2 2" xfId="85"/>
    <cellStyle name="20% - Accent6 2 2 2" xfId="207"/>
    <cellStyle name="20% - Accent6 2 2 2 2" xfId="208"/>
    <cellStyle name="20% - Accent6 2 2 2 2 2" xfId="688"/>
    <cellStyle name="20% - Accent6 2 2 2 3" xfId="209"/>
    <cellStyle name="20% - Accent6 2 2 2 3 2" xfId="769"/>
    <cellStyle name="20% - Accent6 2 2 2 4" xfId="609"/>
    <cellStyle name="20% - Accent6 2 2 3" xfId="210"/>
    <cellStyle name="20% - Accent6 2 2 3 2" xfId="656"/>
    <cellStyle name="20% - Accent6 2 2 4" xfId="211"/>
    <cellStyle name="20% - Accent6 2 2 4 2" xfId="737"/>
    <cellStyle name="20% - Accent6 2 2 5" xfId="577"/>
    <cellStyle name="20% - Accent6 2 3" xfId="212"/>
    <cellStyle name="20% - Accent6 2 3 2" xfId="213"/>
    <cellStyle name="20% - Accent6 2 3 2 2" xfId="671"/>
    <cellStyle name="20% - Accent6 2 3 3" xfId="214"/>
    <cellStyle name="20% - Accent6 2 3 3 2" xfId="752"/>
    <cellStyle name="20% - Accent6 2 3 4" xfId="592"/>
    <cellStyle name="20% - Accent6 2 4" xfId="215"/>
    <cellStyle name="20% - Accent6 2 4 2" xfId="216"/>
    <cellStyle name="20% - Accent6 2 4 2 2" xfId="703"/>
    <cellStyle name="20% - Accent6 2 4 3" xfId="217"/>
    <cellStyle name="20% - Accent6 2 4 3 2" xfId="784"/>
    <cellStyle name="20% - Accent6 2 4 4" xfId="624"/>
    <cellStyle name="20% - Accent6 2 5" xfId="218"/>
    <cellStyle name="20% - Accent6 2 5 2" xfId="639"/>
    <cellStyle name="20% - Accent6 2 6" xfId="219"/>
    <cellStyle name="20% - Accent6 2 6 2" xfId="720"/>
    <cellStyle name="20% - Accent6 2 7" xfId="518"/>
    <cellStyle name="20% - Accent6 3" xfId="386"/>
    <cellStyle name="20% - Accent6 4" xfId="812"/>
    <cellStyle name="40% - Accent1" xfId="489" builtinId="31" customBuiltin="1"/>
    <cellStyle name="40% - Accent1 2" xfId="23"/>
    <cellStyle name="40% - Accent1 2 2" xfId="86"/>
    <cellStyle name="40% - Accent1 2 2 2" xfId="220"/>
    <cellStyle name="40% - Accent1 2 2 2 2" xfId="221"/>
    <cellStyle name="40% - Accent1 2 2 2 2 2" xfId="689"/>
    <cellStyle name="40% - Accent1 2 2 2 3" xfId="222"/>
    <cellStyle name="40% - Accent1 2 2 2 3 2" xfId="770"/>
    <cellStyle name="40% - Accent1 2 2 2 4" xfId="610"/>
    <cellStyle name="40% - Accent1 2 2 3" xfId="223"/>
    <cellStyle name="40% - Accent1 2 2 3 2" xfId="657"/>
    <cellStyle name="40% - Accent1 2 2 4" xfId="224"/>
    <cellStyle name="40% - Accent1 2 2 4 2" xfId="738"/>
    <cellStyle name="40% - Accent1 2 2 5" xfId="578"/>
    <cellStyle name="40% - Accent1 2 3" xfId="225"/>
    <cellStyle name="40% - Accent1 2 3 2" xfId="226"/>
    <cellStyle name="40% - Accent1 2 3 2 2" xfId="672"/>
    <cellStyle name="40% - Accent1 2 3 3" xfId="227"/>
    <cellStyle name="40% - Accent1 2 3 3 2" xfId="753"/>
    <cellStyle name="40% - Accent1 2 3 4" xfId="593"/>
    <cellStyle name="40% - Accent1 2 4" xfId="228"/>
    <cellStyle name="40% - Accent1 2 4 2" xfId="229"/>
    <cellStyle name="40% - Accent1 2 4 2 2" xfId="704"/>
    <cellStyle name="40% - Accent1 2 4 3" xfId="230"/>
    <cellStyle name="40% - Accent1 2 4 3 2" xfId="785"/>
    <cellStyle name="40% - Accent1 2 4 4" xfId="625"/>
    <cellStyle name="40% - Accent1 2 5" xfId="231"/>
    <cellStyle name="40% - Accent1 2 5 2" xfId="640"/>
    <cellStyle name="40% - Accent1 2 6" xfId="232"/>
    <cellStyle name="40% - Accent1 2 6 2" xfId="721"/>
    <cellStyle name="40% - Accent1 2 7" xfId="519"/>
    <cellStyle name="40% - Accent1 3" xfId="387"/>
    <cellStyle name="40% - Accent1 4" xfId="813"/>
    <cellStyle name="40% - Accent2" xfId="493" builtinId="35" customBuiltin="1"/>
    <cellStyle name="40% - Accent2 2" xfId="24"/>
    <cellStyle name="40% - Accent2 2 2" xfId="87"/>
    <cellStyle name="40% - Accent2 2 2 2" xfId="233"/>
    <cellStyle name="40% - Accent2 2 2 2 2" xfId="234"/>
    <cellStyle name="40% - Accent2 2 2 2 2 2" xfId="690"/>
    <cellStyle name="40% - Accent2 2 2 2 3" xfId="235"/>
    <cellStyle name="40% - Accent2 2 2 2 3 2" xfId="771"/>
    <cellStyle name="40% - Accent2 2 2 2 4" xfId="611"/>
    <cellStyle name="40% - Accent2 2 2 3" xfId="236"/>
    <cellStyle name="40% - Accent2 2 2 3 2" xfId="658"/>
    <cellStyle name="40% - Accent2 2 2 4" xfId="237"/>
    <cellStyle name="40% - Accent2 2 2 4 2" xfId="739"/>
    <cellStyle name="40% - Accent2 2 2 5" xfId="579"/>
    <cellStyle name="40% - Accent2 2 3" xfId="238"/>
    <cellStyle name="40% - Accent2 2 3 2" xfId="239"/>
    <cellStyle name="40% - Accent2 2 3 2 2" xfId="673"/>
    <cellStyle name="40% - Accent2 2 3 3" xfId="240"/>
    <cellStyle name="40% - Accent2 2 3 3 2" xfId="754"/>
    <cellStyle name="40% - Accent2 2 3 4" xfId="594"/>
    <cellStyle name="40% - Accent2 2 4" xfId="241"/>
    <cellStyle name="40% - Accent2 2 4 2" xfId="242"/>
    <cellStyle name="40% - Accent2 2 4 2 2" xfId="705"/>
    <cellStyle name="40% - Accent2 2 4 3" xfId="243"/>
    <cellStyle name="40% - Accent2 2 4 3 2" xfId="786"/>
    <cellStyle name="40% - Accent2 2 4 4" xfId="626"/>
    <cellStyle name="40% - Accent2 2 5" xfId="244"/>
    <cellStyle name="40% - Accent2 2 5 2" xfId="641"/>
    <cellStyle name="40% - Accent2 2 6" xfId="245"/>
    <cellStyle name="40% - Accent2 2 6 2" xfId="722"/>
    <cellStyle name="40% - Accent2 2 7" xfId="520"/>
    <cellStyle name="40% - Accent2 3" xfId="388"/>
    <cellStyle name="40% - Accent2 4" xfId="814"/>
    <cellStyle name="40% - Accent3" xfId="497" builtinId="39" customBuiltin="1"/>
    <cellStyle name="40% - Accent3 2" xfId="25"/>
    <cellStyle name="40% - Accent3 2 2" xfId="88"/>
    <cellStyle name="40% - Accent3 2 2 2" xfId="246"/>
    <cellStyle name="40% - Accent3 2 2 2 2" xfId="247"/>
    <cellStyle name="40% - Accent3 2 2 2 2 2" xfId="691"/>
    <cellStyle name="40% - Accent3 2 2 2 3" xfId="248"/>
    <cellStyle name="40% - Accent3 2 2 2 3 2" xfId="772"/>
    <cellStyle name="40% - Accent3 2 2 2 4" xfId="612"/>
    <cellStyle name="40% - Accent3 2 2 3" xfId="249"/>
    <cellStyle name="40% - Accent3 2 2 3 2" xfId="659"/>
    <cellStyle name="40% - Accent3 2 2 4" xfId="250"/>
    <cellStyle name="40% - Accent3 2 2 4 2" xfId="740"/>
    <cellStyle name="40% - Accent3 2 2 5" xfId="580"/>
    <cellStyle name="40% - Accent3 2 3" xfId="251"/>
    <cellStyle name="40% - Accent3 2 3 2" xfId="252"/>
    <cellStyle name="40% - Accent3 2 3 2 2" xfId="674"/>
    <cellStyle name="40% - Accent3 2 3 3" xfId="253"/>
    <cellStyle name="40% - Accent3 2 3 3 2" xfId="755"/>
    <cellStyle name="40% - Accent3 2 3 4" xfId="595"/>
    <cellStyle name="40% - Accent3 2 4" xfId="254"/>
    <cellStyle name="40% - Accent3 2 4 2" xfId="255"/>
    <cellStyle name="40% - Accent3 2 4 2 2" xfId="706"/>
    <cellStyle name="40% - Accent3 2 4 3" xfId="256"/>
    <cellStyle name="40% - Accent3 2 4 3 2" xfId="787"/>
    <cellStyle name="40% - Accent3 2 4 4" xfId="627"/>
    <cellStyle name="40% - Accent3 2 5" xfId="257"/>
    <cellStyle name="40% - Accent3 2 5 2" xfId="642"/>
    <cellStyle name="40% - Accent3 2 6" xfId="258"/>
    <cellStyle name="40% - Accent3 2 6 2" xfId="723"/>
    <cellStyle name="40% - Accent3 2 7" xfId="521"/>
    <cellStyle name="40% - Accent3 3" xfId="389"/>
    <cellStyle name="40% - Accent3 4" xfId="815"/>
    <cellStyle name="40% - Accent4" xfId="501" builtinId="43" customBuiltin="1"/>
    <cellStyle name="40% - Accent4 2" xfId="26"/>
    <cellStyle name="40% - Accent4 2 2" xfId="89"/>
    <cellStyle name="40% - Accent4 2 2 2" xfId="259"/>
    <cellStyle name="40% - Accent4 2 2 2 2" xfId="260"/>
    <cellStyle name="40% - Accent4 2 2 2 2 2" xfId="692"/>
    <cellStyle name="40% - Accent4 2 2 2 3" xfId="261"/>
    <cellStyle name="40% - Accent4 2 2 2 3 2" xfId="773"/>
    <cellStyle name="40% - Accent4 2 2 2 4" xfId="613"/>
    <cellStyle name="40% - Accent4 2 2 3" xfId="262"/>
    <cellStyle name="40% - Accent4 2 2 3 2" xfId="660"/>
    <cellStyle name="40% - Accent4 2 2 4" xfId="263"/>
    <cellStyle name="40% - Accent4 2 2 4 2" xfId="741"/>
    <cellStyle name="40% - Accent4 2 2 5" xfId="581"/>
    <cellStyle name="40% - Accent4 2 3" xfId="264"/>
    <cellStyle name="40% - Accent4 2 3 2" xfId="265"/>
    <cellStyle name="40% - Accent4 2 3 2 2" xfId="675"/>
    <cellStyle name="40% - Accent4 2 3 3" xfId="266"/>
    <cellStyle name="40% - Accent4 2 3 3 2" xfId="756"/>
    <cellStyle name="40% - Accent4 2 3 4" xfId="596"/>
    <cellStyle name="40% - Accent4 2 4" xfId="267"/>
    <cellStyle name="40% - Accent4 2 4 2" xfId="268"/>
    <cellStyle name="40% - Accent4 2 4 2 2" xfId="707"/>
    <cellStyle name="40% - Accent4 2 4 3" xfId="269"/>
    <cellStyle name="40% - Accent4 2 4 3 2" xfId="788"/>
    <cellStyle name="40% - Accent4 2 4 4" xfId="628"/>
    <cellStyle name="40% - Accent4 2 5" xfId="270"/>
    <cellStyle name="40% - Accent4 2 5 2" xfId="643"/>
    <cellStyle name="40% - Accent4 2 6" xfId="271"/>
    <cellStyle name="40% - Accent4 2 6 2" xfId="724"/>
    <cellStyle name="40% - Accent4 2 7" xfId="522"/>
    <cellStyle name="40% - Accent4 3" xfId="390"/>
    <cellStyle name="40% - Accent4 4" xfId="816"/>
    <cellStyle name="40% - Accent5" xfId="505" builtinId="47" customBuiltin="1"/>
    <cellStyle name="40% - Accent5 2" xfId="27"/>
    <cellStyle name="40% - Accent5 2 2" xfId="90"/>
    <cellStyle name="40% - Accent5 2 2 2" xfId="272"/>
    <cellStyle name="40% - Accent5 2 2 2 2" xfId="273"/>
    <cellStyle name="40% - Accent5 2 2 2 2 2" xfId="693"/>
    <cellStyle name="40% - Accent5 2 2 2 3" xfId="274"/>
    <cellStyle name="40% - Accent5 2 2 2 3 2" xfId="774"/>
    <cellStyle name="40% - Accent5 2 2 2 4" xfId="614"/>
    <cellStyle name="40% - Accent5 2 2 3" xfId="275"/>
    <cellStyle name="40% - Accent5 2 2 3 2" xfId="661"/>
    <cellStyle name="40% - Accent5 2 2 4" xfId="276"/>
    <cellStyle name="40% - Accent5 2 2 4 2" xfId="742"/>
    <cellStyle name="40% - Accent5 2 2 5" xfId="582"/>
    <cellStyle name="40% - Accent5 2 3" xfId="277"/>
    <cellStyle name="40% - Accent5 2 3 2" xfId="278"/>
    <cellStyle name="40% - Accent5 2 3 2 2" xfId="676"/>
    <cellStyle name="40% - Accent5 2 3 3" xfId="279"/>
    <cellStyle name="40% - Accent5 2 3 3 2" xfId="757"/>
    <cellStyle name="40% - Accent5 2 3 4" xfId="597"/>
    <cellStyle name="40% - Accent5 2 4" xfId="280"/>
    <cellStyle name="40% - Accent5 2 4 2" xfId="281"/>
    <cellStyle name="40% - Accent5 2 4 2 2" xfId="708"/>
    <cellStyle name="40% - Accent5 2 4 3" xfId="282"/>
    <cellStyle name="40% - Accent5 2 4 3 2" xfId="789"/>
    <cellStyle name="40% - Accent5 2 4 4" xfId="629"/>
    <cellStyle name="40% - Accent5 2 5" xfId="283"/>
    <cellStyle name="40% - Accent5 2 5 2" xfId="644"/>
    <cellStyle name="40% - Accent5 2 6" xfId="284"/>
    <cellStyle name="40% - Accent5 2 6 2" xfId="725"/>
    <cellStyle name="40% - Accent5 2 7" xfId="523"/>
    <cellStyle name="40% - Accent5 3" xfId="391"/>
    <cellStyle name="40% - Accent5 4" xfId="817"/>
    <cellStyle name="40% - Accent6" xfId="509" builtinId="51" customBuiltin="1"/>
    <cellStyle name="40% - Accent6 2" xfId="28"/>
    <cellStyle name="40% - Accent6 2 2" xfId="91"/>
    <cellStyle name="40% - Accent6 2 2 2" xfId="285"/>
    <cellStyle name="40% - Accent6 2 2 2 2" xfId="286"/>
    <cellStyle name="40% - Accent6 2 2 2 2 2" xfId="694"/>
    <cellStyle name="40% - Accent6 2 2 2 3" xfId="287"/>
    <cellStyle name="40% - Accent6 2 2 2 3 2" xfId="775"/>
    <cellStyle name="40% - Accent6 2 2 2 4" xfId="615"/>
    <cellStyle name="40% - Accent6 2 2 3" xfId="288"/>
    <cellStyle name="40% - Accent6 2 2 3 2" xfId="662"/>
    <cellStyle name="40% - Accent6 2 2 4" xfId="289"/>
    <cellStyle name="40% - Accent6 2 2 4 2" xfId="743"/>
    <cellStyle name="40% - Accent6 2 2 5" xfId="583"/>
    <cellStyle name="40% - Accent6 2 3" xfId="290"/>
    <cellStyle name="40% - Accent6 2 3 2" xfId="291"/>
    <cellStyle name="40% - Accent6 2 3 2 2" xfId="677"/>
    <cellStyle name="40% - Accent6 2 3 3" xfId="292"/>
    <cellStyle name="40% - Accent6 2 3 3 2" xfId="758"/>
    <cellStyle name="40% - Accent6 2 3 4" xfId="598"/>
    <cellStyle name="40% - Accent6 2 4" xfId="293"/>
    <cellStyle name="40% - Accent6 2 4 2" xfId="294"/>
    <cellStyle name="40% - Accent6 2 4 2 2" xfId="709"/>
    <cellStyle name="40% - Accent6 2 4 3" xfId="295"/>
    <cellStyle name="40% - Accent6 2 4 3 2" xfId="790"/>
    <cellStyle name="40% - Accent6 2 4 4" xfId="630"/>
    <cellStyle name="40% - Accent6 2 5" xfId="296"/>
    <cellStyle name="40% - Accent6 2 5 2" xfId="645"/>
    <cellStyle name="40% - Accent6 2 6" xfId="297"/>
    <cellStyle name="40% - Accent6 2 6 2" xfId="726"/>
    <cellStyle name="40% - Accent6 2 7" xfId="524"/>
    <cellStyle name="40% - Accent6 3" xfId="392"/>
    <cellStyle name="40% - Accent6 4" xfId="818"/>
    <cellStyle name="60% - Accent1" xfId="490" builtinId="32" customBuiltin="1"/>
    <cellStyle name="60% - Accent1 2" xfId="29"/>
    <cellStyle name="60% - Accent1 2 2" xfId="92"/>
    <cellStyle name="60% - Accent1 2 3" xfId="427"/>
    <cellStyle name="60% - Accent1 2 4" xfId="525"/>
    <cellStyle name="60% - Accent1 3" xfId="393"/>
    <cellStyle name="60% - Accent2" xfId="494" builtinId="36" customBuiltin="1"/>
    <cellStyle name="60% - Accent2 2" xfId="30"/>
    <cellStyle name="60% - Accent2 2 2" xfId="93"/>
    <cellStyle name="60% - Accent2 2 3" xfId="428"/>
    <cellStyle name="60% - Accent2 2 4" xfId="526"/>
    <cellStyle name="60% - Accent2 3" xfId="394"/>
    <cellStyle name="60% - Accent3" xfId="498" builtinId="40" customBuiltin="1"/>
    <cellStyle name="60% - Accent3 2" xfId="31"/>
    <cellStyle name="60% - Accent3 2 2" xfId="94"/>
    <cellStyle name="60% - Accent3 2 3" xfId="429"/>
    <cellStyle name="60% - Accent3 2 4" xfId="527"/>
    <cellStyle name="60% - Accent3 3" xfId="395"/>
    <cellStyle name="60% - Accent4" xfId="502" builtinId="44" customBuiltin="1"/>
    <cellStyle name="60% - Accent4 2" xfId="32"/>
    <cellStyle name="60% - Accent4 2 2" xfId="95"/>
    <cellStyle name="60% - Accent4 2 3" xfId="430"/>
    <cellStyle name="60% - Accent4 2 4" xfId="528"/>
    <cellStyle name="60% - Accent4 3" xfId="396"/>
    <cellStyle name="60% - Accent5" xfId="506" builtinId="48" customBuiltin="1"/>
    <cellStyle name="60% - Accent5 2" xfId="33"/>
    <cellStyle name="60% - Accent5 2 2" xfId="96"/>
    <cellStyle name="60% - Accent5 2 3" xfId="431"/>
    <cellStyle name="60% - Accent5 2 4" xfId="529"/>
    <cellStyle name="60% - Accent5 3" xfId="397"/>
    <cellStyle name="60% - Accent6" xfId="510" builtinId="52" customBuiltin="1"/>
    <cellStyle name="60% - Accent6 2" xfId="34"/>
    <cellStyle name="60% - Accent6 2 2" xfId="97"/>
    <cellStyle name="60% - Accent6 2 3" xfId="432"/>
    <cellStyle name="60% - Accent6 2 4" xfId="530"/>
    <cellStyle name="60% - Accent6 3" xfId="398"/>
    <cellStyle name="Accent1" xfId="487" builtinId="29" customBuiltin="1"/>
    <cellStyle name="Accent1 2" xfId="35"/>
    <cellStyle name="Accent1 2 2" xfId="98"/>
    <cellStyle name="Accent1 2 3" xfId="433"/>
    <cellStyle name="Accent1 2 4" xfId="531"/>
    <cellStyle name="Accent1 3" xfId="399"/>
    <cellStyle name="Accent2" xfId="491" builtinId="33" customBuiltin="1"/>
    <cellStyle name="Accent2 2" xfId="36"/>
    <cellStyle name="Accent2 2 2" xfId="99"/>
    <cellStyle name="Accent2 2 3" xfId="434"/>
    <cellStyle name="Accent2 2 4" xfId="532"/>
    <cellStyle name="Accent2 3" xfId="400"/>
    <cellStyle name="Accent3" xfId="495" builtinId="37" customBuiltin="1"/>
    <cellStyle name="Accent3 2" xfId="37"/>
    <cellStyle name="Accent3 2 2" xfId="100"/>
    <cellStyle name="Accent3 2 3" xfId="435"/>
    <cellStyle name="Accent3 2 4" xfId="533"/>
    <cellStyle name="Accent3 3" xfId="401"/>
    <cellStyle name="Accent4" xfId="499" builtinId="41" customBuiltin="1"/>
    <cellStyle name="Accent4 2" xfId="38"/>
    <cellStyle name="Accent4 2 2" xfId="101"/>
    <cellStyle name="Accent4 2 3" xfId="436"/>
    <cellStyle name="Accent4 2 4" xfId="534"/>
    <cellStyle name="Accent4 3" xfId="402"/>
    <cellStyle name="Accent5" xfId="503" builtinId="45" customBuiltin="1"/>
    <cellStyle name="Accent5 2" xfId="39"/>
    <cellStyle name="Accent5 2 2" xfId="102"/>
    <cellStyle name="Accent5 2 3" xfId="437"/>
    <cellStyle name="Accent5 2 4" xfId="535"/>
    <cellStyle name="Accent5 3" xfId="403"/>
    <cellStyle name="Accent6" xfId="507" builtinId="49" customBuiltin="1"/>
    <cellStyle name="Accent6 2" xfId="40"/>
    <cellStyle name="Accent6 2 2" xfId="103"/>
    <cellStyle name="Accent6 2 3" xfId="438"/>
    <cellStyle name="Accent6 2 4" xfId="536"/>
    <cellStyle name="Accent6 3" xfId="404"/>
    <cellStyle name="Bad" xfId="477" builtinId="27" customBuiltin="1"/>
    <cellStyle name="Bad 2" xfId="41"/>
    <cellStyle name="Bad 2 2" xfId="104"/>
    <cellStyle name="Bad 2 3" xfId="439"/>
    <cellStyle name="Bad 2 4" xfId="537"/>
    <cellStyle name="Bad 3" xfId="405"/>
    <cellStyle name="Calculation" xfId="481" builtinId="22" customBuiltin="1"/>
    <cellStyle name="Calculation 2" xfId="42"/>
    <cellStyle name="Calculation 2 2" xfId="105"/>
    <cellStyle name="Calculation 2 3" xfId="440"/>
    <cellStyle name="Calculation 2 4" xfId="538"/>
    <cellStyle name="Calculation 3" xfId="406"/>
    <cellStyle name="Check Cell" xfId="483" builtinId="23" customBuiltin="1"/>
    <cellStyle name="Check Cell 2" xfId="43"/>
    <cellStyle name="Check Cell 2 2" xfId="106"/>
    <cellStyle name="Check Cell 2 3" xfId="441"/>
    <cellStyle name="Check Cell 2 4" xfId="539"/>
    <cellStyle name="Check Cell 3" xfId="407"/>
    <cellStyle name="Comma" xfId="805" builtinId="3"/>
    <cellStyle name="Comma 10" xfId="442"/>
    <cellStyle name="Comma 11" xfId="713"/>
    <cellStyle name="Comma 12" xfId="804"/>
    <cellStyle name="Comma 2" xfId="9"/>
    <cellStyle name="Comma 2 2" xfId="72"/>
    <cellStyle name="Comma 2 2 2" xfId="107"/>
    <cellStyle name="Comma 2 2 2 2" xfId="298"/>
    <cellStyle name="Comma 2 2 3" xfId="443"/>
    <cellStyle name="Comma 2 3" xfId="75"/>
    <cellStyle name="Comma 2 3 2" xfId="299"/>
    <cellStyle name="Comma 2 3 2 2" xfId="798"/>
    <cellStyle name="Comma 2 4" xfId="68"/>
    <cellStyle name="Comma 2 4 2" xfId="797"/>
    <cellStyle name="Comma 2 5" xfId="16"/>
    <cellStyle name="Comma 2 6" xfId="444"/>
    <cellStyle name="Comma 3" xfId="11"/>
    <cellStyle name="Comma 3 2" xfId="108"/>
    <cellStyle name="Comma 3 2 2" xfId="300"/>
    <cellStyle name="Comma 3 2 2 2" xfId="301"/>
    <cellStyle name="Comma 3 3" xfId="71"/>
    <cellStyle name="Comma 3 4" xfId="445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6" xfId="14"/>
    <cellStyle name="Comma 6 2" xfId="308"/>
    <cellStyle name="Comma 6 3" xfId="309"/>
    <cellStyle name="Comma 6 3 2" xfId="310"/>
    <cellStyle name="Comma 6 3 2 2" xfId="311"/>
    <cellStyle name="Comma 6 3 2 2 2" xfId="681"/>
    <cellStyle name="Comma 6 3 2 3" xfId="312"/>
    <cellStyle name="Comma 6 3 2 3 2" xfId="762"/>
    <cellStyle name="Comma 6 3 2 4" xfId="602"/>
    <cellStyle name="Comma 6 3 3" xfId="313"/>
    <cellStyle name="Comma 6 3 3 2" xfId="649"/>
    <cellStyle name="Comma 6 3 4" xfId="314"/>
    <cellStyle name="Comma 6 3 4 2" xfId="730"/>
    <cellStyle name="Comma 6 3 5" xfId="570"/>
    <cellStyle name="Comma 6 4" xfId="315"/>
    <cellStyle name="Comma 6 4 2" xfId="316"/>
    <cellStyle name="Comma 6 4 2 2" xfId="317"/>
    <cellStyle name="Comma 6 4 2 2 2" xfId="695"/>
    <cellStyle name="Comma 6 4 2 3" xfId="318"/>
    <cellStyle name="Comma 6 4 2 3 2" xfId="776"/>
    <cellStyle name="Comma 6 4 2 4" xfId="616"/>
    <cellStyle name="Comma 6 4 3" xfId="319"/>
    <cellStyle name="Comma 6 4 3 2" xfId="663"/>
    <cellStyle name="Comma 6 4 4" xfId="320"/>
    <cellStyle name="Comma 6 4 4 2" xfId="744"/>
    <cellStyle name="Comma 6 4 5" xfId="584"/>
    <cellStyle name="Comma 6 5" xfId="321"/>
    <cellStyle name="Comma 6 5 2" xfId="322"/>
    <cellStyle name="Comma 6 5 2 2" xfId="678"/>
    <cellStyle name="Comma 6 5 3" xfId="323"/>
    <cellStyle name="Comma 6 5 3 2" xfId="759"/>
    <cellStyle name="Comma 6 5 4" xfId="599"/>
    <cellStyle name="Comma 6 6" xfId="324"/>
    <cellStyle name="Comma 6 6 2" xfId="325"/>
    <cellStyle name="Comma 6 6 2 2" xfId="710"/>
    <cellStyle name="Comma 6 6 3" xfId="326"/>
    <cellStyle name="Comma 6 6 3 2" xfId="791"/>
    <cellStyle name="Comma 6 6 4" xfId="631"/>
    <cellStyle name="Comma 6 7" xfId="327"/>
    <cellStyle name="Comma 6 7 2" xfId="646"/>
    <cellStyle name="Comma 6 8" xfId="328"/>
    <cellStyle name="Comma 6 8 2" xfId="727"/>
    <cellStyle name="Comma 6 9" xfId="540"/>
    <cellStyle name="Comma 7" xfId="329"/>
    <cellStyle name="Comma 8" xfId="330"/>
    <cellStyle name="Comma 8 2" xfId="331"/>
    <cellStyle name="Comma 9" xfId="332"/>
    <cellStyle name="Comma 9 2" xfId="333"/>
    <cellStyle name="Explanatory Text" xfId="485" builtinId="53" customBuiltin="1"/>
    <cellStyle name="Explanatory Text 2" xfId="44"/>
    <cellStyle name="Explanatory Text 2 2" xfId="109"/>
    <cellStyle name="Explanatory Text 2 3" xfId="446"/>
    <cellStyle name="Explanatory Text 2 4" xfId="541"/>
    <cellStyle name="Explanatory Text 3" xfId="408"/>
    <cellStyle name="Good" xfId="476" builtinId="26" customBuiltin="1"/>
    <cellStyle name="Good 2" xfId="45"/>
    <cellStyle name="Good 2 2" xfId="110"/>
    <cellStyle name="Good 2 3" xfId="447"/>
    <cellStyle name="Good 2 4" xfId="542"/>
    <cellStyle name="Good 3" xfId="409"/>
    <cellStyle name="Heading 1" xfId="472" builtinId="16" customBuiltin="1"/>
    <cellStyle name="Heading 1 2" xfId="46"/>
    <cellStyle name="Heading 1 2 2" xfId="111"/>
    <cellStyle name="Heading 1 2 3" xfId="448"/>
    <cellStyle name="Heading 1 2 4" xfId="543"/>
    <cellStyle name="Heading 1 3" xfId="410"/>
    <cellStyle name="Heading 2" xfId="473" builtinId="17" customBuiltin="1"/>
    <cellStyle name="Heading 2 2" xfId="47"/>
    <cellStyle name="Heading 2 2 2" xfId="112"/>
    <cellStyle name="Heading 2 2 3" xfId="449"/>
    <cellStyle name="Heading 2 2 4" xfId="544"/>
    <cellStyle name="Heading 2 3" xfId="411"/>
    <cellStyle name="Heading 3" xfId="474" builtinId="18" customBuiltin="1"/>
    <cellStyle name="Heading 3 2" xfId="48"/>
    <cellStyle name="Heading 3 2 2" xfId="113"/>
    <cellStyle name="Heading 3 2 3" xfId="450"/>
    <cellStyle name="Heading 3 2 4" xfId="545"/>
    <cellStyle name="Heading 3 3" xfId="412"/>
    <cellStyle name="Heading 4" xfId="475" builtinId="19" customBuiltin="1"/>
    <cellStyle name="Heading 4 2" xfId="49"/>
    <cellStyle name="Heading 4 2 2" xfId="114"/>
    <cellStyle name="Heading 4 2 3" xfId="451"/>
    <cellStyle name="Heading 4 2 4" xfId="546"/>
    <cellStyle name="Heading 4 3" xfId="413"/>
    <cellStyle name="Input" xfId="479" builtinId="20" customBuiltin="1"/>
    <cellStyle name="Input 2" xfId="50"/>
    <cellStyle name="Input 2 2" xfId="115"/>
    <cellStyle name="Input 2 3" xfId="452"/>
    <cellStyle name="Input 2 4" xfId="547"/>
    <cellStyle name="Input 3" xfId="414"/>
    <cellStyle name="Linked Cell" xfId="482" builtinId="24" customBuiltin="1"/>
    <cellStyle name="Linked Cell 2" xfId="51"/>
    <cellStyle name="Linked Cell 2 2" xfId="116"/>
    <cellStyle name="Linked Cell 2 3" xfId="453"/>
    <cellStyle name="Linked Cell 2 4" xfId="548"/>
    <cellStyle name="Linked Cell 3" xfId="415"/>
    <cellStyle name="Neutral" xfId="478" builtinId="28" customBuiltin="1"/>
    <cellStyle name="Neutral 2" xfId="52"/>
    <cellStyle name="Neutral 2 2" xfId="78"/>
    <cellStyle name="Neutral 2 2 2" xfId="549"/>
    <cellStyle name="Neutral 2 3" xfId="334"/>
    <cellStyle name="Neutral 3" xfId="117"/>
    <cellStyle name="Neutral 3 2" xfId="550"/>
    <cellStyle name="Neutral 4" xfId="335"/>
    <cellStyle name="Neutral 4 2" xfId="416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696"/>
    <cellStyle name="Normal 10 2 2 3" xfId="339"/>
    <cellStyle name="Normal 10 2 2 3 2" xfId="777"/>
    <cellStyle name="Normal 10 2 2 4" xfId="617"/>
    <cellStyle name="Normal 10 2 3" xfId="340"/>
    <cellStyle name="Normal 10 2 3 2" xfId="664"/>
    <cellStyle name="Normal 10 2 4" xfId="341"/>
    <cellStyle name="Normal 10 2 4 2" xfId="745"/>
    <cellStyle name="Normal 10 2 5" xfId="585"/>
    <cellStyle name="Normal 10 3" xfId="342"/>
    <cellStyle name="Normal 10 3 2" xfId="343"/>
    <cellStyle name="Normal 10 3 2 2" xfId="679"/>
    <cellStyle name="Normal 10 3 3" xfId="344"/>
    <cellStyle name="Normal 10 3 3 2" xfId="760"/>
    <cellStyle name="Normal 10 3 4" xfId="600"/>
    <cellStyle name="Normal 10 4" xfId="345"/>
    <cellStyle name="Normal 10 4 2" xfId="346"/>
    <cellStyle name="Normal 10 4 2 2" xfId="711"/>
    <cellStyle name="Normal 10 4 3" xfId="347"/>
    <cellStyle name="Normal 10 4 3 2" xfId="792"/>
    <cellStyle name="Normal 10 4 4" xfId="632"/>
    <cellStyle name="Normal 10 5" xfId="348"/>
    <cellStyle name="Normal 10 5 2" xfId="647"/>
    <cellStyle name="Normal 10 6" xfId="349"/>
    <cellStyle name="Normal 10 6 2" xfId="728"/>
    <cellStyle name="Normal 10 7" xfId="551"/>
    <cellStyle name="Normal 11" xfId="350"/>
    <cellStyle name="Normal 11 2" xfId="351"/>
    <cellStyle name="Normal 12" xfId="352"/>
    <cellStyle name="Normal 12 2" xfId="353"/>
    <cellStyle name="Normal 13" xfId="511"/>
    <cellStyle name="Normal 13 2" xfId="512"/>
    <cellStyle name="Normal 13 3" xfId="796"/>
    <cellStyle name="Normal 14" xfId="795"/>
    <cellStyle name="Normal 15" xfId="820"/>
    <cellStyle name="Normal 2" xfId="1"/>
    <cellStyle name="Normal 2 2" xfId="53"/>
    <cellStyle name="Normal 2 2 2" xfId="135"/>
    <cellStyle name="Normal 2 2 2 2" xfId="800"/>
    <cellStyle name="Normal 2 2 3" xfId="118"/>
    <cellStyle name="Normal 2 2 4" xfId="454"/>
    <cellStyle name="Normal 2 2 5" xfId="553"/>
    <cellStyle name="Normal 2 3" xfId="119"/>
    <cellStyle name="Normal 2 3 2" xfId="455"/>
    <cellStyle name="Normal 2 3 3" xfId="554"/>
    <cellStyle name="Normal 2 4" xfId="67"/>
    <cellStyle name="Normal 2 4 2" xfId="799"/>
    <cellStyle name="Normal 2 5" xfId="15"/>
    <cellStyle name="Normal 2 6" xfId="456"/>
    <cellStyle name="Normal 2 7" xfId="552"/>
    <cellStyle name="Normal 2_3.Havelvacner_N1_12 23.01.2018" xfId="354"/>
    <cellStyle name="Normal 3" xfId="3"/>
    <cellStyle name="Normal 3 2" xfId="54"/>
    <cellStyle name="Normal 3 2 2" xfId="120"/>
    <cellStyle name="Normal 3 2 3" xfId="76"/>
    <cellStyle name="Normal 3 3" xfId="70"/>
    <cellStyle name="Normal 3 3 2" xfId="801"/>
    <cellStyle name="Normal 3 4" xfId="457"/>
    <cellStyle name="Normal 3 5" xfId="555"/>
    <cellStyle name="Normal 3_HavelvacN2axjusakN3" xfId="79"/>
    <cellStyle name="Normal 4" xfId="5"/>
    <cellStyle name="Normal 4 2" xfId="77"/>
    <cellStyle name="Normal 4 2 2" xfId="355"/>
    <cellStyle name="Normal 4 3" xfId="73"/>
    <cellStyle name="Normal 4 3 2" xfId="458"/>
    <cellStyle name="Normal 4 3 3" xfId="557"/>
    <cellStyle name="Normal 4 4" xfId="459"/>
    <cellStyle name="Normal 4 5" xfId="556"/>
    <cellStyle name="Normal 5" xfId="8"/>
    <cellStyle name="Normal 5 10" xfId="558"/>
    <cellStyle name="Normal 5 2" xfId="55"/>
    <cellStyle name="Normal 5 2 2" xfId="121"/>
    <cellStyle name="Normal 5 2 3" xfId="423"/>
    <cellStyle name="Normal 5 2 4" xfId="468"/>
    <cellStyle name="Normal 5 2 5" xfId="559"/>
    <cellStyle name="Normal 5 3" xfId="356"/>
    <cellStyle name="Normal 5 3 2" xfId="357"/>
    <cellStyle name="Normal 5 3 2 2" xfId="358"/>
    <cellStyle name="Normal 5 3 2 2 2" xfId="682"/>
    <cellStyle name="Normal 5 3 2 3" xfId="359"/>
    <cellStyle name="Normal 5 3 2 3 2" xfId="763"/>
    <cellStyle name="Normal 5 3 2 4" xfId="603"/>
    <cellStyle name="Normal 5 3 3" xfId="360"/>
    <cellStyle name="Normal 5 3 3 2" xfId="650"/>
    <cellStyle name="Normal 5 3 4" xfId="361"/>
    <cellStyle name="Normal 5 3 4 2" xfId="731"/>
    <cellStyle name="Normal 5 3 5" xfId="571"/>
    <cellStyle name="Normal 5 4" xfId="362"/>
    <cellStyle name="Normal 5 4 2" xfId="363"/>
    <cellStyle name="Normal 5 4 2 2" xfId="364"/>
    <cellStyle name="Normal 5 4 2 2 2" xfId="697"/>
    <cellStyle name="Normal 5 4 2 3" xfId="365"/>
    <cellStyle name="Normal 5 4 2 3 2" xfId="778"/>
    <cellStyle name="Normal 5 4 2 4" xfId="618"/>
    <cellStyle name="Normal 5 4 3" xfId="366"/>
    <cellStyle name="Normal 5 4 3 2" xfId="665"/>
    <cellStyle name="Normal 5 4 4" xfId="367"/>
    <cellStyle name="Normal 5 4 4 2" xfId="746"/>
    <cellStyle name="Normal 5 4 5" xfId="586"/>
    <cellStyle name="Normal 5 5" xfId="368"/>
    <cellStyle name="Normal 5 5 2" xfId="369"/>
    <cellStyle name="Normal 5 5 2 2" xfId="680"/>
    <cellStyle name="Normal 5 5 3" xfId="370"/>
    <cellStyle name="Normal 5 5 3 2" xfId="761"/>
    <cellStyle name="Normal 5 5 4" xfId="601"/>
    <cellStyle name="Normal 5 6" xfId="371"/>
    <cellStyle name="Normal 5 6 2" xfId="372"/>
    <cellStyle name="Normal 5 6 2 2" xfId="712"/>
    <cellStyle name="Normal 5 6 3" xfId="373"/>
    <cellStyle name="Normal 5 6 3 2" xfId="793"/>
    <cellStyle name="Normal 5 6 4" xfId="633"/>
    <cellStyle name="Normal 5 7" xfId="374"/>
    <cellStyle name="Normal 5 7 2" xfId="648"/>
    <cellStyle name="Normal 5 7 2 2" xfId="802"/>
    <cellStyle name="Normal 5 8" xfId="375"/>
    <cellStyle name="Normal 5 8 2" xfId="729"/>
    <cellStyle name="Normal 5 9" xfId="376"/>
    <cellStyle name="Normal 5 9 2" xfId="794"/>
    <cellStyle name="Normal 6" xfId="122"/>
    <cellStyle name="Normal 6 2" xfId="460"/>
    <cellStyle name="Normal 6 3" xfId="560"/>
    <cellStyle name="Normal 7" xfId="123"/>
    <cellStyle name="Normal 7 2" xfId="461"/>
    <cellStyle name="Normal 7 3" xfId="561"/>
    <cellStyle name="Normal 8" xfId="7"/>
    <cellStyle name="Normal 8 2" xfId="134"/>
    <cellStyle name="Normal 8 3" xfId="424"/>
    <cellStyle name="Normal 8 4" xfId="562"/>
    <cellStyle name="Normal 9" xfId="12"/>
    <cellStyle name="Normal 9 2" xfId="563"/>
    <cellStyle name="Normal 9 3_հավ1-3" xfId="56"/>
    <cellStyle name="Normal_Book2" xfId="806"/>
    <cellStyle name="Note 2" xfId="57"/>
    <cellStyle name="Note 2 2" xfId="124"/>
    <cellStyle name="Note 2 3" xfId="462"/>
    <cellStyle name="Note 2 4" xfId="564"/>
    <cellStyle name="Note 3" xfId="58"/>
    <cellStyle name="Note 4" xfId="714"/>
    <cellStyle name="Note 5" xfId="819"/>
    <cellStyle name="Output" xfId="480" builtinId="21" customBuiltin="1"/>
    <cellStyle name="Output 2" xfId="59"/>
    <cellStyle name="Output 2 2" xfId="125"/>
    <cellStyle name="Output 2 3" xfId="463"/>
    <cellStyle name="Output 2 4" xfId="565"/>
    <cellStyle name="Output 3" xfId="417"/>
    <cellStyle name="Percent 2" xfId="2"/>
    <cellStyle name="Percent 2 2" xfId="69"/>
    <cellStyle name="Percent 2 2 2" xfId="377"/>
    <cellStyle name="Percent 2 2 2 2" xfId="803"/>
    <cellStyle name="Percent 2 3" xfId="60"/>
    <cellStyle name="Percent 2 4" xfId="464"/>
    <cellStyle name="Percent 2 5" xfId="566"/>
    <cellStyle name="Percent 3" xfId="10"/>
    <cellStyle name="Percent 3 2" xfId="378"/>
    <cellStyle name="RowLevel_1_N6+artabyuje" xfId="379"/>
    <cellStyle name="SN_241" xfId="6"/>
    <cellStyle name="SN_b" xfId="421"/>
    <cellStyle name="Style 1" xfId="126"/>
    <cellStyle name="Style 1 2" xfId="127"/>
    <cellStyle name="Style 1_verchnakan_ax21-25_2018" xfId="128"/>
    <cellStyle name="Title" xfId="471" builtinId="15" customBuiltin="1"/>
    <cellStyle name="Title 2" xfId="61"/>
    <cellStyle name="Title 2 2" xfId="129"/>
    <cellStyle name="Title 2 3" xfId="465"/>
    <cellStyle name="Title 2 4" xfId="567"/>
    <cellStyle name="Title 3" xfId="418"/>
    <cellStyle name="Total" xfId="486" builtinId="25" customBuiltin="1"/>
    <cellStyle name="Total 2" xfId="62"/>
    <cellStyle name="Total 2 2" xfId="130"/>
    <cellStyle name="Total 2 3" xfId="466"/>
    <cellStyle name="Total 2 4" xfId="568"/>
    <cellStyle name="Total 3" xfId="419"/>
    <cellStyle name="Warning Text" xfId="484" builtinId="11" customBuiltin="1"/>
    <cellStyle name="Warning Text 2" xfId="63"/>
    <cellStyle name="Warning Text 2 2" xfId="131"/>
    <cellStyle name="Warning Text 2 3" xfId="467"/>
    <cellStyle name="Warning Text 2 4" xfId="569"/>
    <cellStyle name="Warning Text 3" xfId="420"/>
    <cellStyle name="Название 2" xfId="380"/>
    <cellStyle name="Обычный 2" xfId="13"/>
    <cellStyle name="Обычный 2 2" xfId="133"/>
    <cellStyle name="Обычный 2 3" xfId="132"/>
    <cellStyle name="Обычный 2 4" xfId="470"/>
    <cellStyle name="Обычный 3" xfId="136"/>
    <cellStyle name="Обычный 4" xfId="137"/>
    <cellStyle name="Обычный 5" xfId="138"/>
    <cellStyle name="Обычный 6" xfId="139"/>
    <cellStyle name="Обычный 7" xfId="422"/>
    <cellStyle name="Стиль 1" xfId="64"/>
    <cellStyle name="Финансовый 2" xfId="65"/>
    <cellStyle name="Финансовый 3" xfId="425"/>
    <cellStyle name="Финансовый 4" xfId="46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Narine%20Sargsyan\Desktop\1-3.Havelvacn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Narine%20Sargsyan\Desktop\Anahit%20Grigoryan\3havelvacner-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rmine%20Simonyan\Desktop\2020-2021subvencia\2020\naxagcer-2020\naxagic-5\3havelvacner1-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</sheetNames>
    <sheetDataSet>
      <sheetData sheetId="0" refreshError="1">
        <row r="26">
          <cell r="D26">
            <v>-38986.400000000001</v>
          </cell>
        </row>
        <row r="32">
          <cell r="D32">
            <v>-11637.9</v>
          </cell>
        </row>
        <row r="39">
          <cell r="D39">
            <v>-206252.79999999999</v>
          </cell>
        </row>
        <row r="45">
          <cell r="D45">
            <v>-74479.199999999997</v>
          </cell>
        </row>
        <row r="50">
          <cell r="D50">
            <v>-11013.6</v>
          </cell>
        </row>
        <row r="96">
          <cell r="D96">
            <v>-26000</v>
          </cell>
        </row>
      </sheetData>
      <sheetData sheetId="1" refreshError="1">
        <row r="13">
          <cell r="D13">
            <v>438388.1</v>
          </cell>
        </row>
        <row r="20">
          <cell r="D20">
            <v>48682.899999999994</v>
          </cell>
        </row>
        <row r="26">
          <cell r="D26">
            <v>70721.7</v>
          </cell>
        </row>
        <row r="33">
          <cell r="D33">
            <v>53768.6</v>
          </cell>
        </row>
        <row r="39">
          <cell r="D39">
            <v>97828.1</v>
          </cell>
        </row>
        <row r="45">
          <cell r="D45">
            <v>163479.09999999998</v>
          </cell>
        </row>
        <row r="50">
          <cell r="D50">
            <v>3907.7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>
        <row r="44">
          <cell r="D44">
            <v>441000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"/>
  <sheetViews>
    <sheetView topLeftCell="A13" workbookViewId="0">
      <selection activeCell="G6" sqref="G6"/>
    </sheetView>
  </sheetViews>
  <sheetFormatPr defaultRowHeight="17.25"/>
  <cols>
    <col min="1" max="1" width="10.85546875" style="49" bestFit="1" customWidth="1"/>
    <col min="2" max="2" width="15.42578125" style="49" bestFit="1" customWidth="1"/>
    <col min="3" max="3" width="80.5703125" style="63" customWidth="1"/>
    <col min="4" max="4" width="34.28515625" style="63" customWidth="1"/>
    <col min="5" max="8" width="12" style="49" customWidth="1"/>
    <col min="9" max="253" width="9.140625" style="49"/>
    <col min="254" max="254" width="7.5703125" style="49" customWidth="1"/>
    <col min="255" max="255" width="11.42578125" style="49" customWidth="1"/>
    <col min="256" max="256" width="76.140625" style="49" customWidth="1"/>
    <col min="257" max="260" width="15.28515625" style="49" customWidth="1"/>
    <col min="261" max="263" width="9.140625" style="49"/>
    <col min="264" max="264" width="74" style="49" customWidth="1"/>
    <col min="265" max="509" width="9.140625" style="49"/>
    <col min="510" max="510" width="7.5703125" style="49" customWidth="1"/>
    <col min="511" max="511" width="11.42578125" style="49" customWidth="1"/>
    <col min="512" max="512" width="76.140625" style="49" customWidth="1"/>
    <col min="513" max="516" width="15.28515625" style="49" customWidth="1"/>
    <col min="517" max="519" width="9.140625" style="49"/>
    <col min="520" max="520" width="74" style="49" customWidth="1"/>
    <col min="521" max="765" width="9.140625" style="49"/>
    <col min="766" max="766" width="7.5703125" style="49" customWidth="1"/>
    <col min="767" max="767" width="11.42578125" style="49" customWidth="1"/>
    <col min="768" max="768" width="76.140625" style="49" customWidth="1"/>
    <col min="769" max="772" width="15.28515625" style="49" customWidth="1"/>
    <col min="773" max="775" width="9.140625" style="49"/>
    <col min="776" max="776" width="74" style="49" customWidth="1"/>
    <col min="777" max="1021" width="9.140625" style="49"/>
    <col min="1022" max="1022" width="7.5703125" style="49" customWidth="1"/>
    <col min="1023" max="1023" width="11.42578125" style="49" customWidth="1"/>
    <col min="1024" max="1024" width="76.140625" style="49" customWidth="1"/>
    <col min="1025" max="1028" width="15.28515625" style="49" customWidth="1"/>
    <col min="1029" max="1031" width="9.140625" style="49"/>
    <col min="1032" max="1032" width="74" style="49" customWidth="1"/>
    <col min="1033" max="1277" width="9.140625" style="49"/>
    <col min="1278" max="1278" width="7.5703125" style="49" customWidth="1"/>
    <col min="1279" max="1279" width="11.42578125" style="49" customWidth="1"/>
    <col min="1280" max="1280" width="76.140625" style="49" customWidth="1"/>
    <col min="1281" max="1284" width="15.28515625" style="49" customWidth="1"/>
    <col min="1285" max="1287" width="9.140625" style="49"/>
    <col min="1288" max="1288" width="74" style="49" customWidth="1"/>
    <col min="1289" max="1533" width="9.140625" style="49"/>
    <col min="1534" max="1534" width="7.5703125" style="49" customWidth="1"/>
    <col min="1535" max="1535" width="11.42578125" style="49" customWidth="1"/>
    <col min="1536" max="1536" width="76.140625" style="49" customWidth="1"/>
    <col min="1537" max="1540" width="15.28515625" style="49" customWidth="1"/>
    <col min="1541" max="1543" width="9.140625" style="49"/>
    <col min="1544" max="1544" width="74" style="49" customWidth="1"/>
    <col min="1545" max="1789" width="9.140625" style="49"/>
    <col min="1790" max="1790" width="7.5703125" style="49" customWidth="1"/>
    <col min="1791" max="1791" width="11.42578125" style="49" customWidth="1"/>
    <col min="1792" max="1792" width="76.140625" style="49" customWidth="1"/>
    <col min="1793" max="1796" width="15.28515625" style="49" customWidth="1"/>
    <col min="1797" max="1799" width="9.140625" style="49"/>
    <col min="1800" max="1800" width="74" style="49" customWidth="1"/>
    <col min="1801" max="2045" width="9.140625" style="49"/>
    <col min="2046" max="2046" width="7.5703125" style="49" customWidth="1"/>
    <col min="2047" max="2047" width="11.42578125" style="49" customWidth="1"/>
    <col min="2048" max="2048" width="76.140625" style="49" customWidth="1"/>
    <col min="2049" max="2052" width="15.28515625" style="49" customWidth="1"/>
    <col min="2053" max="2055" width="9.140625" style="49"/>
    <col min="2056" max="2056" width="74" style="49" customWidth="1"/>
    <col min="2057" max="2301" width="9.140625" style="49"/>
    <col min="2302" max="2302" width="7.5703125" style="49" customWidth="1"/>
    <col min="2303" max="2303" width="11.42578125" style="49" customWidth="1"/>
    <col min="2304" max="2304" width="76.140625" style="49" customWidth="1"/>
    <col min="2305" max="2308" width="15.28515625" style="49" customWidth="1"/>
    <col min="2309" max="2311" width="9.140625" style="49"/>
    <col min="2312" max="2312" width="74" style="49" customWidth="1"/>
    <col min="2313" max="2557" width="9.140625" style="49"/>
    <col min="2558" max="2558" width="7.5703125" style="49" customWidth="1"/>
    <col min="2559" max="2559" width="11.42578125" style="49" customWidth="1"/>
    <col min="2560" max="2560" width="76.140625" style="49" customWidth="1"/>
    <col min="2561" max="2564" width="15.28515625" style="49" customWidth="1"/>
    <col min="2565" max="2567" width="9.140625" style="49"/>
    <col min="2568" max="2568" width="74" style="49" customWidth="1"/>
    <col min="2569" max="2813" width="9.140625" style="49"/>
    <col min="2814" max="2814" width="7.5703125" style="49" customWidth="1"/>
    <col min="2815" max="2815" width="11.42578125" style="49" customWidth="1"/>
    <col min="2816" max="2816" width="76.140625" style="49" customWidth="1"/>
    <col min="2817" max="2820" width="15.28515625" style="49" customWidth="1"/>
    <col min="2821" max="2823" width="9.140625" style="49"/>
    <col min="2824" max="2824" width="74" style="49" customWidth="1"/>
    <col min="2825" max="3069" width="9.140625" style="49"/>
    <col min="3070" max="3070" width="7.5703125" style="49" customWidth="1"/>
    <col min="3071" max="3071" width="11.42578125" style="49" customWidth="1"/>
    <col min="3072" max="3072" width="76.140625" style="49" customWidth="1"/>
    <col min="3073" max="3076" width="15.28515625" style="49" customWidth="1"/>
    <col min="3077" max="3079" width="9.140625" style="49"/>
    <col min="3080" max="3080" width="74" style="49" customWidth="1"/>
    <col min="3081" max="3325" width="9.140625" style="49"/>
    <col min="3326" max="3326" width="7.5703125" style="49" customWidth="1"/>
    <col min="3327" max="3327" width="11.42578125" style="49" customWidth="1"/>
    <col min="3328" max="3328" width="76.140625" style="49" customWidth="1"/>
    <col min="3329" max="3332" width="15.28515625" style="49" customWidth="1"/>
    <col min="3333" max="3335" width="9.140625" style="49"/>
    <col min="3336" max="3336" width="74" style="49" customWidth="1"/>
    <col min="3337" max="3581" width="9.140625" style="49"/>
    <col min="3582" max="3582" width="7.5703125" style="49" customWidth="1"/>
    <col min="3583" max="3583" width="11.42578125" style="49" customWidth="1"/>
    <col min="3584" max="3584" width="76.140625" style="49" customWidth="1"/>
    <col min="3585" max="3588" width="15.28515625" style="49" customWidth="1"/>
    <col min="3589" max="3591" width="9.140625" style="49"/>
    <col min="3592" max="3592" width="74" style="49" customWidth="1"/>
    <col min="3593" max="3837" width="9.140625" style="49"/>
    <col min="3838" max="3838" width="7.5703125" style="49" customWidth="1"/>
    <col min="3839" max="3839" width="11.42578125" style="49" customWidth="1"/>
    <col min="3840" max="3840" width="76.140625" style="49" customWidth="1"/>
    <col min="3841" max="3844" width="15.28515625" style="49" customWidth="1"/>
    <col min="3845" max="3847" width="9.140625" style="49"/>
    <col min="3848" max="3848" width="74" style="49" customWidth="1"/>
    <col min="3849" max="4093" width="9.140625" style="49"/>
    <col min="4094" max="4094" width="7.5703125" style="49" customWidth="1"/>
    <col min="4095" max="4095" width="11.42578125" style="49" customWidth="1"/>
    <col min="4096" max="4096" width="76.140625" style="49" customWidth="1"/>
    <col min="4097" max="4100" width="15.28515625" style="49" customWidth="1"/>
    <col min="4101" max="4103" width="9.140625" style="49"/>
    <col min="4104" max="4104" width="74" style="49" customWidth="1"/>
    <col min="4105" max="4349" width="9.140625" style="49"/>
    <col min="4350" max="4350" width="7.5703125" style="49" customWidth="1"/>
    <col min="4351" max="4351" width="11.42578125" style="49" customWidth="1"/>
    <col min="4352" max="4352" width="76.140625" style="49" customWidth="1"/>
    <col min="4353" max="4356" width="15.28515625" style="49" customWidth="1"/>
    <col min="4357" max="4359" width="9.140625" style="49"/>
    <col min="4360" max="4360" width="74" style="49" customWidth="1"/>
    <col min="4361" max="4605" width="9.140625" style="49"/>
    <col min="4606" max="4606" width="7.5703125" style="49" customWidth="1"/>
    <col min="4607" max="4607" width="11.42578125" style="49" customWidth="1"/>
    <col min="4608" max="4608" width="76.140625" style="49" customWidth="1"/>
    <col min="4609" max="4612" width="15.28515625" style="49" customWidth="1"/>
    <col min="4613" max="4615" width="9.140625" style="49"/>
    <col min="4616" max="4616" width="74" style="49" customWidth="1"/>
    <col min="4617" max="4861" width="9.140625" style="49"/>
    <col min="4862" max="4862" width="7.5703125" style="49" customWidth="1"/>
    <col min="4863" max="4863" width="11.42578125" style="49" customWidth="1"/>
    <col min="4864" max="4864" width="76.140625" style="49" customWidth="1"/>
    <col min="4865" max="4868" width="15.28515625" style="49" customWidth="1"/>
    <col min="4869" max="4871" width="9.140625" style="49"/>
    <col min="4872" max="4872" width="74" style="49" customWidth="1"/>
    <col min="4873" max="5117" width="9.140625" style="49"/>
    <col min="5118" max="5118" width="7.5703125" style="49" customWidth="1"/>
    <col min="5119" max="5119" width="11.42578125" style="49" customWidth="1"/>
    <col min="5120" max="5120" width="76.140625" style="49" customWidth="1"/>
    <col min="5121" max="5124" width="15.28515625" style="49" customWidth="1"/>
    <col min="5125" max="5127" width="9.140625" style="49"/>
    <col min="5128" max="5128" width="74" style="49" customWidth="1"/>
    <col min="5129" max="5373" width="9.140625" style="49"/>
    <col min="5374" max="5374" width="7.5703125" style="49" customWidth="1"/>
    <col min="5375" max="5375" width="11.42578125" style="49" customWidth="1"/>
    <col min="5376" max="5376" width="76.140625" style="49" customWidth="1"/>
    <col min="5377" max="5380" width="15.28515625" style="49" customWidth="1"/>
    <col min="5381" max="5383" width="9.140625" style="49"/>
    <col min="5384" max="5384" width="74" style="49" customWidth="1"/>
    <col min="5385" max="5629" width="9.140625" style="49"/>
    <col min="5630" max="5630" width="7.5703125" style="49" customWidth="1"/>
    <col min="5631" max="5631" width="11.42578125" style="49" customWidth="1"/>
    <col min="5632" max="5632" width="76.140625" style="49" customWidth="1"/>
    <col min="5633" max="5636" width="15.28515625" style="49" customWidth="1"/>
    <col min="5637" max="5639" width="9.140625" style="49"/>
    <col min="5640" max="5640" width="74" style="49" customWidth="1"/>
    <col min="5641" max="5885" width="9.140625" style="49"/>
    <col min="5886" max="5886" width="7.5703125" style="49" customWidth="1"/>
    <col min="5887" max="5887" width="11.42578125" style="49" customWidth="1"/>
    <col min="5888" max="5888" width="76.140625" style="49" customWidth="1"/>
    <col min="5889" max="5892" width="15.28515625" style="49" customWidth="1"/>
    <col min="5893" max="5895" width="9.140625" style="49"/>
    <col min="5896" max="5896" width="74" style="49" customWidth="1"/>
    <col min="5897" max="6141" width="9.140625" style="49"/>
    <col min="6142" max="6142" width="7.5703125" style="49" customWidth="1"/>
    <col min="6143" max="6143" width="11.42578125" style="49" customWidth="1"/>
    <col min="6144" max="6144" width="76.140625" style="49" customWidth="1"/>
    <col min="6145" max="6148" width="15.28515625" style="49" customWidth="1"/>
    <col min="6149" max="6151" width="9.140625" style="49"/>
    <col min="6152" max="6152" width="74" style="49" customWidth="1"/>
    <col min="6153" max="6397" width="9.140625" style="49"/>
    <col min="6398" max="6398" width="7.5703125" style="49" customWidth="1"/>
    <col min="6399" max="6399" width="11.42578125" style="49" customWidth="1"/>
    <col min="6400" max="6400" width="76.140625" style="49" customWidth="1"/>
    <col min="6401" max="6404" width="15.28515625" style="49" customWidth="1"/>
    <col min="6405" max="6407" width="9.140625" style="49"/>
    <col min="6408" max="6408" width="74" style="49" customWidth="1"/>
    <col min="6409" max="6653" width="9.140625" style="49"/>
    <col min="6654" max="6654" width="7.5703125" style="49" customWidth="1"/>
    <col min="6655" max="6655" width="11.42578125" style="49" customWidth="1"/>
    <col min="6656" max="6656" width="76.140625" style="49" customWidth="1"/>
    <col min="6657" max="6660" width="15.28515625" style="49" customWidth="1"/>
    <col min="6661" max="6663" width="9.140625" style="49"/>
    <col min="6664" max="6664" width="74" style="49" customWidth="1"/>
    <col min="6665" max="6909" width="9.140625" style="49"/>
    <col min="6910" max="6910" width="7.5703125" style="49" customWidth="1"/>
    <col min="6911" max="6911" width="11.42578125" style="49" customWidth="1"/>
    <col min="6912" max="6912" width="76.140625" style="49" customWidth="1"/>
    <col min="6913" max="6916" width="15.28515625" style="49" customWidth="1"/>
    <col min="6917" max="6919" width="9.140625" style="49"/>
    <col min="6920" max="6920" width="74" style="49" customWidth="1"/>
    <col min="6921" max="7165" width="9.140625" style="49"/>
    <col min="7166" max="7166" width="7.5703125" style="49" customWidth="1"/>
    <col min="7167" max="7167" width="11.42578125" style="49" customWidth="1"/>
    <col min="7168" max="7168" width="76.140625" style="49" customWidth="1"/>
    <col min="7169" max="7172" width="15.28515625" style="49" customWidth="1"/>
    <col min="7173" max="7175" width="9.140625" style="49"/>
    <col min="7176" max="7176" width="74" style="49" customWidth="1"/>
    <col min="7177" max="7421" width="9.140625" style="49"/>
    <col min="7422" max="7422" width="7.5703125" style="49" customWidth="1"/>
    <col min="7423" max="7423" width="11.42578125" style="49" customWidth="1"/>
    <col min="7424" max="7424" width="76.140625" style="49" customWidth="1"/>
    <col min="7425" max="7428" width="15.28515625" style="49" customWidth="1"/>
    <col min="7429" max="7431" width="9.140625" style="49"/>
    <col min="7432" max="7432" width="74" style="49" customWidth="1"/>
    <col min="7433" max="7677" width="9.140625" style="49"/>
    <col min="7678" max="7678" width="7.5703125" style="49" customWidth="1"/>
    <col min="7679" max="7679" width="11.42578125" style="49" customWidth="1"/>
    <col min="7680" max="7680" width="76.140625" style="49" customWidth="1"/>
    <col min="7681" max="7684" width="15.28515625" style="49" customWidth="1"/>
    <col min="7685" max="7687" width="9.140625" style="49"/>
    <col min="7688" max="7688" width="74" style="49" customWidth="1"/>
    <col min="7689" max="7933" width="9.140625" style="49"/>
    <col min="7934" max="7934" width="7.5703125" style="49" customWidth="1"/>
    <col min="7935" max="7935" width="11.42578125" style="49" customWidth="1"/>
    <col min="7936" max="7936" width="76.140625" style="49" customWidth="1"/>
    <col min="7937" max="7940" width="15.28515625" style="49" customWidth="1"/>
    <col min="7941" max="7943" width="9.140625" style="49"/>
    <col min="7944" max="7944" width="74" style="49" customWidth="1"/>
    <col min="7945" max="8189" width="9.140625" style="49"/>
    <col min="8190" max="8190" width="7.5703125" style="49" customWidth="1"/>
    <col min="8191" max="8191" width="11.42578125" style="49" customWidth="1"/>
    <col min="8192" max="8192" width="76.140625" style="49" customWidth="1"/>
    <col min="8193" max="8196" width="15.28515625" style="49" customWidth="1"/>
    <col min="8197" max="8199" width="9.140625" style="49"/>
    <col min="8200" max="8200" width="74" style="49" customWidth="1"/>
    <col min="8201" max="8445" width="9.140625" style="49"/>
    <col min="8446" max="8446" width="7.5703125" style="49" customWidth="1"/>
    <col min="8447" max="8447" width="11.42578125" style="49" customWidth="1"/>
    <col min="8448" max="8448" width="76.140625" style="49" customWidth="1"/>
    <col min="8449" max="8452" width="15.28515625" style="49" customWidth="1"/>
    <col min="8453" max="8455" width="9.140625" style="49"/>
    <col min="8456" max="8456" width="74" style="49" customWidth="1"/>
    <col min="8457" max="8701" width="9.140625" style="49"/>
    <col min="8702" max="8702" width="7.5703125" style="49" customWidth="1"/>
    <col min="8703" max="8703" width="11.42578125" style="49" customWidth="1"/>
    <col min="8704" max="8704" width="76.140625" style="49" customWidth="1"/>
    <col min="8705" max="8708" width="15.28515625" style="49" customWidth="1"/>
    <col min="8709" max="8711" width="9.140625" style="49"/>
    <col min="8712" max="8712" width="74" style="49" customWidth="1"/>
    <col min="8713" max="8957" width="9.140625" style="49"/>
    <col min="8958" max="8958" width="7.5703125" style="49" customWidth="1"/>
    <col min="8959" max="8959" width="11.42578125" style="49" customWidth="1"/>
    <col min="8960" max="8960" width="76.140625" style="49" customWidth="1"/>
    <col min="8961" max="8964" width="15.28515625" style="49" customWidth="1"/>
    <col min="8965" max="8967" width="9.140625" style="49"/>
    <col min="8968" max="8968" width="74" style="49" customWidth="1"/>
    <col min="8969" max="9213" width="9.140625" style="49"/>
    <col min="9214" max="9214" width="7.5703125" style="49" customWidth="1"/>
    <col min="9215" max="9215" width="11.42578125" style="49" customWidth="1"/>
    <col min="9216" max="9216" width="76.140625" style="49" customWidth="1"/>
    <col min="9217" max="9220" width="15.28515625" style="49" customWidth="1"/>
    <col min="9221" max="9223" width="9.140625" style="49"/>
    <col min="9224" max="9224" width="74" style="49" customWidth="1"/>
    <col min="9225" max="9469" width="9.140625" style="49"/>
    <col min="9470" max="9470" width="7.5703125" style="49" customWidth="1"/>
    <col min="9471" max="9471" width="11.42578125" style="49" customWidth="1"/>
    <col min="9472" max="9472" width="76.140625" style="49" customWidth="1"/>
    <col min="9473" max="9476" width="15.28515625" style="49" customWidth="1"/>
    <col min="9477" max="9479" width="9.140625" style="49"/>
    <col min="9480" max="9480" width="74" style="49" customWidth="1"/>
    <col min="9481" max="9725" width="9.140625" style="49"/>
    <col min="9726" max="9726" width="7.5703125" style="49" customWidth="1"/>
    <col min="9727" max="9727" width="11.42578125" style="49" customWidth="1"/>
    <col min="9728" max="9728" width="76.140625" style="49" customWidth="1"/>
    <col min="9729" max="9732" width="15.28515625" style="49" customWidth="1"/>
    <col min="9733" max="9735" width="9.140625" style="49"/>
    <col min="9736" max="9736" width="74" style="49" customWidth="1"/>
    <col min="9737" max="9981" width="9.140625" style="49"/>
    <col min="9982" max="9982" width="7.5703125" style="49" customWidth="1"/>
    <col min="9983" max="9983" width="11.42578125" style="49" customWidth="1"/>
    <col min="9984" max="9984" width="76.140625" style="49" customWidth="1"/>
    <col min="9985" max="9988" width="15.28515625" style="49" customWidth="1"/>
    <col min="9989" max="9991" width="9.140625" style="49"/>
    <col min="9992" max="9992" width="74" style="49" customWidth="1"/>
    <col min="9993" max="10237" width="9.140625" style="49"/>
    <col min="10238" max="10238" width="7.5703125" style="49" customWidth="1"/>
    <col min="10239" max="10239" width="11.42578125" style="49" customWidth="1"/>
    <col min="10240" max="10240" width="76.140625" style="49" customWidth="1"/>
    <col min="10241" max="10244" width="15.28515625" style="49" customWidth="1"/>
    <col min="10245" max="10247" width="9.140625" style="49"/>
    <col min="10248" max="10248" width="74" style="49" customWidth="1"/>
    <col min="10249" max="10493" width="9.140625" style="49"/>
    <col min="10494" max="10494" width="7.5703125" style="49" customWidth="1"/>
    <col min="10495" max="10495" width="11.42578125" style="49" customWidth="1"/>
    <col min="10496" max="10496" width="76.140625" style="49" customWidth="1"/>
    <col min="10497" max="10500" width="15.28515625" style="49" customWidth="1"/>
    <col min="10501" max="10503" width="9.140625" style="49"/>
    <col min="10504" max="10504" width="74" style="49" customWidth="1"/>
    <col min="10505" max="10749" width="9.140625" style="49"/>
    <col min="10750" max="10750" width="7.5703125" style="49" customWidth="1"/>
    <col min="10751" max="10751" width="11.42578125" style="49" customWidth="1"/>
    <col min="10752" max="10752" width="76.140625" style="49" customWidth="1"/>
    <col min="10753" max="10756" width="15.28515625" style="49" customWidth="1"/>
    <col min="10757" max="10759" width="9.140625" style="49"/>
    <col min="10760" max="10760" width="74" style="49" customWidth="1"/>
    <col min="10761" max="11005" width="9.140625" style="49"/>
    <col min="11006" max="11006" width="7.5703125" style="49" customWidth="1"/>
    <col min="11007" max="11007" width="11.42578125" style="49" customWidth="1"/>
    <col min="11008" max="11008" width="76.140625" style="49" customWidth="1"/>
    <col min="11009" max="11012" width="15.28515625" style="49" customWidth="1"/>
    <col min="11013" max="11015" width="9.140625" style="49"/>
    <col min="11016" max="11016" width="74" style="49" customWidth="1"/>
    <col min="11017" max="11261" width="9.140625" style="49"/>
    <col min="11262" max="11262" width="7.5703125" style="49" customWidth="1"/>
    <col min="11263" max="11263" width="11.42578125" style="49" customWidth="1"/>
    <col min="11264" max="11264" width="76.140625" style="49" customWidth="1"/>
    <col min="11265" max="11268" width="15.28515625" style="49" customWidth="1"/>
    <col min="11269" max="11271" width="9.140625" style="49"/>
    <col min="11272" max="11272" width="74" style="49" customWidth="1"/>
    <col min="11273" max="11517" width="9.140625" style="49"/>
    <col min="11518" max="11518" width="7.5703125" style="49" customWidth="1"/>
    <col min="11519" max="11519" width="11.42578125" style="49" customWidth="1"/>
    <col min="11520" max="11520" width="76.140625" style="49" customWidth="1"/>
    <col min="11521" max="11524" width="15.28515625" style="49" customWidth="1"/>
    <col min="11525" max="11527" width="9.140625" style="49"/>
    <col min="11528" max="11528" width="74" style="49" customWidth="1"/>
    <col min="11529" max="11773" width="9.140625" style="49"/>
    <col min="11774" max="11774" width="7.5703125" style="49" customWidth="1"/>
    <col min="11775" max="11775" width="11.42578125" style="49" customWidth="1"/>
    <col min="11776" max="11776" width="76.140625" style="49" customWidth="1"/>
    <col min="11777" max="11780" width="15.28515625" style="49" customWidth="1"/>
    <col min="11781" max="11783" width="9.140625" style="49"/>
    <col min="11784" max="11784" width="74" style="49" customWidth="1"/>
    <col min="11785" max="12029" width="9.140625" style="49"/>
    <col min="12030" max="12030" width="7.5703125" style="49" customWidth="1"/>
    <col min="12031" max="12031" width="11.42578125" style="49" customWidth="1"/>
    <col min="12032" max="12032" width="76.140625" style="49" customWidth="1"/>
    <col min="12033" max="12036" width="15.28515625" style="49" customWidth="1"/>
    <col min="12037" max="12039" width="9.140625" style="49"/>
    <col min="12040" max="12040" width="74" style="49" customWidth="1"/>
    <col min="12041" max="12285" width="9.140625" style="49"/>
    <col min="12286" max="12286" width="7.5703125" style="49" customWidth="1"/>
    <col min="12287" max="12287" width="11.42578125" style="49" customWidth="1"/>
    <col min="12288" max="12288" width="76.140625" style="49" customWidth="1"/>
    <col min="12289" max="12292" width="15.28515625" style="49" customWidth="1"/>
    <col min="12293" max="12295" width="9.140625" style="49"/>
    <col min="12296" max="12296" width="74" style="49" customWidth="1"/>
    <col min="12297" max="12541" width="9.140625" style="49"/>
    <col min="12542" max="12542" width="7.5703125" style="49" customWidth="1"/>
    <col min="12543" max="12543" width="11.42578125" style="49" customWidth="1"/>
    <col min="12544" max="12544" width="76.140625" style="49" customWidth="1"/>
    <col min="12545" max="12548" width="15.28515625" style="49" customWidth="1"/>
    <col min="12549" max="12551" width="9.140625" style="49"/>
    <col min="12552" max="12552" width="74" style="49" customWidth="1"/>
    <col min="12553" max="12797" width="9.140625" style="49"/>
    <col min="12798" max="12798" width="7.5703125" style="49" customWidth="1"/>
    <col min="12799" max="12799" width="11.42578125" style="49" customWidth="1"/>
    <col min="12800" max="12800" width="76.140625" style="49" customWidth="1"/>
    <col min="12801" max="12804" width="15.28515625" style="49" customWidth="1"/>
    <col min="12805" max="12807" width="9.140625" style="49"/>
    <col min="12808" max="12808" width="74" style="49" customWidth="1"/>
    <col min="12809" max="13053" width="9.140625" style="49"/>
    <col min="13054" max="13054" width="7.5703125" style="49" customWidth="1"/>
    <col min="13055" max="13055" width="11.42578125" style="49" customWidth="1"/>
    <col min="13056" max="13056" width="76.140625" style="49" customWidth="1"/>
    <col min="13057" max="13060" width="15.28515625" style="49" customWidth="1"/>
    <col min="13061" max="13063" width="9.140625" style="49"/>
    <col min="13064" max="13064" width="74" style="49" customWidth="1"/>
    <col min="13065" max="13309" width="9.140625" style="49"/>
    <col min="13310" max="13310" width="7.5703125" style="49" customWidth="1"/>
    <col min="13311" max="13311" width="11.42578125" style="49" customWidth="1"/>
    <col min="13312" max="13312" width="76.140625" style="49" customWidth="1"/>
    <col min="13313" max="13316" width="15.28515625" style="49" customWidth="1"/>
    <col min="13317" max="13319" width="9.140625" style="49"/>
    <col min="13320" max="13320" width="74" style="49" customWidth="1"/>
    <col min="13321" max="13565" width="9.140625" style="49"/>
    <col min="13566" max="13566" width="7.5703125" style="49" customWidth="1"/>
    <col min="13567" max="13567" width="11.42578125" style="49" customWidth="1"/>
    <col min="13568" max="13568" width="76.140625" style="49" customWidth="1"/>
    <col min="13569" max="13572" width="15.28515625" style="49" customWidth="1"/>
    <col min="13573" max="13575" width="9.140625" style="49"/>
    <col min="13576" max="13576" width="74" style="49" customWidth="1"/>
    <col min="13577" max="13821" width="9.140625" style="49"/>
    <col min="13822" max="13822" width="7.5703125" style="49" customWidth="1"/>
    <col min="13823" max="13823" width="11.42578125" style="49" customWidth="1"/>
    <col min="13824" max="13824" width="76.140625" style="49" customWidth="1"/>
    <col min="13825" max="13828" width="15.28515625" style="49" customWidth="1"/>
    <col min="13829" max="13831" width="9.140625" style="49"/>
    <col min="13832" max="13832" width="74" style="49" customWidth="1"/>
    <col min="13833" max="14077" width="9.140625" style="49"/>
    <col min="14078" max="14078" width="7.5703125" style="49" customWidth="1"/>
    <col min="14079" max="14079" width="11.42578125" style="49" customWidth="1"/>
    <col min="14080" max="14080" width="76.140625" style="49" customWidth="1"/>
    <col min="14081" max="14084" width="15.28515625" style="49" customWidth="1"/>
    <col min="14085" max="14087" width="9.140625" style="49"/>
    <col min="14088" max="14088" width="74" style="49" customWidth="1"/>
    <col min="14089" max="14333" width="9.140625" style="49"/>
    <col min="14334" max="14334" width="7.5703125" style="49" customWidth="1"/>
    <col min="14335" max="14335" width="11.42578125" style="49" customWidth="1"/>
    <col min="14336" max="14336" width="76.140625" style="49" customWidth="1"/>
    <col min="14337" max="14340" width="15.28515625" style="49" customWidth="1"/>
    <col min="14341" max="14343" width="9.140625" style="49"/>
    <col min="14344" max="14344" width="74" style="49" customWidth="1"/>
    <col min="14345" max="14589" width="9.140625" style="49"/>
    <col min="14590" max="14590" width="7.5703125" style="49" customWidth="1"/>
    <col min="14591" max="14591" width="11.42578125" style="49" customWidth="1"/>
    <col min="14592" max="14592" width="76.140625" style="49" customWidth="1"/>
    <col min="14593" max="14596" width="15.28515625" style="49" customWidth="1"/>
    <col min="14597" max="14599" width="9.140625" style="49"/>
    <col min="14600" max="14600" width="74" style="49" customWidth="1"/>
    <col min="14601" max="14845" width="9.140625" style="49"/>
    <col min="14846" max="14846" width="7.5703125" style="49" customWidth="1"/>
    <col min="14847" max="14847" width="11.42578125" style="49" customWidth="1"/>
    <col min="14848" max="14848" width="76.140625" style="49" customWidth="1"/>
    <col min="14849" max="14852" width="15.28515625" style="49" customWidth="1"/>
    <col min="14853" max="14855" width="9.140625" style="49"/>
    <col min="14856" max="14856" width="74" style="49" customWidth="1"/>
    <col min="14857" max="15101" width="9.140625" style="49"/>
    <col min="15102" max="15102" width="7.5703125" style="49" customWidth="1"/>
    <col min="15103" max="15103" width="11.42578125" style="49" customWidth="1"/>
    <col min="15104" max="15104" width="76.140625" style="49" customWidth="1"/>
    <col min="15105" max="15108" width="15.28515625" style="49" customWidth="1"/>
    <col min="15109" max="15111" width="9.140625" style="49"/>
    <col min="15112" max="15112" width="74" style="49" customWidth="1"/>
    <col min="15113" max="15357" width="9.140625" style="49"/>
    <col min="15358" max="15358" width="7.5703125" style="49" customWidth="1"/>
    <col min="15359" max="15359" width="11.42578125" style="49" customWidth="1"/>
    <col min="15360" max="15360" width="76.140625" style="49" customWidth="1"/>
    <col min="15361" max="15364" width="15.28515625" style="49" customWidth="1"/>
    <col min="15365" max="15367" width="9.140625" style="49"/>
    <col min="15368" max="15368" width="74" style="49" customWidth="1"/>
    <col min="15369" max="15613" width="9.140625" style="49"/>
    <col min="15614" max="15614" width="7.5703125" style="49" customWidth="1"/>
    <col min="15615" max="15615" width="11.42578125" style="49" customWidth="1"/>
    <col min="15616" max="15616" width="76.140625" style="49" customWidth="1"/>
    <col min="15617" max="15620" width="15.28515625" style="49" customWidth="1"/>
    <col min="15621" max="15623" width="9.140625" style="49"/>
    <col min="15624" max="15624" width="74" style="49" customWidth="1"/>
    <col min="15625" max="15869" width="9.140625" style="49"/>
    <col min="15870" max="15870" width="7.5703125" style="49" customWidth="1"/>
    <col min="15871" max="15871" width="11.42578125" style="49" customWidth="1"/>
    <col min="15872" max="15872" width="76.140625" style="49" customWidth="1"/>
    <col min="15873" max="15876" width="15.28515625" style="49" customWidth="1"/>
    <col min="15877" max="15879" width="9.140625" style="49"/>
    <col min="15880" max="15880" width="74" style="49" customWidth="1"/>
    <col min="15881" max="16125" width="9.140625" style="49"/>
    <col min="16126" max="16126" width="7.5703125" style="49" customWidth="1"/>
    <col min="16127" max="16127" width="11.42578125" style="49" customWidth="1"/>
    <col min="16128" max="16128" width="76.140625" style="49" customWidth="1"/>
    <col min="16129" max="16132" width="15.28515625" style="49" customWidth="1"/>
    <col min="16133" max="16135" width="9.140625" style="49"/>
    <col min="16136" max="16136" width="74" style="49" customWidth="1"/>
    <col min="16137" max="16384" width="9.140625" style="49"/>
  </cols>
  <sheetData>
    <row r="1" spans="1:7" s="57" customFormat="1">
      <c r="B1" s="58"/>
      <c r="C1" s="58"/>
      <c r="D1" s="59" t="s">
        <v>6</v>
      </c>
      <c r="E1" s="58"/>
      <c r="F1" s="58"/>
      <c r="G1" s="58"/>
    </row>
    <row r="2" spans="1:7" s="57" customFormat="1">
      <c r="B2" s="58"/>
      <c r="C2" s="58"/>
      <c r="D2" s="59" t="s">
        <v>25</v>
      </c>
      <c r="E2" s="58"/>
      <c r="F2" s="58"/>
      <c r="G2" s="58"/>
    </row>
    <row r="3" spans="1:7" s="57" customFormat="1">
      <c r="B3" s="58"/>
      <c r="C3" s="58"/>
      <c r="D3" s="59" t="s">
        <v>63</v>
      </c>
      <c r="E3" s="58"/>
      <c r="F3" s="58"/>
      <c r="G3" s="58"/>
    </row>
    <row r="6" spans="1:7" ht="79.5" customHeight="1">
      <c r="A6" s="220" t="s">
        <v>107</v>
      </c>
      <c r="B6" s="220"/>
      <c r="C6" s="220"/>
      <c r="D6" s="220"/>
    </row>
    <row r="7" spans="1:7">
      <c r="A7" s="166"/>
      <c r="B7" s="166"/>
      <c r="C7" s="166"/>
      <c r="D7" s="60" t="s">
        <v>7</v>
      </c>
    </row>
    <row r="8" spans="1:7" ht="72" customHeight="1">
      <c r="A8" s="222" t="s">
        <v>0</v>
      </c>
      <c r="B8" s="223"/>
      <c r="C8" s="221" t="s">
        <v>13</v>
      </c>
      <c r="D8" s="172" t="s">
        <v>5</v>
      </c>
    </row>
    <row r="9" spans="1:7" ht="23.25" customHeight="1">
      <c r="A9" s="173" t="s">
        <v>2</v>
      </c>
      <c r="B9" s="173" t="s">
        <v>14</v>
      </c>
      <c r="C9" s="221"/>
      <c r="D9" s="173" t="s">
        <v>1</v>
      </c>
    </row>
    <row r="10" spans="1:7">
      <c r="A10" s="51"/>
      <c r="B10" s="51"/>
      <c r="C10" s="50" t="s">
        <v>15</v>
      </c>
      <c r="D10" s="48">
        <f>-E10</f>
        <v>0</v>
      </c>
    </row>
    <row r="11" spans="1:7" ht="33">
      <c r="A11" s="51"/>
      <c r="B11" s="51"/>
      <c r="C11" s="54" t="s">
        <v>24</v>
      </c>
      <c r="D11" s="48">
        <f>+D12+D56+D75+D88+D101</f>
        <v>0</v>
      </c>
    </row>
    <row r="12" spans="1:7">
      <c r="A12" s="55">
        <v>1157</v>
      </c>
      <c r="B12" s="51"/>
      <c r="C12" s="47" t="s">
        <v>16</v>
      </c>
      <c r="D12" s="61">
        <f>+D20+D26+D32+D39+D45+D50</f>
        <v>-352542.89999999997</v>
      </c>
    </row>
    <row r="13" spans="1:7">
      <c r="A13" s="51"/>
      <c r="B13" s="51"/>
      <c r="C13" s="56" t="s">
        <v>108</v>
      </c>
      <c r="D13" s="50"/>
    </row>
    <row r="14" spans="1:7">
      <c r="A14" s="51"/>
      <c r="B14" s="51"/>
      <c r="C14" s="47" t="s">
        <v>17</v>
      </c>
      <c r="D14" s="50"/>
    </row>
    <row r="15" spans="1:7">
      <c r="A15" s="51"/>
      <c r="B15" s="51"/>
      <c r="C15" s="47" t="s">
        <v>111</v>
      </c>
      <c r="D15" s="50"/>
    </row>
    <row r="16" spans="1:7">
      <c r="A16" s="51"/>
      <c r="B16" s="51"/>
      <c r="C16" s="47" t="s">
        <v>18</v>
      </c>
      <c r="D16" s="50"/>
    </row>
    <row r="17" spans="1:4">
      <c r="A17" s="51"/>
      <c r="B17" s="51"/>
      <c r="C17" s="47" t="s">
        <v>112</v>
      </c>
      <c r="D17" s="50"/>
    </row>
    <row r="18" spans="1:4" ht="17.25" customHeight="1">
      <c r="A18" s="221" t="s">
        <v>19</v>
      </c>
      <c r="B18" s="221"/>
      <c r="C18" s="221"/>
      <c r="D18" s="221"/>
    </row>
    <row r="19" spans="1:4">
      <c r="A19" s="46"/>
      <c r="B19" s="55" t="s">
        <v>118</v>
      </c>
      <c r="C19" s="47" t="s">
        <v>20</v>
      </c>
      <c r="D19" s="48"/>
    </row>
    <row r="20" spans="1:4" ht="69">
      <c r="A20" s="46"/>
      <c r="B20" s="46"/>
      <c r="C20" s="56" t="s">
        <v>119</v>
      </c>
      <c r="D20" s="48">
        <f>-10173</f>
        <v>-10173</v>
      </c>
    </row>
    <row r="21" spans="1:4">
      <c r="A21" s="46"/>
      <c r="B21" s="46"/>
      <c r="C21" s="47" t="s">
        <v>21</v>
      </c>
      <c r="D21" s="52"/>
    </row>
    <row r="22" spans="1:4" ht="34.5">
      <c r="A22" s="46"/>
      <c r="B22" s="46"/>
      <c r="C22" s="47" t="s">
        <v>120</v>
      </c>
      <c r="D22" s="52"/>
    </row>
    <row r="23" spans="1:4">
      <c r="A23" s="46"/>
      <c r="B23" s="46"/>
      <c r="C23" s="47" t="s">
        <v>22</v>
      </c>
      <c r="D23" s="52"/>
    </row>
    <row r="24" spans="1:4">
      <c r="A24" s="46"/>
      <c r="B24" s="46"/>
      <c r="C24" s="47" t="s">
        <v>23</v>
      </c>
      <c r="D24" s="52"/>
    </row>
    <row r="25" spans="1:4" s="62" customFormat="1">
      <c r="A25" s="51"/>
      <c r="B25" s="55">
        <v>12006</v>
      </c>
      <c r="C25" s="47" t="s">
        <v>20</v>
      </c>
      <c r="D25" s="46"/>
    </row>
    <row r="26" spans="1:4" s="62" customFormat="1" ht="51.75">
      <c r="A26" s="51"/>
      <c r="B26" s="51"/>
      <c r="C26" s="56" t="s">
        <v>109</v>
      </c>
      <c r="D26" s="48">
        <f>-50000+11013.6</f>
        <v>-38986.400000000001</v>
      </c>
    </row>
    <row r="27" spans="1:4" s="62" customFormat="1">
      <c r="A27" s="51"/>
      <c r="B27" s="51"/>
      <c r="C27" s="47" t="s">
        <v>21</v>
      </c>
      <c r="D27" s="46"/>
    </row>
    <row r="28" spans="1:4" s="62" customFormat="1" ht="34.5">
      <c r="A28" s="51"/>
      <c r="B28" s="51"/>
      <c r="C28" s="47" t="s">
        <v>113</v>
      </c>
      <c r="D28" s="46"/>
    </row>
    <row r="29" spans="1:4" s="62" customFormat="1">
      <c r="A29" s="51"/>
      <c r="B29" s="51"/>
      <c r="C29" s="47" t="s">
        <v>22</v>
      </c>
      <c r="D29" s="46"/>
    </row>
    <row r="30" spans="1:4" s="62" customFormat="1">
      <c r="A30" s="51"/>
      <c r="B30" s="51"/>
      <c r="C30" s="47" t="s">
        <v>23</v>
      </c>
      <c r="D30" s="46"/>
    </row>
    <row r="31" spans="1:4">
      <c r="A31" s="46"/>
      <c r="B31" s="55" t="s">
        <v>114</v>
      </c>
      <c r="C31" s="47" t="s">
        <v>20</v>
      </c>
      <c r="D31" s="52"/>
    </row>
    <row r="32" spans="1:4" s="62" customFormat="1" ht="51.75">
      <c r="A32" s="46"/>
      <c r="B32" s="46"/>
      <c r="C32" s="56" t="s">
        <v>115</v>
      </c>
      <c r="D32" s="48">
        <v>-11637.9</v>
      </c>
    </row>
    <row r="33" spans="1:4" s="62" customFormat="1">
      <c r="A33" s="46"/>
      <c r="B33" s="46"/>
      <c r="C33" s="47" t="s">
        <v>21</v>
      </c>
      <c r="D33" s="46"/>
    </row>
    <row r="34" spans="1:4" s="62" customFormat="1">
      <c r="A34" s="46"/>
      <c r="B34" s="46"/>
      <c r="C34" s="47" t="s">
        <v>116</v>
      </c>
      <c r="D34" s="46"/>
    </row>
    <row r="35" spans="1:4" s="62" customFormat="1">
      <c r="A35" s="46"/>
      <c r="B35" s="46"/>
      <c r="C35" s="47" t="s">
        <v>22</v>
      </c>
      <c r="D35" s="46"/>
    </row>
    <row r="36" spans="1:4" s="62" customFormat="1">
      <c r="A36" s="46"/>
      <c r="B36" s="46"/>
      <c r="C36" s="47" t="s">
        <v>23</v>
      </c>
      <c r="D36" s="46"/>
    </row>
    <row r="37" spans="1:4" s="62" customFormat="1" ht="34.5">
      <c r="A37" s="51"/>
      <c r="B37" s="51"/>
      <c r="C37" s="50" t="s">
        <v>26</v>
      </c>
      <c r="D37" s="46"/>
    </row>
    <row r="38" spans="1:4">
      <c r="A38" s="46"/>
      <c r="B38" s="55">
        <v>12018</v>
      </c>
      <c r="C38" s="47" t="s">
        <v>20</v>
      </c>
      <c r="D38" s="50"/>
    </row>
    <row r="39" spans="1:4" ht="51.75">
      <c r="A39" s="46"/>
      <c r="B39" s="46"/>
      <c r="C39" s="56" t="s">
        <v>192</v>
      </c>
      <c r="D39" s="48">
        <v>-206252.79999999999</v>
      </c>
    </row>
    <row r="40" spans="1:4">
      <c r="A40" s="46"/>
      <c r="B40" s="46"/>
      <c r="C40" s="47" t="s">
        <v>21</v>
      </c>
      <c r="D40" s="50"/>
    </row>
    <row r="41" spans="1:4" ht="34.5">
      <c r="A41" s="46"/>
      <c r="B41" s="46"/>
      <c r="C41" s="47" t="s">
        <v>193</v>
      </c>
      <c r="D41" s="50"/>
    </row>
    <row r="42" spans="1:4">
      <c r="A42" s="46"/>
      <c r="B42" s="46"/>
      <c r="C42" s="47" t="s">
        <v>22</v>
      </c>
      <c r="D42" s="50"/>
    </row>
    <row r="43" spans="1:4">
      <c r="A43" s="46"/>
      <c r="B43" s="46"/>
      <c r="C43" s="47" t="s">
        <v>23</v>
      </c>
      <c r="D43" s="50"/>
    </row>
    <row r="44" spans="1:4">
      <c r="A44" s="46"/>
      <c r="B44" s="55" t="s">
        <v>241</v>
      </c>
      <c r="C44" s="47" t="s">
        <v>20</v>
      </c>
      <c r="D44" s="50"/>
    </row>
    <row r="45" spans="1:4" ht="69">
      <c r="A45" s="46"/>
      <c r="B45" s="46"/>
      <c r="C45" s="56" t="s">
        <v>242</v>
      </c>
      <c r="D45" s="48">
        <v>-74479.199999999997</v>
      </c>
    </row>
    <row r="46" spans="1:4">
      <c r="A46" s="46"/>
      <c r="B46" s="46"/>
      <c r="C46" s="47" t="s">
        <v>21</v>
      </c>
      <c r="D46" s="50"/>
    </row>
    <row r="47" spans="1:4" ht="34.5">
      <c r="A47" s="46"/>
      <c r="B47" s="46"/>
      <c r="C47" s="47" t="s">
        <v>243</v>
      </c>
      <c r="D47" s="50"/>
    </row>
    <row r="48" spans="1:4">
      <c r="A48" s="46"/>
      <c r="B48" s="46"/>
      <c r="C48" s="47" t="s">
        <v>22</v>
      </c>
      <c r="D48" s="50"/>
    </row>
    <row r="49" spans="1:4">
      <c r="A49" s="46"/>
      <c r="B49" s="46"/>
      <c r="C49" s="47" t="s">
        <v>23</v>
      </c>
      <c r="D49" s="50"/>
    </row>
    <row r="50" spans="1:4" s="162" customFormat="1">
      <c r="A50" s="161"/>
      <c r="B50" s="55" t="s">
        <v>293</v>
      </c>
      <c r="C50" s="47" t="s">
        <v>20</v>
      </c>
      <c r="D50" s="61">
        <v>-11013.6</v>
      </c>
    </row>
    <row r="51" spans="1:4" s="162" customFormat="1" ht="69">
      <c r="A51" s="161"/>
      <c r="B51" s="46"/>
      <c r="C51" s="56" t="s">
        <v>294</v>
      </c>
      <c r="D51" s="48"/>
    </row>
    <row r="52" spans="1:4" s="162" customFormat="1">
      <c r="A52" s="161"/>
      <c r="B52" s="46"/>
      <c r="C52" s="47" t="s">
        <v>21</v>
      </c>
      <c r="D52" s="50"/>
    </row>
    <row r="53" spans="1:4" s="162" customFormat="1" ht="34.5">
      <c r="A53" s="161"/>
      <c r="B53" s="46"/>
      <c r="C53" s="47" t="s">
        <v>295</v>
      </c>
      <c r="D53" s="50"/>
    </row>
    <row r="54" spans="1:4" s="162" customFormat="1">
      <c r="A54" s="161"/>
      <c r="B54" s="46"/>
      <c r="C54" s="47" t="s">
        <v>22</v>
      </c>
      <c r="D54" s="50"/>
    </row>
    <row r="55" spans="1:4" s="162" customFormat="1">
      <c r="A55" s="161"/>
      <c r="B55" s="46"/>
      <c r="C55" s="47" t="s">
        <v>23</v>
      </c>
      <c r="D55" s="50"/>
    </row>
    <row r="56" spans="1:4">
      <c r="A56" s="55" t="s">
        <v>281</v>
      </c>
      <c r="B56" s="51"/>
      <c r="C56" s="47" t="s">
        <v>16</v>
      </c>
      <c r="D56" s="61">
        <f>+D64+D70</f>
        <v>-45021.600000000006</v>
      </c>
    </row>
    <row r="57" spans="1:4" s="162" customFormat="1">
      <c r="A57" s="51"/>
      <c r="B57" s="51"/>
      <c r="C57" s="56" t="s">
        <v>282</v>
      </c>
      <c r="D57" s="50"/>
    </row>
    <row r="58" spans="1:4" s="162" customFormat="1">
      <c r="A58" s="51"/>
      <c r="B58" s="51"/>
      <c r="C58" s="47" t="s">
        <v>17</v>
      </c>
      <c r="D58" s="50"/>
    </row>
    <row r="59" spans="1:4" s="162" customFormat="1" ht="34.5">
      <c r="A59" s="51"/>
      <c r="B59" s="51"/>
      <c r="C59" s="47" t="s">
        <v>283</v>
      </c>
      <c r="D59" s="50"/>
    </row>
    <row r="60" spans="1:4" s="162" customFormat="1">
      <c r="A60" s="51"/>
      <c r="B60" s="51"/>
      <c r="C60" s="47" t="s">
        <v>18</v>
      </c>
      <c r="D60" s="50"/>
    </row>
    <row r="61" spans="1:4" s="162" customFormat="1">
      <c r="A61" s="51"/>
      <c r="B61" s="51"/>
      <c r="C61" s="47" t="s">
        <v>284</v>
      </c>
      <c r="D61" s="50"/>
    </row>
    <row r="62" spans="1:4" s="162" customFormat="1" ht="17.25" customHeight="1">
      <c r="A62" s="221" t="s">
        <v>19</v>
      </c>
      <c r="B62" s="221"/>
      <c r="C62" s="221"/>
      <c r="D62" s="221"/>
    </row>
    <row r="63" spans="1:4">
      <c r="A63" s="55"/>
      <c r="B63" s="55" t="s">
        <v>244</v>
      </c>
      <c r="C63" s="47" t="s">
        <v>20</v>
      </c>
      <c r="D63" s="50"/>
    </row>
    <row r="64" spans="1:4" ht="51.75">
      <c r="A64" s="46"/>
      <c r="B64" s="46"/>
      <c r="C64" s="56" t="s">
        <v>245</v>
      </c>
      <c r="D64" s="48">
        <v>-24397.200000000001</v>
      </c>
    </row>
    <row r="65" spans="1:4">
      <c r="A65" s="46"/>
      <c r="B65" s="46"/>
      <c r="C65" s="47" t="s">
        <v>21</v>
      </c>
      <c r="D65" s="50"/>
    </row>
    <row r="66" spans="1:4" ht="34.5">
      <c r="A66" s="46"/>
      <c r="B66" s="46"/>
      <c r="C66" s="47" t="s">
        <v>246</v>
      </c>
      <c r="D66" s="50"/>
    </row>
    <row r="67" spans="1:4">
      <c r="A67" s="46"/>
      <c r="B67" s="46"/>
      <c r="C67" s="47" t="s">
        <v>22</v>
      </c>
      <c r="D67" s="50"/>
    </row>
    <row r="68" spans="1:4" ht="34.5">
      <c r="A68" s="46"/>
      <c r="B68" s="46"/>
      <c r="C68" s="47" t="s">
        <v>247</v>
      </c>
      <c r="D68" s="50"/>
    </row>
    <row r="69" spans="1:4">
      <c r="A69" s="55"/>
      <c r="B69" s="55" t="s">
        <v>248</v>
      </c>
      <c r="C69" s="47" t="s">
        <v>20</v>
      </c>
      <c r="D69" s="50"/>
    </row>
    <row r="70" spans="1:4" ht="69">
      <c r="A70" s="46"/>
      <c r="B70" s="46"/>
      <c r="C70" s="56" t="s">
        <v>271</v>
      </c>
      <c r="D70" s="48">
        <v>-20624.400000000001</v>
      </c>
    </row>
    <row r="71" spans="1:4">
      <c r="A71" s="46"/>
      <c r="B71" s="46"/>
      <c r="C71" s="47" t="s">
        <v>21</v>
      </c>
      <c r="D71" s="50"/>
    </row>
    <row r="72" spans="1:4" ht="34.5">
      <c r="A72" s="46"/>
      <c r="B72" s="46"/>
      <c r="C72" s="47" t="s">
        <v>272</v>
      </c>
      <c r="D72" s="50"/>
    </row>
    <row r="73" spans="1:4">
      <c r="A73" s="46"/>
      <c r="B73" s="46"/>
      <c r="C73" s="47" t="s">
        <v>22</v>
      </c>
      <c r="D73" s="50"/>
    </row>
    <row r="74" spans="1:4">
      <c r="A74" s="46"/>
      <c r="B74" s="46"/>
      <c r="C74" s="47" t="s">
        <v>23</v>
      </c>
      <c r="D74" s="50"/>
    </row>
    <row r="75" spans="1:4" s="162" customFormat="1">
      <c r="A75" s="55" t="s">
        <v>285</v>
      </c>
      <c r="B75" s="51"/>
      <c r="C75" s="47" t="s">
        <v>16</v>
      </c>
      <c r="D75" s="61">
        <f>D83</f>
        <v>-14823.6</v>
      </c>
    </row>
    <row r="76" spans="1:4" s="162" customFormat="1">
      <c r="A76" s="51"/>
      <c r="B76" s="51"/>
      <c r="C76" s="56" t="s">
        <v>286</v>
      </c>
      <c r="D76" s="50"/>
    </row>
    <row r="77" spans="1:4" s="162" customFormat="1">
      <c r="A77" s="51"/>
      <c r="B77" s="51"/>
      <c r="C77" s="47" t="s">
        <v>17</v>
      </c>
      <c r="D77" s="50"/>
    </row>
    <row r="78" spans="1:4" s="162" customFormat="1" ht="34.5">
      <c r="A78" s="51"/>
      <c r="B78" s="51"/>
      <c r="C78" s="47" t="s">
        <v>287</v>
      </c>
      <c r="D78" s="50"/>
    </row>
    <row r="79" spans="1:4" s="162" customFormat="1">
      <c r="A79" s="51"/>
      <c r="B79" s="51"/>
      <c r="C79" s="47" t="s">
        <v>18</v>
      </c>
      <c r="D79" s="50"/>
    </row>
    <row r="80" spans="1:4" s="162" customFormat="1" ht="34.5">
      <c r="A80" s="51"/>
      <c r="B80" s="51"/>
      <c r="C80" s="47" t="s">
        <v>288</v>
      </c>
      <c r="D80" s="50"/>
    </row>
    <row r="81" spans="1:4" s="162" customFormat="1" ht="17.25" customHeight="1">
      <c r="A81" s="221" t="s">
        <v>19</v>
      </c>
      <c r="B81" s="221"/>
      <c r="C81" s="221"/>
      <c r="D81" s="221"/>
    </row>
    <row r="82" spans="1:4">
      <c r="A82" s="55"/>
      <c r="B82" s="55" t="s">
        <v>273</v>
      </c>
      <c r="C82" s="47" t="s">
        <v>20</v>
      </c>
      <c r="D82" s="50"/>
    </row>
    <row r="83" spans="1:4" ht="51.75">
      <c r="A83" s="46"/>
      <c r="B83" s="46"/>
      <c r="C83" s="56" t="s">
        <v>274</v>
      </c>
      <c r="D83" s="48">
        <v>-14823.6</v>
      </c>
    </row>
    <row r="84" spans="1:4">
      <c r="A84" s="46"/>
      <c r="B84" s="46"/>
      <c r="C84" s="47" t="s">
        <v>21</v>
      </c>
      <c r="D84" s="50"/>
    </row>
    <row r="85" spans="1:4" ht="34.5">
      <c r="A85" s="46"/>
      <c r="B85" s="46"/>
      <c r="C85" s="47" t="s">
        <v>275</v>
      </c>
      <c r="D85" s="50"/>
    </row>
    <row r="86" spans="1:4">
      <c r="A86" s="46"/>
      <c r="B86" s="46"/>
      <c r="C86" s="47" t="s">
        <v>22</v>
      </c>
      <c r="D86" s="50"/>
    </row>
    <row r="87" spans="1:4" ht="34.5">
      <c r="A87" s="46"/>
      <c r="B87" s="46"/>
      <c r="C87" s="47" t="s">
        <v>276</v>
      </c>
      <c r="D87" s="50"/>
    </row>
    <row r="88" spans="1:4" s="162" customFormat="1">
      <c r="A88" s="55" t="s">
        <v>289</v>
      </c>
      <c r="B88" s="51"/>
      <c r="C88" s="47" t="s">
        <v>16</v>
      </c>
      <c r="D88" s="61">
        <f>+D96</f>
        <v>-26000</v>
      </c>
    </row>
    <row r="89" spans="1:4" s="162" customFormat="1">
      <c r="A89" s="51"/>
      <c r="B89" s="51"/>
      <c r="C89" s="56" t="s">
        <v>290</v>
      </c>
      <c r="D89" s="50"/>
    </row>
    <row r="90" spans="1:4" s="162" customFormat="1">
      <c r="A90" s="51"/>
      <c r="B90" s="51"/>
      <c r="C90" s="47" t="s">
        <v>17</v>
      </c>
      <c r="D90" s="50"/>
    </row>
    <row r="91" spans="1:4" s="162" customFormat="1" ht="51.75">
      <c r="A91" s="51"/>
      <c r="B91" s="51"/>
      <c r="C91" s="47" t="s">
        <v>291</v>
      </c>
      <c r="D91" s="50"/>
    </row>
    <row r="92" spans="1:4" s="162" customFormat="1">
      <c r="A92" s="51"/>
      <c r="B92" s="51"/>
      <c r="C92" s="47" t="s">
        <v>18</v>
      </c>
      <c r="D92" s="50"/>
    </row>
    <row r="93" spans="1:4" s="162" customFormat="1">
      <c r="A93" s="51"/>
      <c r="B93" s="51"/>
      <c r="C93" s="47" t="s">
        <v>292</v>
      </c>
      <c r="D93" s="50"/>
    </row>
    <row r="94" spans="1:4" s="162" customFormat="1" ht="17.25" customHeight="1">
      <c r="A94" s="221" t="s">
        <v>19</v>
      </c>
      <c r="B94" s="221"/>
      <c r="C94" s="221"/>
      <c r="D94" s="221"/>
    </row>
    <row r="95" spans="1:4">
      <c r="A95" s="55"/>
      <c r="B95" s="55" t="s">
        <v>277</v>
      </c>
      <c r="C95" s="47" t="s">
        <v>20</v>
      </c>
      <c r="D95" s="50"/>
    </row>
    <row r="96" spans="1:4" ht="69">
      <c r="A96" s="46"/>
      <c r="B96" s="46"/>
      <c r="C96" s="56" t="s">
        <v>278</v>
      </c>
      <c r="D96" s="48">
        <v>-26000</v>
      </c>
    </row>
    <row r="97" spans="1:4">
      <c r="A97" s="46"/>
      <c r="B97" s="46"/>
      <c r="C97" s="47" t="s">
        <v>21</v>
      </c>
      <c r="D97" s="50"/>
    </row>
    <row r="98" spans="1:4" ht="51.75">
      <c r="A98" s="46"/>
      <c r="B98" s="46"/>
      <c r="C98" s="47" t="s">
        <v>279</v>
      </c>
      <c r="D98" s="50"/>
    </row>
    <row r="99" spans="1:4">
      <c r="A99" s="46"/>
      <c r="B99" s="46"/>
      <c r="C99" s="47" t="s">
        <v>22</v>
      </c>
      <c r="D99" s="50"/>
    </row>
    <row r="100" spans="1:4">
      <c r="A100" s="46"/>
      <c r="B100" s="46"/>
      <c r="C100" s="47" t="s">
        <v>280</v>
      </c>
      <c r="D100" s="50"/>
    </row>
    <row r="101" spans="1:4">
      <c r="A101" s="55" t="s">
        <v>202</v>
      </c>
      <c r="B101" s="51"/>
      <c r="C101" s="47" t="s">
        <v>16</v>
      </c>
      <c r="D101" s="61">
        <f>+D108</f>
        <v>438388.1</v>
      </c>
    </row>
    <row r="102" spans="1:4">
      <c r="A102" s="51"/>
      <c r="B102" s="51"/>
      <c r="C102" s="56" t="s">
        <v>39</v>
      </c>
      <c r="D102" s="50"/>
    </row>
    <row r="103" spans="1:4">
      <c r="A103" s="51"/>
      <c r="B103" s="51"/>
      <c r="C103" s="47" t="s">
        <v>17</v>
      </c>
      <c r="D103" s="50"/>
    </row>
    <row r="104" spans="1:4">
      <c r="A104" s="51"/>
      <c r="B104" s="51"/>
      <c r="C104" s="47" t="s">
        <v>203</v>
      </c>
      <c r="D104" s="50"/>
    </row>
    <row r="105" spans="1:4">
      <c r="A105" s="51"/>
      <c r="B105" s="51"/>
      <c r="C105" s="47" t="s">
        <v>18</v>
      </c>
      <c r="D105" s="50"/>
    </row>
    <row r="106" spans="1:4" ht="34.5">
      <c r="A106" s="51"/>
      <c r="B106" s="51"/>
      <c r="C106" s="47" t="s">
        <v>204</v>
      </c>
      <c r="D106" s="50"/>
    </row>
    <row r="107" spans="1:4" ht="17.25" customHeight="1">
      <c r="A107" s="221" t="s">
        <v>19</v>
      </c>
      <c r="B107" s="221"/>
      <c r="C107" s="221"/>
      <c r="D107" s="221"/>
    </row>
    <row r="108" spans="1:4">
      <c r="A108" s="46"/>
      <c r="B108" s="55" t="s">
        <v>205</v>
      </c>
      <c r="C108" s="47" t="s">
        <v>20</v>
      </c>
      <c r="D108" s="48">
        <f>+'[1]2'!D13</f>
        <v>438388.1</v>
      </c>
    </row>
    <row r="109" spans="1:4" ht="34.5">
      <c r="A109" s="46"/>
      <c r="B109" s="46"/>
      <c r="C109" s="56" t="s">
        <v>206</v>
      </c>
      <c r="D109" s="48"/>
    </row>
    <row r="110" spans="1:4">
      <c r="A110" s="46"/>
      <c r="B110" s="46"/>
      <c r="C110" s="47" t="s">
        <v>21</v>
      </c>
      <c r="D110" s="52"/>
    </row>
    <row r="111" spans="1:4" ht="34.5">
      <c r="A111" s="46"/>
      <c r="B111" s="46"/>
      <c r="C111" s="47" t="s">
        <v>206</v>
      </c>
      <c r="D111" s="52"/>
    </row>
    <row r="112" spans="1:4">
      <c r="A112" s="46"/>
      <c r="B112" s="46"/>
      <c r="C112" s="47" t="s">
        <v>22</v>
      </c>
      <c r="D112" s="52"/>
    </row>
    <row r="113" spans="1:4">
      <c r="A113" s="46"/>
      <c r="B113" s="46"/>
      <c r="C113" s="47" t="s">
        <v>23</v>
      </c>
      <c r="D113" s="52"/>
    </row>
  </sheetData>
  <mergeCells count="8">
    <mergeCell ref="A6:D6"/>
    <mergeCell ref="C8:C9"/>
    <mergeCell ref="A8:B8"/>
    <mergeCell ref="A18:D18"/>
    <mergeCell ref="A107:D107"/>
    <mergeCell ref="A62:D62"/>
    <mergeCell ref="A81:D81"/>
    <mergeCell ref="A94:D94"/>
  </mergeCells>
  <pageMargins left="0" right="0" top="0" bottom="0" header="0" footer="0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8"/>
  <sheetViews>
    <sheetView topLeftCell="A10" zoomScaleNormal="100" zoomScaleSheetLayoutView="85" workbookViewId="0">
      <selection activeCell="D10" sqref="D10"/>
    </sheetView>
  </sheetViews>
  <sheetFormatPr defaultRowHeight="17.25"/>
  <cols>
    <col min="1" max="1" width="11.42578125" style="1" customWidth="1"/>
    <col min="2" max="2" width="16.140625" style="1" customWidth="1"/>
    <col min="3" max="3" width="66.7109375" style="1" customWidth="1"/>
    <col min="4" max="4" width="29.140625" style="1" customWidth="1"/>
    <col min="5" max="5" width="12.85546875" style="1" customWidth="1"/>
    <col min="6" max="8" width="9.140625" style="1"/>
    <col min="9" max="9" width="9.28515625" style="1" customWidth="1"/>
    <col min="10" max="10" width="15.42578125" style="1" customWidth="1"/>
    <col min="11" max="219" width="9.140625" style="1"/>
    <col min="220" max="220" width="5" style="1" customWidth="1"/>
    <col min="221" max="221" width="4.7109375" style="1" customWidth="1"/>
    <col min="222" max="222" width="5" style="1" customWidth="1"/>
    <col min="223" max="223" width="19.7109375" style="1" customWidth="1"/>
    <col min="224" max="224" width="49.85546875" style="1" customWidth="1"/>
    <col min="225" max="225" width="14.5703125" style="1" customWidth="1"/>
    <col min="226" max="226" width="13.7109375" style="1" customWidth="1"/>
    <col min="227" max="227" width="13.42578125" style="1" customWidth="1"/>
    <col min="228" max="228" width="15.42578125" style="1" customWidth="1"/>
    <col min="229" max="230" width="10.28515625" style="1" bestFit="1" customWidth="1"/>
    <col min="231" max="475" width="9.140625" style="1"/>
    <col min="476" max="476" width="5" style="1" customWidth="1"/>
    <col min="477" max="477" width="4.7109375" style="1" customWidth="1"/>
    <col min="478" max="478" width="5" style="1" customWidth="1"/>
    <col min="479" max="479" width="19.7109375" style="1" customWidth="1"/>
    <col min="480" max="480" width="49.85546875" style="1" customWidth="1"/>
    <col min="481" max="481" width="14.5703125" style="1" customWidth="1"/>
    <col min="482" max="482" width="13.7109375" style="1" customWidth="1"/>
    <col min="483" max="483" width="13.42578125" style="1" customWidth="1"/>
    <col min="484" max="484" width="15.42578125" style="1" customWidth="1"/>
    <col min="485" max="486" width="10.28515625" style="1" bestFit="1" customWidth="1"/>
    <col min="487" max="731" width="9.140625" style="1"/>
    <col min="732" max="732" width="5" style="1" customWidth="1"/>
    <col min="733" max="733" width="4.7109375" style="1" customWidth="1"/>
    <col min="734" max="734" width="5" style="1" customWidth="1"/>
    <col min="735" max="735" width="19.7109375" style="1" customWidth="1"/>
    <col min="736" max="736" width="49.85546875" style="1" customWidth="1"/>
    <col min="737" max="737" width="14.5703125" style="1" customWidth="1"/>
    <col min="738" max="738" width="13.7109375" style="1" customWidth="1"/>
    <col min="739" max="739" width="13.42578125" style="1" customWidth="1"/>
    <col min="740" max="740" width="15.42578125" style="1" customWidth="1"/>
    <col min="741" max="742" width="10.28515625" style="1" bestFit="1" customWidth="1"/>
    <col min="743" max="987" width="9.140625" style="1"/>
    <col min="988" max="988" width="5" style="1" customWidth="1"/>
    <col min="989" max="989" width="4.7109375" style="1" customWidth="1"/>
    <col min="990" max="990" width="5" style="1" customWidth="1"/>
    <col min="991" max="991" width="19.7109375" style="1" customWidth="1"/>
    <col min="992" max="992" width="49.85546875" style="1" customWidth="1"/>
    <col min="993" max="993" width="14.5703125" style="1" customWidth="1"/>
    <col min="994" max="994" width="13.7109375" style="1" customWidth="1"/>
    <col min="995" max="995" width="13.42578125" style="1" customWidth="1"/>
    <col min="996" max="996" width="15.42578125" style="1" customWidth="1"/>
    <col min="997" max="998" width="10.28515625" style="1" bestFit="1" customWidth="1"/>
    <col min="999" max="1243" width="9.140625" style="1"/>
    <col min="1244" max="1244" width="5" style="1" customWidth="1"/>
    <col min="1245" max="1245" width="4.7109375" style="1" customWidth="1"/>
    <col min="1246" max="1246" width="5" style="1" customWidth="1"/>
    <col min="1247" max="1247" width="19.7109375" style="1" customWidth="1"/>
    <col min="1248" max="1248" width="49.85546875" style="1" customWidth="1"/>
    <col min="1249" max="1249" width="14.5703125" style="1" customWidth="1"/>
    <col min="1250" max="1250" width="13.7109375" style="1" customWidth="1"/>
    <col min="1251" max="1251" width="13.42578125" style="1" customWidth="1"/>
    <col min="1252" max="1252" width="15.42578125" style="1" customWidth="1"/>
    <col min="1253" max="1254" width="10.28515625" style="1" bestFit="1" customWidth="1"/>
    <col min="1255" max="1499" width="9.140625" style="1"/>
    <col min="1500" max="1500" width="5" style="1" customWidth="1"/>
    <col min="1501" max="1501" width="4.7109375" style="1" customWidth="1"/>
    <col min="1502" max="1502" width="5" style="1" customWidth="1"/>
    <col min="1503" max="1503" width="19.7109375" style="1" customWidth="1"/>
    <col min="1504" max="1504" width="49.85546875" style="1" customWidth="1"/>
    <col min="1505" max="1505" width="14.5703125" style="1" customWidth="1"/>
    <col min="1506" max="1506" width="13.7109375" style="1" customWidth="1"/>
    <col min="1507" max="1507" width="13.42578125" style="1" customWidth="1"/>
    <col min="1508" max="1508" width="15.42578125" style="1" customWidth="1"/>
    <col min="1509" max="1510" width="10.28515625" style="1" bestFit="1" customWidth="1"/>
    <col min="1511" max="1755" width="9.140625" style="1"/>
    <col min="1756" max="1756" width="5" style="1" customWidth="1"/>
    <col min="1757" max="1757" width="4.7109375" style="1" customWidth="1"/>
    <col min="1758" max="1758" width="5" style="1" customWidth="1"/>
    <col min="1759" max="1759" width="19.7109375" style="1" customWidth="1"/>
    <col min="1760" max="1760" width="49.85546875" style="1" customWidth="1"/>
    <col min="1761" max="1761" width="14.5703125" style="1" customWidth="1"/>
    <col min="1762" max="1762" width="13.7109375" style="1" customWidth="1"/>
    <col min="1763" max="1763" width="13.42578125" style="1" customWidth="1"/>
    <col min="1764" max="1764" width="15.42578125" style="1" customWidth="1"/>
    <col min="1765" max="1766" width="10.28515625" style="1" bestFit="1" customWidth="1"/>
    <col min="1767" max="2011" width="9.140625" style="1"/>
    <col min="2012" max="2012" width="5" style="1" customWidth="1"/>
    <col min="2013" max="2013" width="4.7109375" style="1" customWidth="1"/>
    <col min="2014" max="2014" width="5" style="1" customWidth="1"/>
    <col min="2015" max="2015" width="19.7109375" style="1" customWidth="1"/>
    <col min="2016" max="2016" width="49.85546875" style="1" customWidth="1"/>
    <col min="2017" max="2017" width="14.5703125" style="1" customWidth="1"/>
    <col min="2018" max="2018" width="13.7109375" style="1" customWidth="1"/>
    <col min="2019" max="2019" width="13.42578125" style="1" customWidth="1"/>
    <col min="2020" max="2020" width="15.42578125" style="1" customWidth="1"/>
    <col min="2021" max="2022" width="10.28515625" style="1" bestFit="1" customWidth="1"/>
    <col min="2023" max="2267" width="9.140625" style="1"/>
    <col min="2268" max="2268" width="5" style="1" customWidth="1"/>
    <col min="2269" max="2269" width="4.7109375" style="1" customWidth="1"/>
    <col min="2270" max="2270" width="5" style="1" customWidth="1"/>
    <col min="2271" max="2271" width="19.7109375" style="1" customWidth="1"/>
    <col min="2272" max="2272" width="49.85546875" style="1" customWidth="1"/>
    <col min="2273" max="2273" width="14.5703125" style="1" customWidth="1"/>
    <col min="2274" max="2274" width="13.7109375" style="1" customWidth="1"/>
    <col min="2275" max="2275" width="13.42578125" style="1" customWidth="1"/>
    <col min="2276" max="2276" width="15.42578125" style="1" customWidth="1"/>
    <col min="2277" max="2278" width="10.28515625" style="1" bestFit="1" customWidth="1"/>
    <col min="2279" max="2523" width="9.140625" style="1"/>
    <col min="2524" max="2524" width="5" style="1" customWidth="1"/>
    <col min="2525" max="2525" width="4.7109375" style="1" customWidth="1"/>
    <col min="2526" max="2526" width="5" style="1" customWidth="1"/>
    <col min="2527" max="2527" width="19.7109375" style="1" customWidth="1"/>
    <col min="2528" max="2528" width="49.85546875" style="1" customWidth="1"/>
    <col min="2529" max="2529" width="14.5703125" style="1" customWidth="1"/>
    <col min="2530" max="2530" width="13.7109375" style="1" customWidth="1"/>
    <col min="2531" max="2531" width="13.42578125" style="1" customWidth="1"/>
    <col min="2532" max="2532" width="15.42578125" style="1" customWidth="1"/>
    <col min="2533" max="2534" width="10.28515625" style="1" bestFit="1" customWidth="1"/>
    <col min="2535" max="2779" width="9.140625" style="1"/>
    <col min="2780" max="2780" width="5" style="1" customWidth="1"/>
    <col min="2781" max="2781" width="4.7109375" style="1" customWidth="1"/>
    <col min="2782" max="2782" width="5" style="1" customWidth="1"/>
    <col min="2783" max="2783" width="19.7109375" style="1" customWidth="1"/>
    <col min="2784" max="2784" width="49.85546875" style="1" customWidth="1"/>
    <col min="2785" max="2785" width="14.5703125" style="1" customWidth="1"/>
    <col min="2786" max="2786" width="13.7109375" style="1" customWidth="1"/>
    <col min="2787" max="2787" width="13.42578125" style="1" customWidth="1"/>
    <col min="2788" max="2788" width="15.42578125" style="1" customWidth="1"/>
    <col min="2789" max="2790" width="10.28515625" style="1" bestFit="1" customWidth="1"/>
    <col min="2791" max="3035" width="9.140625" style="1"/>
    <col min="3036" max="3036" width="5" style="1" customWidth="1"/>
    <col min="3037" max="3037" width="4.7109375" style="1" customWidth="1"/>
    <col min="3038" max="3038" width="5" style="1" customWidth="1"/>
    <col min="3039" max="3039" width="19.7109375" style="1" customWidth="1"/>
    <col min="3040" max="3040" width="49.85546875" style="1" customWidth="1"/>
    <col min="3041" max="3041" width="14.5703125" style="1" customWidth="1"/>
    <col min="3042" max="3042" width="13.7109375" style="1" customWidth="1"/>
    <col min="3043" max="3043" width="13.42578125" style="1" customWidth="1"/>
    <col min="3044" max="3044" width="15.42578125" style="1" customWidth="1"/>
    <col min="3045" max="3046" width="10.28515625" style="1" bestFit="1" customWidth="1"/>
    <col min="3047" max="3291" width="9.140625" style="1"/>
    <col min="3292" max="3292" width="5" style="1" customWidth="1"/>
    <col min="3293" max="3293" width="4.7109375" style="1" customWidth="1"/>
    <col min="3294" max="3294" width="5" style="1" customWidth="1"/>
    <col min="3295" max="3295" width="19.7109375" style="1" customWidth="1"/>
    <col min="3296" max="3296" width="49.85546875" style="1" customWidth="1"/>
    <col min="3297" max="3297" width="14.5703125" style="1" customWidth="1"/>
    <col min="3298" max="3298" width="13.7109375" style="1" customWidth="1"/>
    <col min="3299" max="3299" width="13.42578125" style="1" customWidth="1"/>
    <col min="3300" max="3300" width="15.42578125" style="1" customWidth="1"/>
    <col min="3301" max="3302" width="10.28515625" style="1" bestFit="1" customWidth="1"/>
    <col min="3303" max="3547" width="9.140625" style="1"/>
    <col min="3548" max="3548" width="5" style="1" customWidth="1"/>
    <col min="3549" max="3549" width="4.7109375" style="1" customWidth="1"/>
    <col min="3550" max="3550" width="5" style="1" customWidth="1"/>
    <col min="3551" max="3551" width="19.7109375" style="1" customWidth="1"/>
    <col min="3552" max="3552" width="49.85546875" style="1" customWidth="1"/>
    <col min="3553" max="3553" width="14.5703125" style="1" customWidth="1"/>
    <col min="3554" max="3554" width="13.7109375" style="1" customWidth="1"/>
    <col min="3555" max="3555" width="13.42578125" style="1" customWidth="1"/>
    <col min="3556" max="3556" width="15.42578125" style="1" customWidth="1"/>
    <col min="3557" max="3558" width="10.28515625" style="1" bestFit="1" customWidth="1"/>
    <col min="3559" max="3803" width="9.140625" style="1"/>
    <col min="3804" max="3804" width="5" style="1" customWidth="1"/>
    <col min="3805" max="3805" width="4.7109375" style="1" customWidth="1"/>
    <col min="3806" max="3806" width="5" style="1" customWidth="1"/>
    <col min="3807" max="3807" width="19.7109375" style="1" customWidth="1"/>
    <col min="3808" max="3808" width="49.85546875" style="1" customWidth="1"/>
    <col min="3809" max="3809" width="14.5703125" style="1" customWidth="1"/>
    <col min="3810" max="3810" width="13.7109375" style="1" customWidth="1"/>
    <col min="3811" max="3811" width="13.42578125" style="1" customWidth="1"/>
    <col min="3812" max="3812" width="15.42578125" style="1" customWidth="1"/>
    <col min="3813" max="3814" width="10.28515625" style="1" bestFit="1" customWidth="1"/>
    <col min="3815" max="4059" width="9.140625" style="1"/>
    <col min="4060" max="4060" width="5" style="1" customWidth="1"/>
    <col min="4061" max="4061" width="4.7109375" style="1" customWidth="1"/>
    <col min="4062" max="4062" width="5" style="1" customWidth="1"/>
    <col min="4063" max="4063" width="19.7109375" style="1" customWidth="1"/>
    <col min="4064" max="4064" width="49.85546875" style="1" customWidth="1"/>
    <col min="4065" max="4065" width="14.5703125" style="1" customWidth="1"/>
    <col min="4066" max="4066" width="13.7109375" style="1" customWidth="1"/>
    <col min="4067" max="4067" width="13.42578125" style="1" customWidth="1"/>
    <col min="4068" max="4068" width="15.42578125" style="1" customWidth="1"/>
    <col min="4069" max="4070" width="10.28515625" style="1" bestFit="1" customWidth="1"/>
    <col min="4071" max="4315" width="9.140625" style="1"/>
    <col min="4316" max="4316" width="5" style="1" customWidth="1"/>
    <col min="4317" max="4317" width="4.7109375" style="1" customWidth="1"/>
    <col min="4318" max="4318" width="5" style="1" customWidth="1"/>
    <col min="4319" max="4319" width="19.7109375" style="1" customWidth="1"/>
    <col min="4320" max="4320" width="49.85546875" style="1" customWidth="1"/>
    <col min="4321" max="4321" width="14.5703125" style="1" customWidth="1"/>
    <col min="4322" max="4322" width="13.7109375" style="1" customWidth="1"/>
    <col min="4323" max="4323" width="13.42578125" style="1" customWidth="1"/>
    <col min="4324" max="4324" width="15.42578125" style="1" customWidth="1"/>
    <col min="4325" max="4326" width="10.28515625" style="1" bestFit="1" customWidth="1"/>
    <col min="4327" max="4571" width="9.140625" style="1"/>
    <col min="4572" max="4572" width="5" style="1" customWidth="1"/>
    <col min="4573" max="4573" width="4.7109375" style="1" customWidth="1"/>
    <col min="4574" max="4574" width="5" style="1" customWidth="1"/>
    <col min="4575" max="4575" width="19.7109375" style="1" customWidth="1"/>
    <col min="4576" max="4576" width="49.85546875" style="1" customWidth="1"/>
    <col min="4577" max="4577" width="14.5703125" style="1" customWidth="1"/>
    <col min="4578" max="4578" width="13.7109375" style="1" customWidth="1"/>
    <col min="4579" max="4579" width="13.42578125" style="1" customWidth="1"/>
    <col min="4580" max="4580" width="15.42578125" style="1" customWidth="1"/>
    <col min="4581" max="4582" width="10.28515625" style="1" bestFit="1" customWidth="1"/>
    <col min="4583" max="4827" width="9.140625" style="1"/>
    <col min="4828" max="4828" width="5" style="1" customWidth="1"/>
    <col min="4829" max="4829" width="4.7109375" style="1" customWidth="1"/>
    <col min="4830" max="4830" width="5" style="1" customWidth="1"/>
    <col min="4831" max="4831" width="19.7109375" style="1" customWidth="1"/>
    <col min="4832" max="4832" width="49.85546875" style="1" customWidth="1"/>
    <col min="4833" max="4833" width="14.5703125" style="1" customWidth="1"/>
    <col min="4834" max="4834" width="13.7109375" style="1" customWidth="1"/>
    <col min="4835" max="4835" width="13.42578125" style="1" customWidth="1"/>
    <col min="4836" max="4836" width="15.42578125" style="1" customWidth="1"/>
    <col min="4837" max="4838" width="10.28515625" style="1" bestFit="1" customWidth="1"/>
    <col min="4839" max="5083" width="9.140625" style="1"/>
    <col min="5084" max="5084" width="5" style="1" customWidth="1"/>
    <col min="5085" max="5085" width="4.7109375" style="1" customWidth="1"/>
    <col min="5086" max="5086" width="5" style="1" customWidth="1"/>
    <col min="5087" max="5087" width="19.7109375" style="1" customWidth="1"/>
    <col min="5088" max="5088" width="49.85546875" style="1" customWidth="1"/>
    <col min="5089" max="5089" width="14.5703125" style="1" customWidth="1"/>
    <col min="5090" max="5090" width="13.7109375" style="1" customWidth="1"/>
    <col min="5091" max="5091" width="13.42578125" style="1" customWidth="1"/>
    <col min="5092" max="5092" width="15.42578125" style="1" customWidth="1"/>
    <col min="5093" max="5094" width="10.28515625" style="1" bestFit="1" customWidth="1"/>
    <col min="5095" max="5339" width="9.140625" style="1"/>
    <col min="5340" max="5340" width="5" style="1" customWidth="1"/>
    <col min="5341" max="5341" width="4.7109375" style="1" customWidth="1"/>
    <col min="5342" max="5342" width="5" style="1" customWidth="1"/>
    <col min="5343" max="5343" width="19.7109375" style="1" customWidth="1"/>
    <col min="5344" max="5344" width="49.85546875" style="1" customWidth="1"/>
    <col min="5345" max="5345" width="14.5703125" style="1" customWidth="1"/>
    <col min="5346" max="5346" width="13.7109375" style="1" customWidth="1"/>
    <col min="5347" max="5347" width="13.42578125" style="1" customWidth="1"/>
    <col min="5348" max="5348" width="15.42578125" style="1" customWidth="1"/>
    <col min="5349" max="5350" width="10.28515625" style="1" bestFit="1" customWidth="1"/>
    <col min="5351" max="5595" width="9.140625" style="1"/>
    <col min="5596" max="5596" width="5" style="1" customWidth="1"/>
    <col min="5597" max="5597" width="4.7109375" style="1" customWidth="1"/>
    <col min="5598" max="5598" width="5" style="1" customWidth="1"/>
    <col min="5599" max="5599" width="19.7109375" style="1" customWidth="1"/>
    <col min="5600" max="5600" width="49.85546875" style="1" customWidth="1"/>
    <col min="5601" max="5601" width="14.5703125" style="1" customWidth="1"/>
    <col min="5602" max="5602" width="13.7109375" style="1" customWidth="1"/>
    <col min="5603" max="5603" width="13.42578125" style="1" customWidth="1"/>
    <col min="5604" max="5604" width="15.42578125" style="1" customWidth="1"/>
    <col min="5605" max="5606" width="10.28515625" style="1" bestFit="1" customWidth="1"/>
    <col min="5607" max="5851" width="9.140625" style="1"/>
    <col min="5852" max="5852" width="5" style="1" customWidth="1"/>
    <col min="5853" max="5853" width="4.7109375" style="1" customWidth="1"/>
    <col min="5854" max="5854" width="5" style="1" customWidth="1"/>
    <col min="5855" max="5855" width="19.7109375" style="1" customWidth="1"/>
    <col min="5856" max="5856" width="49.85546875" style="1" customWidth="1"/>
    <col min="5857" max="5857" width="14.5703125" style="1" customWidth="1"/>
    <col min="5858" max="5858" width="13.7109375" style="1" customWidth="1"/>
    <col min="5859" max="5859" width="13.42578125" style="1" customWidth="1"/>
    <col min="5860" max="5860" width="15.42578125" style="1" customWidth="1"/>
    <col min="5861" max="5862" width="10.28515625" style="1" bestFit="1" customWidth="1"/>
    <col min="5863" max="6107" width="9.140625" style="1"/>
    <col min="6108" max="6108" width="5" style="1" customWidth="1"/>
    <col min="6109" max="6109" width="4.7109375" style="1" customWidth="1"/>
    <col min="6110" max="6110" width="5" style="1" customWidth="1"/>
    <col min="6111" max="6111" width="19.7109375" style="1" customWidth="1"/>
    <col min="6112" max="6112" width="49.85546875" style="1" customWidth="1"/>
    <col min="6113" max="6113" width="14.5703125" style="1" customWidth="1"/>
    <col min="6114" max="6114" width="13.7109375" style="1" customWidth="1"/>
    <col min="6115" max="6115" width="13.42578125" style="1" customWidth="1"/>
    <col min="6116" max="6116" width="15.42578125" style="1" customWidth="1"/>
    <col min="6117" max="6118" width="10.28515625" style="1" bestFit="1" customWidth="1"/>
    <col min="6119" max="6363" width="9.140625" style="1"/>
    <col min="6364" max="6364" width="5" style="1" customWidth="1"/>
    <col min="6365" max="6365" width="4.7109375" style="1" customWidth="1"/>
    <col min="6366" max="6366" width="5" style="1" customWidth="1"/>
    <col min="6367" max="6367" width="19.7109375" style="1" customWidth="1"/>
    <col min="6368" max="6368" width="49.85546875" style="1" customWidth="1"/>
    <col min="6369" max="6369" width="14.5703125" style="1" customWidth="1"/>
    <col min="6370" max="6370" width="13.7109375" style="1" customWidth="1"/>
    <col min="6371" max="6371" width="13.42578125" style="1" customWidth="1"/>
    <col min="6372" max="6372" width="15.42578125" style="1" customWidth="1"/>
    <col min="6373" max="6374" width="10.28515625" style="1" bestFit="1" customWidth="1"/>
    <col min="6375" max="6619" width="9.140625" style="1"/>
    <col min="6620" max="6620" width="5" style="1" customWidth="1"/>
    <col min="6621" max="6621" width="4.7109375" style="1" customWidth="1"/>
    <col min="6622" max="6622" width="5" style="1" customWidth="1"/>
    <col min="6623" max="6623" width="19.7109375" style="1" customWidth="1"/>
    <col min="6624" max="6624" width="49.85546875" style="1" customWidth="1"/>
    <col min="6625" max="6625" width="14.5703125" style="1" customWidth="1"/>
    <col min="6626" max="6626" width="13.7109375" style="1" customWidth="1"/>
    <col min="6627" max="6627" width="13.42578125" style="1" customWidth="1"/>
    <col min="6628" max="6628" width="15.42578125" style="1" customWidth="1"/>
    <col min="6629" max="6630" width="10.28515625" style="1" bestFit="1" customWidth="1"/>
    <col min="6631" max="6875" width="9.140625" style="1"/>
    <col min="6876" max="6876" width="5" style="1" customWidth="1"/>
    <col min="6877" max="6877" width="4.7109375" style="1" customWidth="1"/>
    <col min="6878" max="6878" width="5" style="1" customWidth="1"/>
    <col min="6879" max="6879" width="19.7109375" style="1" customWidth="1"/>
    <col min="6880" max="6880" width="49.85546875" style="1" customWidth="1"/>
    <col min="6881" max="6881" width="14.5703125" style="1" customWidth="1"/>
    <col min="6882" max="6882" width="13.7109375" style="1" customWidth="1"/>
    <col min="6883" max="6883" width="13.42578125" style="1" customWidth="1"/>
    <col min="6884" max="6884" width="15.42578125" style="1" customWidth="1"/>
    <col min="6885" max="6886" width="10.28515625" style="1" bestFit="1" customWidth="1"/>
    <col min="6887" max="7131" width="9.140625" style="1"/>
    <col min="7132" max="7132" width="5" style="1" customWidth="1"/>
    <col min="7133" max="7133" width="4.7109375" style="1" customWidth="1"/>
    <col min="7134" max="7134" width="5" style="1" customWidth="1"/>
    <col min="7135" max="7135" width="19.7109375" style="1" customWidth="1"/>
    <col min="7136" max="7136" width="49.85546875" style="1" customWidth="1"/>
    <col min="7137" max="7137" width="14.5703125" style="1" customWidth="1"/>
    <col min="7138" max="7138" width="13.7109375" style="1" customWidth="1"/>
    <col min="7139" max="7139" width="13.42578125" style="1" customWidth="1"/>
    <col min="7140" max="7140" width="15.42578125" style="1" customWidth="1"/>
    <col min="7141" max="7142" width="10.28515625" style="1" bestFit="1" customWidth="1"/>
    <col min="7143" max="7387" width="9.140625" style="1"/>
    <col min="7388" max="7388" width="5" style="1" customWidth="1"/>
    <col min="7389" max="7389" width="4.7109375" style="1" customWidth="1"/>
    <col min="7390" max="7390" width="5" style="1" customWidth="1"/>
    <col min="7391" max="7391" width="19.7109375" style="1" customWidth="1"/>
    <col min="7392" max="7392" width="49.85546875" style="1" customWidth="1"/>
    <col min="7393" max="7393" width="14.5703125" style="1" customWidth="1"/>
    <col min="7394" max="7394" width="13.7109375" style="1" customWidth="1"/>
    <col min="7395" max="7395" width="13.42578125" style="1" customWidth="1"/>
    <col min="7396" max="7396" width="15.42578125" style="1" customWidth="1"/>
    <col min="7397" max="7398" width="10.28515625" style="1" bestFit="1" customWidth="1"/>
    <col min="7399" max="7643" width="9.140625" style="1"/>
    <col min="7644" max="7644" width="5" style="1" customWidth="1"/>
    <col min="7645" max="7645" width="4.7109375" style="1" customWidth="1"/>
    <col min="7646" max="7646" width="5" style="1" customWidth="1"/>
    <col min="7647" max="7647" width="19.7109375" style="1" customWidth="1"/>
    <col min="7648" max="7648" width="49.85546875" style="1" customWidth="1"/>
    <col min="7649" max="7649" width="14.5703125" style="1" customWidth="1"/>
    <col min="7650" max="7650" width="13.7109375" style="1" customWidth="1"/>
    <col min="7651" max="7651" width="13.42578125" style="1" customWidth="1"/>
    <col min="7652" max="7652" width="15.42578125" style="1" customWidth="1"/>
    <col min="7653" max="7654" width="10.28515625" style="1" bestFit="1" customWidth="1"/>
    <col min="7655" max="7899" width="9.140625" style="1"/>
    <col min="7900" max="7900" width="5" style="1" customWidth="1"/>
    <col min="7901" max="7901" width="4.7109375" style="1" customWidth="1"/>
    <col min="7902" max="7902" width="5" style="1" customWidth="1"/>
    <col min="7903" max="7903" width="19.7109375" style="1" customWidth="1"/>
    <col min="7904" max="7904" width="49.85546875" style="1" customWidth="1"/>
    <col min="7905" max="7905" width="14.5703125" style="1" customWidth="1"/>
    <col min="7906" max="7906" width="13.7109375" style="1" customWidth="1"/>
    <col min="7907" max="7907" width="13.42578125" style="1" customWidth="1"/>
    <col min="7908" max="7908" width="15.42578125" style="1" customWidth="1"/>
    <col min="7909" max="7910" width="10.28515625" style="1" bestFit="1" customWidth="1"/>
    <col min="7911" max="8155" width="9.140625" style="1"/>
    <col min="8156" max="8156" width="5" style="1" customWidth="1"/>
    <col min="8157" max="8157" width="4.7109375" style="1" customWidth="1"/>
    <col min="8158" max="8158" width="5" style="1" customWidth="1"/>
    <col min="8159" max="8159" width="19.7109375" style="1" customWidth="1"/>
    <col min="8160" max="8160" width="49.85546875" style="1" customWidth="1"/>
    <col min="8161" max="8161" width="14.5703125" style="1" customWidth="1"/>
    <col min="8162" max="8162" width="13.7109375" style="1" customWidth="1"/>
    <col min="8163" max="8163" width="13.42578125" style="1" customWidth="1"/>
    <col min="8164" max="8164" width="15.42578125" style="1" customWidth="1"/>
    <col min="8165" max="8166" width="10.28515625" style="1" bestFit="1" customWidth="1"/>
    <col min="8167" max="8411" width="9.140625" style="1"/>
    <col min="8412" max="8412" width="5" style="1" customWidth="1"/>
    <col min="8413" max="8413" width="4.7109375" style="1" customWidth="1"/>
    <col min="8414" max="8414" width="5" style="1" customWidth="1"/>
    <col min="8415" max="8415" width="19.7109375" style="1" customWidth="1"/>
    <col min="8416" max="8416" width="49.85546875" style="1" customWidth="1"/>
    <col min="8417" max="8417" width="14.5703125" style="1" customWidth="1"/>
    <col min="8418" max="8418" width="13.7109375" style="1" customWidth="1"/>
    <col min="8419" max="8419" width="13.42578125" style="1" customWidth="1"/>
    <col min="8420" max="8420" width="15.42578125" style="1" customWidth="1"/>
    <col min="8421" max="8422" width="10.28515625" style="1" bestFit="1" customWidth="1"/>
    <col min="8423" max="8667" width="9.140625" style="1"/>
    <col min="8668" max="8668" width="5" style="1" customWidth="1"/>
    <col min="8669" max="8669" width="4.7109375" style="1" customWidth="1"/>
    <col min="8670" max="8670" width="5" style="1" customWidth="1"/>
    <col min="8671" max="8671" width="19.7109375" style="1" customWidth="1"/>
    <col min="8672" max="8672" width="49.85546875" style="1" customWidth="1"/>
    <col min="8673" max="8673" width="14.5703125" style="1" customWidth="1"/>
    <col min="8674" max="8674" width="13.7109375" style="1" customWidth="1"/>
    <col min="8675" max="8675" width="13.42578125" style="1" customWidth="1"/>
    <col min="8676" max="8676" width="15.42578125" style="1" customWidth="1"/>
    <col min="8677" max="8678" width="10.28515625" style="1" bestFit="1" customWidth="1"/>
    <col min="8679" max="8923" width="9.140625" style="1"/>
    <col min="8924" max="8924" width="5" style="1" customWidth="1"/>
    <col min="8925" max="8925" width="4.7109375" style="1" customWidth="1"/>
    <col min="8926" max="8926" width="5" style="1" customWidth="1"/>
    <col min="8927" max="8927" width="19.7109375" style="1" customWidth="1"/>
    <col min="8928" max="8928" width="49.85546875" style="1" customWidth="1"/>
    <col min="8929" max="8929" width="14.5703125" style="1" customWidth="1"/>
    <col min="8930" max="8930" width="13.7109375" style="1" customWidth="1"/>
    <col min="8931" max="8931" width="13.42578125" style="1" customWidth="1"/>
    <col min="8932" max="8932" width="15.42578125" style="1" customWidth="1"/>
    <col min="8933" max="8934" width="10.28515625" style="1" bestFit="1" customWidth="1"/>
    <col min="8935" max="9179" width="9.140625" style="1"/>
    <col min="9180" max="9180" width="5" style="1" customWidth="1"/>
    <col min="9181" max="9181" width="4.7109375" style="1" customWidth="1"/>
    <col min="9182" max="9182" width="5" style="1" customWidth="1"/>
    <col min="9183" max="9183" width="19.7109375" style="1" customWidth="1"/>
    <col min="9184" max="9184" width="49.85546875" style="1" customWidth="1"/>
    <col min="9185" max="9185" width="14.5703125" style="1" customWidth="1"/>
    <col min="9186" max="9186" width="13.7109375" style="1" customWidth="1"/>
    <col min="9187" max="9187" width="13.42578125" style="1" customWidth="1"/>
    <col min="9188" max="9188" width="15.42578125" style="1" customWidth="1"/>
    <col min="9189" max="9190" width="10.28515625" style="1" bestFit="1" customWidth="1"/>
    <col min="9191" max="9435" width="9.140625" style="1"/>
    <col min="9436" max="9436" width="5" style="1" customWidth="1"/>
    <col min="9437" max="9437" width="4.7109375" style="1" customWidth="1"/>
    <col min="9438" max="9438" width="5" style="1" customWidth="1"/>
    <col min="9439" max="9439" width="19.7109375" style="1" customWidth="1"/>
    <col min="9440" max="9440" width="49.85546875" style="1" customWidth="1"/>
    <col min="9441" max="9441" width="14.5703125" style="1" customWidth="1"/>
    <col min="9442" max="9442" width="13.7109375" style="1" customWidth="1"/>
    <col min="9443" max="9443" width="13.42578125" style="1" customWidth="1"/>
    <col min="9444" max="9444" width="15.42578125" style="1" customWidth="1"/>
    <col min="9445" max="9446" width="10.28515625" style="1" bestFit="1" customWidth="1"/>
    <col min="9447" max="9691" width="9.140625" style="1"/>
    <col min="9692" max="9692" width="5" style="1" customWidth="1"/>
    <col min="9693" max="9693" width="4.7109375" style="1" customWidth="1"/>
    <col min="9694" max="9694" width="5" style="1" customWidth="1"/>
    <col min="9695" max="9695" width="19.7109375" style="1" customWidth="1"/>
    <col min="9696" max="9696" width="49.85546875" style="1" customWidth="1"/>
    <col min="9697" max="9697" width="14.5703125" style="1" customWidth="1"/>
    <col min="9698" max="9698" width="13.7109375" style="1" customWidth="1"/>
    <col min="9699" max="9699" width="13.42578125" style="1" customWidth="1"/>
    <col min="9700" max="9700" width="15.42578125" style="1" customWidth="1"/>
    <col min="9701" max="9702" width="10.28515625" style="1" bestFit="1" customWidth="1"/>
    <col min="9703" max="9947" width="9.140625" style="1"/>
    <col min="9948" max="9948" width="5" style="1" customWidth="1"/>
    <col min="9949" max="9949" width="4.7109375" style="1" customWidth="1"/>
    <col min="9950" max="9950" width="5" style="1" customWidth="1"/>
    <col min="9951" max="9951" width="19.7109375" style="1" customWidth="1"/>
    <col min="9952" max="9952" width="49.85546875" style="1" customWidth="1"/>
    <col min="9953" max="9953" width="14.5703125" style="1" customWidth="1"/>
    <col min="9954" max="9954" width="13.7109375" style="1" customWidth="1"/>
    <col min="9955" max="9955" width="13.42578125" style="1" customWidth="1"/>
    <col min="9956" max="9956" width="15.42578125" style="1" customWidth="1"/>
    <col min="9957" max="9958" width="10.28515625" style="1" bestFit="1" customWidth="1"/>
    <col min="9959" max="10203" width="9.140625" style="1"/>
    <col min="10204" max="10204" width="5" style="1" customWidth="1"/>
    <col min="10205" max="10205" width="4.7109375" style="1" customWidth="1"/>
    <col min="10206" max="10206" width="5" style="1" customWidth="1"/>
    <col min="10207" max="10207" width="19.7109375" style="1" customWidth="1"/>
    <col min="10208" max="10208" width="49.85546875" style="1" customWidth="1"/>
    <col min="10209" max="10209" width="14.5703125" style="1" customWidth="1"/>
    <col min="10210" max="10210" width="13.7109375" style="1" customWidth="1"/>
    <col min="10211" max="10211" width="13.42578125" style="1" customWidth="1"/>
    <col min="10212" max="10212" width="15.42578125" style="1" customWidth="1"/>
    <col min="10213" max="10214" width="10.28515625" style="1" bestFit="1" customWidth="1"/>
    <col min="10215" max="10459" width="9.140625" style="1"/>
    <col min="10460" max="10460" width="5" style="1" customWidth="1"/>
    <col min="10461" max="10461" width="4.7109375" style="1" customWidth="1"/>
    <col min="10462" max="10462" width="5" style="1" customWidth="1"/>
    <col min="10463" max="10463" width="19.7109375" style="1" customWidth="1"/>
    <col min="10464" max="10464" width="49.85546875" style="1" customWidth="1"/>
    <col min="10465" max="10465" width="14.5703125" style="1" customWidth="1"/>
    <col min="10466" max="10466" width="13.7109375" style="1" customWidth="1"/>
    <col min="10467" max="10467" width="13.42578125" style="1" customWidth="1"/>
    <col min="10468" max="10468" width="15.42578125" style="1" customWidth="1"/>
    <col min="10469" max="10470" width="10.28515625" style="1" bestFit="1" customWidth="1"/>
    <col min="10471" max="10715" width="9.140625" style="1"/>
    <col min="10716" max="10716" width="5" style="1" customWidth="1"/>
    <col min="10717" max="10717" width="4.7109375" style="1" customWidth="1"/>
    <col min="10718" max="10718" width="5" style="1" customWidth="1"/>
    <col min="10719" max="10719" width="19.7109375" style="1" customWidth="1"/>
    <col min="10720" max="10720" width="49.85546875" style="1" customWidth="1"/>
    <col min="10721" max="10721" width="14.5703125" style="1" customWidth="1"/>
    <col min="10722" max="10722" width="13.7109375" style="1" customWidth="1"/>
    <col min="10723" max="10723" width="13.42578125" style="1" customWidth="1"/>
    <col min="10724" max="10724" width="15.42578125" style="1" customWidth="1"/>
    <col min="10725" max="10726" width="10.28515625" style="1" bestFit="1" customWidth="1"/>
    <col min="10727" max="10971" width="9.140625" style="1"/>
    <col min="10972" max="10972" width="5" style="1" customWidth="1"/>
    <col min="10973" max="10973" width="4.7109375" style="1" customWidth="1"/>
    <col min="10974" max="10974" width="5" style="1" customWidth="1"/>
    <col min="10975" max="10975" width="19.7109375" style="1" customWidth="1"/>
    <col min="10976" max="10976" width="49.85546875" style="1" customWidth="1"/>
    <col min="10977" max="10977" width="14.5703125" style="1" customWidth="1"/>
    <col min="10978" max="10978" width="13.7109375" style="1" customWidth="1"/>
    <col min="10979" max="10979" width="13.42578125" style="1" customWidth="1"/>
    <col min="10980" max="10980" width="15.42578125" style="1" customWidth="1"/>
    <col min="10981" max="10982" width="10.28515625" style="1" bestFit="1" customWidth="1"/>
    <col min="10983" max="11227" width="9.140625" style="1"/>
    <col min="11228" max="11228" width="5" style="1" customWidth="1"/>
    <col min="11229" max="11229" width="4.7109375" style="1" customWidth="1"/>
    <col min="11230" max="11230" width="5" style="1" customWidth="1"/>
    <col min="11231" max="11231" width="19.7109375" style="1" customWidth="1"/>
    <col min="11232" max="11232" width="49.85546875" style="1" customWidth="1"/>
    <col min="11233" max="11233" width="14.5703125" style="1" customWidth="1"/>
    <col min="11234" max="11234" width="13.7109375" style="1" customWidth="1"/>
    <col min="11235" max="11235" width="13.42578125" style="1" customWidth="1"/>
    <col min="11236" max="11236" width="15.42578125" style="1" customWidth="1"/>
    <col min="11237" max="11238" width="10.28515625" style="1" bestFit="1" customWidth="1"/>
    <col min="11239" max="11483" width="9.140625" style="1"/>
    <col min="11484" max="11484" width="5" style="1" customWidth="1"/>
    <col min="11485" max="11485" width="4.7109375" style="1" customWidth="1"/>
    <col min="11486" max="11486" width="5" style="1" customWidth="1"/>
    <col min="11487" max="11487" width="19.7109375" style="1" customWidth="1"/>
    <col min="11488" max="11488" width="49.85546875" style="1" customWidth="1"/>
    <col min="11489" max="11489" width="14.5703125" style="1" customWidth="1"/>
    <col min="11490" max="11490" width="13.7109375" style="1" customWidth="1"/>
    <col min="11491" max="11491" width="13.42578125" style="1" customWidth="1"/>
    <col min="11492" max="11492" width="15.42578125" style="1" customWidth="1"/>
    <col min="11493" max="11494" width="10.28515625" style="1" bestFit="1" customWidth="1"/>
    <col min="11495" max="11739" width="9.140625" style="1"/>
    <col min="11740" max="11740" width="5" style="1" customWidth="1"/>
    <col min="11741" max="11741" width="4.7109375" style="1" customWidth="1"/>
    <col min="11742" max="11742" width="5" style="1" customWidth="1"/>
    <col min="11743" max="11743" width="19.7109375" style="1" customWidth="1"/>
    <col min="11744" max="11744" width="49.85546875" style="1" customWidth="1"/>
    <col min="11745" max="11745" width="14.5703125" style="1" customWidth="1"/>
    <col min="11746" max="11746" width="13.7109375" style="1" customWidth="1"/>
    <col min="11747" max="11747" width="13.42578125" style="1" customWidth="1"/>
    <col min="11748" max="11748" width="15.42578125" style="1" customWidth="1"/>
    <col min="11749" max="11750" width="10.28515625" style="1" bestFit="1" customWidth="1"/>
    <col min="11751" max="11995" width="9.140625" style="1"/>
    <col min="11996" max="11996" width="5" style="1" customWidth="1"/>
    <col min="11997" max="11997" width="4.7109375" style="1" customWidth="1"/>
    <col min="11998" max="11998" width="5" style="1" customWidth="1"/>
    <col min="11999" max="11999" width="19.7109375" style="1" customWidth="1"/>
    <col min="12000" max="12000" width="49.85546875" style="1" customWidth="1"/>
    <col min="12001" max="12001" width="14.5703125" style="1" customWidth="1"/>
    <col min="12002" max="12002" width="13.7109375" style="1" customWidth="1"/>
    <col min="12003" max="12003" width="13.42578125" style="1" customWidth="1"/>
    <col min="12004" max="12004" width="15.42578125" style="1" customWidth="1"/>
    <col min="12005" max="12006" width="10.28515625" style="1" bestFit="1" customWidth="1"/>
    <col min="12007" max="12251" width="9.140625" style="1"/>
    <col min="12252" max="12252" width="5" style="1" customWidth="1"/>
    <col min="12253" max="12253" width="4.7109375" style="1" customWidth="1"/>
    <col min="12254" max="12254" width="5" style="1" customWidth="1"/>
    <col min="12255" max="12255" width="19.7109375" style="1" customWidth="1"/>
    <col min="12256" max="12256" width="49.85546875" style="1" customWidth="1"/>
    <col min="12257" max="12257" width="14.5703125" style="1" customWidth="1"/>
    <col min="12258" max="12258" width="13.7109375" style="1" customWidth="1"/>
    <col min="12259" max="12259" width="13.42578125" style="1" customWidth="1"/>
    <col min="12260" max="12260" width="15.42578125" style="1" customWidth="1"/>
    <col min="12261" max="12262" width="10.28515625" style="1" bestFit="1" customWidth="1"/>
    <col min="12263" max="12507" width="9.140625" style="1"/>
    <col min="12508" max="12508" width="5" style="1" customWidth="1"/>
    <col min="12509" max="12509" width="4.7109375" style="1" customWidth="1"/>
    <col min="12510" max="12510" width="5" style="1" customWidth="1"/>
    <col min="12511" max="12511" width="19.7109375" style="1" customWidth="1"/>
    <col min="12512" max="12512" width="49.85546875" style="1" customWidth="1"/>
    <col min="12513" max="12513" width="14.5703125" style="1" customWidth="1"/>
    <col min="12514" max="12514" width="13.7109375" style="1" customWidth="1"/>
    <col min="12515" max="12515" width="13.42578125" style="1" customWidth="1"/>
    <col min="12516" max="12516" width="15.42578125" style="1" customWidth="1"/>
    <col min="12517" max="12518" width="10.28515625" style="1" bestFit="1" customWidth="1"/>
    <col min="12519" max="12763" width="9.140625" style="1"/>
    <col min="12764" max="12764" width="5" style="1" customWidth="1"/>
    <col min="12765" max="12765" width="4.7109375" style="1" customWidth="1"/>
    <col min="12766" max="12766" width="5" style="1" customWidth="1"/>
    <col min="12767" max="12767" width="19.7109375" style="1" customWidth="1"/>
    <col min="12768" max="12768" width="49.85546875" style="1" customWidth="1"/>
    <col min="12769" max="12769" width="14.5703125" style="1" customWidth="1"/>
    <col min="12770" max="12770" width="13.7109375" style="1" customWidth="1"/>
    <col min="12771" max="12771" width="13.42578125" style="1" customWidth="1"/>
    <col min="12772" max="12772" width="15.42578125" style="1" customWidth="1"/>
    <col min="12773" max="12774" width="10.28515625" style="1" bestFit="1" customWidth="1"/>
    <col min="12775" max="13019" width="9.140625" style="1"/>
    <col min="13020" max="13020" width="5" style="1" customWidth="1"/>
    <col min="13021" max="13021" width="4.7109375" style="1" customWidth="1"/>
    <col min="13022" max="13022" width="5" style="1" customWidth="1"/>
    <col min="13023" max="13023" width="19.7109375" style="1" customWidth="1"/>
    <col min="13024" max="13024" width="49.85546875" style="1" customWidth="1"/>
    <col min="13025" max="13025" width="14.5703125" style="1" customWidth="1"/>
    <col min="13026" max="13026" width="13.7109375" style="1" customWidth="1"/>
    <col min="13027" max="13027" width="13.42578125" style="1" customWidth="1"/>
    <col min="13028" max="13028" width="15.42578125" style="1" customWidth="1"/>
    <col min="13029" max="13030" width="10.28515625" style="1" bestFit="1" customWidth="1"/>
    <col min="13031" max="13275" width="9.140625" style="1"/>
    <col min="13276" max="13276" width="5" style="1" customWidth="1"/>
    <col min="13277" max="13277" width="4.7109375" style="1" customWidth="1"/>
    <col min="13278" max="13278" width="5" style="1" customWidth="1"/>
    <col min="13279" max="13279" width="19.7109375" style="1" customWidth="1"/>
    <col min="13280" max="13280" width="49.85546875" style="1" customWidth="1"/>
    <col min="13281" max="13281" width="14.5703125" style="1" customWidth="1"/>
    <col min="13282" max="13282" width="13.7109375" style="1" customWidth="1"/>
    <col min="13283" max="13283" width="13.42578125" style="1" customWidth="1"/>
    <col min="13284" max="13284" width="15.42578125" style="1" customWidth="1"/>
    <col min="13285" max="13286" width="10.28515625" style="1" bestFit="1" customWidth="1"/>
    <col min="13287" max="13531" width="9.140625" style="1"/>
    <col min="13532" max="13532" width="5" style="1" customWidth="1"/>
    <col min="13533" max="13533" width="4.7109375" style="1" customWidth="1"/>
    <col min="13534" max="13534" width="5" style="1" customWidth="1"/>
    <col min="13535" max="13535" width="19.7109375" style="1" customWidth="1"/>
    <col min="13536" max="13536" width="49.85546875" style="1" customWidth="1"/>
    <col min="13537" max="13537" width="14.5703125" style="1" customWidth="1"/>
    <col min="13538" max="13538" width="13.7109375" style="1" customWidth="1"/>
    <col min="13539" max="13539" width="13.42578125" style="1" customWidth="1"/>
    <col min="13540" max="13540" width="15.42578125" style="1" customWidth="1"/>
    <col min="13541" max="13542" width="10.28515625" style="1" bestFit="1" customWidth="1"/>
    <col min="13543" max="13787" width="9.140625" style="1"/>
    <col min="13788" max="13788" width="5" style="1" customWidth="1"/>
    <col min="13789" max="13789" width="4.7109375" style="1" customWidth="1"/>
    <col min="13790" max="13790" width="5" style="1" customWidth="1"/>
    <col min="13791" max="13791" width="19.7109375" style="1" customWidth="1"/>
    <col min="13792" max="13792" width="49.85546875" style="1" customWidth="1"/>
    <col min="13793" max="13793" width="14.5703125" style="1" customWidth="1"/>
    <col min="13794" max="13794" width="13.7109375" style="1" customWidth="1"/>
    <col min="13795" max="13795" width="13.42578125" style="1" customWidth="1"/>
    <col min="13796" max="13796" width="15.42578125" style="1" customWidth="1"/>
    <col min="13797" max="13798" width="10.28515625" style="1" bestFit="1" customWidth="1"/>
    <col min="13799" max="14043" width="9.140625" style="1"/>
    <col min="14044" max="14044" width="5" style="1" customWidth="1"/>
    <col min="14045" max="14045" width="4.7109375" style="1" customWidth="1"/>
    <col min="14046" max="14046" width="5" style="1" customWidth="1"/>
    <col min="14047" max="14047" width="19.7109375" style="1" customWidth="1"/>
    <col min="14048" max="14048" width="49.85546875" style="1" customWidth="1"/>
    <col min="14049" max="14049" width="14.5703125" style="1" customWidth="1"/>
    <col min="14050" max="14050" width="13.7109375" style="1" customWidth="1"/>
    <col min="14051" max="14051" width="13.42578125" style="1" customWidth="1"/>
    <col min="14052" max="14052" width="15.42578125" style="1" customWidth="1"/>
    <col min="14053" max="14054" width="10.28515625" style="1" bestFit="1" customWidth="1"/>
    <col min="14055" max="14299" width="9.140625" style="1"/>
    <col min="14300" max="14300" width="5" style="1" customWidth="1"/>
    <col min="14301" max="14301" width="4.7109375" style="1" customWidth="1"/>
    <col min="14302" max="14302" width="5" style="1" customWidth="1"/>
    <col min="14303" max="14303" width="19.7109375" style="1" customWidth="1"/>
    <col min="14304" max="14304" width="49.85546875" style="1" customWidth="1"/>
    <col min="14305" max="14305" width="14.5703125" style="1" customWidth="1"/>
    <col min="14306" max="14306" width="13.7109375" style="1" customWidth="1"/>
    <col min="14307" max="14307" width="13.42578125" style="1" customWidth="1"/>
    <col min="14308" max="14308" width="15.42578125" style="1" customWidth="1"/>
    <col min="14309" max="14310" width="10.28515625" style="1" bestFit="1" customWidth="1"/>
    <col min="14311" max="14555" width="9.140625" style="1"/>
    <col min="14556" max="14556" width="5" style="1" customWidth="1"/>
    <col min="14557" max="14557" width="4.7109375" style="1" customWidth="1"/>
    <col min="14558" max="14558" width="5" style="1" customWidth="1"/>
    <col min="14559" max="14559" width="19.7109375" style="1" customWidth="1"/>
    <col min="14560" max="14560" width="49.85546875" style="1" customWidth="1"/>
    <col min="14561" max="14561" width="14.5703125" style="1" customWidth="1"/>
    <col min="14562" max="14562" width="13.7109375" style="1" customWidth="1"/>
    <col min="14563" max="14563" width="13.42578125" style="1" customWidth="1"/>
    <col min="14564" max="14564" width="15.42578125" style="1" customWidth="1"/>
    <col min="14565" max="14566" width="10.28515625" style="1" bestFit="1" customWidth="1"/>
    <col min="14567" max="14811" width="9.140625" style="1"/>
    <col min="14812" max="14812" width="5" style="1" customWidth="1"/>
    <col min="14813" max="14813" width="4.7109375" style="1" customWidth="1"/>
    <col min="14814" max="14814" width="5" style="1" customWidth="1"/>
    <col min="14815" max="14815" width="19.7109375" style="1" customWidth="1"/>
    <col min="14816" max="14816" width="49.85546875" style="1" customWidth="1"/>
    <col min="14817" max="14817" width="14.5703125" style="1" customWidth="1"/>
    <col min="14818" max="14818" width="13.7109375" style="1" customWidth="1"/>
    <col min="14819" max="14819" width="13.42578125" style="1" customWidth="1"/>
    <col min="14820" max="14820" width="15.42578125" style="1" customWidth="1"/>
    <col min="14821" max="14822" width="10.28515625" style="1" bestFit="1" customWidth="1"/>
    <col min="14823" max="15067" width="9.140625" style="1"/>
    <col min="15068" max="15068" width="5" style="1" customWidth="1"/>
    <col min="15069" max="15069" width="4.7109375" style="1" customWidth="1"/>
    <col min="15070" max="15070" width="5" style="1" customWidth="1"/>
    <col min="15071" max="15071" width="19.7109375" style="1" customWidth="1"/>
    <col min="15072" max="15072" width="49.85546875" style="1" customWidth="1"/>
    <col min="15073" max="15073" width="14.5703125" style="1" customWidth="1"/>
    <col min="15074" max="15074" width="13.7109375" style="1" customWidth="1"/>
    <col min="15075" max="15075" width="13.42578125" style="1" customWidth="1"/>
    <col min="15076" max="15076" width="15.42578125" style="1" customWidth="1"/>
    <col min="15077" max="15078" width="10.28515625" style="1" bestFit="1" customWidth="1"/>
    <col min="15079" max="15323" width="9.140625" style="1"/>
    <col min="15324" max="15324" width="5" style="1" customWidth="1"/>
    <col min="15325" max="15325" width="4.7109375" style="1" customWidth="1"/>
    <col min="15326" max="15326" width="5" style="1" customWidth="1"/>
    <col min="15327" max="15327" width="19.7109375" style="1" customWidth="1"/>
    <col min="15328" max="15328" width="49.85546875" style="1" customWidth="1"/>
    <col min="15329" max="15329" width="14.5703125" style="1" customWidth="1"/>
    <col min="15330" max="15330" width="13.7109375" style="1" customWidth="1"/>
    <col min="15331" max="15331" width="13.42578125" style="1" customWidth="1"/>
    <col min="15332" max="15332" width="15.42578125" style="1" customWidth="1"/>
    <col min="15333" max="15334" width="10.28515625" style="1" bestFit="1" customWidth="1"/>
    <col min="15335" max="15579" width="9.140625" style="1"/>
    <col min="15580" max="15580" width="5" style="1" customWidth="1"/>
    <col min="15581" max="15581" width="4.7109375" style="1" customWidth="1"/>
    <col min="15582" max="15582" width="5" style="1" customWidth="1"/>
    <col min="15583" max="15583" width="19.7109375" style="1" customWidth="1"/>
    <col min="15584" max="15584" width="49.85546875" style="1" customWidth="1"/>
    <col min="15585" max="15585" width="14.5703125" style="1" customWidth="1"/>
    <col min="15586" max="15586" width="13.7109375" style="1" customWidth="1"/>
    <col min="15587" max="15587" width="13.42578125" style="1" customWidth="1"/>
    <col min="15588" max="15588" width="15.42578125" style="1" customWidth="1"/>
    <col min="15589" max="15590" width="10.28515625" style="1" bestFit="1" customWidth="1"/>
    <col min="15591" max="15835" width="9.140625" style="1"/>
    <col min="15836" max="15836" width="5" style="1" customWidth="1"/>
    <col min="15837" max="15837" width="4.7109375" style="1" customWidth="1"/>
    <col min="15838" max="15838" width="5" style="1" customWidth="1"/>
    <col min="15839" max="15839" width="19.7109375" style="1" customWidth="1"/>
    <col min="15840" max="15840" width="49.85546875" style="1" customWidth="1"/>
    <col min="15841" max="15841" width="14.5703125" style="1" customWidth="1"/>
    <col min="15842" max="15842" width="13.7109375" style="1" customWidth="1"/>
    <col min="15843" max="15843" width="13.42578125" style="1" customWidth="1"/>
    <col min="15844" max="15844" width="15.42578125" style="1" customWidth="1"/>
    <col min="15845" max="15846" width="10.28515625" style="1" bestFit="1" customWidth="1"/>
    <col min="15847" max="16091" width="9.140625" style="1"/>
    <col min="16092" max="16092" width="5" style="1" customWidth="1"/>
    <col min="16093" max="16093" width="4.7109375" style="1" customWidth="1"/>
    <col min="16094" max="16094" width="5" style="1" customWidth="1"/>
    <col min="16095" max="16095" width="19.7109375" style="1" customWidth="1"/>
    <col min="16096" max="16096" width="49.85546875" style="1" customWidth="1"/>
    <col min="16097" max="16097" width="14.5703125" style="1" customWidth="1"/>
    <col min="16098" max="16098" width="13.7109375" style="1" customWidth="1"/>
    <col min="16099" max="16099" width="13.42578125" style="1" customWidth="1"/>
    <col min="16100" max="16100" width="15.42578125" style="1" customWidth="1"/>
    <col min="16101" max="16102" width="10.28515625" style="1" bestFit="1" customWidth="1"/>
    <col min="16103" max="16384" width="9.140625" style="1"/>
  </cols>
  <sheetData>
    <row r="1" spans="1:8">
      <c r="B1" s="1" t="s">
        <v>40</v>
      </c>
      <c r="D1" s="13" t="s">
        <v>207</v>
      </c>
    </row>
    <row r="2" spans="1:8">
      <c r="C2" s="2"/>
      <c r="D2" s="13" t="s">
        <v>25</v>
      </c>
    </row>
    <row r="3" spans="1:8">
      <c r="C3" s="2"/>
      <c r="D3" s="14" t="s">
        <v>208</v>
      </c>
    </row>
    <row r="4" spans="1:8">
      <c r="B4" s="3"/>
      <c r="C4" s="3"/>
      <c r="D4" s="3"/>
    </row>
    <row r="5" spans="1:8" ht="73.150000000000006" customHeight="1">
      <c r="A5" s="224" t="s">
        <v>209</v>
      </c>
      <c r="B5" s="224"/>
      <c r="C5" s="224"/>
      <c r="D5" s="224"/>
    </row>
    <row r="6" spans="1:8">
      <c r="B6" s="4"/>
      <c r="C6" s="4"/>
      <c r="D6" s="4" t="s">
        <v>7</v>
      </c>
    </row>
    <row r="7" spans="1:8" s="5" customFormat="1" ht="104.25" customHeight="1">
      <c r="A7" s="225" t="s">
        <v>0</v>
      </c>
      <c r="B7" s="226"/>
      <c r="C7" s="227" t="s">
        <v>41</v>
      </c>
      <c r="D7" s="15" t="s">
        <v>42</v>
      </c>
      <c r="H7" s="5" t="s">
        <v>106</v>
      </c>
    </row>
    <row r="8" spans="1:8" s="5" customFormat="1" ht="33.75" customHeight="1">
      <c r="A8" s="6" t="s">
        <v>2</v>
      </c>
      <c r="B8" s="6" t="s">
        <v>14</v>
      </c>
      <c r="C8" s="228"/>
      <c r="D8" s="6" t="s">
        <v>43</v>
      </c>
    </row>
    <row r="9" spans="1:8" s="5" customFormat="1">
      <c r="A9" s="7"/>
      <c r="B9" s="7"/>
      <c r="C9" s="7" t="s">
        <v>44</v>
      </c>
      <c r="D9" s="53">
        <f>D11</f>
        <v>399401.69999999995</v>
      </c>
    </row>
    <row r="10" spans="1:8" s="5" customFormat="1">
      <c r="A10" s="7"/>
      <c r="B10" s="7"/>
      <c r="C10" s="7" t="s">
        <v>45</v>
      </c>
      <c r="D10" s="9"/>
    </row>
    <row r="11" spans="1:8" s="12" customFormat="1" ht="17.25" customHeight="1">
      <c r="A11" s="229" t="s">
        <v>46</v>
      </c>
      <c r="B11" s="230"/>
      <c r="C11" s="231"/>
      <c r="D11" s="53">
        <f>D13</f>
        <v>399401.69999999995</v>
      </c>
    </row>
    <row r="12" spans="1:8" s="12" customFormat="1" ht="17.25" customHeight="1">
      <c r="A12" s="232" t="s">
        <v>3</v>
      </c>
      <c r="B12" s="233"/>
      <c r="C12" s="234"/>
      <c r="D12" s="39">
        <v>0</v>
      </c>
    </row>
    <row r="13" spans="1:8" ht="17.25" customHeight="1">
      <c r="A13" s="235" t="s">
        <v>26</v>
      </c>
      <c r="B13" s="235"/>
      <c r="C13" s="235"/>
      <c r="D13" s="53">
        <f>D15+D53</f>
        <v>399401.69999999995</v>
      </c>
      <c r="E13" s="12"/>
    </row>
    <row r="14" spans="1:8">
      <c r="A14" s="78" t="s">
        <v>47</v>
      </c>
      <c r="B14" s="41"/>
      <c r="C14" s="41"/>
      <c r="D14" s="42"/>
      <c r="E14" s="12"/>
    </row>
    <row r="15" spans="1:8" ht="17.25" customHeight="1">
      <c r="A15" s="38">
        <v>1212</v>
      </c>
      <c r="B15" s="236" t="s">
        <v>39</v>
      </c>
      <c r="C15" s="236"/>
      <c r="D15" s="42">
        <f>D17</f>
        <v>438388.1</v>
      </c>
      <c r="E15" s="12"/>
    </row>
    <row r="16" spans="1:8" s="12" customFormat="1">
      <c r="A16" s="41"/>
      <c r="B16" s="41"/>
      <c r="C16" s="41" t="s">
        <v>3</v>
      </c>
      <c r="D16" s="40"/>
    </row>
    <row r="17" spans="1:5" ht="34.5">
      <c r="A17" s="10"/>
      <c r="B17" s="38">
        <v>12007</v>
      </c>
      <c r="C17" s="38" t="s">
        <v>48</v>
      </c>
      <c r="D17" s="42">
        <f>D19</f>
        <v>438388.1</v>
      </c>
    </row>
    <row r="18" spans="1:5" s="12" customFormat="1">
      <c r="A18" s="41"/>
      <c r="B18" s="41"/>
      <c r="C18" s="41" t="s">
        <v>8</v>
      </c>
      <c r="D18" s="41"/>
    </row>
    <row r="19" spans="1:5" s="12" customFormat="1">
      <c r="A19" s="41"/>
      <c r="B19" s="41"/>
      <c r="C19" s="174" t="s">
        <v>64</v>
      </c>
      <c r="D19" s="42">
        <f>(D26+D33+D39+D45+D50+D20)</f>
        <v>438388.1</v>
      </c>
    </row>
    <row r="20" spans="1:5">
      <c r="A20" s="11"/>
      <c r="B20" s="11"/>
      <c r="C20" s="16" t="s">
        <v>65</v>
      </c>
      <c r="D20" s="42">
        <f>D22+D23+D24+D25</f>
        <v>48682.899999999994</v>
      </c>
      <c r="E20" s="12"/>
    </row>
    <row r="21" spans="1:5">
      <c r="A21" s="11"/>
      <c r="B21" s="11"/>
      <c r="C21" s="41" t="s">
        <v>49</v>
      </c>
      <c r="D21" s="17"/>
      <c r="E21" s="12"/>
    </row>
    <row r="22" spans="1:5">
      <c r="A22" s="11"/>
      <c r="B22" s="11"/>
      <c r="C22" s="40" t="s">
        <v>66</v>
      </c>
      <c r="D22" s="43">
        <v>13338.8</v>
      </c>
      <c r="E22" s="12"/>
    </row>
    <row r="23" spans="1:5" ht="51.75">
      <c r="A23" s="11"/>
      <c r="B23" s="11"/>
      <c r="C23" s="40" t="s">
        <v>67</v>
      </c>
      <c r="D23" s="43">
        <v>15481.6</v>
      </c>
      <c r="E23" s="12"/>
    </row>
    <row r="24" spans="1:5" ht="51.75">
      <c r="A24" s="11"/>
      <c r="B24" s="11"/>
      <c r="C24" s="40" t="s">
        <v>68</v>
      </c>
      <c r="D24" s="43">
        <v>6127.7</v>
      </c>
      <c r="E24" s="37"/>
    </row>
    <row r="25" spans="1:5" ht="69">
      <c r="A25" s="11"/>
      <c r="B25" s="11"/>
      <c r="C25" s="40" t="s">
        <v>95</v>
      </c>
      <c r="D25" s="43">
        <v>13734.8</v>
      </c>
    </row>
    <row r="26" spans="1:5">
      <c r="A26" s="10"/>
      <c r="B26" s="38"/>
      <c r="C26" s="16" t="s">
        <v>69</v>
      </c>
      <c r="D26" s="19">
        <v>70721.7</v>
      </c>
    </row>
    <row r="27" spans="1:5">
      <c r="A27" s="10"/>
      <c r="B27" s="38"/>
      <c r="C27" s="41" t="s">
        <v>49</v>
      </c>
      <c r="D27" s="17"/>
    </row>
    <row r="28" spans="1:5" ht="34.5">
      <c r="A28" s="10"/>
      <c r="B28" s="38"/>
      <c r="C28" s="40" t="s">
        <v>70</v>
      </c>
      <c r="D28" s="18">
        <v>2292.8000000000002</v>
      </c>
    </row>
    <row r="29" spans="1:5" ht="34.5">
      <c r="A29" s="10"/>
      <c r="B29" s="38"/>
      <c r="C29" s="40" t="s">
        <v>71</v>
      </c>
      <c r="D29" s="18">
        <v>8088</v>
      </c>
    </row>
    <row r="30" spans="1:5" ht="34.5">
      <c r="A30" s="10"/>
      <c r="B30" s="38"/>
      <c r="C30" s="40" t="s">
        <v>72</v>
      </c>
      <c r="D30" s="18">
        <v>4363.6000000000004</v>
      </c>
    </row>
    <row r="31" spans="1:5" ht="69">
      <c r="A31" s="10"/>
      <c r="B31" s="38"/>
      <c r="C31" s="40" t="s">
        <v>96</v>
      </c>
      <c r="D31" s="18">
        <v>9115.4</v>
      </c>
      <c r="E31" s="23"/>
    </row>
    <row r="32" spans="1:5" ht="31.5" customHeight="1">
      <c r="A32" s="11"/>
      <c r="B32" s="11"/>
      <c r="C32" s="40" t="s">
        <v>73</v>
      </c>
      <c r="D32" s="43">
        <v>46861.9</v>
      </c>
    </row>
    <row r="33" spans="1:5">
      <c r="A33" s="11"/>
      <c r="B33" s="175"/>
      <c r="C33" s="44" t="s">
        <v>74</v>
      </c>
      <c r="D33" s="42">
        <f>D35+D36+D37+D38</f>
        <v>53768.6</v>
      </c>
      <c r="E33" s="23"/>
    </row>
    <row r="34" spans="1:5">
      <c r="A34" s="11"/>
      <c r="B34" s="175"/>
      <c r="C34" s="17" t="s">
        <v>49</v>
      </c>
      <c r="D34" s="17"/>
    </row>
    <row r="35" spans="1:5" ht="34.5">
      <c r="A35" s="11"/>
      <c r="B35" s="11"/>
      <c r="C35" s="40" t="s">
        <v>75</v>
      </c>
      <c r="D35" s="43">
        <v>6136.3</v>
      </c>
    </row>
    <row r="36" spans="1:5" ht="34.5">
      <c r="A36" s="11"/>
      <c r="B36" s="11"/>
      <c r="C36" s="40" t="s">
        <v>76</v>
      </c>
      <c r="D36" s="43">
        <v>7037.5</v>
      </c>
    </row>
    <row r="37" spans="1:5">
      <c r="A37" s="11"/>
      <c r="B37" s="11"/>
      <c r="C37" s="40" t="s">
        <v>77</v>
      </c>
      <c r="D37" s="43">
        <v>28219.4</v>
      </c>
    </row>
    <row r="38" spans="1:5" ht="51.75">
      <c r="A38" s="11"/>
      <c r="B38" s="11"/>
      <c r="C38" s="40" t="s">
        <v>78</v>
      </c>
      <c r="D38" s="43">
        <v>12375.4</v>
      </c>
    </row>
    <row r="39" spans="1:5">
      <c r="A39" s="11"/>
      <c r="B39" s="11"/>
      <c r="C39" s="20" t="s">
        <v>79</v>
      </c>
      <c r="D39" s="42">
        <f>D41+D42+D43+D44</f>
        <v>97828.1</v>
      </c>
    </row>
    <row r="40" spans="1:5">
      <c r="A40" s="11"/>
      <c r="B40" s="175"/>
      <c r="C40" s="17" t="s">
        <v>49</v>
      </c>
      <c r="D40" s="17"/>
    </row>
    <row r="41" spans="1:5" ht="34.5">
      <c r="A41" s="11"/>
      <c r="B41" s="175"/>
      <c r="C41" s="40" t="s">
        <v>97</v>
      </c>
      <c r="D41" s="8">
        <v>13574.3</v>
      </c>
      <c r="E41" s="23"/>
    </row>
    <row r="42" spans="1:5" ht="34.5">
      <c r="A42" s="11"/>
      <c r="B42" s="175"/>
      <c r="C42" s="40" t="s">
        <v>98</v>
      </c>
      <c r="D42" s="8">
        <v>25252.9</v>
      </c>
    </row>
    <row r="43" spans="1:5" ht="34.5">
      <c r="A43" s="11"/>
      <c r="B43" s="175"/>
      <c r="C43" s="40" t="s">
        <v>80</v>
      </c>
      <c r="D43" s="8">
        <v>6540</v>
      </c>
    </row>
    <row r="44" spans="1:5" ht="51.75">
      <c r="A44" s="11"/>
      <c r="B44" s="175"/>
      <c r="C44" s="40" t="s">
        <v>81</v>
      </c>
      <c r="D44" s="8">
        <v>52460.9</v>
      </c>
    </row>
    <row r="45" spans="1:5">
      <c r="A45" s="11"/>
      <c r="B45" s="175"/>
      <c r="C45" s="45" t="s">
        <v>99</v>
      </c>
      <c r="D45" s="42">
        <f>D47+D48+D49</f>
        <v>163479.09999999998</v>
      </c>
    </row>
    <row r="46" spans="1:5">
      <c r="A46" s="11"/>
      <c r="B46" s="175"/>
      <c r="C46" s="40" t="s">
        <v>49</v>
      </c>
      <c r="D46" s="43"/>
    </row>
    <row r="47" spans="1:5">
      <c r="A47" s="11"/>
      <c r="B47" s="175"/>
      <c r="C47" s="40" t="s">
        <v>100</v>
      </c>
      <c r="D47" s="43">
        <v>148946.29999999999</v>
      </c>
    </row>
    <row r="48" spans="1:5" ht="34.5">
      <c r="A48" s="11"/>
      <c r="B48" s="175"/>
      <c r="C48" s="40" t="s">
        <v>101</v>
      </c>
      <c r="D48" s="43">
        <v>1967.4</v>
      </c>
    </row>
    <row r="49" spans="1:6" ht="34.5">
      <c r="A49" s="11"/>
      <c r="B49" s="175"/>
      <c r="C49" s="40" t="s">
        <v>102</v>
      </c>
      <c r="D49" s="43">
        <v>12565.4</v>
      </c>
      <c r="E49" s="37"/>
    </row>
    <row r="50" spans="1:6">
      <c r="A50" s="11"/>
      <c r="B50" s="11"/>
      <c r="C50" s="44" t="s">
        <v>82</v>
      </c>
      <c r="D50" s="19">
        <f>+D52</f>
        <v>3907.7</v>
      </c>
      <c r="E50" s="21"/>
      <c r="F50" s="22"/>
    </row>
    <row r="51" spans="1:6">
      <c r="A51" s="11"/>
      <c r="B51" s="11"/>
      <c r="C51" s="17" t="s">
        <v>49</v>
      </c>
      <c r="D51" s="8"/>
      <c r="E51" s="21"/>
      <c r="F51" s="22"/>
    </row>
    <row r="52" spans="1:6" ht="51.75">
      <c r="A52" s="11"/>
      <c r="B52" s="11"/>
      <c r="C52" s="40" t="s">
        <v>83</v>
      </c>
      <c r="D52" s="8">
        <v>3907.7</v>
      </c>
      <c r="E52" s="22"/>
      <c r="F52" s="22"/>
    </row>
    <row r="53" spans="1:6">
      <c r="A53" s="210" t="s">
        <v>147</v>
      </c>
      <c r="B53" s="210"/>
      <c r="C53" s="210" t="s">
        <v>108</v>
      </c>
      <c r="D53" s="219">
        <f>D55</f>
        <v>-38986.400000000001</v>
      </c>
    </row>
    <row r="54" spans="1:6">
      <c r="A54" s="210"/>
      <c r="B54" s="210"/>
      <c r="C54" s="211" t="s">
        <v>3</v>
      </c>
      <c r="D54" s="17"/>
    </row>
    <row r="55" spans="1:6" ht="51.75">
      <c r="A55" s="210"/>
      <c r="B55" s="210" t="s">
        <v>154</v>
      </c>
      <c r="C55" s="210" t="s">
        <v>109</v>
      </c>
      <c r="D55" s="48">
        <f>-50000+11013.6</f>
        <v>-38986.400000000001</v>
      </c>
    </row>
    <row r="56" spans="1:6">
      <c r="A56" s="210"/>
      <c r="B56" s="210"/>
      <c r="C56" s="211" t="s">
        <v>8</v>
      </c>
      <c r="D56" s="17"/>
    </row>
    <row r="57" spans="1:6" ht="34.5">
      <c r="A57" s="210"/>
      <c r="B57" s="210"/>
      <c r="C57" s="207" t="s">
        <v>24</v>
      </c>
      <c r="D57" s="48">
        <f>-50000+11013.6</f>
        <v>-38986.400000000001</v>
      </c>
    </row>
    <row r="98" spans="3:3">
      <c r="C98" s="23"/>
    </row>
    <row r="108" spans="3:3">
      <c r="C108" s="23" t="e">
        <f>'[2]1'!#REF!</f>
        <v>#REF!</v>
      </c>
    </row>
    <row r="138" spans="3:3">
      <c r="C138" s="23" t="e">
        <f>'[2]1'!#REF!</f>
        <v>#REF!</v>
      </c>
    </row>
  </sheetData>
  <mergeCells count="7">
    <mergeCell ref="A13:C13"/>
    <mergeCell ref="B15:C15"/>
    <mergeCell ref="A5:D5"/>
    <mergeCell ref="A7:B7"/>
    <mergeCell ref="C7:C8"/>
    <mergeCell ref="A11:C11"/>
    <mergeCell ref="A12:C12"/>
  </mergeCells>
  <printOptions horizontalCentered="1"/>
  <pageMargins left="0.51181102362204722" right="0" top="0.39370078740157483" bottom="0.43307086614173229" header="0" footer="0.35433070866141736"/>
  <pageSetup paperSize="9" firstPageNumber="254" fitToWidth="0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3"/>
  <sheetViews>
    <sheetView topLeftCell="A100" workbookViewId="0">
      <selection activeCell="G77" sqref="G77"/>
    </sheetView>
  </sheetViews>
  <sheetFormatPr defaultRowHeight="17.25"/>
  <cols>
    <col min="1" max="2" width="8.85546875" style="98" customWidth="1"/>
    <col min="3" max="3" width="7" style="98" customWidth="1"/>
    <col min="4" max="4" width="11.42578125" style="98" customWidth="1"/>
    <col min="5" max="5" width="15" style="98" customWidth="1"/>
    <col min="6" max="6" width="72.28515625" style="98" customWidth="1"/>
    <col min="7" max="7" width="34.42578125" style="270" customWidth="1"/>
    <col min="8" max="8" width="9.140625" style="154"/>
    <col min="9" max="9" width="15.7109375" style="154" customWidth="1"/>
    <col min="10" max="10" width="12.28515625" style="154" bestFit="1" customWidth="1"/>
    <col min="11" max="43" width="9.140625" style="154"/>
    <col min="44" max="16384" width="9.140625" style="98"/>
  </cols>
  <sheetData>
    <row r="1" spans="1:43" ht="13.5" customHeight="1">
      <c r="A1" s="97" t="s">
        <v>40</v>
      </c>
      <c r="B1" s="97"/>
      <c r="C1" s="97"/>
      <c r="D1" s="97"/>
      <c r="F1" s="97"/>
      <c r="G1" s="270" t="s">
        <v>130</v>
      </c>
    </row>
    <row r="2" spans="1:43" ht="18.75" customHeight="1">
      <c r="A2" s="99" t="s">
        <v>214</v>
      </c>
      <c r="B2" s="99"/>
      <c r="C2" s="99"/>
      <c r="D2" s="99"/>
      <c r="F2" s="99"/>
      <c r="G2" s="270" t="s">
        <v>25</v>
      </c>
    </row>
    <row r="3" spans="1:43" ht="15" customHeight="1">
      <c r="A3" s="99"/>
      <c r="B3" s="99"/>
      <c r="C3" s="99"/>
      <c r="D3" s="99"/>
      <c r="F3" s="99"/>
      <c r="G3" s="270" t="s">
        <v>131</v>
      </c>
    </row>
    <row r="4" spans="1:43" s="100" customFormat="1">
      <c r="C4" s="101"/>
      <c r="D4" s="101"/>
      <c r="G4" s="274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  <c r="AO4" s="155"/>
      <c r="AP4" s="155"/>
      <c r="AQ4" s="155"/>
    </row>
    <row r="5" spans="1:43">
      <c r="A5" s="99"/>
      <c r="B5" s="97"/>
      <c r="C5" s="97"/>
      <c r="D5" s="97"/>
      <c r="E5" s="97"/>
      <c r="F5" s="97"/>
    </row>
    <row r="6" spans="1:43" ht="40.5" customHeight="1">
      <c r="A6" s="237" t="s">
        <v>152</v>
      </c>
      <c r="B6" s="237"/>
      <c r="C6" s="237"/>
      <c r="D6" s="237"/>
      <c r="E6" s="237"/>
      <c r="F6" s="237"/>
      <c r="G6" s="237"/>
    </row>
    <row r="7" spans="1:43" ht="17.25" customHeight="1">
      <c r="A7" s="102"/>
      <c r="B7" s="103"/>
      <c r="C7" s="103"/>
      <c r="D7" s="102"/>
      <c r="E7" s="102"/>
      <c r="F7" s="102"/>
      <c r="G7" s="271" t="s">
        <v>132</v>
      </c>
    </row>
    <row r="8" spans="1:43" ht="93" customHeight="1">
      <c r="A8" s="238" t="s">
        <v>133</v>
      </c>
      <c r="B8" s="239"/>
      <c r="C8" s="239"/>
      <c r="D8" s="238" t="s">
        <v>0</v>
      </c>
      <c r="E8" s="240"/>
      <c r="F8" s="241" t="s">
        <v>134</v>
      </c>
      <c r="G8" s="40" t="s">
        <v>42</v>
      </c>
      <c r="I8" s="154" t="s">
        <v>94</v>
      </c>
    </row>
    <row r="9" spans="1:43" ht="34.5">
      <c r="A9" s="40" t="s">
        <v>135</v>
      </c>
      <c r="B9" s="167" t="s">
        <v>136</v>
      </c>
      <c r="C9" s="167" t="s">
        <v>137</v>
      </c>
      <c r="D9" s="40" t="s">
        <v>2</v>
      </c>
      <c r="E9" s="40" t="s">
        <v>14</v>
      </c>
      <c r="F9" s="242"/>
      <c r="G9" s="40" t="s">
        <v>138</v>
      </c>
    </row>
    <row r="10" spans="1:43" s="106" customFormat="1">
      <c r="A10" s="104"/>
      <c r="B10" s="105"/>
      <c r="C10" s="105"/>
      <c r="D10" s="104"/>
      <c r="E10" s="104"/>
      <c r="F10" s="120" t="s">
        <v>4</v>
      </c>
      <c r="G10" s="48">
        <f>+G12+G66+G183+G158</f>
        <v>0</v>
      </c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  <c r="AL10" s="156"/>
      <c r="AM10" s="156"/>
      <c r="AN10" s="156"/>
      <c r="AO10" s="156"/>
      <c r="AP10" s="156"/>
      <c r="AQ10" s="156"/>
    </row>
    <row r="11" spans="1:43">
      <c r="A11" s="40"/>
      <c r="B11" s="167"/>
      <c r="C11" s="167"/>
      <c r="D11" s="40"/>
      <c r="E11" s="40"/>
      <c r="F11" s="107" t="s">
        <v>3</v>
      </c>
      <c r="G11" s="272"/>
    </row>
    <row r="12" spans="1:43" s="109" customFormat="1" ht="34.5">
      <c r="A12" s="171" t="s">
        <v>62</v>
      </c>
      <c r="B12" s="170"/>
      <c r="C12" s="170"/>
      <c r="D12" s="107"/>
      <c r="E12" s="121"/>
      <c r="F12" s="122" t="s">
        <v>51</v>
      </c>
      <c r="G12" s="273">
        <f>G14</f>
        <v>438388.1</v>
      </c>
      <c r="H12" s="154"/>
      <c r="I12" s="157"/>
      <c r="J12" s="158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7"/>
      <c r="AJ12" s="157"/>
      <c r="AK12" s="157"/>
      <c r="AL12" s="157"/>
      <c r="AM12" s="157"/>
      <c r="AN12" s="157"/>
      <c r="AO12" s="157"/>
      <c r="AP12" s="157"/>
      <c r="AQ12" s="157"/>
    </row>
    <row r="13" spans="1:43" s="109" customFormat="1">
      <c r="A13" s="170"/>
      <c r="B13" s="170"/>
      <c r="C13" s="170"/>
      <c r="D13" s="110"/>
      <c r="E13" s="112"/>
      <c r="F13" s="112" t="s">
        <v>3</v>
      </c>
      <c r="G13" s="273"/>
      <c r="H13" s="154"/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57"/>
      <c r="X13" s="157"/>
      <c r="Y13" s="157"/>
      <c r="Z13" s="157"/>
      <c r="AA13" s="157"/>
      <c r="AB13" s="157"/>
      <c r="AC13" s="157"/>
      <c r="AD13" s="157"/>
      <c r="AE13" s="157"/>
      <c r="AF13" s="157"/>
      <c r="AG13" s="157"/>
      <c r="AH13" s="157"/>
      <c r="AI13" s="157"/>
      <c r="AJ13" s="157"/>
      <c r="AK13" s="157"/>
      <c r="AL13" s="157"/>
      <c r="AM13" s="157"/>
      <c r="AN13" s="157"/>
      <c r="AO13" s="157"/>
      <c r="AP13" s="157"/>
      <c r="AQ13" s="157"/>
    </row>
    <row r="14" spans="1:43" s="109" customFormat="1" ht="34.5">
      <c r="A14" s="170"/>
      <c r="B14" s="171" t="s">
        <v>139</v>
      </c>
      <c r="C14" s="170"/>
      <c r="D14" s="107"/>
      <c r="E14" s="121"/>
      <c r="F14" s="122" t="s">
        <v>140</v>
      </c>
      <c r="G14" s="273">
        <f>G16</f>
        <v>438388.1</v>
      </c>
      <c r="H14" s="154"/>
      <c r="I14" s="157"/>
      <c r="J14" s="15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57"/>
      <c r="Z14" s="157"/>
      <c r="AA14" s="157"/>
      <c r="AB14" s="157"/>
      <c r="AC14" s="157"/>
      <c r="AD14" s="157"/>
      <c r="AE14" s="157"/>
      <c r="AF14" s="157"/>
      <c r="AG14" s="157"/>
      <c r="AH14" s="157"/>
      <c r="AI14" s="157"/>
      <c r="AJ14" s="157"/>
      <c r="AK14" s="157"/>
      <c r="AL14" s="157"/>
      <c r="AM14" s="157"/>
      <c r="AN14" s="157"/>
      <c r="AO14" s="157"/>
      <c r="AP14" s="157"/>
      <c r="AQ14" s="157"/>
    </row>
    <row r="15" spans="1:43" s="109" customFormat="1">
      <c r="A15" s="170"/>
      <c r="B15" s="170"/>
      <c r="C15" s="170"/>
      <c r="D15" s="110"/>
      <c r="E15" s="112"/>
      <c r="F15" s="112" t="s">
        <v>3</v>
      </c>
      <c r="G15" s="273"/>
      <c r="H15" s="154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57"/>
      <c r="Z15" s="157"/>
      <c r="AA15" s="157"/>
      <c r="AB15" s="157"/>
      <c r="AC15" s="157"/>
      <c r="AD15" s="157"/>
      <c r="AE15" s="157"/>
      <c r="AF15" s="157"/>
      <c r="AG15" s="157"/>
      <c r="AH15" s="157"/>
      <c r="AI15" s="157"/>
      <c r="AJ15" s="157"/>
      <c r="AK15" s="157"/>
      <c r="AL15" s="157"/>
      <c r="AM15" s="157"/>
      <c r="AN15" s="157"/>
      <c r="AO15" s="157"/>
      <c r="AP15" s="157"/>
      <c r="AQ15" s="157"/>
    </row>
    <row r="16" spans="1:43" s="109" customFormat="1" ht="34.5">
      <c r="A16" s="170"/>
      <c r="B16" s="170"/>
      <c r="C16" s="171" t="s">
        <v>62</v>
      </c>
      <c r="D16" s="107"/>
      <c r="E16" s="121"/>
      <c r="F16" s="122" t="s">
        <v>140</v>
      </c>
      <c r="G16" s="273">
        <f>G20</f>
        <v>438388.1</v>
      </c>
      <c r="H16" s="154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57"/>
      <c r="Y16" s="157"/>
      <c r="Z16" s="157"/>
      <c r="AA16" s="157"/>
      <c r="AB16" s="157"/>
      <c r="AC16" s="157"/>
      <c r="AD16" s="157"/>
      <c r="AE16" s="157"/>
      <c r="AF16" s="157"/>
      <c r="AG16" s="157"/>
      <c r="AH16" s="157"/>
      <c r="AI16" s="157"/>
      <c r="AJ16" s="157"/>
      <c r="AK16" s="157"/>
      <c r="AL16" s="157"/>
      <c r="AM16" s="157"/>
      <c r="AN16" s="157"/>
      <c r="AO16" s="157"/>
      <c r="AP16" s="157"/>
      <c r="AQ16" s="157"/>
    </row>
    <row r="17" spans="1:43">
      <c r="A17" s="111"/>
      <c r="B17" s="111"/>
      <c r="C17" s="110"/>
      <c r="D17" s="110"/>
      <c r="E17" s="112"/>
      <c r="F17" s="112" t="s">
        <v>3</v>
      </c>
      <c r="G17" s="273"/>
    </row>
    <row r="18" spans="1:43" ht="34.5">
      <c r="A18" s="113"/>
      <c r="B18" s="114"/>
      <c r="C18" s="115"/>
      <c r="D18" s="110"/>
      <c r="E18" s="116"/>
      <c r="F18" s="112" t="s">
        <v>26</v>
      </c>
      <c r="G18" s="273">
        <f>+G20</f>
        <v>438388.1</v>
      </c>
    </row>
    <row r="19" spans="1:43">
      <c r="A19" s="113"/>
      <c r="B19" s="114"/>
      <c r="C19" s="115"/>
      <c r="D19" s="110"/>
      <c r="E19" s="116"/>
      <c r="F19" s="112" t="s">
        <v>3</v>
      </c>
      <c r="G19" s="273"/>
    </row>
    <row r="20" spans="1:43">
      <c r="A20" s="168"/>
      <c r="B20" s="117"/>
      <c r="C20" s="117"/>
      <c r="D20" s="171">
        <v>1212</v>
      </c>
      <c r="E20" s="168"/>
      <c r="F20" s="122" t="s">
        <v>213</v>
      </c>
      <c r="G20" s="273">
        <f>G22</f>
        <v>438388.1</v>
      </c>
    </row>
    <row r="21" spans="1:43">
      <c r="A21" s="40"/>
      <c r="B21" s="167"/>
      <c r="C21" s="167"/>
      <c r="D21" s="40"/>
      <c r="E21" s="40"/>
      <c r="F21" s="107" t="s">
        <v>3</v>
      </c>
      <c r="G21" s="272"/>
    </row>
    <row r="22" spans="1:43" ht="34.5">
      <c r="A22" s="168"/>
      <c r="B22" s="117"/>
      <c r="C22" s="117"/>
      <c r="D22" s="168"/>
      <c r="E22" s="171">
        <v>12007</v>
      </c>
      <c r="F22" s="122" t="s">
        <v>141</v>
      </c>
      <c r="G22" s="273">
        <f>G24+G31+G38+G45+G52+G59</f>
        <v>438388.1</v>
      </c>
    </row>
    <row r="23" spans="1:43" s="109" customFormat="1">
      <c r="A23" s="40"/>
      <c r="B23" s="167"/>
      <c r="C23" s="167"/>
      <c r="D23" s="40"/>
      <c r="E23" s="40"/>
      <c r="F23" s="107" t="s">
        <v>8</v>
      </c>
      <c r="G23" s="272"/>
      <c r="H23" s="154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7"/>
      <c r="AL23" s="157"/>
      <c r="AM23" s="157"/>
      <c r="AN23" s="157"/>
      <c r="AO23" s="157"/>
      <c r="AP23" s="157"/>
      <c r="AQ23" s="157"/>
    </row>
    <row r="24" spans="1:43">
      <c r="A24" s="40"/>
      <c r="B24" s="167"/>
      <c r="C24" s="167"/>
      <c r="D24" s="40"/>
      <c r="E24" s="40"/>
      <c r="F24" s="118" t="s">
        <v>153</v>
      </c>
      <c r="G24" s="272">
        <f>+G26</f>
        <v>48682.899999999994</v>
      </c>
    </row>
    <row r="25" spans="1:43" ht="34.5">
      <c r="A25" s="40"/>
      <c r="B25" s="167"/>
      <c r="C25" s="167"/>
      <c r="D25" s="40"/>
      <c r="E25" s="40"/>
      <c r="F25" s="118" t="s">
        <v>9</v>
      </c>
      <c r="G25" s="272"/>
    </row>
    <row r="26" spans="1:43">
      <c r="A26" s="40"/>
      <c r="B26" s="167"/>
      <c r="C26" s="167"/>
      <c r="D26" s="40"/>
      <c r="E26" s="40"/>
      <c r="F26" s="118" t="s">
        <v>4</v>
      </c>
      <c r="G26" s="272">
        <f>G27</f>
        <v>48682.899999999994</v>
      </c>
    </row>
    <row r="27" spans="1:43">
      <c r="A27" s="40"/>
      <c r="B27" s="167"/>
      <c r="C27" s="167"/>
      <c r="D27" s="40"/>
      <c r="E27" s="40"/>
      <c r="F27" s="118" t="s">
        <v>10</v>
      </c>
      <c r="G27" s="272">
        <f>G28</f>
        <v>48682.899999999994</v>
      </c>
    </row>
    <row r="28" spans="1:43">
      <c r="A28" s="40"/>
      <c r="B28" s="167"/>
      <c r="C28" s="167"/>
      <c r="D28" s="40"/>
      <c r="E28" s="40"/>
      <c r="F28" s="118" t="s">
        <v>11</v>
      </c>
      <c r="G28" s="272">
        <f>G29</f>
        <v>48682.899999999994</v>
      </c>
    </row>
    <row r="29" spans="1:43" ht="34.5">
      <c r="A29" s="40"/>
      <c r="B29" s="167"/>
      <c r="C29" s="167"/>
      <c r="D29" s="40"/>
      <c r="E29" s="40"/>
      <c r="F29" s="118" t="s">
        <v>12</v>
      </c>
      <c r="G29" s="272">
        <f>G30</f>
        <v>48682.899999999994</v>
      </c>
    </row>
    <row r="30" spans="1:43">
      <c r="A30" s="40"/>
      <c r="B30" s="167"/>
      <c r="C30" s="167"/>
      <c r="D30" s="40"/>
      <c r="E30" s="40"/>
      <c r="F30" s="118" t="s">
        <v>50</v>
      </c>
      <c r="G30" s="272">
        <f>'[1]2'!D20</f>
        <v>48682.899999999994</v>
      </c>
    </row>
    <row r="31" spans="1:43">
      <c r="A31" s="40"/>
      <c r="B31" s="167"/>
      <c r="C31" s="167"/>
      <c r="D31" s="40"/>
      <c r="E31" s="40"/>
      <c r="F31" s="118" t="s">
        <v>84</v>
      </c>
      <c r="G31" s="272">
        <f>'[1]2'!D26</f>
        <v>70721.7</v>
      </c>
    </row>
    <row r="32" spans="1:43" ht="34.5">
      <c r="A32" s="40"/>
      <c r="B32" s="167"/>
      <c r="C32" s="167"/>
      <c r="D32" s="40"/>
      <c r="E32" s="40"/>
      <c r="F32" s="118" t="s">
        <v>9</v>
      </c>
      <c r="G32" s="272"/>
    </row>
    <row r="33" spans="1:7" s="98" customFormat="1">
      <c r="A33" s="40"/>
      <c r="B33" s="167"/>
      <c r="C33" s="167"/>
      <c r="D33" s="40"/>
      <c r="E33" s="40"/>
      <c r="F33" s="118" t="s">
        <v>4</v>
      </c>
      <c r="G33" s="272">
        <f>G34</f>
        <v>70721.7</v>
      </c>
    </row>
    <row r="34" spans="1:7" s="98" customFormat="1">
      <c r="A34" s="40"/>
      <c r="B34" s="167"/>
      <c r="C34" s="167"/>
      <c r="D34" s="40"/>
      <c r="E34" s="40"/>
      <c r="F34" s="118" t="s">
        <v>10</v>
      </c>
      <c r="G34" s="272">
        <f>G35</f>
        <v>70721.7</v>
      </c>
    </row>
    <row r="35" spans="1:7" s="98" customFormat="1">
      <c r="A35" s="40"/>
      <c r="B35" s="167"/>
      <c r="C35" s="167"/>
      <c r="D35" s="40"/>
      <c r="E35" s="40"/>
      <c r="F35" s="118" t="s">
        <v>11</v>
      </c>
      <c r="G35" s="272">
        <f>G36</f>
        <v>70721.7</v>
      </c>
    </row>
    <row r="36" spans="1:7" s="98" customFormat="1" ht="34.5">
      <c r="A36" s="40"/>
      <c r="B36" s="167"/>
      <c r="C36" s="167"/>
      <c r="D36" s="40"/>
      <c r="E36" s="40"/>
      <c r="F36" s="118" t="s">
        <v>12</v>
      </c>
      <c r="G36" s="272">
        <f>G37</f>
        <v>70721.7</v>
      </c>
    </row>
    <row r="37" spans="1:7" s="98" customFormat="1">
      <c r="A37" s="40"/>
      <c r="B37" s="167"/>
      <c r="C37" s="167"/>
      <c r="D37" s="40"/>
      <c r="E37" s="40"/>
      <c r="F37" s="118" t="s">
        <v>50</v>
      </c>
      <c r="G37" s="272">
        <f>'[1]2'!D26</f>
        <v>70721.7</v>
      </c>
    </row>
    <row r="38" spans="1:7" s="98" customFormat="1">
      <c r="A38" s="40"/>
      <c r="B38" s="167"/>
      <c r="C38" s="167"/>
      <c r="D38" s="40"/>
      <c r="E38" s="40"/>
      <c r="F38" s="118" t="s">
        <v>85</v>
      </c>
      <c r="G38" s="272">
        <f>'[1]2'!D33</f>
        <v>53768.6</v>
      </c>
    </row>
    <row r="39" spans="1:7" s="98" customFormat="1" ht="34.5">
      <c r="A39" s="40"/>
      <c r="B39" s="167"/>
      <c r="C39" s="167"/>
      <c r="D39" s="40"/>
      <c r="E39" s="40"/>
      <c r="F39" s="118" t="s">
        <v>9</v>
      </c>
      <c r="G39" s="272"/>
    </row>
    <row r="40" spans="1:7" s="98" customFormat="1">
      <c r="A40" s="40"/>
      <c r="B40" s="167"/>
      <c r="C40" s="167"/>
      <c r="D40" s="40"/>
      <c r="E40" s="40"/>
      <c r="F40" s="118" t="s">
        <v>4</v>
      </c>
      <c r="G40" s="272">
        <f>+G41</f>
        <v>53768.6</v>
      </c>
    </row>
    <row r="41" spans="1:7" s="98" customFormat="1">
      <c r="A41" s="40"/>
      <c r="B41" s="167"/>
      <c r="C41" s="167"/>
      <c r="D41" s="40"/>
      <c r="E41" s="40"/>
      <c r="F41" s="118" t="s">
        <v>10</v>
      </c>
      <c r="G41" s="272">
        <f>+G42</f>
        <v>53768.6</v>
      </c>
    </row>
    <row r="42" spans="1:7" s="98" customFormat="1">
      <c r="A42" s="40"/>
      <c r="B42" s="167"/>
      <c r="C42" s="167"/>
      <c r="D42" s="40"/>
      <c r="E42" s="40"/>
      <c r="F42" s="118" t="s">
        <v>11</v>
      </c>
      <c r="G42" s="272">
        <f>+G43</f>
        <v>53768.6</v>
      </c>
    </row>
    <row r="43" spans="1:7" s="98" customFormat="1" ht="34.5">
      <c r="A43" s="40"/>
      <c r="B43" s="167"/>
      <c r="C43" s="167"/>
      <c r="D43" s="40"/>
      <c r="E43" s="40"/>
      <c r="F43" s="118" t="s">
        <v>12</v>
      </c>
      <c r="G43" s="272">
        <f>+G44</f>
        <v>53768.6</v>
      </c>
    </row>
    <row r="44" spans="1:7" s="98" customFormat="1">
      <c r="A44" s="40"/>
      <c r="B44" s="167"/>
      <c r="C44" s="167"/>
      <c r="D44" s="40"/>
      <c r="E44" s="40"/>
      <c r="F44" s="118" t="s">
        <v>50</v>
      </c>
      <c r="G44" s="272">
        <f>'[1]2'!D33</f>
        <v>53768.6</v>
      </c>
    </row>
    <row r="45" spans="1:7" s="98" customFormat="1">
      <c r="A45" s="40"/>
      <c r="B45" s="167"/>
      <c r="C45" s="167"/>
      <c r="D45" s="40"/>
      <c r="E45" s="40"/>
      <c r="F45" s="118" t="s">
        <v>86</v>
      </c>
      <c r="G45" s="272">
        <f>'[1]2'!D39</f>
        <v>97828.1</v>
      </c>
    </row>
    <row r="46" spans="1:7" s="98" customFormat="1" ht="34.5">
      <c r="A46" s="40"/>
      <c r="B46" s="167"/>
      <c r="C46" s="167"/>
      <c r="D46" s="40"/>
      <c r="E46" s="40"/>
      <c r="F46" s="118" t="s">
        <v>9</v>
      </c>
      <c r="G46" s="272"/>
    </row>
    <row r="47" spans="1:7" s="98" customFormat="1">
      <c r="A47" s="40"/>
      <c r="B47" s="167"/>
      <c r="C47" s="167"/>
      <c r="D47" s="40"/>
      <c r="E47" s="40"/>
      <c r="F47" s="118" t="s">
        <v>4</v>
      </c>
      <c r="G47" s="272">
        <f>G48</f>
        <v>97828.1</v>
      </c>
    </row>
    <row r="48" spans="1:7" s="98" customFormat="1">
      <c r="A48" s="40"/>
      <c r="B48" s="167"/>
      <c r="C48" s="167"/>
      <c r="D48" s="40"/>
      <c r="E48" s="40"/>
      <c r="F48" s="118" t="s">
        <v>10</v>
      </c>
      <c r="G48" s="272">
        <f>G49</f>
        <v>97828.1</v>
      </c>
    </row>
    <row r="49" spans="1:7" s="98" customFormat="1">
      <c r="A49" s="40"/>
      <c r="B49" s="167"/>
      <c r="C49" s="167"/>
      <c r="D49" s="40"/>
      <c r="E49" s="40"/>
      <c r="F49" s="118" t="s">
        <v>11</v>
      </c>
      <c r="G49" s="272">
        <f>G50</f>
        <v>97828.1</v>
      </c>
    </row>
    <row r="50" spans="1:7" s="98" customFormat="1" ht="34.5">
      <c r="A50" s="40"/>
      <c r="B50" s="167"/>
      <c r="C50" s="167"/>
      <c r="D50" s="40"/>
      <c r="E50" s="40"/>
      <c r="F50" s="118" t="s">
        <v>12</v>
      </c>
      <c r="G50" s="272">
        <f>G51</f>
        <v>97828.1</v>
      </c>
    </row>
    <row r="51" spans="1:7" s="98" customFormat="1">
      <c r="A51" s="40"/>
      <c r="B51" s="167"/>
      <c r="C51" s="167"/>
      <c r="D51" s="40"/>
      <c r="E51" s="40"/>
      <c r="F51" s="118" t="s">
        <v>50</v>
      </c>
      <c r="G51" s="272">
        <f>'[1]2'!D39</f>
        <v>97828.1</v>
      </c>
    </row>
    <row r="52" spans="1:7" s="98" customFormat="1">
      <c r="A52" s="40"/>
      <c r="B52" s="167"/>
      <c r="C52" s="167"/>
      <c r="D52" s="40"/>
      <c r="E52" s="40"/>
      <c r="F52" s="118" t="s">
        <v>103</v>
      </c>
      <c r="G52" s="272">
        <f>'[1]2'!D45</f>
        <v>163479.09999999998</v>
      </c>
    </row>
    <row r="53" spans="1:7" s="98" customFormat="1" ht="34.5">
      <c r="A53" s="40"/>
      <c r="B53" s="167"/>
      <c r="C53" s="167"/>
      <c r="D53" s="40"/>
      <c r="E53" s="40"/>
      <c r="F53" s="118" t="s">
        <v>9</v>
      </c>
      <c r="G53" s="272"/>
    </row>
    <row r="54" spans="1:7" s="98" customFormat="1">
      <c r="A54" s="40"/>
      <c r="B54" s="167"/>
      <c r="C54" s="167"/>
      <c r="D54" s="40"/>
      <c r="E54" s="40"/>
      <c r="F54" s="118" t="s">
        <v>4</v>
      </c>
      <c r="G54" s="272">
        <f>G55</f>
        <v>163479.09999999998</v>
      </c>
    </row>
    <row r="55" spans="1:7" s="98" customFormat="1">
      <c r="A55" s="40"/>
      <c r="B55" s="167"/>
      <c r="C55" s="167"/>
      <c r="D55" s="40"/>
      <c r="E55" s="40"/>
      <c r="F55" s="118" t="s">
        <v>10</v>
      </c>
      <c r="G55" s="272">
        <f>G56</f>
        <v>163479.09999999998</v>
      </c>
    </row>
    <row r="56" spans="1:7" s="98" customFormat="1">
      <c r="A56" s="40"/>
      <c r="B56" s="167"/>
      <c r="C56" s="167"/>
      <c r="D56" s="40"/>
      <c r="E56" s="40"/>
      <c r="F56" s="118" t="s">
        <v>11</v>
      </c>
      <c r="G56" s="272">
        <f>G57</f>
        <v>163479.09999999998</v>
      </c>
    </row>
    <row r="57" spans="1:7" s="98" customFormat="1" ht="34.5">
      <c r="A57" s="40"/>
      <c r="B57" s="167"/>
      <c r="C57" s="167"/>
      <c r="D57" s="40"/>
      <c r="E57" s="40"/>
      <c r="F57" s="118" t="s">
        <v>12</v>
      </c>
      <c r="G57" s="272">
        <f>G58</f>
        <v>163479.09999999998</v>
      </c>
    </row>
    <row r="58" spans="1:7" s="98" customFormat="1">
      <c r="A58" s="40"/>
      <c r="B58" s="167"/>
      <c r="C58" s="167"/>
      <c r="D58" s="40"/>
      <c r="E58" s="40"/>
      <c r="F58" s="118" t="s">
        <v>50</v>
      </c>
      <c r="G58" s="272">
        <f>'[1]2'!D45</f>
        <v>163479.09999999998</v>
      </c>
    </row>
    <row r="59" spans="1:7" s="98" customFormat="1">
      <c r="A59" s="40"/>
      <c r="B59" s="167"/>
      <c r="C59" s="167"/>
      <c r="D59" s="40"/>
      <c r="E59" s="40"/>
      <c r="F59" s="118" t="s">
        <v>104</v>
      </c>
      <c r="G59" s="272">
        <f>'[1]2'!D50</f>
        <v>3907.7</v>
      </c>
    </row>
    <row r="60" spans="1:7" s="98" customFormat="1" ht="34.5">
      <c r="A60" s="40"/>
      <c r="B60" s="167"/>
      <c r="C60" s="167"/>
      <c r="D60" s="40"/>
      <c r="E60" s="40"/>
      <c r="F60" s="118" t="s">
        <v>9</v>
      </c>
      <c r="G60" s="272"/>
    </row>
    <row r="61" spans="1:7" s="98" customFormat="1">
      <c r="A61" s="40"/>
      <c r="B61" s="167"/>
      <c r="C61" s="167"/>
      <c r="D61" s="40"/>
      <c r="E61" s="40"/>
      <c r="F61" s="118" t="s">
        <v>4</v>
      </c>
      <c r="G61" s="272">
        <f>G62</f>
        <v>3907.7</v>
      </c>
    </row>
    <row r="62" spans="1:7" s="98" customFormat="1">
      <c r="A62" s="40"/>
      <c r="B62" s="167"/>
      <c r="C62" s="167"/>
      <c r="D62" s="40"/>
      <c r="E62" s="40"/>
      <c r="F62" s="118" t="s">
        <v>10</v>
      </c>
      <c r="G62" s="272">
        <f>G63</f>
        <v>3907.7</v>
      </c>
    </row>
    <row r="63" spans="1:7" s="98" customFormat="1">
      <c r="A63" s="40"/>
      <c r="B63" s="167"/>
      <c r="C63" s="167"/>
      <c r="D63" s="40"/>
      <c r="E63" s="40"/>
      <c r="F63" s="118" t="s">
        <v>11</v>
      </c>
      <c r="G63" s="272">
        <f>G64</f>
        <v>3907.7</v>
      </c>
    </row>
    <row r="64" spans="1:7" s="98" customFormat="1" ht="34.5">
      <c r="A64" s="40"/>
      <c r="B64" s="167"/>
      <c r="C64" s="167"/>
      <c r="D64" s="40"/>
      <c r="E64" s="40"/>
      <c r="F64" s="118" t="s">
        <v>12</v>
      </c>
      <c r="G64" s="272">
        <f>G65</f>
        <v>3907.7</v>
      </c>
    </row>
    <row r="65" spans="1:43">
      <c r="A65" s="40"/>
      <c r="B65" s="167"/>
      <c r="C65" s="167"/>
      <c r="D65" s="40"/>
      <c r="E65" s="40"/>
      <c r="F65" s="170" t="s">
        <v>50</v>
      </c>
      <c r="G65" s="272">
        <f>'[1]2'!D50</f>
        <v>3907.7</v>
      </c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8"/>
      <c r="AO65" s="98"/>
      <c r="AP65" s="98"/>
      <c r="AQ65" s="98"/>
    </row>
    <row r="66" spans="1:43" s="119" customFormat="1">
      <c r="A66" s="147" t="s">
        <v>142</v>
      </c>
      <c r="B66" s="118"/>
      <c r="C66" s="118"/>
      <c r="D66" s="118"/>
      <c r="E66" s="118"/>
      <c r="F66" s="147" t="s">
        <v>143</v>
      </c>
      <c r="G66" s="275">
        <f>+G68+G85+G112</f>
        <v>-383193.5</v>
      </c>
      <c r="H66" s="154"/>
      <c r="I66" s="154"/>
      <c r="J66" s="154"/>
      <c r="K66" s="154"/>
    </row>
    <row r="67" spans="1:43" s="119" customFormat="1">
      <c r="A67" s="118"/>
      <c r="B67" s="118"/>
      <c r="C67" s="118"/>
      <c r="D67" s="118"/>
      <c r="E67" s="118"/>
      <c r="F67" s="118" t="s">
        <v>3</v>
      </c>
      <c r="G67" s="276"/>
      <c r="H67" s="154"/>
      <c r="I67" s="154"/>
      <c r="J67" s="154"/>
      <c r="K67" s="154"/>
    </row>
    <row r="68" spans="1:43" s="119" customFormat="1" ht="34.5">
      <c r="A68" s="118"/>
      <c r="B68" s="147" t="s">
        <v>253</v>
      </c>
      <c r="C68" s="118"/>
      <c r="D68" s="118"/>
      <c r="E68" s="118"/>
      <c r="F68" s="147" t="s">
        <v>254</v>
      </c>
      <c r="G68" s="275">
        <f>+G70</f>
        <v>-14823.6</v>
      </c>
      <c r="H68" s="154"/>
      <c r="I68" s="154"/>
      <c r="J68" s="154"/>
      <c r="K68" s="154"/>
    </row>
    <row r="69" spans="1:43" s="119" customFormat="1">
      <c r="A69" s="118"/>
      <c r="B69" s="118"/>
      <c r="C69" s="118"/>
      <c r="D69" s="118"/>
      <c r="E69" s="118"/>
      <c r="F69" s="118" t="s">
        <v>3</v>
      </c>
      <c r="G69" s="276"/>
      <c r="H69" s="154"/>
      <c r="I69" s="154"/>
      <c r="J69" s="154"/>
      <c r="K69" s="154"/>
    </row>
    <row r="70" spans="1:43" s="119" customFormat="1">
      <c r="A70" s="118"/>
      <c r="B70" s="118"/>
      <c r="C70" s="147" t="s">
        <v>142</v>
      </c>
      <c r="D70" s="118"/>
      <c r="E70" s="118"/>
      <c r="F70" s="147" t="s">
        <v>252</v>
      </c>
      <c r="G70" s="275">
        <f>+G72</f>
        <v>-14823.6</v>
      </c>
      <c r="H70" s="154"/>
      <c r="I70" s="154"/>
      <c r="J70" s="154"/>
      <c r="K70" s="154"/>
    </row>
    <row r="71" spans="1:43" s="119" customFormat="1">
      <c r="A71" s="118"/>
      <c r="B71" s="118"/>
      <c r="C71" s="118"/>
      <c r="D71" s="118"/>
      <c r="E71" s="118"/>
      <c r="F71" s="118" t="s">
        <v>3</v>
      </c>
      <c r="G71" s="276"/>
      <c r="H71" s="154"/>
      <c r="I71" s="154"/>
      <c r="J71" s="154"/>
      <c r="K71" s="154"/>
    </row>
    <row r="72" spans="1:43" ht="34.5">
      <c r="A72" s="113"/>
      <c r="B72" s="114"/>
      <c r="C72" s="115"/>
      <c r="D72" s="110"/>
      <c r="E72" s="116"/>
      <c r="F72" s="112" t="s">
        <v>26</v>
      </c>
      <c r="G72" s="273">
        <f>+G74</f>
        <v>-14823.6</v>
      </c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  <c r="AA72" s="98"/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98"/>
      <c r="AO72" s="98"/>
      <c r="AP72" s="98"/>
      <c r="AQ72" s="98"/>
    </row>
    <row r="73" spans="1:43">
      <c r="A73" s="113"/>
      <c r="B73" s="114"/>
      <c r="C73" s="115"/>
      <c r="D73" s="110"/>
      <c r="E73" s="116"/>
      <c r="F73" s="112" t="s">
        <v>3</v>
      </c>
      <c r="G73" s="273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8"/>
      <c r="X73" s="98"/>
      <c r="Y73" s="98"/>
      <c r="Z73" s="98"/>
      <c r="AA73" s="98"/>
      <c r="AB73" s="98"/>
      <c r="AC73" s="98"/>
      <c r="AD73" s="98"/>
      <c r="AE73" s="98"/>
      <c r="AF73" s="98"/>
      <c r="AG73" s="98"/>
      <c r="AH73" s="98"/>
      <c r="AI73" s="98"/>
      <c r="AJ73" s="98"/>
      <c r="AK73" s="98"/>
      <c r="AL73" s="98"/>
      <c r="AM73" s="98"/>
      <c r="AN73" s="98"/>
      <c r="AO73" s="98"/>
      <c r="AP73" s="98"/>
      <c r="AQ73" s="98"/>
    </row>
    <row r="74" spans="1:43" s="119" customFormat="1">
      <c r="A74" s="118"/>
      <c r="B74" s="118"/>
      <c r="C74" s="118"/>
      <c r="D74" s="118" t="s">
        <v>285</v>
      </c>
      <c r="E74" s="118"/>
      <c r="F74" s="118" t="s">
        <v>286</v>
      </c>
      <c r="G74" s="277">
        <f>'1'!D83</f>
        <v>-14823.6</v>
      </c>
      <c r="H74" s="154"/>
      <c r="I74" s="154"/>
      <c r="J74" s="154"/>
      <c r="K74" s="154"/>
    </row>
    <row r="75" spans="1:43" s="119" customFormat="1">
      <c r="A75" s="118"/>
      <c r="B75" s="118"/>
      <c r="C75" s="118"/>
      <c r="D75" s="118"/>
      <c r="E75" s="118"/>
      <c r="F75" s="118" t="s">
        <v>3</v>
      </c>
      <c r="G75" s="277"/>
      <c r="H75" s="154"/>
      <c r="I75" s="154"/>
      <c r="J75" s="154"/>
      <c r="K75" s="154"/>
    </row>
    <row r="76" spans="1:43" s="119" customFormat="1" ht="69">
      <c r="A76" s="118"/>
      <c r="B76" s="118"/>
      <c r="C76" s="118"/>
      <c r="D76" s="118"/>
      <c r="E76" s="118" t="s">
        <v>273</v>
      </c>
      <c r="F76" s="118" t="s">
        <v>274</v>
      </c>
      <c r="G76" s="277">
        <v>-14823.6</v>
      </c>
      <c r="H76" s="154"/>
      <c r="I76" s="154"/>
      <c r="J76" s="154"/>
      <c r="K76" s="154"/>
    </row>
    <row r="77" spans="1:43" s="119" customFormat="1">
      <c r="A77" s="118"/>
      <c r="B77" s="118"/>
      <c r="C77" s="118"/>
      <c r="D77" s="118"/>
      <c r="E77" s="118"/>
      <c r="F77" s="118" t="s">
        <v>8</v>
      </c>
      <c r="G77" s="277"/>
      <c r="H77" s="154"/>
      <c r="I77" s="154"/>
      <c r="J77" s="154"/>
      <c r="K77" s="154"/>
    </row>
    <row r="78" spans="1:43" s="119" customFormat="1" ht="34.5">
      <c r="A78" s="118"/>
      <c r="B78" s="118"/>
      <c r="C78" s="118"/>
      <c r="D78" s="118"/>
      <c r="E78" s="118"/>
      <c r="F78" s="118" t="s">
        <v>249</v>
      </c>
      <c r="G78" s="277">
        <f>G84</f>
        <v>-14823.6</v>
      </c>
      <c r="H78" s="154"/>
      <c r="I78" s="154"/>
      <c r="J78" s="154"/>
      <c r="K78" s="154"/>
    </row>
    <row r="79" spans="1:43" s="119" customFormat="1" ht="34.5">
      <c r="A79" s="118"/>
      <c r="B79" s="118"/>
      <c r="C79" s="118"/>
      <c r="D79" s="118"/>
      <c r="E79" s="118"/>
      <c r="F79" s="118" t="s">
        <v>9</v>
      </c>
      <c r="G79" s="277"/>
      <c r="H79" s="154"/>
      <c r="I79" s="154"/>
      <c r="J79" s="154"/>
      <c r="K79" s="154"/>
    </row>
    <row r="80" spans="1:43" s="119" customFormat="1">
      <c r="A80" s="118"/>
      <c r="B80" s="118"/>
      <c r="C80" s="118"/>
      <c r="D80" s="118"/>
      <c r="E80" s="118"/>
      <c r="F80" s="118" t="s">
        <v>4</v>
      </c>
      <c r="G80" s="277">
        <v>-14823.6</v>
      </c>
      <c r="H80" s="154"/>
      <c r="I80" s="154"/>
      <c r="J80" s="154"/>
      <c r="K80" s="154"/>
    </row>
    <row r="81" spans="1:43" s="119" customFormat="1">
      <c r="A81" s="118"/>
      <c r="B81" s="118"/>
      <c r="C81" s="118"/>
      <c r="D81" s="118"/>
      <c r="E81" s="118"/>
      <c r="F81" s="118" t="s">
        <v>148</v>
      </c>
      <c r="G81" s="277">
        <v>-14823.6</v>
      </c>
      <c r="H81" s="154"/>
      <c r="I81" s="154"/>
      <c r="J81" s="154"/>
      <c r="K81" s="154"/>
    </row>
    <row r="82" spans="1:43" s="119" customFormat="1">
      <c r="A82" s="118"/>
      <c r="B82" s="118"/>
      <c r="C82" s="118"/>
      <c r="D82" s="118"/>
      <c r="E82" s="118"/>
      <c r="F82" s="118" t="s">
        <v>149</v>
      </c>
      <c r="G82" s="277">
        <v>-14823.6</v>
      </c>
      <c r="H82" s="154"/>
      <c r="I82" s="154"/>
      <c r="J82" s="154"/>
      <c r="K82" s="154"/>
    </row>
    <row r="83" spans="1:43" s="119" customFormat="1">
      <c r="A83" s="118"/>
      <c r="B83" s="118"/>
      <c r="C83" s="118"/>
      <c r="D83" s="118"/>
      <c r="E83" s="118"/>
      <c r="F83" s="118" t="s">
        <v>150</v>
      </c>
      <c r="G83" s="277">
        <v>-14823.6</v>
      </c>
      <c r="H83" s="154"/>
      <c r="I83" s="154"/>
      <c r="J83" s="154"/>
      <c r="K83" s="154"/>
    </row>
    <row r="84" spans="1:43" s="119" customFormat="1">
      <c r="A84" s="118"/>
      <c r="B84" s="118"/>
      <c r="C84" s="118"/>
      <c r="D84" s="118"/>
      <c r="E84" s="118"/>
      <c r="F84" s="118" t="s">
        <v>151</v>
      </c>
      <c r="G84" s="277">
        <v>-14823.6</v>
      </c>
      <c r="H84" s="154"/>
      <c r="I84" s="154"/>
      <c r="J84" s="154"/>
      <c r="K84" s="154"/>
    </row>
    <row r="85" spans="1:43" s="119" customFormat="1">
      <c r="A85" s="118"/>
      <c r="B85" s="147" t="s">
        <v>327</v>
      </c>
      <c r="C85" s="118"/>
      <c r="D85" s="118"/>
      <c r="E85" s="118"/>
      <c r="F85" s="147" t="s">
        <v>328</v>
      </c>
      <c r="G85" s="275">
        <f>+G87</f>
        <v>-64986.400000000001</v>
      </c>
      <c r="H85" s="154"/>
      <c r="I85" s="154"/>
      <c r="J85" s="154"/>
      <c r="K85" s="154"/>
    </row>
    <row r="86" spans="1:43" s="119" customFormat="1">
      <c r="A86" s="118"/>
      <c r="B86" s="118"/>
      <c r="C86" s="118"/>
      <c r="D86" s="118"/>
      <c r="E86" s="118"/>
      <c r="F86" s="118" t="s">
        <v>3</v>
      </c>
      <c r="G86" s="276"/>
      <c r="H86" s="154"/>
      <c r="I86" s="154"/>
      <c r="J86" s="154"/>
      <c r="K86" s="154"/>
    </row>
    <row r="87" spans="1:43" s="119" customFormat="1">
      <c r="A87" s="118"/>
      <c r="B87" s="118"/>
      <c r="C87" s="147" t="s">
        <v>144</v>
      </c>
      <c r="D87" s="118"/>
      <c r="E87" s="118"/>
      <c r="F87" s="147" t="s">
        <v>329</v>
      </c>
      <c r="G87" s="275">
        <f>+G89</f>
        <v>-64986.400000000001</v>
      </c>
      <c r="H87" s="154"/>
      <c r="I87" s="154"/>
      <c r="J87" s="154"/>
      <c r="K87" s="154"/>
    </row>
    <row r="88" spans="1:43" s="119" customFormat="1">
      <c r="A88" s="118"/>
      <c r="B88" s="118"/>
      <c r="C88" s="118"/>
      <c r="D88" s="118"/>
      <c r="E88" s="118"/>
      <c r="F88" s="118" t="s">
        <v>3</v>
      </c>
      <c r="G88" s="276"/>
      <c r="H88" s="154"/>
      <c r="I88" s="154"/>
      <c r="J88" s="154"/>
      <c r="K88" s="154"/>
    </row>
    <row r="89" spans="1:43" ht="34.5">
      <c r="A89" s="113"/>
      <c r="B89" s="114"/>
      <c r="C89" s="115"/>
      <c r="D89" s="110"/>
      <c r="E89" s="116"/>
      <c r="F89" s="112" t="s">
        <v>26</v>
      </c>
      <c r="G89" s="273">
        <f>+G93+G102</f>
        <v>-64986.400000000001</v>
      </c>
      <c r="L89" s="98"/>
      <c r="M89" s="98"/>
      <c r="N89" s="98"/>
      <c r="O89" s="98"/>
      <c r="P89" s="98"/>
      <c r="Q89" s="98"/>
      <c r="R89" s="98"/>
      <c r="S89" s="98"/>
      <c r="T89" s="98"/>
      <c r="U89" s="98"/>
      <c r="V89" s="98"/>
      <c r="W89" s="98"/>
      <c r="X89" s="98"/>
      <c r="Y89" s="98"/>
      <c r="Z89" s="98"/>
      <c r="AA89" s="98"/>
      <c r="AB89" s="98"/>
      <c r="AC89" s="98"/>
      <c r="AD89" s="98"/>
      <c r="AE89" s="98"/>
      <c r="AF89" s="98"/>
      <c r="AG89" s="98"/>
      <c r="AH89" s="98"/>
      <c r="AI89" s="98"/>
      <c r="AJ89" s="98"/>
      <c r="AK89" s="98"/>
      <c r="AL89" s="98"/>
      <c r="AM89" s="98"/>
      <c r="AN89" s="98"/>
      <c r="AO89" s="98"/>
      <c r="AP89" s="98"/>
      <c r="AQ89" s="98"/>
    </row>
    <row r="90" spans="1:43">
      <c r="A90" s="113"/>
      <c r="B90" s="114"/>
      <c r="C90" s="115"/>
      <c r="D90" s="110"/>
      <c r="E90" s="116"/>
      <c r="F90" s="112" t="s">
        <v>3</v>
      </c>
      <c r="G90" s="273"/>
      <c r="L90" s="98"/>
      <c r="M90" s="98"/>
      <c r="N90" s="98"/>
      <c r="O90" s="98"/>
      <c r="P90" s="98"/>
      <c r="Q90" s="98"/>
      <c r="R90" s="98"/>
      <c r="S90" s="98"/>
      <c r="T90" s="98"/>
      <c r="U90" s="98"/>
      <c r="V90" s="98"/>
      <c r="W90" s="98"/>
      <c r="X90" s="98"/>
      <c r="Y90" s="98"/>
      <c r="Z90" s="98"/>
      <c r="AA90" s="98"/>
      <c r="AB90" s="98"/>
      <c r="AC90" s="98"/>
      <c r="AD90" s="98"/>
      <c r="AE90" s="98"/>
      <c r="AF90" s="98"/>
      <c r="AG90" s="98"/>
      <c r="AH90" s="98"/>
      <c r="AI90" s="98"/>
      <c r="AJ90" s="98"/>
      <c r="AK90" s="98"/>
      <c r="AL90" s="98"/>
      <c r="AM90" s="98"/>
      <c r="AN90" s="98"/>
      <c r="AO90" s="98"/>
      <c r="AP90" s="98"/>
      <c r="AQ90" s="98"/>
    </row>
    <row r="91" spans="1:43">
      <c r="A91" s="113"/>
      <c r="B91" s="114"/>
      <c r="C91" s="115"/>
      <c r="D91" s="110" t="s">
        <v>147</v>
      </c>
      <c r="E91" s="116"/>
      <c r="F91" s="112" t="s">
        <v>108</v>
      </c>
      <c r="G91" s="273">
        <f>+G93</f>
        <v>-38986.400000000001</v>
      </c>
      <c r="L91" s="98"/>
      <c r="M91" s="98"/>
      <c r="N91" s="98"/>
      <c r="O91" s="98"/>
      <c r="P91" s="98"/>
      <c r="Q91" s="98"/>
      <c r="R91" s="98"/>
      <c r="S91" s="98"/>
      <c r="T91" s="98"/>
      <c r="U91" s="98"/>
      <c r="V91" s="98"/>
      <c r="W91" s="98"/>
      <c r="X91" s="98"/>
      <c r="Y91" s="98"/>
      <c r="Z91" s="98"/>
      <c r="AA91" s="98"/>
      <c r="AB91" s="98"/>
      <c r="AC91" s="98"/>
      <c r="AD91" s="98"/>
      <c r="AE91" s="98"/>
      <c r="AF91" s="98"/>
      <c r="AG91" s="98"/>
      <c r="AH91" s="98"/>
      <c r="AI91" s="98"/>
      <c r="AJ91" s="98"/>
      <c r="AK91" s="98"/>
      <c r="AL91" s="98"/>
      <c r="AM91" s="98"/>
      <c r="AN91" s="98"/>
      <c r="AO91" s="98"/>
      <c r="AP91" s="98"/>
      <c r="AQ91" s="98"/>
    </row>
    <row r="92" spans="1:43">
      <c r="A92" s="113"/>
      <c r="B92" s="114"/>
      <c r="C92" s="115"/>
      <c r="D92" s="110"/>
      <c r="E92" s="116"/>
      <c r="F92" s="112" t="s">
        <v>3</v>
      </c>
      <c r="G92" s="273"/>
      <c r="L92" s="98"/>
      <c r="M92" s="98"/>
      <c r="N92" s="98"/>
      <c r="O92" s="98"/>
      <c r="P92" s="98"/>
      <c r="Q92" s="98"/>
      <c r="R92" s="98"/>
      <c r="S92" s="98"/>
      <c r="T92" s="98"/>
      <c r="U92" s="98"/>
      <c r="V92" s="98"/>
      <c r="W92" s="98"/>
      <c r="X92" s="98"/>
      <c r="Y92" s="98"/>
      <c r="Z92" s="98"/>
      <c r="AA92" s="98"/>
      <c r="AB92" s="98"/>
      <c r="AC92" s="98"/>
      <c r="AD92" s="98"/>
      <c r="AE92" s="98"/>
      <c r="AF92" s="98"/>
      <c r="AG92" s="98"/>
      <c r="AH92" s="98"/>
      <c r="AI92" s="98"/>
      <c r="AJ92" s="98"/>
      <c r="AK92" s="98"/>
      <c r="AL92" s="98"/>
      <c r="AM92" s="98"/>
      <c r="AN92" s="98"/>
      <c r="AO92" s="98"/>
      <c r="AP92" s="98"/>
      <c r="AQ92" s="98"/>
    </row>
    <row r="93" spans="1:43" s="119" customFormat="1" ht="51.75">
      <c r="A93" s="118"/>
      <c r="B93" s="118"/>
      <c r="C93" s="118"/>
      <c r="D93" s="118"/>
      <c r="E93" s="118" t="s">
        <v>154</v>
      </c>
      <c r="F93" s="118" t="s">
        <v>109</v>
      </c>
      <c r="G93" s="277">
        <f>+'[1]1'!D26</f>
        <v>-38986.400000000001</v>
      </c>
      <c r="H93" s="154"/>
      <c r="I93" s="154"/>
      <c r="J93" s="154"/>
      <c r="K93" s="154"/>
    </row>
    <row r="94" spans="1:43" s="119" customFormat="1">
      <c r="A94" s="118"/>
      <c r="B94" s="118"/>
      <c r="C94" s="118"/>
      <c r="D94" s="118"/>
      <c r="E94" s="118"/>
      <c r="F94" s="118" t="s">
        <v>8</v>
      </c>
      <c r="G94" s="277"/>
      <c r="H94" s="154"/>
      <c r="I94" s="154"/>
      <c r="J94" s="154"/>
      <c r="K94" s="154"/>
    </row>
    <row r="95" spans="1:43" s="119" customFormat="1" ht="34.5">
      <c r="A95" s="118"/>
      <c r="B95" s="118"/>
      <c r="C95" s="118"/>
      <c r="D95" s="118"/>
      <c r="E95" s="118"/>
      <c r="F95" s="118" t="s">
        <v>24</v>
      </c>
      <c r="G95" s="277">
        <v>-38986.400000000001</v>
      </c>
      <c r="H95" s="154"/>
      <c r="I95" s="154"/>
      <c r="J95" s="154"/>
      <c r="K95" s="154"/>
    </row>
    <row r="96" spans="1:43" s="119" customFormat="1" ht="34.5">
      <c r="A96" s="118"/>
      <c r="B96" s="118"/>
      <c r="C96" s="118"/>
      <c r="D96" s="118"/>
      <c r="E96" s="118"/>
      <c r="F96" s="118" t="s">
        <v>9</v>
      </c>
      <c r="G96" s="277"/>
      <c r="H96" s="154"/>
      <c r="I96" s="154"/>
      <c r="J96" s="154"/>
      <c r="K96" s="154"/>
    </row>
    <row r="97" spans="1:11" s="119" customFormat="1">
      <c r="A97" s="118"/>
      <c r="B97" s="118"/>
      <c r="C97" s="118"/>
      <c r="D97" s="118"/>
      <c r="E97" s="118"/>
      <c r="F97" s="118" t="s">
        <v>4</v>
      </c>
      <c r="G97" s="277">
        <v>-38986.400000000001</v>
      </c>
      <c r="H97" s="154"/>
      <c r="I97" s="154"/>
      <c r="J97" s="154"/>
      <c r="K97" s="154"/>
    </row>
    <row r="98" spans="1:11" s="119" customFormat="1">
      <c r="A98" s="118"/>
      <c r="B98" s="118"/>
      <c r="C98" s="118"/>
      <c r="D98" s="118"/>
      <c r="E98" s="118"/>
      <c r="F98" s="118" t="s">
        <v>10</v>
      </c>
      <c r="G98" s="277">
        <v>-38986.400000000001</v>
      </c>
      <c r="H98" s="154"/>
      <c r="I98" s="154"/>
      <c r="J98" s="154"/>
      <c r="K98" s="154"/>
    </row>
    <row r="99" spans="1:11" s="119" customFormat="1">
      <c r="A99" s="118"/>
      <c r="B99" s="118"/>
      <c r="C99" s="118"/>
      <c r="D99" s="118"/>
      <c r="E99" s="118"/>
      <c r="F99" s="118" t="s">
        <v>11</v>
      </c>
      <c r="G99" s="277">
        <v>-38986.400000000001</v>
      </c>
      <c r="H99" s="154"/>
      <c r="I99" s="154"/>
      <c r="J99" s="154"/>
      <c r="K99" s="154"/>
    </row>
    <row r="100" spans="1:11" s="119" customFormat="1" ht="34.5">
      <c r="A100" s="118"/>
      <c r="B100" s="118"/>
      <c r="C100" s="118"/>
      <c r="D100" s="118"/>
      <c r="E100" s="118"/>
      <c r="F100" s="118" t="s">
        <v>12</v>
      </c>
      <c r="G100" s="277">
        <v>-38986.400000000001</v>
      </c>
      <c r="H100" s="154"/>
      <c r="I100" s="154"/>
      <c r="J100" s="154"/>
      <c r="K100" s="154"/>
    </row>
    <row r="101" spans="1:11" s="119" customFormat="1">
      <c r="A101" s="118"/>
      <c r="B101" s="118"/>
      <c r="C101" s="118"/>
      <c r="D101" s="118"/>
      <c r="E101" s="118"/>
      <c r="F101" s="118" t="s">
        <v>50</v>
      </c>
      <c r="G101" s="277">
        <v>-38986.400000000001</v>
      </c>
      <c r="H101" s="154"/>
      <c r="I101" s="154"/>
      <c r="J101" s="154"/>
      <c r="K101" s="154"/>
    </row>
    <row r="102" spans="1:11" s="119" customFormat="1" ht="38.25" customHeight="1">
      <c r="A102" s="118"/>
      <c r="B102" s="118"/>
      <c r="C102" s="118"/>
      <c r="D102" s="118" t="s">
        <v>289</v>
      </c>
      <c r="E102" s="118"/>
      <c r="F102" s="118" t="s">
        <v>290</v>
      </c>
      <c r="G102" s="277">
        <f>+'[1]1'!D96</f>
        <v>-26000</v>
      </c>
      <c r="H102" s="154"/>
      <c r="I102" s="154"/>
      <c r="J102" s="154"/>
      <c r="K102" s="154"/>
    </row>
    <row r="103" spans="1:11" s="119" customFormat="1">
      <c r="A103" s="118"/>
      <c r="B103" s="118"/>
      <c r="C103" s="118"/>
      <c r="D103" s="118"/>
      <c r="E103" s="118"/>
      <c r="F103" s="118" t="s">
        <v>3</v>
      </c>
      <c r="G103" s="277"/>
      <c r="H103" s="154"/>
      <c r="I103" s="154"/>
      <c r="J103" s="154"/>
      <c r="K103" s="154"/>
    </row>
    <row r="104" spans="1:11" s="119" customFormat="1" ht="69">
      <c r="A104" s="118"/>
      <c r="B104" s="118"/>
      <c r="C104" s="118"/>
      <c r="D104" s="118"/>
      <c r="E104" s="118" t="s">
        <v>277</v>
      </c>
      <c r="F104" s="118" t="s">
        <v>278</v>
      </c>
      <c r="G104" s="277">
        <v>-26000</v>
      </c>
      <c r="H104" s="154"/>
      <c r="I104" s="154"/>
      <c r="J104" s="154"/>
      <c r="K104" s="154"/>
    </row>
    <row r="105" spans="1:11" s="119" customFormat="1">
      <c r="A105" s="118"/>
      <c r="B105" s="118"/>
      <c r="C105" s="118"/>
      <c r="D105" s="118"/>
      <c r="E105" s="118"/>
      <c r="F105" s="118" t="s">
        <v>8</v>
      </c>
      <c r="G105" s="277"/>
      <c r="H105" s="154"/>
      <c r="I105" s="154"/>
      <c r="J105" s="154"/>
      <c r="K105" s="154"/>
    </row>
    <row r="106" spans="1:11" s="119" customFormat="1" ht="34.5">
      <c r="A106" s="118"/>
      <c r="B106" s="118"/>
      <c r="C106" s="118"/>
      <c r="D106" s="118"/>
      <c r="E106" s="118"/>
      <c r="F106" s="118" t="s">
        <v>24</v>
      </c>
      <c r="G106" s="277">
        <v>-26000</v>
      </c>
      <c r="H106" s="154"/>
      <c r="I106" s="154"/>
      <c r="J106" s="154"/>
      <c r="K106" s="154"/>
    </row>
    <row r="107" spans="1:11" s="119" customFormat="1" ht="34.5">
      <c r="A107" s="118"/>
      <c r="B107" s="118"/>
      <c r="C107" s="118"/>
      <c r="D107" s="118"/>
      <c r="E107" s="118"/>
      <c r="F107" s="118" t="s">
        <v>9</v>
      </c>
      <c r="G107" s="277"/>
      <c r="H107" s="154"/>
      <c r="I107" s="154"/>
      <c r="J107" s="154"/>
      <c r="K107" s="154"/>
    </row>
    <row r="108" spans="1:11" s="119" customFormat="1">
      <c r="A108" s="118"/>
      <c r="B108" s="118"/>
      <c r="C108" s="118"/>
      <c r="D108" s="118"/>
      <c r="E108" s="118"/>
      <c r="F108" s="118" t="s">
        <v>4</v>
      </c>
      <c r="G108" s="277">
        <v>-26000</v>
      </c>
      <c r="H108" s="154"/>
      <c r="I108" s="154"/>
      <c r="J108" s="154"/>
      <c r="K108" s="154"/>
    </row>
    <row r="109" spans="1:11" s="119" customFormat="1">
      <c r="A109" s="118"/>
      <c r="B109" s="118"/>
      <c r="C109" s="118"/>
      <c r="D109" s="118"/>
      <c r="E109" s="118"/>
      <c r="F109" s="118" t="s">
        <v>10</v>
      </c>
      <c r="G109" s="277">
        <v>-26000</v>
      </c>
      <c r="H109" s="154"/>
      <c r="I109" s="154"/>
      <c r="J109" s="154"/>
      <c r="K109" s="154"/>
    </row>
    <row r="110" spans="1:11" s="119" customFormat="1">
      <c r="A110" s="118"/>
      <c r="B110" s="118"/>
      <c r="C110" s="118"/>
      <c r="D110" s="118"/>
      <c r="E110" s="118"/>
      <c r="F110" s="118" t="s">
        <v>330</v>
      </c>
      <c r="G110" s="277">
        <v>-26000</v>
      </c>
      <c r="H110" s="154"/>
      <c r="I110" s="154"/>
      <c r="J110" s="154"/>
      <c r="K110" s="154"/>
    </row>
    <row r="111" spans="1:11" s="119" customFormat="1">
      <c r="A111" s="118"/>
      <c r="B111" s="118"/>
      <c r="C111" s="118"/>
      <c r="D111" s="118"/>
      <c r="E111" s="118"/>
      <c r="F111" s="118" t="s">
        <v>331</v>
      </c>
      <c r="G111" s="277">
        <v>-26000</v>
      </c>
      <c r="H111" s="154"/>
      <c r="I111" s="154"/>
      <c r="J111" s="154"/>
      <c r="K111" s="154"/>
    </row>
    <row r="112" spans="1:11" s="119" customFormat="1">
      <c r="A112" s="118"/>
      <c r="B112" s="147" t="s">
        <v>144</v>
      </c>
      <c r="C112" s="118"/>
      <c r="D112" s="118"/>
      <c r="E112" s="118"/>
      <c r="F112" s="147" t="s">
        <v>145</v>
      </c>
      <c r="G112" s="275">
        <f>+G114+G145</f>
        <v>-303383.5</v>
      </c>
      <c r="H112" s="154"/>
      <c r="I112" s="154"/>
      <c r="J112" s="154"/>
      <c r="K112" s="154"/>
    </row>
    <row r="113" spans="1:43" s="119" customFormat="1">
      <c r="A113" s="118"/>
      <c r="B113" s="118"/>
      <c r="C113" s="118"/>
      <c r="D113" s="118"/>
      <c r="E113" s="118"/>
      <c r="F113" s="118" t="s">
        <v>3</v>
      </c>
      <c r="G113" s="276"/>
      <c r="H113" s="154"/>
      <c r="I113" s="154"/>
      <c r="J113" s="154"/>
      <c r="K113" s="154"/>
    </row>
    <row r="114" spans="1:43" s="119" customFormat="1">
      <c r="A114" s="118"/>
      <c r="B114" s="118"/>
      <c r="C114" s="147" t="s">
        <v>62</v>
      </c>
      <c r="D114" s="118"/>
      <c r="E114" s="118"/>
      <c r="F114" s="147" t="s">
        <v>146</v>
      </c>
      <c r="G114" s="275">
        <f>+G116</f>
        <v>-291745.59999999998</v>
      </c>
      <c r="H114" s="154"/>
      <c r="I114" s="154"/>
      <c r="J114" s="154"/>
      <c r="K114" s="154"/>
    </row>
    <row r="115" spans="1:43" s="119" customFormat="1">
      <c r="A115" s="118"/>
      <c r="B115" s="118"/>
      <c r="C115" s="118"/>
      <c r="D115" s="118"/>
      <c r="E115" s="118"/>
      <c r="F115" s="118" t="s">
        <v>3</v>
      </c>
      <c r="G115" s="276"/>
      <c r="H115" s="154"/>
      <c r="I115" s="154"/>
      <c r="J115" s="154"/>
      <c r="K115" s="154"/>
    </row>
    <row r="116" spans="1:43" ht="34.5">
      <c r="A116" s="113"/>
      <c r="B116" s="114"/>
      <c r="C116" s="115"/>
      <c r="D116" s="110"/>
      <c r="E116" s="116"/>
      <c r="F116" s="112" t="s">
        <v>26</v>
      </c>
      <c r="G116" s="273">
        <f>+G118+G127+G136</f>
        <v>-291745.59999999998</v>
      </c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  <c r="AA116" s="98"/>
      <c r="AB116" s="98"/>
      <c r="AC116" s="98"/>
      <c r="AD116" s="98"/>
      <c r="AE116" s="98"/>
      <c r="AF116" s="98"/>
      <c r="AG116" s="98"/>
      <c r="AH116" s="98"/>
      <c r="AI116" s="98"/>
      <c r="AJ116" s="98"/>
      <c r="AK116" s="98"/>
      <c r="AL116" s="98"/>
      <c r="AM116" s="98"/>
      <c r="AN116" s="98"/>
      <c r="AO116" s="98"/>
      <c r="AP116" s="98"/>
      <c r="AQ116" s="98"/>
    </row>
    <row r="117" spans="1:43">
      <c r="A117" s="113"/>
      <c r="B117" s="114"/>
      <c r="C117" s="115"/>
      <c r="D117" s="110"/>
      <c r="E117" s="116"/>
      <c r="F117" s="112" t="s">
        <v>3</v>
      </c>
      <c r="G117" s="273"/>
      <c r="L117" s="98"/>
      <c r="M117" s="98"/>
      <c r="N117" s="98"/>
      <c r="O117" s="98"/>
      <c r="P117" s="98"/>
      <c r="Q117" s="98"/>
      <c r="R117" s="98"/>
      <c r="S117" s="98"/>
      <c r="T117" s="98"/>
      <c r="U117" s="98"/>
      <c r="V117" s="98"/>
      <c r="W117" s="98"/>
      <c r="X117" s="98"/>
      <c r="Y117" s="98"/>
      <c r="Z117" s="98"/>
      <c r="AA117" s="98"/>
      <c r="AB117" s="98"/>
      <c r="AC117" s="98"/>
      <c r="AD117" s="98"/>
      <c r="AE117" s="98"/>
      <c r="AF117" s="98"/>
      <c r="AG117" s="98"/>
      <c r="AH117" s="98"/>
      <c r="AI117" s="98"/>
      <c r="AJ117" s="98"/>
      <c r="AK117" s="98"/>
      <c r="AL117" s="98"/>
      <c r="AM117" s="98"/>
      <c r="AN117" s="98"/>
      <c r="AO117" s="98"/>
      <c r="AP117" s="98"/>
      <c r="AQ117" s="98"/>
    </row>
    <row r="118" spans="1:43" s="119" customFormat="1" ht="51.75">
      <c r="A118" s="118"/>
      <c r="B118" s="118"/>
      <c r="C118" s="118"/>
      <c r="D118" s="118"/>
      <c r="E118" s="118" t="s">
        <v>332</v>
      </c>
      <c r="F118" s="118" t="s">
        <v>192</v>
      </c>
      <c r="G118" s="277">
        <f>+'[1]1'!D39</f>
        <v>-206252.79999999999</v>
      </c>
      <c r="H118" s="154"/>
      <c r="I118" s="154"/>
      <c r="J118" s="154"/>
      <c r="K118" s="154"/>
    </row>
    <row r="119" spans="1:43" s="119" customFormat="1">
      <c r="A119" s="118"/>
      <c r="B119" s="118"/>
      <c r="C119" s="118"/>
      <c r="D119" s="118"/>
      <c r="E119" s="118"/>
      <c r="F119" s="118" t="s">
        <v>8</v>
      </c>
      <c r="G119" s="277"/>
      <c r="H119" s="154"/>
      <c r="I119" s="154"/>
      <c r="J119" s="154"/>
      <c r="K119" s="154"/>
    </row>
    <row r="120" spans="1:43" s="119" customFormat="1" ht="34.5">
      <c r="A120" s="118"/>
      <c r="B120" s="118"/>
      <c r="C120" s="118"/>
      <c r="D120" s="118"/>
      <c r="E120" s="118"/>
      <c r="F120" s="118" t="s">
        <v>24</v>
      </c>
      <c r="G120" s="277">
        <v>-206252.79999999999</v>
      </c>
      <c r="H120" s="154"/>
      <c r="I120" s="154"/>
      <c r="J120" s="154"/>
      <c r="K120" s="154"/>
    </row>
    <row r="121" spans="1:43" s="119" customFormat="1" ht="34.5">
      <c r="A121" s="118"/>
      <c r="B121" s="118"/>
      <c r="C121" s="118"/>
      <c r="D121" s="118"/>
      <c r="E121" s="118"/>
      <c r="F121" s="118" t="s">
        <v>9</v>
      </c>
      <c r="G121" s="277"/>
      <c r="H121" s="154"/>
      <c r="I121" s="154"/>
      <c r="J121" s="154"/>
      <c r="K121" s="154"/>
    </row>
    <row r="122" spans="1:43" s="119" customFormat="1">
      <c r="A122" s="118"/>
      <c r="B122" s="118"/>
      <c r="C122" s="118"/>
      <c r="D122" s="118"/>
      <c r="E122" s="118"/>
      <c r="F122" s="118" t="s">
        <v>4</v>
      </c>
      <c r="G122" s="277">
        <v>-206252.79999999999</v>
      </c>
      <c r="H122" s="154"/>
      <c r="I122" s="154"/>
      <c r="J122" s="154"/>
      <c r="K122" s="154"/>
    </row>
    <row r="123" spans="1:43" s="119" customFormat="1">
      <c r="A123" s="118"/>
      <c r="B123" s="118"/>
      <c r="C123" s="118"/>
      <c r="D123" s="118"/>
      <c r="E123" s="118"/>
      <c r="F123" s="118" t="s">
        <v>148</v>
      </c>
      <c r="G123" s="277">
        <v>-206252.79999999999</v>
      </c>
      <c r="H123" s="154"/>
      <c r="I123" s="154"/>
      <c r="J123" s="154"/>
      <c r="K123" s="154"/>
    </row>
    <row r="124" spans="1:43" s="119" customFormat="1">
      <c r="A124" s="118"/>
      <c r="B124" s="118"/>
      <c r="C124" s="118"/>
      <c r="D124" s="118"/>
      <c r="E124" s="118"/>
      <c r="F124" s="118" t="s">
        <v>149</v>
      </c>
      <c r="G124" s="277">
        <v>-206252.79999999999</v>
      </c>
      <c r="H124" s="154"/>
      <c r="I124" s="154"/>
      <c r="J124" s="154"/>
      <c r="K124" s="154"/>
    </row>
    <row r="125" spans="1:43" s="119" customFormat="1">
      <c r="A125" s="118"/>
      <c r="B125" s="118"/>
      <c r="C125" s="118"/>
      <c r="D125" s="118"/>
      <c r="E125" s="118"/>
      <c r="F125" s="118" t="s">
        <v>150</v>
      </c>
      <c r="G125" s="277">
        <v>-206252.79999999999</v>
      </c>
      <c r="H125" s="154"/>
      <c r="I125" s="154"/>
      <c r="J125" s="154"/>
      <c r="K125" s="154"/>
    </row>
    <row r="126" spans="1:43" s="119" customFormat="1">
      <c r="A126" s="118"/>
      <c r="B126" s="118"/>
      <c r="C126" s="118"/>
      <c r="D126" s="118"/>
      <c r="E126" s="118"/>
      <c r="F126" s="118" t="s">
        <v>151</v>
      </c>
      <c r="G126" s="277">
        <v>-206252.79999999999</v>
      </c>
      <c r="H126" s="154"/>
      <c r="I126" s="154"/>
      <c r="J126" s="154"/>
      <c r="K126" s="154"/>
    </row>
    <row r="127" spans="1:43" s="119" customFormat="1" ht="38.25" customHeight="1">
      <c r="A127" s="118"/>
      <c r="B127" s="118"/>
      <c r="C127" s="118"/>
      <c r="D127" s="118"/>
      <c r="E127" s="118" t="s">
        <v>241</v>
      </c>
      <c r="F127" s="118" t="s">
        <v>242</v>
      </c>
      <c r="G127" s="277">
        <f>+'[1]1'!D45</f>
        <v>-74479.199999999997</v>
      </c>
      <c r="H127" s="154"/>
      <c r="I127" s="154"/>
      <c r="J127" s="154"/>
      <c r="K127" s="154"/>
    </row>
    <row r="128" spans="1:43" s="119" customFormat="1">
      <c r="A128" s="118"/>
      <c r="B128" s="118"/>
      <c r="C128" s="118"/>
      <c r="D128" s="118"/>
      <c r="E128" s="118"/>
      <c r="F128" s="118" t="s">
        <v>8</v>
      </c>
      <c r="G128" s="277"/>
      <c r="H128" s="154"/>
      <c r="I128" s="154"/>
      <c r="J128" s="154"/>
      <c r="K128" s="154"/>
    </row>
    <row r="129" spans="1:11" s="119" customFormat="1" ht="34.5">
      <c r="A129" s="118"/>
      <c r="B129" s="118"/>
      <c r="C129" s="118"/>
      <c r="D129" s="118"/>
      <c r="E129" s="118"/>
      <c r="F129" s="118" t="s">
        <v>24</v>
      </c>
      <c r="G129" s="277">
        <v>-74479.199999999997</v>
      </c>
      <c r="H129" s="154"/>
      <c r="I129" s="154"/>
      <c r="J129" s="154"/>
      <c r="K129" s="154"/>
    </row>
    <row r="130" spans="1:11" s="119" customFormat="1" ht="34.5">
      <c r="A130" s="118"/>
      <c r="B130" s="118"/>
      <c r="C130" s="118"/>
      <c r="D130" s="118"/>
      <c r="E130" s="118"/>
      <c r="F130" s="118" t="s">
        <v>9</v>
      </c>
      <c r="G130" s="277"/>
      <c r="H130" s="154"/>
      <c r="I130" s="154"/>
      <c r="J130" s="154"/>
      <c r="K130" s="154"/>
    </row>
    <row r="131" spans="1:11" s="119" customFormat="1">
      <c r="A131" s="118"/>
      <c r="B131" s="118"/>
      <c r="C131" s="118"/>
      <c r="D131" s="118"/>
      <c r="E131" s="118"/>
      <c r="F131" s="118" t="s">
        <v>4</v>
      </c>
      <c r="G131" s="277">
        <v>-74479.199999999997</v>
      </c>
      <c r="H131" s="154"/>
      <c r="I131" s="154"/>
      <c r="J131" s="154"/>
      <c r="K131" s="154"/>
    </row>
    <row r="132" spans="1:11" s="119" customFormat="1">
      <c r="A132" s="118"/>
      <c r="B132" s="118"/>
      <c r="C132" s="118"/>
      <c r="D132" s="118"/>
      <c r="E132" s="118"/>
      <c r="F132" s="118" t="s">
        <v>148</v>
      </c>
      <c r="G132" s="277">
        <v>-74479.199999999997</v>
      </c>
      <c r="H132" s="154"/>
      <c r="I132" s="154"/>
      <c r="J132" s="154"/>
      <c r="K132" s="154"/>
    </row>
    <row r="133" spans="1:11" s="119" customFormat="1">
      <c r="A133" s="118"/>
      <c r="B133" s="118"/>
      <c r="C133" s="118"/>
      <c r="D133" s="118"/>
      <c r="E133" s="118"/>
      <c r="F133" s="118" t="s">
        <v>149</v>
      </c>
      <c r="G133" s="277">
        <v>-74479.199999999997</v>
      </c>
      <c r="H133" s="154"/>
      <c r="I133" s="154"/>
      <c r="J133" s="154"/>
      <c r="K133" s="154"/>
    </row>
    <row r="134" spans="1:11" s="119" customFormat="1">
      <c r="A134" s="118"/>
      <c r="B134" s="118"/>
      <c r="C134" s="118"/>
      <c r="D134" s="118"/>
      <c r="E134" s="118"/>
      <c r="F134" s="118" t="s">
        <v>150</v>
      </c>
      <c r="G134" s="277">
        <v>-74479.199999999997</v>
      </c>
      <c r="H134" s="154"/>
      <c r="I134" s="154"/>
      <c r="J134" s="154"/>
      <c r="K134" s="154"/>
    </row>
    <row r="135" spans="1:11" s="119" customFormat="1">
      <c r="A135" s="118"/>
      <c r="B135" s="118"/>
      <c r="C135" s="118"/>
      <c r="D135" s="118"/>
      <c r="E135" s="118"/>
      <c r="F135" s="118" t="s">
        <v>151</v>
      </c>
      <c r="G135" s="277">
        <v>-74479.199999999997</v>
      </c>
      <c r="H135" s="154"/>
      <c r="I135" s="154"/>
      <c r="J135" s="154"/>
      <c r="K135" s="154"/>
    </row>
    <row r="136" spans="1:11" s="119" customFormat="1" ht="38.25" customHeight="1">
      <c r="A136" s="118"/>
      <c r="B136" s="118"/>
      <c r="C136" s="118"/>
      <c r="D136" s="118"/>
      <c r="E136" s="118" t="s">
        <v>293</v>
      </c>
      <c r="F136" s="118" t="s">
        <v>294</v>
      </c>
      <c r="G136" s="277">
        <f>+'[1]1'!D50</f>
        <v>-11013.6</v>
      </c>
      <c r="H136" s="154"/>
      <c r="I136" s="154"/>
      <c r="J136" s="154"/>
      <c r="K136" s="154"/>
    </row>
    <row r="137" spans="1:11" s="119" customFormat="1">
      <c r="A137" s="118"/>
      <c r="B137" s="118"/>
      <c r="C137" s="118"/>
      <c r="D137" s="118"/>
      <c r="E137" s="118"/>
      <c r="F137" s="118" t="s">
        <v>8</v>
      </c>
      <c r="G137" s="277"/>
      <c r="H137" s="154"/>
      <c r="I137" s="154"/>
      <c r="J137" s="154"/>
      <c r="K137" s="154"/>
    </row>
    <row r="138" spans="1:11" s="119" customFormat="1" ht="34.5">
      <c r="A138" s="118"/>
      <c r="B138" s="118"/>
      <c r="C138" s="118"/>
      <c r="D138" s="118"/>
      <c r="E138" s="118"/>
      <c r="F138" s="118" t="s">
        <v>24</v>
      </c>
      <c r="G138" s="277">
        <v>-11013.6</v>
      </c>
      <c r="H138" s="154"/>
      <c r="I138" s="154"/>
      <c r="J138" s="154"/>
      <c r="K138" s="154"/>
    </row>
    <row r="139" spans="1:11" s="119" customFormat="1" ht="34.5">
      <c r="A139" s="118"/>
      <c r="B139" s="118"/>
      <c r="C139" s="118"/>
      <c r="D139" s="118"/>
      <c r="E139" s="118"/>
      <c r="F139" s="118" t="s">
        <v>9</v>
      </c>
      <c r="G139" s="277"/>
      <c r="H139" s="154"/>
      <c r="I139" s="154"/>
      <c r="J139" s="154"/>
      <c r="K139" s="154"/>
    </row>
    <row r="140" spans="1:11" s="119" customFormat="1">
      <c r="A140" s="118"/>
      <c r="B140" s="118"/>
      <c r="C140" s="118"/>
      <c r="D140" s="118"/>
      <c r="E140" s="118"/>
      <c r="F140" s="118" t="s">
        <v>4</v>
      </c>
      <c r="G140" s="277">
        <v>-11013.6</v>
      </c>
      <c r="H140" s="154"/>
      <c r="I140" s="154"/>
      <c r="J140" s="154"/>
      <c r="K140" s="154"/>
    </row>
    <row r="141" spans="1:11" s="119" customFormat="1">
      <c r="A141" s="118"/>
      <c r="B141" s="118"/>
      <c r="C141" s="118"/>
      <c r="D141" s="118"/>
      <c r="E141" s="118"/>
      <c r="F141" s="118" t="s">
        <v>148</v>
      </c>
      <c r="G141" s="277">
        <v>-11013.6</v>
      </c>
      <c r="H141" s="154"/>
      <c r="I141" s="154"/>
      <c r="J141" s="154"/>
      <c r="K141" s="154"/>
    </row>
    <row r="142" spans="1:11" s="119" customFormat="1">
      <c r="A142" s="118"/>
      <c r="B142" s="118"/>
      <c r="C142" s="118"/>
      <c r="D142" s="118"/>
      <c r="E142" s="118"/>
      <c r="F142" s="118" t="s">
        <v>149</v>
      </c>
      <c r="G142" s="277">
        <v>-11013.6</v>
      </c>
      <c r="H142" s="154"/>
      <c r="I142" s="154"/>
      <c r="J142" s="154"/>
      <c r="K142" s="154"/>
    </row>
    <row r="143" spans="1:11" s="119" customFormat="1">
      <c r="A143" s="118"/>
      <c r="B143" s="118"/>
      <c r="C143" s="118"/>
      <c r="D143" s="118"/>
      <c r="E143" s="118"/>
      <c r="F143" s="118" t="s">
        <v>333</v>
      </c>
      <c r="G143" s="277">
        <v>-11013.6</v>
      </c>
      <c r="H143" s="154"/>
      <c r="I143" s="154"/>
      <c r="J143" s="154"/>
      <c r="K143" s="154"/>
    </row>
    <row r="144" spans="1:11" s="119" customFormat="1">
      <c r="A144" s="118"/>
      <c r="B144" s="118"/>
      <c r="C144" s="118"/>
      <c r="D144" s="118"/>
      <c r="E144" s="118"/>
      <c r="F144" s="118" t="s">
        <v>334</v>
      </c>
      <c r="G144" s="277">
        <v>-11013.6</v>
      </c>
      <c r="H144" s="154"/>
      <c r="I144" s="154"/>
      <c r="J144" s="154"/>
      <c r="K144" s="154"/>
    </row>
    <row r="145" spans="1:10" s="119" customFormat="1">
      <c r="A145" s="118"/>
      <c r="B145" s="118"/>
      <c r="C145" s="147" t="s">
        <v>144</v>
      </c>
      <c r="D145" s="118"/>
      <c r="E145" s="118"/>
      <c r="F145" s="147" t="s">
        <v>335</v>
      </c>
      <c r="G145" s="275">
        <f>+G147</f>
        <v>-11637.9</v>
      </c>
      <c r="H145" s="154"/>
      <c r="I145" s="154"/>
      <c r="J145" s="154"/>
    </row>
    <row r="146" spans="1:10" s="119" customFormat="1">
      <c r="A146" s="118"/>
      <c r="B146" s="118"/>
      <c r="C146" s="118"/>
      <c r="D146" s="118"/>
      <c r="E146" s="118"/>
      <c r="F146" s="118" t="s">
        <v>3</v>
      </c>
      <c r="G146" s="276"/>
      <c r="H146" s="154"/>
      <c r="I146" s="154"/>
      <c r="J146" s="154"/>
    </row>
    <row r="147" spans="1:10" s="119" customFormat="1">
      <c r="A147" s="118"/>
      <c r="B147" s="118"/>
      <c r="C147" s="118"/>
      <c r="D147" s="118" t="s">
        <v>147</v>
      </c>
      <c r="E147" s="118"/>
      <c r="F147" s="118" t="s">
        <v>108</v>
      </c>
      <c r="G147" s="277">
        <f>+'[1]1'!D32</f>
        <v>-11637.9</v>
      </c>
      <c r="H147" s="154"/>
      <c r="I147" s="154"/>
      <c r="J147" s="154"/>
    </row>
    <row r="148" spans="1:10" s="119" customFormat="1">
      <c r="A148" s="118"/>
      <c r="B148" s="118"/>
      <c r="C148" s="118"/>
      <c r="D148" s="118"/>
      <c r="E148" s="118"/>
      <c r="F148" s="118" t="s">
        <v>3</v>
      </c>
      <c r="G148" s="277"/>
      <c r="H148" s="154"/>
      <c r="I148" s="154"/>
      <c r="J148" s="154"/>
    </row>
    <row r="149" spans="1:10" s="119" customFormat="1" ht="51.75">
      <c r="A149" s="118"/>
      <c r="B149" s="118"/>
      <c r="C149" s="118"/>
      <c r="D149" s="118"/>
      <c r="E149" s="118" t="s">
        <v>114</v>
      </c>
      <c r="F149" s="118" t="s">
        <v>115</v>
      </c>
      <c r="G149" s="277">
        <v>-11637.9</v>
      </c>
      <c r="H149" s="154"/>
      <c r="I149" s="154"/>
      <c r="J149" s="154"/>
    </row>
    <row r="150" spans="1:10" s="119" customFormat="1">
      <c r="A150" s="118"/>
      <c r="B150" s="118"/>
      <c r="C150" s="118"/>
      <c r="D150" s="118"/>
      <c r="E150" s="118"/>
      <c r="F150" s="118" t="s">
        <v>8</v>
      </c>
      <c r="G150" s="277"/>
      <c r="H150" s="154"/>
      <c r="I150" s="154"/>
      <c r="J150" s="154"/>
    </row>
    <row r="151" spans="1:10" s="119" customFormat="1" ht="34.5">
      <c r="A151" s="118"/>
      <c r="B151" s="118"/>
      <c r="C151" s="118"/>
      <c r="D151" s="118"/>
      <c r="E151" s="118"/>
      <c r="F151" s="118" t="s">
        <v>24</v>
      </c>
      <c r="G151" s="277">
        <v>-11637.9</v>
      </c>
      <c r="H151" s="154"/>
      <c r="I151" s="154"/>
      <c r="J151" s="154"/>
    </row>
    <row r="152" spans="1:10" s="119" customFormat="1" ht="34.5">
      <c r="A152" s="118"/>
      <c r="B152" s="118"/>
      <c r="C152" s="118"/>
      <c r="D152" s="118"/>
      <c r="E152" s="118"/>
      <c r="F152" s="118" t="s">
        <v>9</v>
      </c>
      <c r="G152" s="277"/>
      <c r="H152" s="154"/>
      <c r="I152" s="154"/>
      <c r="J152" s="154"/>
    </row>
    <row r="153" spans="1:10" s="119" customFormat="1">
      <c r="A153" s="118"/>
      <c r="B153" s="118"/>
      <c r="C153" s="118"/>
      <c r="D153" s="118"/>
      <c r="E153" s="118"/>
      <c r="F153" s="118" t="s">
        <v>4</v>
      </c>
      <c r="G153" s="277">
        <v>-11637.9</v>
      </c>
      <c r="H153" s="154"/>
      <c r="I153" s="154"/>
      <c r="J153" s="154"/>
    </row>
    <row r="154" spans="1:10" s="119" customFormat="1">
      <c r="A154" s="118"/>
      <c r="B154" s="118"/>
      <c r="C154" s="118"/>
      <c r="D154" s="118"/>
      <c r="E154" s="118"/>
      <c r="F154" s="118" t="s">
        <v>148</v>
      </c>
      <c r="G154" s="277">
        <v>-11637.9</v>
      </c>
      <c r="H154" s="154"/>
      <c r="I154" s="154"/>
      <c r="J154" s="154"/>
    </row>
    <row r="155" spans="1:10" s="119" customFormat="1">
      <c r="A155" s="118"/>
      <c r="B155" s="118"/>
      <c r="C155" s="118"/>
      <c r="D155" s="118"/>
      <c r="E155" s="118"/>
      <c r="F155" s="118" t="s">
        <v>149</v>
      </c>
      <c r="G155" s="277">
        <v>-11637.9</v>
      </c>
      <c r="H155" s="154"/>
      <c r="I155" s="154"/>
      <c r="J155" s="154"/>
    </row>
    <row r="156" spans="1:10" s="119" customFormat="1">
      <c r="A156" s="118"/>
      <c r="B156" s="118"/>
      <c r="C156" s="118"/>
      <c r="D156" s="118"/>
      <c r="E156" s="118"/>
      <c r="F156" s="118" t="s">
        <v>150</v>
      </c>
      <c r="G156" s="277">
        <v>-11637.9</v>
      </c>
      <c r="H156" s="154"/>
      <c r="I156" s="154"/>
      <c r="J156" s="154"/>
    </row>
    <row r="157" spans="1:10" s="119" customFormat="1">
      <c r="A157" s="118"/>
      <c r="B157" s="118"/>
      <c r="C157" s="118"/>
      <c r="D157" s="118"/>
      <c r="E157" s="118"/>
      <c r="F157" s="118" t="s">
        <v>151</v>
      </c>
      <c r="G157" s="277">
        <v>-11637.9</v>
      </c>
      <c r="H157" s="154"/>
      <c r="I157" s="154"/>
      <c r="J157" s="154"/>
    </row>
    <row r="158" spans="1:10" s="119" customFormat="1">
      <c r="A158" s="176" t="s">
        <v>144</v>
      </c>
      <c r="B158" s="118"/>
      <c r="C158" s="118"/>
      <c r="D158" s="118"/>
      <c r="E158" s="118"/>
      <c r="F158" s="176" t="s">
        <v>250</v>
      </c>
      <c r="G158" s="278">
        <f>+G160</f>
        <v>-45021.600000000006</v>
      </c>
      <c r="H158" s="154"/>
      <c r="I158" s="154"/>
      <c r="J158" s="154"/>
    </row>
    <row r="159" spans="1:10" s="119" customFormat="1">
      <c r="A159" s="118"/>
      <c r="B159" s="118"/>
      <c r="C159" s="118"/>
      <c r="D159" s="118"/>
      <c r="E159" s="118"/>
      <c r="F159" s="118" t="s">
        <v>3</v>
      </c>
      <c r="G159" s="276"/>
      <c r="H159" s="154"/>
      <c r="I159" s="154"/>
      <c r="J159" s="154"/>
    </row>
    <row r="160" spans="1:10" s="119" customFormat="1">
      <c r="A160" s="118"/>
      <c r="B160" s="176" t="s">
        <v>62</v>
      </c>
      <c r="C160" s="118"/>
      <c r="D160" s="118"/>
      <c r="E160" s="118"/>
      <c r="F160" s="176" t="s">
        <v>251</v>
      </c>
      <c r="G160" s="278">
        <f>+G162</f>
        <v>-45021.600000000006</v>
      </c>
      <c r="H160" s="154"/>
      <c r="I160" s="154"/>
      <c r="J160" s="154"/>
    </row>
    <row r="161" spans="1:10" s="119" customFormat="1">
      <c r="A161" s="118"/>
      <c r="B161" s="118"/>
      <c r="C161" s="118"/>
      <c r="D161" s="118"/>
      <c r="E161" s="118"/>
      <c r="F161" s="118" t="s">
        <v>3</v>
      </c>
      <c r="G161" s="276"/>
      <c r="H161" s="154"/>
      <c r="I161" s="154"/>
      <c r="J161" s="154"/>
    </row>
    <row r="162" spans="1:10" s="119" customFormat="1">
      <c r="A162" s="118"/>
      <c r="B162" s="118"/>
      <c r="C162" s="176" t="s">
        <v>62</v>
      </c>
      <c r="D162" s="118"/>
      <c r="E162" s="118"/>
      <c r="F162" s="176" t="s">
        <v>251</v>
      </c>
      <c r="G162" s="278">
        <f>+G164</f>
        <v>-45021.600000000006</v>
      </c>
      <c r="H162" s="154"/>
      <c r="I162" s="154"/>
      <c r="J162" s="154"/>
    </row>
    <row r="163" spans="1:10" s="119" customFormat="1">
      <c r="A163" s="118"/>
      <c r="B163" s="118"/>
      <c r="C163" s="118"/>
      <c r="D163" s="118"/>
      <c r="E163" s="118"/>
      <c r="F163" s="118" t="s">
        <v>3</v>
      </c>
      <c r="G163" s="276"/>
      <c r="H163" s="154"/>
      <c r="I163" s="154"/>
      <c r="J163" s="154"/>
    </row>
    <row r="164" spans="1:10" s="119" customFormat="1">
      <c r="A164" s="118"/>
      <c r="B164" s="118"/>
      <c r="C164" s="118"/>
      <c r="D164" s="118" t="s">
        <v>281</v>
      </c>
      <c r="E164" s="118"/>
      <c r="F164" s="118" t="s">
        <v>282</v>
      </c>
      <c r="G164" s="277">
        <f>+G166+G174</f>
        <v>-45021.600000000006</v>
      </c>
      <c r="H164" s="154"/>
      <c r="I164" s="154"/>
      <c r="J164" s="154"/>
    </row>
    <row r="165" spans="1:10" s="119" customFormat="1">
      <c r="A165" s="118"/>
      <c r="B165" s="118"/>
      <c r="C165" s="118"/>
      <c r="D165" s="118"/>
      <c r="E165" s="118"/>
      <c r="F165" s="118" t="s">
        <v>3</v>
      </c>
      <c r="G165" s="277"/>
      <c r="H165" s="154"/>
      <c r="I165" s="154"/>
      <c r="J165" s="154"/>
    </row>
    <row r="166" spans="1:10" s="119" customFormat="1" ht="69">
      <c r="A166" s="118"/>
      <c r="B166" s="118"/>
      <c r="C166" s="118"/>
      <c r="D166" s="118"/>
      <c r="E166" s="118" t="s">
        <v>248</v>
      </c>
      <c r="F166" s="118" t="s">
        <v>271</v>
      </c>
      <c r="G166" s="275">
        <v>-20624.400000000001</v>
      </c>
      <c r="H166" s="154"/>
      <c r="I166" s="154"/>
      <c r="J166" s="154"/>
    </row>
    <row r="167" spans="1:10" s="119" customFormat="1">
      <c r="A167" s="118"/>
      <c r="B167" s="118"/>
      <c r="C167" s="118"/>
      <c r="D167" s="118"/>
      <c r="E167" s="118"/>
      <c r="F167" s="118" t="s">
        <v>8</v>
      </c>
      <c r="G167" s="275"/>
      <c r="H167" s="154"/>
      <c r="I167" s="154"/>
      <c r="J167" s="154"/>
    </row>
    <row r="168" spans="1:10" s="119" customFormat="1" ht="34.5">
      <c r="A168" s="118"/>
      <c r="B168" s="118"/>
      <c r="C168" s="118"/>
      <c r="D168" s="118"/>
      <c r="E168" s="118"/>
      <c r="F168" s="118" t="s">
        <v>24</v>
      </c>
      <c r="G168" s="275">
        <v>-20624.400000000001</v>
      </c>
    </row>
    <row r="169" spans="1:10" s="119" customFormat="1" ht="34.5">
      <c r="A169" s="118"/>
      <c r="B169" s="118"/>
      <c r="C169" s="118"/>
      <c r="D169" s="118"/>
      <c r="E169" s="118"/>
      <c r="F169" s="118" t="s">
        <v>9</v>
      </c>
      <c r="G169" s="275"/>
    </row>
    <row r="170" spans="1:10" s="119" customFormat="1">
      <c r="A170" s="118"/>
      <c r="B170" s="118"/>
      <c r="C170" s="118"/>
      <c r="D170" s="118"/>
      <c r="E170" s="118"/>
      <c r="F170" s="118" t="s">
        <v>4</v>
      </c>
      <c r="G170" s="275">
        <v>-20624.400000000001</v>
      </c>
    </row>
    <row r="171" spans="1:10" s="119" customFormat="1">
      <c r="A171" s="118"/>
      <c r="B171" s="118"/>
      <c r="C171" s="118"/>
      <c r="D171" s="118"/>
      <c r="E171" s="118"/>
      <c r="F171" s="118" t="s">
        <v>10</v>
      </c>
      <c r="G171" s="275">
        <v>-20624.400000000001</v>
      </c>
    </row>
    <row r="172" spans="1:10" s="119" customFormat="1">
      <c r="A172" s="118"/>
      <c r="B172" s="118"/>
      <c r="C172" s="118"/>
      <c r="D172" s="118"/>
      <c r="E172" s="118"/>
      <c r="F172" s="177" t="s">
        <v>330</v>
      </c>
      <c r="G172" s="275">
        <v>-20624.400000000001</v>
      </c>
    </row>
    <row r="173" spans="1:10" s="119" customFormat="1">
      <c r="A173" s="118"/>
      <c r="B173" s="118"/>
      <c r="C173" s="118"/>
      <c r="D173" s="118"/>
      <c r="E173" s="118"/>
      <c r="F173" s="118" t="s">
        <v>331</v>
      </c>
      <c r="G173" s="275">
        <v>-20624.400000000001</v>
      </c>
    </row>
    <row r="174" spans="1:10" s="119" customFormat="1" ht="69">
      <c r="A174" s="118"/>
      <c r="B174" s="118"/>
      <c r="C174" s="118"/>
      <c r="D174" s="118"/>
      <c r="E174" s="118" t="s">
        <v>244</v>
      </c>
      <c r="F174" s="118" t="s">
        <v>245</v>
      </c>
      <c r="G174" s="275">
        <v>-24397.200000000001</v>
      </c>
    </row>
    <row r="175" spans="1:10" s="119" customFormat="1">
      <c r="A175" s="118"/>
      <c r="B175" s="118"/>
      <c r="C175" s="118"/>
      <c r="D175" s="118"/>
      <c r="E175" s="118"/>
      <c r="F175" s="118" t="s">
        <v>8</v>
      </c>
      <c r="G175" s="275"/>
    </row>
    <row r="176" spans="1:10" s="119" customFormat="1" ht="34.5">
      <c r="A176" s="118"/>
      <c r="B176" s="118"/>
      <c r="C176" s="118"/>
      <c r="D176" s="118"/>
      <c r="E176" s="118"/>
      <c r="F176" s="118" t="s">
        <v>24</v>
      </c>
      <c r="G176" s="275">
        <v>-24397.200000000001</v>
      </c>
    </row>
    <row r="177" spans="1:11" s="119" customFormat="1" ht="34.5">
      <c r="A177" s="118"/>
      <c r="B177" s="118"/>
      <c r="C177" s="118"/>
      <c r="D177" s="118"/>
      <c r="E177" s="118"/>
      <c r="F177" s="118" t="s">
        <v>9</v>
      </c>
      <c r="G177" s="275"/>
    </row>
    <row r="178" spans="1:11" s="119" customFormat="1">
      <c r="A178" s="118"/>
      <c r="B178" s="118"/>
      <c r="C178" s="118"/>
      <c r="D178" s="118"/>
      <c r="E178" s="118"/>
      <c r="F178" s="118" t="s">
        <v>4</v>
      </c>
      <c r="G178" s="275">
        <v>-24397.200000000001</v>
      </c>
    </row>
    <row r="179" spans="1:11" s="119" customFormat="1">
      <c r="A179" s="118"/>
      <c r="B179" s="118"/>
      <c r="C179" s="118"/>
      <c r="D179" s="118"/>
      <c r="E179" s="118"/>
      <c r="F179" s="118" t="s">
        <v>148</v>
      </c>
      <c r="G179" s="275">
        <v>-24397.200000000001</v>
      </c>
    </row>
    <row r="180" spans="1:11" s="119" customFormat="1">
      <c r="A180" s="118"/>
      <c r="B180" s="118"/>
      <c r="C180" s="118"/>
      <c r="D180" s="118"/>
      <c r="E180" s="118"/>
      <c r="F180" s="177" t="s">
        <v>149</v>
      </c>
      <c r="G180" s="275">
        <v>-24397.200000000001</v>
      </c>
    </row>
    <row r="181" spans="1:11" s="119" customFormat="1">
      <c r="A181" s="118"/>
      <c r="B181" s="118"/>
      <c r="C181" s="118"/>
      <c r="D181" s="118"/>
      <c r="E181" s="118"/>
      <c r="F181" s="118" t="s">
        <v>150</v>
      </c>
      <c r="G181" s="275">
        <v>-24397.200000000001</v>
      </c>
    </row>
    <row r="182" spans="1:11" s="119" customFormat="1">
      <c r="A182" s="118"/>
      <c r="B182" s="118"/>
      <c r="C182" s="118"/>
      <c r="D182" s="118"/>
      <c r="E182" s="118"/>
      <c r="F182" s="118" t="s">
        <v>151</v>
      </c>
      <c r="G182" s="275">
        <v>-24397.200000000001</v>
      </c>
    </row>
    <row r="183" spans="1:11" s="119" customFormat="1" ht="34.5">
      <c r="A183" s="147" t="s">
        <v>336</v>
      </c>
      <c r="B183" s="118"/>
      <c r="C183" s="118"/>
      <c r="D183" s="118"/>
      <c r="E183" s="118"/>
      <c r="F183" s="147" t="s">
        <v>337</v>
      </c>
      <c r="G183" s="275">
        <f>+G185</f>
        <v>-10173</v>
      </c>
      <c r="H183" s="154"/>
      <c r="I183" s="154"/>
      <c r="J183" s="154"/>
      <c r="K183" s="154"/>
    </row>
    <row r="184" spans="1:11" s="119" customFormat="1">
      <c r="A184" s="118"/>
      <c r="B184" s="118"/>
      <c r="C184" s="118"/>
      <c r="D184" s="118"/>
      <c r="E184" s="118"/>
      <c r="F184" s="118" t="s">
        <v>3</v>
      </c>
      <c r="G184" s="276"/>
      <c r="H184" s="154"/>
      <c r="I184" s="154"/>
      <c r="J184" s="154"/>
      <c r="K184" s="154"/>
    </row>
    <row r="185" spans="1:11" s="119" customFormat="1">
      <c r="A185" s="118"/>
      <c r="B185" s="147" t="s">
        <v>142</v>
      </c>
      <c r="C185" s="118"/>
      <c r="D185" s="118"/>
      <c r="E185" s="118"/>
      <c r="F185" s="147" t="s">
        <v>338</v>
      </c>
      <c r="G185" s="275">
        <f>+G187</f>
        <v>-10173</v>
      </c>
      <c r="H185" s="154"/>
      <c r="I185" s="154"/>
      <c r="J185" s="154"/>
    </row>
    <row r="186" spans="1:11" s="119" customFormat="1">
      <c r="A186" s="118"/>
      <c r="B186" s="118"/>
      <c r="C186" s="118"/>
      <c r="D186" s="118"/>
      <c r="E186" s="118"/>
      <c r="F186" s="118" t="s">
        <v>3</v>
      </c>
      <c r="G186" s="276"/>
      <c r="H186" s="157"/>
      <c r="I186" s="157"/>
      <c r="J186" s="157"/>
    </row>
    <row r="187" spans="1:11" s="119" customFormat="1">
      <c r="A187" s="118"/>
      <c r="B187" s="118"/>
      <c r="C187" s="147" t="s">
        <v>62</v>
      </c>
      <c r="D187" s="118"/>
      <c r="E187" s="118"/>
      <c r="F187" s="147" t="s">
        <v>338</v>
      </c>
      <c r="G187" s="275">
        <f>+G189</f>
        <v>-10173</v>
      </c>
      <c r="H187" s="157"/>
      <c r="I187" s="157"/>
      <c r="J187" s="157"/>
    </row>
    <row r="188" spans="1:11" s="119" customFormat="1">
      <c r="A188" s="118"/>
      <c r="B188" s="118"/>
      <c r="C188" s="118"/>
      <c r="D188" s="118"/>
      <c r="E188" s="118"/>
      <c r="F188" s="118" t="s">
        <v>3</v>
      </c>
      <c r="G188" s="276"/>
      <c r="H188" s="157"/>
      <c r="I188" s="157"/>
      <c r="J188" s="157"/>
    </row>
    <row r="189" spans="1:11" s="98" customFormat="1" ht="34.5">
      <c r="A189" s="113"/>
      <c r="B189" s="114"/>
      <c r="C189" s="115"/>
      <c r="D189" s="110"/>
      <c r="E189" s="116"/>
      <c r="F189" s="112" t="s">
        <v>26</v>
      </c>
      <c r="G189" s="273">
        <f>+G191</f>
        <v>-10173</v>
      </c>
      <c r="H189" s="154"/>
      <c r="I189" s="154"/>
      <c r="J189" s="154"/>
      <c r="K189" s="154"/>
    </row>
    <row r="190" spans="1:11" s="98" customFormat="1">
      <c r="A190" s="113"/>
      <c r="B190" s="114"/>
      <c r="C190" s="115"/>
      <c r="D190" s="110"/>
      <c r="E190" s="116"/>
      <c r="F190" s="112" t="s">
        <v>3</v>
      </c>
      <c r="G190" s="273"/>
      <c r="H190" s="154"/>
      <c r="I190" s="154"/>
      <c r="J190" s="154"/>
      <c r="K190" s="154"/>
    </row>
    <row r="191" spans="1:11" s="119" customFormat="1">
      <c r="A191" s="118"/>
      <c r="B191" s="118"/>
      <c r="C191" s="118"/>
      <c r="D191" s="118" t="s">
        <v>147</v>
      </c>
      <c r="E191" s="118"/>
      <c r="F191" s="118" t="s">
        <v>108</v>
      </c>
      <c r="G191" s="277">
        <f>+G193</f>
        <v>-10173</v>
      </c>
      <c r="H191" s="157"/>
      <c r="I191" s="157"/>
      <c r="J191" s="157"/>
    </row>
    <row r="192" spans="1:11" s="119" customFormat="1">
      <c r="A192" s="118"/>
      <c r="B192" s="178"/>
      <c r="C192" s="118"/>
      <c r="D192" s="118"/>
      <c r="E192" s="118"/>
      <c r="F192" s="118" t="s">
        <v>3</v>
      </c>
      <c r="G192" s="277"/>
      <c r="H192" s="157"/>
      <c r="I192" s="157"/>
      <c r="J192" s="157"/>
    </row>
    <row r="193" spans="1:10" s="98" customFormat="1" ht="69">
      <c r="A193" s="118"/>
      <c r="B193" s="178"/>
      <c r="C193" s="111"/>
      <c r="D193" s="179"/>
      <c r="E193" s="179" t="s">
        <v>118</v>
      </c>
      <c r="F193" s="179" t="s">
        <v>119</v>
      </c>
      <c r="G193" s="277">
        <f>+G195</f>
        <v>-10173</v>
      </c>
      <c r="H193" s="157"/>
      <c r="I193" s="157"/>
      <c r="J193" s="157"/>
    </row>
    <row r="194" spans="1:10" s="98" customFormat="1">
      <c r="A194" s="118"/>
      <c r="B194" s="178"/>
      <c r="C194" s="111"/>
      <c r="D194" s="179"/>
      <c r="E194" s="179"/>
      <c r="F194" s="179" t="s">
        <v>8</v>
      </c>
      <c r="G194" s="279"/>
      <c r="H194" s="157"/>
      <c r="I194" s="157"/>
      <c r="J194" s="157"/>
    </row>
    <row r="195" spans="1:10" s="98" customFormat="1" ht="34.5">
      <c r="A195" s="118"/>
      <c r="B195" s="178"/>
      <c r="C195" s="111"/>
      <c r="D195" s="179"/>
      <c r="E195" s="179"/>
      <c r="F195" s="179" t="s">
        <v>24</v>
      </c>
      <c r="G195" s="277">
        <f>+G197</f>
        <v>-10173</v>
      </c>
      <c r="H195" s="157"/>
      <c r="I195" s="157"/>
      <c r="J195" s="157"/>
    </row>
    <row r="196" spans="1:10" s="98" customFormat="1" ht="34.5">
      <c r="A196" s="118"/>
      <c r="B196" s="178"/>
      <c r="C196" s="111"/>
      <c r="D196" s="179"/>
      <c r="E196" s="179"/>
      <c r="F196" s="179" t="s">
        <v>9</v>
      </c>
      <c r="G196" s="279"/>
      <c r="H196" s="157"/>
      <c r="I196" s="157"/>
      <c r="J196" s="157"/>
    </row>
    <row r="197" spans="1:10" s="98" customFormat="1">
      <c r="A197" s="118"/>
      <c r="B197" s="178"/>
      <c r="C197" s="111"/>
      <c r="D197" s="179"/>
      <c r="E197" s="179"/>
      <c r="F197" s="179" t="s">
        <v>4</v>
      </c>
      <c r="G197" s="277">
        <f>+G198</f>
        <v>-10173</v>
      </c>
      <c r="H197" s="157"/>
      <c r="I197" s="157"/>
      <c r="J197" s="157"/>
    </row>
    <row r="198" spans="1:10" s="98" customFormat="1">
      <c r="A198" s="118"/>
      <c r="B198" s="178"/>
      <c r="C198" s="111"/>
      <c r="D198" s="179"/>
      <c r="E198" s="179"/>
      <c r="F198" s="179" t="s">
        <v>148</v>
      </c>
      <c r="G198" s="277">
        <f t="shared" ref="G198:G200" si="0">+G199</f>
        <v>-10173</v>
      </c>
      <c r="H198" s="157"/>
      <c r="I198" s="157"/>
      <c r="J198" s="157"/>
    </row>
    <row r="199" spans="1:10" s="98" customFormat="1">
      <c r="A199" s="118"/>
      <c r="B199" s="178"/>
      <c r="C199" s="111"/>
      <c r="D199" s="179"/>
      <c r="E199" s="179"/>
      <c r="F199" s="179" t="s">
        <v>149</v>
      </c>
      <c r="G199" s="277">
        <f t="shared" si="0"/>
        <v>-10173</v>
      </c>
      <c r="H199" s="157"/>
      <c r="I199" s="157"/>
      <c r="J199" s="157"/>
    </row>
    <row r="200" spans="1:10" s="98" customFormat="1">
      <c r="A200" s="118"/>
      <c r="B200" s="178"/>
      <c r="C200" s="111"/>
      <c r="D200" s="179"/>
      <c r="E200" s="179"/>
      <c r="F200" s="179" t="s">
        <v>150</v>
      </c>
      <c r="G200" s="277">
        <f t="shared" si="0"/>
        <v>-10173</v>
      </c>
      <c r="H200" s="157"/>
      <c r="I200" s="157"/>
      <c r="J200" s="157"/>
    </row>
    <row r="201" spans="1:10" s="98" customFormat="1">
      <c r="A201" s="118"/>
      <c r="B201" s="178"/>
      <c r="C201" s="111"/>
      <c r="D201" s="179"/>
      <c r="E201" s="179"/>
      <c r="F201" s="179" t="s">
        <v>151</v>
      </c>
      <c r="G201" s="277">
        <v>-10173</v>
      </c>
      <c r="H201" s="157"/>
      <c r="I201" s="157"/>
      <c r="J201" s="157"/>
    </row>
    <row r="202" spans="1:10" s="98" customFormat="1">
      <c r="G202" s="270"/>
      <c r="H202" s="157"/>
      <c r="I202" s="157"/>
      <c r="J202" s="157"/>
    </row>
    <row r="203" spans="1:10" s="98" customFormat="1">
      <c r="G203" s="270"/>
      <c r="H203" s="157"/>
      <c r="I203" s="157"/>
      <c r="J203" s="157"/>
    </row>
  </sheetData>
  <mergeCells count="4">
    <mergeCell ref="A6:G6"/>
    <mergeCell ref="A8:C8"/>
    <mergeCell ref="D8:E8"/>
    <mergeCell ref="F8:F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62"/>
  <sheetViews>
    <sheetView topLeftCell="A64" zoomScaleNormal="100" workbookViewId="0">
      <selection activeCell="H16" sqref="H16"/>
    </sheetView>
  </sheetViews>
  <sheetFormatPr defaultColWidth="9.140625" defaultRowHeight="17.25"/>
  <cols>
    <col min="1" max="1" width="15.7109375" style="12" customWidth="1"/>
    <col min="2" max="2" width="19.42578125" style="12" customWidth="1"/>
    <col min="3" max="3" width="58.28515625" style="12" customWidth="1"/>
    <col min="4" max="4" width="16.140625" style="12" customWidth="1"/>
    <col min="5" max="6" width="19.28515625" style="12" customWidth="1"/>
    <col min="7" max="16384" width="9.140625" style="12"/>
  </cols>
  <sheetData>
    <row r="1" spans="1:214">
      <c r="F1" s="13" t="s">
        <v>215</v>
      </c>
    </row>
    <row r="2" spans="1:214">
      <c r="D2" s="68"/>
      <c r="E2" s="68"/>
      <c r="F2" s="13" t="s">
        <v>25</v>
      </c>
    </row>
    <row r="3" spans="1:214">
      <c r="C3" s="69"/>
      <c r="D3" s="70"/>
      <c r="E3" s="70"/>
      <c r="F3" s="14" t="s">
        <v>216</v>
      </c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</row>
    <row r="4" spans="1:214">
      <c r="E4" s="69"/>
      <c r="F4" s="69"/>
      <c r="G4" s="71"/>
      <c r="H4" s="25"/>
      <c r="I4" s="25"/>
      <c r="J4" s="25"/>
      <c r="K4" s="25"/>
      <c r="L4" s="25"/>
      <c r="M4" s="25"/>
      <c r="N4" s="71"/>
      <c r="O4" s="25"/>
      <c r="P4" s="25"/>
      <c r="Q4" s="25"/>
      <c r="R4" s="25"/>
      <c r="S4" s="25"/>
      <c r="T4" s="25"/>
      <c r="U4" s="25"/>
      <c r="V4" s="71"/>
      <c r="W4" s="25"/>
      <c r="X4" s="25"/>
      <c r="Y4" s="25"/>
      <c r="Z4" s="25"/>
      <c r="AA4" s="25"/>
      <c r="AB4" s="25"/>
      <c r="AC4" s="25"/>
      <c r="AD4" s="71"/>
      <c r="AE4" s="25"/>
      <c r="AF4" s="25"/>
      <c r="AG4" s="25"/>
      <c r="AH4" s="25"/>
      <c r="AI4" s="25"/>
      <c r="AJ4" s="25"/>
      <c r="AK4" s="25"/>
      <c r="AL4" s="71"/>
      <c r="AM4" s="25"/>
      <c r="AN4" s="25"/>
      <c r="AO4" s="25"/>
      <c r="AP4" s="25"/>
      <c r="AQ4" s="25"/>
      <c r="AR4" s="25"/>
      <c r="AS4" s="25"/>
      <c r="AT4" s="71"/>
      <c r="AU4" s="25"/>
      <c r="AV4" s="25"/>
      <c r="AW4" s="25"/>
      <c r="AX4" s="25"/>
      <c r="AY4" s="25"/>
      <c r="AZ4" s="25"/>
      <c r="BA4" s="25"/>
      <c r="BB4" s="71"/>
      <c r="BC4" s="25"/>
      <c r="BD4" s="25"/>
      <c r="BE4" s="25"/>
      <c r="BF4" s="25"/>
      <c r="BG4" s="25"/>
      <c r="BH4" s="25"/>
      <c r="BI4" s="25"/>
      <c r="BJ4" s="71"/>
      <c r="BK4" s="25"/>
      <c r="BL4" s="25"/>
      <c r="BM4" s="25"/>
      <c r="BN4" s="25"/>
      <c r="BO4" s="25"/>
      <c r="BP4" s="25"/>
      <c r="BQ4" s="25"/>
      <c r="BR4" s="71"/>
      <c r="BS4" s="25"/>
      <c r="BT4" s="25"/>
      <c r="BU4" s="25"/>
      <c r="BV4" s="25"/>
      <c r="BW4" s="25"/>
      <c r="BX4" s="25"/>
      <c r="BY4" s="25"/>
      <c r="BZ4" s="71"/>
      <c r="CA4" s="25"/>
      <c r="CB4" s="25"/>
      <c r="CC4" s="25"/>
      <c r="CD4" s="25"/>
      <c r="CE4" s="25"/>
      <c r="CF4" s="25"/>
      <c r="CG4" s="25"/>
      <c r="CH4" s="71"/>
      <c r="CI4" s="25"/>
      <c r="CJ4" s="25"/>
      <c r="CK4" s="25"/>
      <c r="CL4" s="25"/>
      <c r="CM4" s="25"/>
      <c r="CN4" s="25"/>
      <c r="CO4" s="25"/>
      <c r="CP4" s="71"/>
      <c r="CQ4" s="25"/>
      <c r="CR4" s="25"/>
      <c r="CS4" s="25"/>
      <c r="CT4" s="25"/>
      <c r="CU4" s="25"/>
      <c r="CV4" s="25"/>
      <c r="CW4" s="25"/>
      <c r="CX4" s="71"/>
      <c r="CY4" s="25"/>
      <c r="CZ4" s="25"/>
      <c r="DA4" s="25"/>
      <c r="DB4" s="25"/>
      <c r="DC4" s="25"/>
      <c r="DD4" s="25"/>
      <c r="DE4" s="25"/>
      <c r="DF4" s="71"/>
      <c r="DG4" s="25"/>
      <c r="DH4" s="25"/>
      <c r="DI4" s="25"/>
      <c r="DJ4" s="25"/>
      <c r="DK4" s="25"/>
      <c r="DL4" s="25"/>
      <c r="DM4" s="25"/>
      <c r="DN4" s="71"/>
      <c r="DO4" s="25"/>
      <c r="DP4" s="25"/>
      <c r="DQ4" s="25"/>
      <c r="DR4" s="25"/>
      <c r="DS4" s="25"/>
      <c r="DT4" s="25"/>
      <c r="DU4" s="25"/>
      <c r="DV4" s="71"/>
      <c r="DW4" s="25"/>
      <c r="DX4" s="25"/>
      <c r="DY4" s="25"/>
      <c r="DZ4" s="25"/>
      <c r="EA4" s="25"/>
      <c r="EB4" s="25"/>
      <c r="EC4" s="25"/>
      <c r="ED4" s="71"/>
      <c r="EE4" s="25"/>
      <c r="EF4" s="25"/>
      <c r="EG4" s="25"/>
      <c r="EH4" s="25"/>
      <c r="EI4" s="25"/>
      <c r="EJ4" s="25"/>
      <c r="EK4" s="25"/>
      <c r="EL4" s="71"/>
      <c r="EM4" s="25"/>
      <c r="EN4" s="25"/>
      <c r="EO4" s="25"/>
      <c r="EP4" s="25"/>
      <c r="EQ4" s="25"/>
      <c r="ER4" s="25"/>
      <c r="ES4" s="25"/>
      <c r="ET4" s="71"/>
      <c r="EU4" s="25"/>
      <c r="EV4" s="25"/>
      <c r="EW4" s="25"/>
      <c r="EX4" s="25"/>
      <c r="EY4" s="25"/>
      <c r="EZ4" s="25"/>
      <c r="FA4" s="25"/>
      <c r="FB4" s="71"/>
      <c r="FC4" s="25"/>
      <c r="FD4" s="25"/>
      <c r="FE4" s="25"/>
      <c r="FF4" s="25"/>
      <c r="FG4" s="25"/>
      <c r="FH4" s="25"/>
      <c r="FI4" s="25"/>
      <c r="FJ4" s="71"/>
      <c r="FK4" s="25"/>
      <c r="FL4" s="25"/>
      <c r="FM4" s="25"/>
      <c r="FN4" s="25"/>
      <c r="FO4" s="25"/>
      <c r="FP4" s="25"/>
      <c r="FQ4" s="25"/>
      <c r="FR4" s="71"/>
      <c r="FS4" s="25"/>
      <c r="FT4" s="25"/>
      <c r="FU4" s="25"/>
      <c r="FV4" s="25"/>
      <c r="FW4" s="25"/>
      <c r="FX4" s="25"/>
      <c r="FY4" s="25"/>
      <c r="FZ4" s="71"/>
      <c r="GA4" s="25"/>
      <c r="GB4" s="25"/>
      <c r="GC4" s="25"/>
      <c r="GD4" s="25"/>
      <c r="GE4" s="25"/>
      <c r="GF4" s="25"/>
      <c r="GG4" s="25"/>
      <c r="GH4" s="71"/>
      <c r="GI4" s="25"/>
      <c r="GJ4" s="25"/>
      <c r="GK4" s="25"/>
      <c r="GL4" s="25"/>
      <c r="GM4" s="25"/>
      <c r="GN4" s="25"/>
      <c r="GO4" s="25"/>
      <c r="GP4" s="71"/>
      <c r="GQ4" s="25"/>
      <c r="GR4" s="25"/>
      <c r="GS4" s="25"/>
      <c r="GT4" s="25"/>
      <c r="GU4" s="25"/>
      <c r="GV4" s="25"/>
      <c r="GW4" s="25"/>
      <c r="GX4" s="71"/>
      <c r="GY4" s="25"/>
      <c r="GZ4" s="25"/>
      <c r="HA4" s="25"/>
      <c r="HB4" s="25"/>
      <c r="HC4" s="25"/>
      <c r="HD4" s="25"/>
      <c r="HE4" s="25"/>
      <c r="HF4" s="71"/>
    </row>
    <row r="5" spans="1:214" ht="63" customHeight="1">
      <c r="A5" s="243" t="s">
        <v>217</v>
      </c>
      <c r="B5" s="243"/>
      <c r="C5" s="243"/>
      <c r="D5" s="243"/>
      <c r="E5" s="243"/>
      <c r="F5" s="243"/>
      <c r="G5" s="71"/>
      <c r="H5" s="25"/>
      <c r="I5" s="25"/>
      <c r="J5" s="25"/>
      <c r="K5" s="25"/>
      <c r="L5" s="25"/>
      <c r="M5" s="25"/>
      <c r="N5" s="71"/>
      <c r="O5" s="25"/>
      <c r="P5" s="25"/>
      <c r="Q5" s="25"/>
      <c r="R5" s="25"/>
      <c r="S5" s="25"/>
      <c r="T5" s="25"/>
      <c r="U5" s="25"/>
      <c r="V5" s="71"/>
      <c r="W5" s="25"/>
      <c r="X5" s="25"/>
      <c r="Y5" s="25"/>
      <c r="Z5" s="25"/>
      <c r="AA5" s="25"/>
      <c r="AB5" s="25"/>
      <c r="AC5" s="25"/>
      <c r="AD5" s="71"/>
      <c r="AE5" s="25"/>
      <c r="AF5" s="25"/>
      <c r="AG5" s="25"/>
      <c r="AH5" s="25"/>
      <c r="AI5" s="25"/>
      <c r="AJ5" s="25"/>
      <c r="AK5" s="25"/>
      <c r="AL5" s="71"/>
      <c r="AM5" s="25"/>
      <c r="AN5" s="25"/>
      <c r="AO5" s="25"/>
      <c r="AP5" s="25"/>
      <c r="AQ5" s="25"/>
      <c r="AR5" s="25"/>
      <c r="AS5" s="25"/>
      <c r="AT5" s="71"/>
      <c r="AU5" s="25"/>
      <c r="AV5" s="25"/>
      <c r="AW5" s="25"/>
      <c r="AX5" s="25"/>
      <c r="AY5" s="25"/>
      <c r="AZ5" s="25"/>
      <c r="BA5" s="25"/>
      <c r="BB5" s="71"/>
      <c r="BC5" s="25"/>
      <c r="BD5" s="25"/>
      <c r="BE5" s="25"/>
      <c r="BF5" s="25"/>
      <c r="BG5" s="25"/>
      <c r="BH5" s="25"/>
      <c r="BI5" s="25"/>
      <c r="BJ5" s="71"/>
      <c r="BK5" s="25"/>
      <c r="BL5" s="25"/>
      <c r="BM5" s="25"/>
      <c r="BN5" s="25"/>
      <c r="BO5" s="25"/>
      <c r="BP5" s="25"/>
      <c r="BQ5" s="25"/>
      <c r="BR5" s="71"/>
      <c r="BS5" s="25"/>
      <c r="BT5" s="25"/>
      <c r="BU5" s="25"/>
      <c r="BV5" s="25"/>
      <c r="BW5" s="25"/>
      <c r="BX5" s="25"/>
      <c r="BY5" s="25"/>
      <c r="BZ5" s="71"/>
      <c r="CA5" s="25"/>
      <c r="CB5" s="25"/>
      <c r="CC5" s="25"/>
      <c r="CD5" s="25"/>
      <c r="CE5" s="25"/>
      <c r="CF5" s="25"/>
      <c r="CG5" s="25"/>
      <c r="CH5" s="71"/>
      <c r="CI5" s="25"/>
      <c r="CJ5" s="25"/>
      <c r="CK5" s="25"/>
      <c r="CL5" s="25"/>
      <c r="CM5" s="25"/>
      <c r="CN5" s="25"/>
      <c r="CO5" s="25"/>
      <c r="CP5" s="71"/>
      <c r="CQ5" s="25"/>
      <c r="CR5" s="25"/>
      <c r="CS5" s="25"/>
      <c r="CT5" s="25"/>
      <c r="CU5" s="25"/>
      <c r="CV5" s="25"/>
      <c r="CW5" s="25"/>
      <c r="CX5" s="71"/>
      <c r="CY5" s="25"/>
      <c r="CZ5" s="25"/>
      <c r="DA5" s="25"/>
      <c r="DB5" s="25"/>
      <c r="DC5" s="25"/>
      <c r="DD5" s="25"/>
      <c r="DE5" s="25"/>
      <c r="DF5" s="71"/>
      <c r="DG5" s="25"/>
      <c r="DH5" s="25"/>
      <c r="DI5" s="25"/>
      <c r="DJ5" s="25"/>
      <c r="DK5" s="25"/>
      <c r="DL5" s="25"/>
      <c r="DM5" s="25"/>
      <c r="DN5" s="71"/>
      <c r="DO5" s="25"/>
      <c r="DP5" s="25"/>
      <c r="DQ5" s="25"/>
      <c r="DR5" s="25"/>
      <c r="DS5" s="25"/>
      <c r="DT5" s="25"/>
      <c r="DU5" s="25"/>
      <c r="DV5" s="71"/>
      <c r="DW5" s="25"/>
      <c r="DX5" s="25"/>
      <c r="DY5" s="25"/>
      <c r="DZ5" s="25"/>
      <c r="EA5" s="25"/>
      <c r="EB5" s="25"/>
      <c r="EC5" s="25"/>
      <c r="ED5" s="71"/>
      <c r="EE5" s="25"/>
      <c r="EF5" s="25"/>
      <c r="EG5" s="25"/>
      <c r="EH5" s="25"/>
      <c r="EI5" s="25"/>
      <c r="EJ5" s="25"/>
      <c r="EK5" s="25"/>
      <c r="EL5" s="71"/>
      <c r="EM5" s="25"/>
      <c r="EN5" s="25"/>
      <c r="EO5" s="25"/>
      <c r="EP5" s="25"/>
      <c r="EQ5" s="25"/>
      <c r="ER5" s="25"/>
      <c r="ES5" s="25"/>
      <c r="ET5" s="71"/>
      <c r="EU5" s="25"/>
      <c r="EV5" s="25"/>
      <c r="EW5" s="25"/>
      <c r="EX5" s="25"/>
      <c r="EY5" s="25"/>
      <c r="EZ5" s="25"/>
      <c r="FA5" s="25"/>
      <c r="FB5" s="71"/>
      <c r="FC5" s="25"/>
      <c r="FD5" s="25"/>
      <c r="FE5" s="25"/>
      <c r="FF5" s="25"/>
      <c r="FG5" s="25"/>
      <c r="FH5" s="25"/>
      <c r="FI5" s="25"/>
      <c r="FJ5" s="71"/>
      <c r="FK5" s="25"/>
      <c r="FL5" s="25"/>
      <c r="FM5" s="25"/>
      <c r="FN5" s="25"/>
      <c r="FO5" s="25"/>
      <c r="FP5" s="25"/>
      <c r="FQ5" s="25"/>
      <c r="FR5" s="71"/>
      <c r="FS5" s="25"/>
      <c r="FT5" s="25"/>
      <c r="FU5" s="25"/>
      <c r="FV5" s="25"/>
      <c r="FW5" s="25"/>
      <c r="FX5" s="25"/>
      <c r="FY5" s="25"/>
      <c r="FZ5" s="71"/>
      <c r="GA5" s="25"/>
      <c r="GB5" s="25"/>
      <c r="GC5" s="25"/>
      <c r="GD5" s="25"/>
      <c r="GE5" s="25"/>
      <c r="GF5" s="25"/>
      <c r="GG5" s="25"/>
      <c r="GH5" s="71"/>
      <c r="GI5" s="25"/>
      <c r="GJ5" s="25"/>
      <c r="GK5" s="25"/>
      <c r="GL5" s="25"/>
      <c r="GM5" s="25"/>
      <c r="GN5" s="25"/>
      <c r="GO5" s="25"/>
      <c r="GP5" s="71"/>
      <c r="GQ5" s="25"/>
      <c r="GR5" s="25"/>
      <c r="GS5" s="25"/>
      <c r="GT5" s="25"/>
      <c r="GU5" s="25"/>
      <c r="GV5" s="25"/>
      <c r="GW5" s="25"/>
      <c r="GX5" s="71"/>
      <c r="GY5" s="25"/>
      <c r="GZ5" s="25"/>
      <c r="HA5" s="25"/>
      <c r="HB5" s="25"/>
      <c r="HC5" s="25"/>
      <c r="HD5" s="25"/>
      <c r="HE5" s="25"/>
      <c r="HF5" s="71"/>
    </row>
    <row r="6" spans="1:214" s="82" customFormat="1" ht="52.5" customHeight="1">
      <c r="A6" s="245" t="s">
        <v>121</v>
      </c>
      <c r="B6" s="245"/>
      <c r="C6" s="246" t="s">
        <v>122</v>
      </c>
      <c r="D6" s="247" t="s">
        <v>211</v>
      </c>
      <c r="E6" s="247"/>
      <c r="F6" s="248"/>
    </row>
    <row r="7" spans="1:214" s="82" customFormat="1">
      <c r="A7" s="245"/>
      <c r="B7" s="245"/>
      <c r="C7" s="246"/>
      <c r="D7" s="249" t="s">
        <v>43</v>
      </c>
      <c r="E7" s="247"/>
      <c r="F7" s="248"/>
    </row>
    <row r="8" spans="1:214" s="83" customFormat="1">
      <c r="A8" s="245"/>
      <c r="B8" s="245"/>
      <c r="C8" s="246"/>
      <c r="D8" s="250" t="s">
        <v>123</v>
      </c>
      <c r="E8" s="250" t="s">
        <v>124</v>
      </c>
      <c r="F8" s="250"/>
    </row>
    <row r="9" spans="1:214" s="82" customFormat="1" ht="51.75">
      <c r="A9" s="84" t="s">
        <v>53</v>
      </c>
      <c r="B9" s="84" t="s">
        <v>52</v>
      </c>
      <c r="C9" s="246"/>
      <c r="D9" s="250"/>
      <c r="E9" s="85" t="s">
        <v>212</v>
      </c>
      <c r="F9" s="85" t="s">
        <v>125</v>
      </c>
    </row>
    <row r="10" spans="1:214" s="82" customFormat="1" ht="34.5">
      <c r="A10" s="84"/>
      <c r="B10" s="84"/>
      <c r="C10" s="86" t="s">
        <v>126</v>
      </c>
      <c r="D10" s="124">
        <f>E10+F10</f>
        <v>-310098.90000000002</v>
      </c>
      <c r="E10" s="85">
        <f>E13</f>
        <v>0</v>
      </c>
      <c r="F10" s="124">
        <f>F12</f>
        <v>-310098.90000000002</v>
      </c>
    </row>
    <row r="11" spans="1:214" s="125" customFormat="1">
      <c r="A11" s="87"/>
      <c r="B11" s="26"/>
      <c r="C11" s="88" t="s">
        <v>127</v>
      </c>
      <c r="D11" s="89" t="s">
        <v>117</v>
      </c>
      <c r="E11" s="85" t="s">
        <v>117</v>
      </c>
      <c r="F11" s="89" t="s">
        <v>117</v>
      </c>
    </row>
    <row r="12" spans="1:214" s="125" customFormat="1" ht="34.5">
      <c r="A12" s="87"/>
      <c r="B12" s="26"/>
      <c r="C12" s="88" t="s">
        <v>128</v>
      </c>
      <c r="D12" s="90">
        <f>E12+F12</f>
        <v>-310098.90000000002</v>
      </c>
      <c r="E12" s="85">
        <f>E13</f>
        <v>0</v>
      </c>
      <c r="F12" s="90">
        <f>F13</f>
        <v>-310098.90000000002</v>
      </c>
    </row>
    <row r="13" spans="1:214" s="83" customFormat="1" ht="51.75">
      <c r="A13" s="244"/>
      <c r="B13" s="244"/>
      <c r="C13" s="126" t="s">
        <v>129</v>
      </c>
      <c r="D13" s="124">
        <f>E13+F13</f>
        <v>-310098.90000000002</v>
      </c>
      <c r="E13" s="85">
        <f>E14</f>
        <v>0</v>
      </c>
      <c r="F13" s="124">
        <f>F14+F41+F55</f>
        <v>-310098.90000000002</v>
      </c>
    </row>
    <row r="14" spans="1:214" s="83" customFormat="1">
      <c r="A14" s="127">
        <v>1157</v>
      </c>
      <c r="B14" s="128"/>
      <c r="C14" s="91" t="s">
        <v>110</v>
      </c>
      <c r="D14" s="124">
        <f>E14+F14</f>
        <v>-239077.3</v>
      </c>
      <c r="E14" s="124">
        <f>SUM('[3]5'!E21:E21)</f>
        <v>0</v>
      </c>
      <c r="F14" s="124">
        <f>F16+F22+F28+F35</f>
        <v>-239077.3</v>
      </c>
    </row>
    <row r="15" spans="1:214" s="83" customFormat="1">
      <c r="A15" s="91"/>
      <c r="B15" s="128"/>
      <c r="C15" s="91" t="s">
        <v>47</v>
      </c>
      <c r="D15" s="92"/>
      <c r="E15" s="92"/>
      <c r="F15" s="92"/>
    </row>
    <row r="16" spans="1:214" s="83" customFormat="1" ht="86.25">
      <c r="A16" s="91"/>
      <c r="B16" s="127">
        <v>12003</v>
      </c>
      <c r="C16" s="91" t="s">
        <v>200</v>
      </c>
      <c r="D16" s="92">
        <f>'1'!D20</f>
        <v>-10173</v>
      </c>
      <c r="E16" s="92">
        <v>0</v>
      </c>
      <c r="F16" s="92">
        <f>+F18</f>
        <v>-10173</v>
      </c>
    </row>
    <row r="17" spans="1:6" s="83" customFormat="1">
      <c r="A17" s="91"/>
      <c r="B17" s="128"/>
      <c r="C17" s="91" t="s">
        <v>194</v>
      </c>
      <c r="D17" s="92"/>
      <c r="E17" s="92"/>
      <c r="F17" s="92"/>
    </row>
    <row r="18" spans="1:6" s="83" customFormat="1" ht="34.5">
      <c r="A18" s="91"/>
      <c r="B18" s="128"/>
      <c r="C18" s="123" t="s">
        <v>195</v>
      </c>
      <c r="D18" s="92">
        <f>D16</f>
        <v>-10173</v>
      </c>
      <c r="E18" s="92">
        <v>0</v>
      </c>
      <c r="F18" s="92">
        <f>F21</f>
        <v>-10173</v>
      </c>
    </row>
    <row r="19" spans="1:6" s="83" customFormat="1" ht="34.5">
      <c r="A19" s="91"/>
      <c r="B19" s="128"/>
      <c r="C19" s="91" t="s">
        <v>196</v>
      </c>
      <c r="D19" s="92"/>
      <c r="E19" s="92"/>
      <c r="F19" s="92"/>
    </row>
    <row r="20" spans="1:6" s="83" customFormat="1">
      <c r="A20" s="91"/>
      <c r="B20" s="128"/>
      <c r="C20" s="91" t="s">
        <v>197</v>
      </c>
      <c r="D20" s="93">
        <f>+E20+F20</f>
        <v>-10173</v>
      </c>
      <c r="E20" s="93">
        <v>0</v>
      </c>
      <c r="F20" s="93">
        <v>-10173</v>
      </c>
    </row>
    <row r="21" spans="1:6" s="83" customFormat="1">
      <c r="A21" s="91"/>
      <c r="B21" s="128"/>
      <c r="C21" s="94" t="s">
        <v>198</v>
      </c>
      <c r="D21" s="93">
        <f>D18</f>
        <v>-10173</v>
      </c>
      <c r="E21" s="93">
        <v>0</v>
      </c>
      <c r="F21" s="93">
        <f>D21</f>
        <v>-10173</v>
      </c>
    </row>
    <row r="22" spans="1:6" ht="86.25">
      <c r="A22" s="91"/>
      <c r="B22" s="127">
        <v>12014</v>
      </c>
      <c r="C22" s="91" t="s">
        <v>201</v>
      </c>
      <c r="D22" s="92">
        <f>'1'!D32</f>
        <v>-11637.9</v>
      </c>
      <c r="E22" s="92">
        <v>0</v>
      </c>
      <c r="F22" s="92">
        <f>F24</f>
        <v>-11637.9</v>
      </c>
    </row>
    <row r="23" spans="1:6">
      <c r="A23" s="91"/>
      <c r="B23" s="128"/>
      <c r="C23" s="91" t="s">
        <v>194</v>
      </c>
      <c r="D23" s="92"/>
      <c r="E23" s="92"/>
      <c r="F23" s="95"/>
    </row>
    <row r="24" spans="1:6" ht="34.5">
      <c r="A24" s="91"/>
      <c r="B24" s="128"/>
      <c r="C24" s="123" t="s">
        <v>195</v>
      </c>
      <c r="D24" s="72">
        <f>D22</f>
        <v>-11637.9</v>
      </c>
      <c r="E24" s="92">
        <v>0</v>
      </c>
      <c r="F24" s="72">
        <f>F27</f>
        <v>-11637.9</v>
      </c>
    </row>
    <row r="25" spans="1:6" ht="34.5">
      <c r="A25" s="91"/>
      <c r="B25" s="128"/>
      <c r="C25" s="91" t="s">
        <v>196</v>
      </c>
      <c r="D25" s="72"/>
      <c r="E25" s="73"/>
      <c r="F25" s="72"/>
    </row>
    <row r="26" spans="1:6">
      <c r="A26" s="91"/>
      <c r="B26" s="128"/>
      <c r="C26" s="91" t="s">
        <v>197</v>
      </c>
      <c r="D26" s="72">
        <f>+E26+F26</f>
        <v>-11637.9</v>
      </c>
      <c r="E26" s="81">
        <v>0</v>
      </c>
      <c r="F26" s="72">
        <f>+F27</f>
        <v>-11637.9</v>
      </c>
    </row>
    <row r="27" spans="1:6">
      <c r="A27" s="91"/>
      <c r="B27" s="128"/>
      <c r="C27" s="94" t="s">
        <v>198</v>
      </c>
      <c r="D27" s="72">
        <f>D24</f>
        <v>-11637.9</v>
      </c>
      <c r="E27" s="81">
        <v>0</v>
      </c>
      <c r="F27" s="72">
        <f>D27</f>
        <v>-11637.9</v>
      </c>
    </row>
    <row r="28" spans="1:6" s="96" customFormat="1" ht="48.75" customHeight="1">
      <c r="A28" s="91"/>
      <c r="B28" s="127">
        <v>12018</v>
      </c>
      <c r="C28" s="91" t="s">
        <v>210</v>
      </c>
      <c r="D28" s="81">
        <f>E28+F28</f>
        <v>-206252.79999999999</v>
      </c>
      <c r="E28" s="81">
        <f>E32</f>
        <v>0</v>
      </c>
      <c r="F28" s="81">
        <f>F32</f>
        <v>-206252.79999999999</v>
      </c>
    </row>
    <row r="29" spans="1:6" s="96" customFormat="1" ht="20.25" customHeight="1">
      <c r="A29" s="91"/>
      <c r="B29" s="128"/>
      <c r="C29" s="91" t="s">
        <v>194</v>
      </c>
      <c r="D29" s="80"/>
      <c r="E29" s="80"/>
      <c r="F29" s="80"/>
    </row>
    <row r="30" spans="1:6" s="96" customFormat="1" ht="29.25" customHeight="1">
      <c r="A30" s="91"/>
      <c r="B30" s="128"/>
      <c r="C30" s="123" t="s">
        <v>195</v>
      </c>
      <c r="D30" s="129">
        <f>E30+F30</f>
        <v>-206252.79999999999</v>
      </c>
      <c r="E30" s="129">
        <f>E28</f>
        <v>0</v>
      </c>
      <c r="F30" s="129">
        <f>F28</f>
        <v>-206252.79999999999</v>
      </c>
    </row>
    <row r="31" spans="1:6" s="96" customFormat="1" ht="28.5" customHeight="1">
      <c r="A31" s="91"/>
      <c r="B31" s="128"/>
      <c r="C31" s="91" t="s">
        <v>196</v>
      </c>
      <c r="D31" s="80"/>
      <c r="E31" s="80"/>
      <c r="F31" s="80"/>
    </row>
    <row r="32" spans="1:6" s="96" customFormat="1" ht="20.25" customHeight="1">
      <c r="A32" s="91"/>
      <c r="B32" s="128"/>
      <c r="C32" s="91" t="s">
        <v>197</v>
      </c>
      <c r="D32" s="81">
        <f>E32+F32</f>
        <v>-206252.79999999999</v>
      </c>
      <c r="E32" s="81">
        <v>0</v>
      </c>
      <c r="F32" s="81">
        <f>+F33+F34</f>
        <v>-206252.79999999999</v>
      </c>
    </row>
    <row r="33" spans="1:6" s="96" customFormat="1" ht="20.25" customHeight="1">
      <c r="A33" s="91"/>
      <c r="B33" s="128"/>
      <c r="C33" s="94" t="s">
        <v>198</v>
      </c>
      <c r="D33" s="81">
        <f t="shared" ref="D33:D62" si="0">E33+F33</f>
        <v>-72284.800000000003</v>
      </c>
      <c r="E33" s="79">
        <v>0</v>
      </c>
      <c r="F33" s="79">
        <v>-72284.800000000003</v>
      </c>
    </row>
    <row r="34" spans="1:6" s="96" customFormat="1" ht="20.25" customHeight="1">
      <c r="A34" s="91"/>
      <c r="B34" s="128"/>
      <c r="C34" s="94" t="s">
        <v>199</v>
      </c>
      <c r="D34" s="81">
        <f t="shared" si="0"/>
        <v>-133968</v>
      </c>
      <c r="E34" s="79">
        <v>0</v>
      </c>
      <c r="F34" s="79">
        <v>-133968</v>
      </c>
    </row>
    <row r="35" spans="1:6" s="96" customFormat="1" ht="48.75" customHeight="1">
      <c r="A35" s="91"/>
      <c r="B35" s="127">
        <v>12022</v>
      </c>
      <c r="C35" s="91" t="s">
        <v>344</v>
      </c>
      <c r="D35" s="81">
        <f t="shared" si="0"/>
        <v>-11013.6</v>
      </c>
      <c r="E35" s="79">
        <v>0</v>
      </c>
      <c r="F35" s="48">
        <v>-11013.6</v>
      </c>
    </row>
    <row r="36" spans="1:6" s="96" customFormat="1" ht="20.25" customHeight="1">
      <c r="A36" s="91"/>
      <c r="B36" s="169"/>
      <c r="C36" s="91" t="s">
        <v>194</v>
      </c>
      <c r="D36" s="80"/>
      <c r="E36" s="79">
        <v>0</v>
      </c>
      <c r="F36" s="80"/>
    </row>
    <row r="37" spans="1:6" s="96" customFormat="1" ht="29.25" customHeight="1">
      <c r="A37" s="91"/>
      <c r="B37" s="169"/>
      <c r="C37" s="123" t="s">
        <v>195</v>
      </c>
      <c r="D37" s="129">
        <f>E37+F37</f>
        <v>-11013.6</v>
      </c>
      <c r="E37" s="79">
        <v>0</v>
      </c>
      <c r="F37" s="48">
        <v>-11013.6</v>
      </c>
    </row>
    <row r="38" spans="1:6" s="96" customFormat="1" ht="28.5" customHeight="1">
      <c r="A38" s="91"/>
      <c r="B38" s="169"/>
      <c r="C38" s="91" t="s">
        <v>196</v>
      </c>
      <c r="D38" s="80"/>
      <c r="E38" s="79">
        <v>0</v>
      </c>
      <c r="F38" s="80"/>
    </row>
    <row r="39" spans="1:6" s="96" customFormat="1" ht="20.25" customHeight="1">
      <c r="A39" s="91"/>
      <c r="B39" s="169"/>
      <c r="C39" s="91" t="s">
        <v>197</v>
      </c>
      <c r="D39" s="81">
        <f>E39+F39</f>
        <v>-11013.6</v>
      </c>
      <c r="E39" s="79">
        <v>0</v>
      </c>
      <c r="F39" s="48">
        <v>-11013.6</v>
      </c>
    </row>
    <row r="40" spans="1:6" s="96" customFormat="1" ht="20.25" customHeight="1">
      <c r="A40" s="91"/>
      <c r="B40" s="169"/>
      <c r="C40" s="94" t="s">
        <v>345</v>
      </c>
      <c r="D40" s="81">
        <f>E40+F40</f>
        <v>-11013.6</v>
      </c>
      <c r="E40" s="79">
        <v>0</v>
      </c>
      <c r="F40" s="48">
        <v>-11013.6</v>
      </c>
    </row>
    <row r="41" spans="1:6" s="96" customFormat="1" ht="20.25" customHeight="1">
      <c r="A41" s="91">
        <v>1040</v>
      </c>
      <c r="B41" s="169"/>
      <c r="C41" s="94" t="s">
        <v>346</v>
      </c>
      <c r="D41" s="81">
        <f>SUM(E41:F41)</f>
        <v>-45021.600000000006</v>
      </c>
      <c r="E41" s="79">
        <f t="shared" ref="E41" si="1">E49+E43+E55+E61+E67</f>
        <v>0</v>
      </c>
      <c r="F41" s="48">
        <f>F43+F49</f>
        <v>-45021.600000000006</v>
      </c>
    </row>
    <row r="42" spans="1:6" s="96" customFormat="1" ht="20.25" customHeight="1">
      <c r="A42" s="91"/>
      <c r="B42" s="169"/>
      <c r="C42" s="94" t="s">
        <v>47</v>
      </c>
      <c r="D42" s="81"/>
      <c r="E42" s="79"/>
      <c r="F42" s="48"/>
    </row>
    <row r="43" spans="1:6" s="96" customFormat="1" ht="48.75" customHeight="1">
      <c r="A43" s="91"/>
      <c r="B43" s="127">
        <v>32004</v>
      </c>
      <c r="C43" s="91" t="s">
        <v>255</v>
      </c>
      <c r="D43" s="81">
        <f t="shared" si="0"/>
        <v>-24397.200000000001</v>
      </c>
      <c r="E43" s="79">
        <v>0</v>
      </c>
      <c r="F43" s="81">
        <f>'1'!D64</f>
        <v>-24397.200000000001</v>
      </c>
    </row>
    <row r="44" spans="1:6" s="96" customFormat="1" ht="20.25" customHeight="1">
      <c r="A44" s="91"/>
      <c r="B44" s="128"/>
      <c r="C44" s="91" t="s">
        <v>194</v>
      </c>
      <c r="D44" s="81"/>
      <c r="E44" s="79">
        <v>0</v>
      </c>
      <c r="F44" s="80"/>
    </row>
    <row r="45" spans="1:6" s="96" customFormat="1" ht="29.25" customHeight="1">
      <c r="A45" s="91"/>
      <c r="B45" s="128"/>
      <c r="C45" s="123" t="s">
        <v>195</v>
      </c>
      <c r="D45" s="81">
        <f t="shared" si="0"/>
        <v>-24397.200000000001</v>
      </c>
      <c r="E45" s="79">
        <v>0</v>
      </c>
      <c r="F45" s="129">
        <f>F43</f>
        <v>-24397.200000000001</v>
      </c>
    </row>
    <row r="46" spans="1:6" s="96" customFormat="1" ht="28.5" customHeight="1">
      <c r="A46" s="91"/>
      <c r="B46" s="128"/>
      <c r="C46" s="91" t="s">
        <v>196</v>
      </c>
      <c r="D46" s="81"/>
      <c r="E46" s="79"/>
      <c r="F46" s="80"/>
    </row>
    <row r="47" spans="1:6" s="96" customFormat="1" ht="20.25" customHeight="1">
      <c r="A47" s="91"/>
      <c r="B47" s="128"/>
      <c r="C47" s="91" t="s">
        <v>197</v>
      </c>
      <c r="D47" s="81">
        <f t="shared" si="0"/>
        <v>-24397.200000000001</v>
      </c>
      <c r="E47" s="79">
        <v>0</v>
      </c>
      <c r="F47" s="81">
        <f>F45</f>
        <v>-24397.200000000001</v>
      </c>
    </row>
    <row r="48" spans="1:6" s="96" customFormat="1" ht="20.25" customHeight="1">
      <c r="A48" s="91"/>
      <c r="B48" s="128"/>
      <c r="C48" s="94" t="s">
        <v>198</v>
      </c>
      <c r="D48" s="81">
        <f t="shared" si="0"/>
        <v>-24397.200000000001</v>
      </c>
      <c r="E48" s="79">
        <v>0</v>
      </c>
      <c r="F48" s="81">
        <v>-24397.200000000001</v>
      </c>
    </row>
    <row r="49" spans="1:6" s="96" customFormat="1" ht="48.75" customHeight="1">
      <c r="A49" s="91"/>
      <c r="B49" s="127">
        <v>12002</v>
      </c>
      <c r="C49" s="91" t="s">
        <v>339</v>
      </c>
      <c r="D49" s="81">
        <f t="shared" si="0"/>
        <v>-20624.400000000001</v>
      </c>
      <c r="E49" s="79">
        <v>0</v>
      </c>
      <c r="F49" s="81">
        <f>'1'!D70</f>
        <v>-20624.400000000001</v>
      </c>
    </row>
    <row r="50" spans="1:6" s="96" customFormat="1" ht="20.25" customHeight="1">
      <c r="A50" s="91"/>
      <c r="B50" s="169"/>
      <c r="C50" s="91" t="s">
        <v>194</v>
      </c>
      <c r="D50" s="81">
        <f t="shared" si="0"/>
        <v>0</v>
      </c>
      <c r="E50" s="79">
        <v>0</v>
      </c>
      <c r="F50" s="80"/>
    </row>
    <row r="51" spans="1:6" s="96" customFormat="1" ht="29.25" customHeight="1">
      <c r="A51" s="91"/>
      <c r="B51" s="169"/>
      <c r="C51" s="123" t="s">
        <v>195</v>
      </c>
      <c r="D51" s="81">
        <f t="shared" si="0"/>
        <v>-20624.400000000001</v>
      </c>
      <c r="E51" s="79">
        <v>0</v>
      </c>
      <c r="F51" s="81">
        <f>F49</f>
        <v>-20624.400000000001</v>
      </c>
    </row>
    <row r="52" spans="1:6" s="96" customFormat="1" ht="28.5" customHeight="1">
      <c r="A52" s="91"/>
      <c r="B52" s="169"/>
      <c r="C52" s="91" t="s">
        <v>196</v>
      </c>
      <c r="D52" s="81">
        <f t="shared" si="0"/>
        <v>0</v>
      </c>
      <c r="E52" s="79">
        <v>0</v>
      </c>
      <c r="F52" s="80"/>
    </row>
    <row r="53" spans="1:6" s="96" customFormat="1" ht="20.25" customHeight="1">
      <c r="A53" s="91"/>
      <c r="B53" s="169"/>
      <c r="C53" s="91" t="s">
        <v>340</v>
      </c>
      <c r="D53" s="81">
        <f t="shared" si="0"/>
        <v>-20624.400000000001</v>
      </c>
      <c r="E53" s="79">
        <v>0</v>
      </c>
      <c r="F53" s="81">
        <f>F51</f>
        <v>-20624.400000000001</v>
      </c>
    </row>
    <row r="54" spans="1:6" s="96" customFormat="1" ht="20.25" customHeight="1">
      <c r="A54" s="91"/>
      <c r="B54" s="169"/>
      <c r="C54" s="91" t="s">
        <v>341</v>
      </c>
      <c r="D54" s="81">
        <f t="shared" si="0"/>
        <v>-20624.400000000001</v>
      </c>
      <c r="E54" s="79">
        <v>0</v>
      </c>
      <c r="F54" s="81">
        <f>F53</f>
        <v>-20624.400000000001</v>
      </c>
    </row>
    <row r="55" spans="1:6" s="96" customFormat="1" ht="28.5" customHeight="1">
      <c r="A55" s="91">
        <v>1167</v>
      </c>
      <c r="B55" s="169"/>
      <c r="C55" s="91" t="s">
        <v>342</v>
      </c>
      <c r="D55" s="81">
        <f t="shared" si="0"/>
        <v>-26000</v>
      </c>
      <c r="E55" s="79">
        <v>0</v>
      </c>
      <c r="F55" s="81">
        <f>F57</f>
        <v>-26000</v>
      </c>
    </row>
    <row r="56" spans="1:6" s="96" customFormat="1" ht="20.25" customHeight="1">
      <c r="A56" s="91"/>
      <c r="B56" s="169"/>
      <c r="C56" s="91" t="s">
        <v>47</v>
      </c>
      <c r="D56" s="81">
        <f t="shared" si="0"/>
        <v>0</v>
      </c>
      <c r="E56" s="79">
        <v>0</v>
      </c>
      <c r="F56" s="81"/>
    </row>
    <row r="57" spans="1:6" s="96" customFormat="1" ht="48.75" customHeight="1">
      <c r="A57" s="91"/>
      <c r="B57" s="127">
        <v>11006</v>
      </c>
      <c r="C57" s="91" t="s">
        <v>343</v>
      </c>
      <c r="D57" s="81">
        <f t="shared" si="0"/>
        <v>-26000</v>
      </c>
      <c r="E57" s="79">
        <v>0</v>
      </c>
      <c r="F57" s="81">
        <f>'1'!D96</f>
        <v>-26000</v>
      </c>
    </row>
    <row r="58" spans="1:6" s="96" customFormat="1" ht="20.25" customHeight="1">
      <c r="A58" s="91"/>
      <c r="B58" s="169"/>
      <c r="C58" s="91" t="s">
        <v>194</v>
      </c>
      <c r="D58" s="81">
        <f t="shared" si="0"/>
        <v>0</v>
      </c>
      <c r="E58" s="79">
        <v>0</v>
      </c>
      <c r="F58" s="80"/>
    </row>
    <row r="59" spans="1:6" s="96" customFormat="1" ht="29.25" customHeight="1">
      <c r="A59" s="91"/>
      <c r="B59" s="169"/>
      <c r="C59" s="123" t="s">
        <v>195</v>
      </c>
      <c r="D59" s="81">
        <f t="shared" si="0"/>
        <v>-26000</v>
      </c>
      <c r="E59" s="79">
        <v>0</v>
      </c>
      <c r="F59" s="129">
        <f>F57</f>
        <v>-26000</v>
      </c>
    </row>
    <row r="60" spans="1:6" s="96" customFormat="1" ht="28.5" customHeight="1">
      <c r="A60" s="91"/>
      <c r="B60" s="169"/>
      <c r="C60" s="91" t="s">
        <v>196</v>
      </c>
      <c r="D60" s="81">
        <f t="shared" si="0"/>
        <v>0</v>
      </c>
      <c r="E60" s="79">
        <v>0</v>
      </c>
      <c r="F60" s="80"/>
    </row>
    <row r="61" spans="1:6" s="96" customFormat="1" ht="20.25" customHeight="1">
      <c r="A61" s="91"/>
      <c r="B61" s="169"/>
      <c r="C61" s="91" t="s">
        <v>340</v>
      </c>
      <c r="D61" s="81">
        <f t="shared" si="0"/>
        <v>-26000</v>
      </c>
      <c r="E61" s="79">
        <v>0</v>
      </c>
      <c r="F61" s="81">
        <f>F59</f>
        <v>-26000</v>
      </c>
    </row>
    <row r="62" spans="1:6" s="96" customFormat="1" ht="20.25" customHeight="1">
      <c r="A62" s="91"/>
      <c r="B62" s="169"/>
      <c r="C62" s="94" t="s">
        <v>341</v>
      </c>
      <c r="D62" s="81">
        <f t="shared" si="0"/>
        <v>-26000</v>
      </c>
      <c r="E62" s="79">
        <v>0</v>
      </c>
      <c r="F62" s="81">
        <f>F61</f>
        <v>-26000</v>
      </c>
    </row>
  </sheetData>
  <mergeCells count="8">
    <mergeCell ref="A5:F5"/>
    <mergeCell ref="A13:B13"/>
    <mergeCell ref="A6:B8"/>
    <mergeCell ref="C6:C9"/>
    <mergeCell ref="D6:F6"/>
    <mergeCell ref="D7:F7"/>
    <mergeCell ref="D8:D9"/>
    <mergeCell ref="E8:F8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C29"/>
  <sheetViews>
    <sheetView workbookViewId="0">
      <selection activeCell="F13" sqref="F13"/>
    </sheetView>
  </sheetViews>
  <sheetFormatPr defaultColWidth="9.140625" defaultRowHeight="17.25"/>
  <cols>
    <col min="1" max="1" width="15.7109375" style="12" customWidth="1"/>
    <col min="2" max="2" width="19.42578125" style="12" customWidth="1"/>
    <col min="3" max="3" width="58.28515625" style="12" customWidth="1"/>
    <col min="4" max="4" width="16.140625" style="12" customWidth="1"/>
    <col min="5" max="6" width="19.28515625" style="12" customWidth="1"/>
    <col min="7" max="16384" width="9.140625" style="12"/>
  </cols>
  <sheetData>
    <row r="1" spans="1:211">
      <c r="F1" s="13" t="s">
        <v>347</v>
      </c>
    </row>
    <row r="2" spans="1:211">
      <c r="D2" s="68"/>
      <c r="E2" s="68"/>
      <c r="F2" s="13" t="s">
        <v>25</v>
      </c>
    </row>
    <row r="3" spans="1:211">
      <c r="C3" s="69"/>
      <c r="D3" s="70"/>
      <c r="E3" s="70"/>
      <c r="F3" s="14" t="s">
        <v>216</v>
      </c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</row>
    <row r="4" spans="1:211">
      <c r="E4" s="69"/>
      <c r="F4" s="69"/>
      <c r="G4" s="25"/>
      <c r="H4" s="25"/>
      <c r="I4" s="25"/>
      <c r="J4" s="25"/>
      <c r="K4" s="71"/>
      <c r="L4" s="25"/>
      <c r="M4" s="25"/>
      <c r="N4" s="25"/>
      <c r="O4" s="25"/>
      <c r="P4" s="25"/>
      <c r="Q4" s="25"/>
      <c r="R4" s="25"/>
      <c r="S4" s="71"/>
      <c r="T4" s="25"/>
      <c r="U4" s="25"/>
      <c r="V4" s="25"/>
      <c r="W4" s="25"/>
      <c r="X4" s="25"/>
      <c r="Y4" s="25"/>
      <c r="Z4" s="25"/>
      <c r="AA4" s="71"/>
      <c r="AB4" s="25"/>
      <c r="AC4" s="25"/>
      <c r="AD4" s="25"/>
      <c r="AE4" s="25"/>
      <c r="AF4" s="25"/>
      <c r="AG4" s="25"/>
      <c r="AH4" s="25"/>
      <c r="AI4" s="71"/>
      <c r="AJ4" s="25"/>
      <c r="AK4" s="25"/>
      <c r="AL4" s="25"/>
      <c r="AM4" s="25"/>
      <c r="AN4" s="25"/>
      <c r="AO4" s="25"/>
      <c r="AP4" s="25"/>
      <c r="AQ4" s="71"/>
      <c r="AR4" s="25"/>
      <c r="AS4" s="25"/>
      <c r="AT4" s="25"/>
      <c r="AU4" s="25"/>
      <c r="AV4" s="25"/>
      <c r="AW4" s="25"/>
      <c r="AX4" s="25"/>
      <c r="AY4" s="71"/>
      <c r="AZ4" s="25"/>
      <c r="BA4" s="25"/>
      <c r="BB4" s="25"/>
      <c r="BC4" s="25"/>
      <c r="BD4" s="25"/>
      <c r="BE4" s="25"/>
      <c r="BF4" s="25"/>
      <c r="BG4" s="71"/>
      <c r="BH4" s="25"/>
      <c r="BI4" s="25"/>
      <c r="BJ4" s="25"/>
      <c r="BK4" s="25"/>
      <c r="BL4" s="25"/>
      <c r="BM4" s="25"/>
      <c r="BN4" s="25"/>
      <c r="BO4" s="71"/>
      <c r="BP4" s="25"/>
      <c r="BQ4" s="25"/>
      <c r="BR4" s="25"/>
      <c r="BS4" s="25"/>
      <c r="BT4" s="25"/>
      <c r="BU4" s="25"/>
      <c r="BV4" s="25"/>
      <c r="BW4" s="71"/>
      <c r="BX4" s="25"/>
      <c r="BY4" s="25"/>
      <c r="BZ4" s="25"/>
      <c r="CA4" s="25"/>
      <c r="CB4" s="25"/>
      <c r="CC4" s="25"/>
      <c r="CD4" s="25"/>
      <c r="CE4" s="71"/>
      <c r="CF4" s="25"/>
      <c r="CG4" s="25"/>
      <c r="CH4" s="25"/>
      <c r="CI4" s="25"/>
      <c r="CJ4" s="25"/>
      <c r="CK4" s="25"/>
      <c r="CL4" s="25"/>
      <c r="CM4" s="71"/>
      <c r="CN4" s="25"/>
      <c r="CO4" s="25"/>
      <c r="CP4" s="25"/>
      <c r="CQ4" s="25"/>
      <c r="CR4" s="25"/>
      <c r="CS4" s="25"/>
      <c r="CT4" s="25"/>
      <c r="CU4" s="71"/>
      <c r="CV4" s="25"/>
      <c r="CW4" s="25"/>
      <c r="CX4" s="25"/>
      <c r="CY4" s="25"/>
      <c r="CZ4" s="25"/>
      <c r="DA4" s="25"/>
      <c r="DB4" s="25"/>
      <c r="DC4" s="71"/>
      <c r="DD4" s="25"/>
      <c r="DE4" s="25"/>
      <c r="DF4" s="25"/>
      <c r="DG4" s="25"/>
      <c r="DH4" s="25"/>
      <c r="DI4" s="25"/>
      <c r="DJ4" s="25"/>
      <c r="DK4" s="71"/>
      <c r="DL4" s="25"/>
      <c r="DM4" s="25"/>
      <c r="DN4" s="25"/>
      <c r="DO4" s="25"/>
      <c r="DP4" s="25"/>
      <c r="DQ4" s="25"/>
      <c r="DR4" s="25"/>
      <c r="DS4" s="71"/>
      <c r="DT4" s="25"/>
      <c r="DU4" s="25"/>
      <c r="DV4" s="25"/>
      <c r="DW4" s="25"/>
      <c r="DX4" s="25"/>
      <c r="DY4" s="25"/>
      <c r="DZ4" s="25"/>
      <c r="EA4" s="71"/>
      <c r="EB4" s="25"/>
      <c r="EC4" s="25"/>
      <c r="ED4" s="25"/>
      <c r="EE4" s="25"/>
      <c r="EF4" s="25"/>
      <c r="EG4" s="25"/>
      <c r="EH4" s="25"/>
      <c r="EI4" s="71"/>
      <c r="EJ4" s="25"/>
      <c r="EK4" s="25"/>
      <c r="EL4" s="25"/>
      <c r="EM4" s="25"/>
      <c r="EN4" s="25"/>
      <c r="EO4" s="25"/>
      <c r="EP4" s="25"/>
      <c r="EQ4" s="71"/>
      <c r="ER4" s="25"/>
      <c r="ES4" s="25"/>
      <c r="ET4" s="25"/>
      <c r="EU4" s="25"/>
      <c r="EV4" s="25"/>
      <c r="EW4" s="25"/>
      <c r="EX4" s="25"/>
      <c r="EY4" s="71"/>
      <c r="EZ4" s="25"/>
      <c r="FA4" s="25"/>
      <c r="FB4" s="25"/>
      <c r="FC4" s="25"/>
      <c r="FD4" s="25"/>
      <c r="FE4" s="25"/>
      <c r="FF4" s="25"/>
      <c r="FG4" s="71"/>
      <c r="FH4" s="25"/>
      <c r="FI4" s="25"/>
      <c r="FJ4" s="25"/>
      <c r="FK4" s="25"/>
      <c r="FL4" s="25"/>
      <c r="FM4" s="25"/>
      <c r="FN4" s="25"/>
      <c r="FO4" s="71"/>
      <c r="FP4" s="25"/>
      <c r="FQ4" s="25"/>
      <c r="FR4" s="25"/>
      <c r="FS4" s="25"/>
      <c r="FT4" s="25"/>
      <c r="FU4" s="25"/>
      <c r="FV4" s="25"/>
      <c r="FW4" s="71"/>
      <c r="FX4" s="25"/>
      <c r="FY4" s="25"/>
      <c r="FZ4" s="25"/>
      <c r="GA4" s="25"/>
      <c r="GB4" s="25"/>
      <c r="GC4" s="25"/>
      <c r="GD4" s="25"/>
      <c r="GE4" s="71"/>
      <c r="GF4" s="25"/>
      <c r="GG4" s="25"/>
      <c r="GH4" s="25"/>
      <c r="GI4" s="25"/>
      <c r="GJ4" s="25"/>
      <c r="GK4" s="25"/>
      <c r="GL4" s="25"/>
      <c r="GM4" s="71"/>
      <c r="GN4" s="25"/>
      <c r="GO4" s="25"/>
      <c r="GP4" s="25"/>
      <c r="GQ4" s="25"/>
      <c r="GR4" s="25"/>
      <c r="GS4" s="25"/>
      <c r="GT4" s="25"/>
      <c r="GU4" s="71"/>
      <c r="GV4" s="25"/>
      <c r="GW4" s="25"/>
      <c r="GX4" s="25"/>
      <c r="GY4" s="25"/>
      <c r="GZ4" s="25"/>
      <c r="HA4" s="25"/>
      <c r="HB4" s="25"/>
      <c r="HC4" s="71"/>
    </row>
    <row r="5" spans="1:211" ht="52.5" customHeight="1">
      <c r="A5" s="243" t="s">
        <v>358</v>
      </c>
      <c r="B5" s="243"/>
      <c r="C5" s="243"/>
      <c r="D5" s="243"/>
      <c r="E5" s="243"/>
      <c r="F5" s="243"/>
      <c r="G5" s="25"/>
      <c r="H5" s="25"/>
      <c r="I5" s="25"/>
      <c r="J5" s="25"/>
      <c r="K5" s="71"/>
      <c r="L5" s="25"/>
      <c r="M5" s="25"/>
      <c r="N5" s="25"/>
      <c r="O5" s="25"/>
      <c r="P5" s="25"/>
      <c r="Q5" s="25"/>
      <c r="R5" s="25"/>
      <c r="S5" s="71"/>
      <c r="T5" s="25"/>
      <c r="U5" s="25"/>
      <c r="V5" s="25"/>
      <c r="W5" s="25"/>
      <c r="X5" s="25"/>
      <c r="Y5" s="25"/>
      <c r="Z5" s="25"/>
      <c r="AA5" s="71"/>
      <c r="AB5" s="25"/>
      <c r="AC5" s="25"/>
      <c r="AD5" s="25"/>
      <c r="AE5" s="25"/>
      <c r="AF5" s="25"/>
      <c r="AG5" s="25"/>
      <c r="AH5" s="25"/>
      <c r="AI5" s="71"/>
      <c r="AJ5" s="25"/>
      <c r="AK5" s="25"/>
      <c r="AL5" s="25"/>
      <c r="AM5" s="25"/>
      <c r="AN5" s="25"/>
      <c r="AO5" s="25"/>
      <c r="AP5" s="25"/>
      <c r="AQ5" s="71"/>
      <c r="AR5" s="25"/>
      <c r="AS5" s="25"/>
      <c r="AT5" s="25"/>
      <c r="AU5" s="25"/>
      <c r="AV5" s="25"/>
      <c r="AW5" s="25"/>
      <c r="AX5" s="25"/>
      <c r="AY5" s="71"/>
      <c r="AZ5" s="25"/>
      <c r="BA5" s="25"/>
      <c r="BB5" s="25"/>
      <c r="BC5" s="25"/>
      <c r="BD5" s="25"/>
      <c r="BE5" s="25"/>
      <c r="BF5" s="25"/>
      <c r="BG5" s="71"/>
      <c r="BH5" s="25"/>
      <c r="BI5" s="25"/>
      <c r="BJ5" s="25"/>
      <c r="BK5" s="25"/>
      <c r="BL5" s="25"/>
      <c r="BM5" s="25"/>
      <c r="BN5" s="25"/>
      <c r="BO5" s="71"/>
      <c r="BP5" s="25"/>
      <c r="BQ5" s="25"/>
      <c r="BR5" s="25"/>
      <c r="BS5" s="25"/>
      <c r="BT5" s="25"/>
      <c r="BU5" s="25"/>
      <c r="BV5" s="25"/>
      <c r="BW5" s="71"/>
      <c r="BX5" s="25"/>
      <c r="BY5" s="25"/>
      <c r="BZ5" s="25"/>
      <c r="CA5" s="25"/>
      <c r="CB5" s="25"/>
      <c r="CC5" s="25"/>
      <c r="CD5" s="25"/>
      <c r="CE5" s="71"/>
      <c r="CF5" s="25"/>
      <c r="CG5" s="25"/>
      <c r="CH5" s="25"/>
      <c r="CI5" s="25"/>
      <c r="CJ5" s="25"/>
      <c r="CK5" s="25"/>
      <c r="CL5" s="25"/>
      <c r="CM5" s="71"/>
      <c r="CN5" s="25"/>
      <c r="CO5" s="25"/>
      <c r="CP5" s="25"/>
      <c r="CQ5" s="25"/>
      <c r="CR5" s="25"/>
      <c r="CS5" s="25"/>
      <c r="CT5" s="25"/>
      <c r="CU5" s="71"/>
      <c r="CV5" s="25"/>
      <c r="CW5" s="25"/>
      <c r="CX5" s="25"/>
      <c r="CY5" s="25"/>
      <c r="CZ5" s="25"/>
      <c r="DA5" s="25"/>
      <c r="DB5" s="25"/>
      <c r="DC5" s="71"/>
      <c r="DD5" s="25"/>
      <c r="DE5" s="25"/>
      <c r="DF5" s="25"/>
      <c r="DG5" s="25"/>
      <c r="DH5" s="25"/>
      <c r="DI5" s="25"/>
      <c r="DJ5" s="25"/>
      <c r="DK5" s="71"/>
      <c r="DL5" s="25"/>
      <c r="DM5" s="25"/>
      <c r="DN5" s="25"/>
      <c r="DO5" s="25"/>
      <c r="DP5" s="25"/>
      <c r="DQ5" s="25"/>
      <c r="DR5" s="25"/>
      <c r="DS5" s="71"/>
      <c r="DT5" s="25"/>
      <c r="DU5" s="25"/>
      <c r="DV5" s="25"/>
      <c r="DW5" s="25"/>
      <c r="DX5" s="25"/>
      <c r="DY5" s="25"/>
      <c r="DZ5" s="25"/>
      <c r="EA5" s="71"/>
      <c r="EB5" s="25"/>
      <c r="EC5" s="25"/>
      <c r="ED5" s="25"/>
      <c r="EE5" s="25"/>
      <c r="EF5" s="25"/>
      <c r="EG5" s="25"/>
      <c r="EH5" s="25"/>
      <c r="EI5" s="71"/>
      <c r="EJ5" s="25"/>
      <c r="EK5" s="25"/>
      <c r="EL5" s="25"/>
      <c r="EM5" s="25"/>
      <c r="EN5" s="25"/>
      <c r="EO5" s="25"/>
      <c r="EP5" s="25"/>
      <c r="EQ5" s="71"/>
      <c r="ER5" s="25"/>
      <c r="ES5" s="25"/>
      <c r="ET5" s="25"/>
      <c r="EU5" s="25"/>
      <c r="EV5" s="25"/>
      <c r="EW5" s="25"/>
      <c r="EX5" s="25"/>
      <c r="EY5" s="71"/>
      <c r="EZ5" s="25"/>
      <c r="FA5" s="25"/>
      <c r="FB5" s="25"/>
      <c r="FC5" s="25"/>
      <c r="FD5" s="25"/>
      <c r="FE5" s="25"/>
      <c r="FF5" s="25"/>
      <c r="FG5" s="71"/>
      <c r="FH5" s="25"/>
      <c r="FI5" s="25"/>
      <c r="FJ5" s="25"/>
      <c r="FK5" s="25"/>
      <c r="FL5" s="25"/>
      <c r="FM5" s="25"/>
      <c r="FN5" s="25"/>
      <c r="FO5" s="71"/>
      <c r="FP5" s="25"/>
      <c r="FQ5" s="25"/>
      <c r="FR5" s="25"/>
      <c r="FS5" s="25"/>
      <c r="FT5" s="25"/>
      <c r="FU5" s="25"/>
      <c r="FV5" s="25"/>
      <c r="FW5" s="71"/>
      <c r="FX5" s="25"/>
      <c r="FY5" s="25"/>
      <c r="FZ5" s="25"/>
      <c r="GA5" s="25"/>
      <c r="GB5" s="25"/>
      <c r="GC5" s="25"/>
      <c r="GD5" s="25"/>
      <c r="GE5" s="71"/>
      <c r="GF5" s="25"/>
      <c r="GG5" s="25"/>
      <c r="GH5" s="25"/>
      <c r="GI5" s="25"/>
      <c r="GJ5" s="25"/>
      <c r="GK5" s="25"/>
      <c r="GL5" s="25"/>
      <c r="GM5" s="71"/>
      <c r="GN5" s="25"/>
      <c r="GO5" s="25"/>
      <c r="GP5" s="25"/>
      <c r="GQ5" s="25"/>
      <c r="GR5" s="25"/>
      <c r="GS5" s="25"/>
      <c r="GT5" s="25"/>
      <c r="GU5" s="71"/>
      <c r="GV5" s="25"/>
      <c r="GW5" s="25"/>
      <c r="GX5" s="25"/>
      <c r="GY5" s="25"/>
      <c r="GZ5" s="25"/>
      <c r="HA5" s="25"/>
      <c r="HB5" s="25"/>
      <c r="HC5" s="71"/>
    </row>
    <row r="6" spans="1:211" s="82" customFormat="1">
      <c r="A6" s="251" t="s">
        <v>348</v>
      </c>
      <c r="B6" s="251"/>
      <c r="C6" s="252" t="s">
        <v>349</v>
      </c>
      <c r="D6" s="253" t="s">
        <v>350</v>
      </c>
      <c r="E6" s="253"/>
      <c r="F6" s="253"/>
    </row>
    <row r="7" spans="1:211" s="82" customFormat="1">
      <c r="A7" s="251" t="s">
        <v>53</v>
      </c>
      <c r="B7" s="251" t="s">
        <v>351</v>
      </c>
      <c r="C7" s="252"/>
      <c r="D7" s="254" t="s">
        <v>123</v>
      </c>
      <c r="E7" s="180" t="s">
        <v>124</v>
      </c>
      <c r="F7" s="180"/>
    </row>
    <row r="8" spans="1:211" s="83" customFormat="1" ht="34.5">
      <c r="A8" s="251"/>
      <c r="B8" s="251"/>
      <c r="C8" s="252"/>
      <c r="D8" s="254"/>
      <c r="E8" s="180" t="s">
        <v>352</v>
      </c>
      <c r="F8" s="180" t="s">
        <v>353</v>
      </c>
    </row>
    <row r="9" spans="1:211" s="82" customFormat="1" ht="34.5">
      <c r="A9" s="181"/>
      <c r="B9" s="182"/>
      <c r="C9" s="183" t="s">
        <v>354</v>
      </c>
      <c r="D9" s="79">
        <f>E9+F9</f>
        <v>-89302.8</v>
      </c>
      <c r="E9" s="81">
        <f t="shared" ref="E9:E20" si="0">+E13</f>
        <v>0</v>
      </c>
      <c r="F9" s="184">
        <f>F10</f>
        <v>-89302.8</v>
      </c>
    </row>
    <row r="10" spans="1:211" s="82" customFormat="1">
      <c r="A10" s="185"/>
      <c r="B10" s="169"/>
      <c r="C10" s="186" t="s">
        <v>127</v>
      </c>
      <c r="D10" s="79">
        <f t="shared" ref="D10:D12" si="1">E10+F10</f>
        <v>-89302.8</v>
      </c>
      <c r="E10" s="81">
        <f t="shared" si="0"/>
        <v>0</v>
      </c>
      <c r="F10" s="187">
        <f>F11</f>
        <v>-89302.8</v>
      </c>
    </row>
    <row r="11" spans="1:211" s="125" customFormat="1" ht="34.5">
      <c r="A11" s="185"/>
      <c r="B11" s="169"/>
      <c r="C11" s="186" t="s">
        <v>128</v>
      </c>
      <c r="D11" s="79">
        <f t="shared" si="1"/>
        <v>-89302.8</v>
      </c>
      <c r="E11" s="81">
        <f t="shared" si="0"/>
        <v>0</v>
      </c>
      <c r="F11" s="187">
        <f>F12</f>
        <v>-89302.8</v>
      </c>
    </row>
    <row r="12" spans="1:211" s="125" customFormat="1" ht="34.5">
      <c r="A12" s="181"/>
      <c r="B12" s="182"/>
      <c r="C12" s="188" t="s">
        <v>355</v>
      </c>
      <c r="D12" s="79">
        <f t="shared" si="1"/>
        <v>-89302.8</v>
      </c>
      <c r="E12" s="81">
        <f t="shared" si="0"/>
        <v>0</v>
      </c>
      <c r="F12" s="184">
        <f>F13+F22</f>
        <v>-89302.8</v>
      </c>
    </row>
    <row r="13" spans="1:211" s="83" customFormat="1">
      <c r="A13" s="127">
        <v>1157</v>
      </c>
      <c r="B13" s="169"/>
      <c r="C13" s="91" t="s">
        <v>110</v>
      </c>
      <c r="D13" s="124">
        <f>SUM(E13:F13)</f>
        <v>-74479.199999999997</v>
      </c>
      <c r="E13" s="81">
        <f t="shared" si="0"/>
        <v>0</v>
      </c>
      <c r="F13" s="124">
        <f>F15</f>
        <v>-74479.199999999997</v>
      </c>
    </row>
    <row r="14" spans="1:211" s="83" customFormat="1">
      <c r="A14" s="91"/>
      <c r="B14" s="169"/>
      <c r="C14" s="91" t="s">
        <v>47</v>
      </c>
      <c r="D14" s="92"/>
      <c r="E14" s="81">
        <f t="shared" si="0"/>
        <v>0</v>
      </c>
      <c r="F14" s="92"/>
    </row>
    <row r="15" spans="1:211" s="83" customFormat="1" ht="86.25">
      <c r="A15" s="91"/>
      <c r="B15" s="127">
        <v>12021</v>
      </c>
      <c r="C15" s="91" t="s">
        <v>359</v>
      </c>
      <c r="D15" s="92">
        <f>+E15+F15</f>
        <v>-74479.199999999997</v>
      </c>
      <c r="E15" s="81">
        <f t="shared" si="0"/>
        <v>0</v>
      </c>
      <c r="F15" s="92">
        <f>+F19</f>
        <v>-74479.199999999997</v>
      </c>
    </row>
    <row r="16" spans="1:211" s="83" customFormat="1">
      <c r="A16" s="91"/>
      <c r="B16" s="169"/>
      <c r="C16" s="91" t="s">
        <v>194</v>
      </c>
      <c r="D16" s="92"/>
      <c r="E16" s="81">
        <f t="shared" si="0"/>
        <v>0</v>
      </c>
      <c r="F16" s="92"/>
    </row>
    <row r="17" spans="1:6" s="83" customFormat="1" ht="34.5">
      <c r="A17" s="91"/>
      <c r="B17" s="169"/>
      <c r="C17" s="123" t="s">
        <v>26</v>
      </c>
      <c r="D17" s="92">
        <f>+E17+F17</f>
        <v>-74479.199999999997</v>
      </c>
      <c r="E17" s="81">
        <f t="shared" si="0"/>
        <v>0</v>
      </c>
      <c r="F17" s="92">
        <f>+F15</f>
        <v>-74479.199999999997</v>
      </c>
    </row>
    <row r="18" spans="1:6" s="83" customFormat="1" ht="34.5">
      <c r="A18" s="91"/>
      <c r="B18" s="169"/>
      <c r="C18" s="91" t="s">
        <v>196</v>
      </c>
      <c r="D18" s="92"/>
      <c r="E18" s="81">
        <f t="shared" si="0"/>
        <v>0</v>
      </c>
      <c r="F18" s="92"/>
    </row>
    <row r="19" spans="1:6" s="83" customFormat="1">
      <c r="A19" s="91"/>
      <c r="B19" s="169"/>
      <c r="C19" s="91" t="s">
        <v>197</v>
      </c>
      <c r="D19" s="93">
        <f>+E19+F19</f>
        <v>-74479.199999999997</v>
      </c>
      <c r="E19" s="81">
        <f t="shared" si="0"/>
        <v>0</v>
      </c>
      <c r="F19" s="93">
        <f>+F20</f>
        <v>-74479.199999999997</v>
      </c>
    </row>
    <row r="20" spans="1:6" s="83" customFormat="1">
      <c r="A20" s="91"/>
      <c r="B20" s="169"/>
      <c r="C20" s="94" t="s">
        <v>198</v>
      </c>
      <c r="D20" s="93">
        <f>+E20+F20</f>
        <v>-74479.199999999997</v>
      </c>
      <c r="E20" s="81">
        <f t="shared" si="0"/>
        <v>0</v>
      </c>
      <c r="F20" s="93">
        <f>'1'!D45</f>
        <v>-74479.199999999997</v>
      </c>
    </row>
    <row r="22" spans="1:6" s="83" customFormat="1">
      <c r="A22" s="189">
        <v>1004</v>
      </c>
      <c r="B22" s="169"/>
      <c r="C22" s="190" t="s">
        <v>356</v>
      </c>
      <c r="D22" s="79">
        <f>E22+F22</f>
        <v>-14823.6</v>
      </c>
      <c r="E22" s="81">
        <f t="shared" ref="E22:E29" si="2">+E26</f>
        <v>0</v>
      </c>
      <c r="F22" s="79">
        <f>F24</f>
        <v>-14823.6</v>
      </c>
    </row>
    <row r="23" spans="1:6" s="83" customFormat="1">
      <c r="A23" s="185"/>
      <c r="B23" s="169"/>
      <c r="C23" s="190" t="s">
        <v>47</v>
      </c>
      <c r="D23" s="79"/>
      <c r="E23" s="81">
        <f t="shared" si="2"/>
        <v>0</v>
      </c>
      <c r="F23" s="79"/>
    </row>
    <row r="24" spans="1:6" s="83" customFormat="1" ht="86.25">
      <c r="A24" s="91"/>
      <c r="B24" s="127">
        <v>31005</v>
      </c>
      <c r="C24" s="91" t="s">
        <v>360</v>
      </c>
      <c r="D24" s="92">
        <f>+E24+F24</f>
        <v>-14823.6</v>
      </c>
      <c r="E24" s="81">
        <f t="shared" si="2"/>
        <v>0</v>
      </c>
      <c r="F24" s="92">
        <f>+F28</f>
        <v>-14823.6</v>
      </c>
    </row>
    <row r="25" spans="1:6" s="83" customFormat="1">
      <c r="A25" s="91"/>
      <c r="B25" s="169"/>
      <c r="C25" s="91" t="s">
        <v>194</v>
      </c>
      <c r="D25" s="92"/>
      <c r="E25" s="81">
        <f t="shared" si="2"/>
        <v>0</v>
      </c>
      <c r="F25" s="92"/>
    </row>
    <row r="26" spans="1:6" s="83" customFormat="1" ht="51.75">
      <c r="A26" s="91"/>
      <c r="B26" s="169"/>
      <c r="C26" s="123" t="s">
        <v>357</v>
      </c>
      <c r="D26" s="92">
        <f>+E26+F26</f>
        <v>-14823.6</v>
      </c>
      <c r="E26" s="81">
        <f t="shared" si="2"/>
        <v>0</v>
      </c>
      <c r="F26" s="92">
        <f>+F24</f>
        <v>-14823.6</v>
      </c>
    </row>
    <row r="27" spans="1:6" s="83" customFormat="1" ht="34.5">
      <c r="A27" s="91"/>
      <c r="B27" s="169"/>
      <c r="C27" s="91" t="s">
        <v>196</v>
      </c>
      <c r="D27" s="92"/>
      <c r="E27" s="81">
        <f t="shared" si="2"/>
        <v>0</v>
      </c>
      <c r="F27" s="92"/>
    </row>
    <row r="28" spans="1:6" s="83" customFormat="1">
      <c r="A28" s="91"/>
      <c r="B28" s="169"/>
      <c r="C28" s="91" t="s">
        <v>197</v>
      </c>
      <c r="D28" s="93">
        <f>+E28+F28</f>
        <v>-14823.6</v>
      </c>
      <c r="E28" s="81">
        <f t="shared" si="2"/>
        <v>0</v>
      </c>
      <c r="F28" s="93">
        <f>F29</f>
        <v>-14823.6</v>
      </c>
    </row>
    <row r="29" spans="1:6" s="83" customFormat="1">
      <c r="A29" s="91"/>
      <c r="B29" s="169"/>
      <c r="C29" s="94" t="s">
        <v>198</v>
      </c>
      <c r="D29" s="93">
        <f t="shared" ref="D29" si="3">+E29+F29</f>
        <v>-14823.6</v>
      </c>
      <c r="E29" s="81">
        <f t="shared" si="2"/>
        <v>0</v>
      </c>
      <c r="F29" s="93">
        <f>'1'!D83</f>
        <v>-14823.6</v>
      </c>
    </row>
  </sheetData>
  <mergeCells count="7">
    <mergeCell ref="A5:F5"/>
    <mergeCell ref="A6:B6"/>
    <mergeCell ref="C6:C8"/>
    <mergeCell ref="D6:F6"/>
    <mergeCell ref="A7:A8"/>
    <mergeCell ref="B7:B8"/>
    <mergeCell ref="D7:D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2"/>
  <sheetViews>
    <sheetView topLeftCell="A103" zoomScaleNormal="100" workbookViewId="0">
      <selection activeCell="C109" sqref="C109"/>
    </sheetView>
  </sheetViews>
  <sheetFormatPr defaultRowHeight="17.25"/>
  <cols>
    <col min="1" max="1" width="31.28515625" style="12" customWidth="1"/>
    <col min="2" max="2" width="62.5703125" style="12" customWidth="1"/>
    <col min="3" max="3" width="28.7109375" style="139" customWidth="1"/>
    <col min="4" max="5" width="9.140625" style="12"/>
    <col min="6" max="6" width="11.5703125" style="12" bestFit="1" customWidth="1"/>
    <col min="7" max="16384" width="9.140625" style="12"/>
  </cols>
  <sheetData>
    <row r="1" spans="1:3" ht="21" customHeight="1">
      <c r="C1" s="139" t="s">
        <v>361</v>
      </c>
    </row>
    <row r="2" spans="1:3" ht="21" customHeight="1">
      <c r="C2" s="139" t="s">
        <v>168</v>
      </c>
    </row>
    <row r="3" spans="1:3" ht="21" customHeight="1">
      <c r="C3" s="139" t="s">
        <v>155</v>
      </c>
    </row>
    <row r="4" spans="1:3">
      <c r="A4" s="130"/>
    </row>
    <row r="5" spans="1:3">
      <c r="A5" s="130"/>
    </row>
    <row r="6" spans="1:3" ht="52.5" customHeight="1">
      <c r="A6" s="259" t="s">
        <v>169</v>
      </c>
      <c r="B6" s="259"/>
      <c r="C6" s="259"/>
    </row>
    <row r="8" spans="1:3">
      <c r="B8" s="12" t="s">
        <v>24</v>
      </c>
    </row>
    <row r="9" spans="1:3" ht="21" customHeight="1">
      <c r="A9" s="135" t="s">
        <v>156</v>
      </c>
    </row>
    <row r="10" spans="1:3" ht="9" customHeight="1"/>
    <row r="11" spans="1:3">
      <c r="A11" s="73" t="s">
        <v>27</v>
      </c>
      <c r="B11" s="73" t="s">
        <v>28</v>
      </c>
    </row>
    <row r="12" spans="1:3">
      <c r="A12" s="73" t="s">
        <v>59</v>
      </c>
      <c r="B12" s="73" t="s">
        <v>60</v>
      </c>
    </row>
    <row r="14" spans="1:3">
      <c r="A14" s="12" t="s">
        <v>29</v>
      </c>
    </row>
    <row r="15" spans="1:3" ht="7.5" customHeight="1"/>
    <row r="16" spans="1:3" ht="57.75" customHeight="1">
      <c r="A16" s="73" t="s">
        <v>30</v>
      </c>
      <c r="B16" s="73" t="s">
        <v>59</v>
      </c>
      <c r="C16" s="26" t="s">
        <v>218</v>
      </c>
    </row>
    <row r="17" spans="1:3">
      <c r="A17" s="73" t="s">
        <v>31</v>
      </c>
      <c r="B17" s="73" t="s">
        <v>58</v>
      </c>
      <c r="C17" s="137" t="s">
        <v>87</v>
      </c>
    </row>
    <row r="18" spans="1:3" ht="34.5">
      <c r="A18" s="73" t="s">
        <v>32</v>
      </c>
      <c r="B18" s="131" t="s">
        <v>157</v>
      </c>
      <c r="C18" s="137"/>
    </row>
    <row r="19" spans="1:3" ht="34.5">
      <c r="A19" s="73" t="s">
        <v>33</v>
      </c>
      <c r="B19" s="131" t="s">
        <v>158</v>
      </c>
      <c r="C19" s="137"/>
    </row>
    <row r="20" spans="1:3">
      <c r="A20" s="131" t="s">
        <v>34</v>
      </c>
      <c r="B20" s="131" t="s">
        <v>35</v>
      </c>
      <c r="C20" s="137"/>
    </row>
    <row r="21" spans="1:3" ht="51.75">
      <c r="A21" s="131" t="s">
        <v>38</v>
      </c>
      <c r="B21" s="73" t="s">
        <v>55</v>
      </c>
      <c r="C21" s="137"/>
    </row>
    <row r="22" spans="1:3">
      <c r="A22" s="132" t="s">
        <v>36</v>
      </c>
      <c r="B22" s="133"/>
      <c r="C22" s="137"/>
    </row>
    <row r="23" spans="1:3">
      <c r="A23" s="132" t="s">
        <v>159</v>
      </c>
      <c r="B23" s="133"/>
      <c r="C23" s="137">
        <v>20</v>
      </c>
    </row>
    <row r="24" spans="1:3">
      <c r="A24" s="73" t="s">
        <v>37</v>
      </c>
      <c r="B24" s="73"/>
      <c r="C24" s="138">
        <f>-C39-C51-C70-C87-C98-C108-C126-C141-C156-C172</f>
        <v>438388.1</v>
      </c>
    </row>
    <row r="26" spans="1:3" s="109" customFormat="1">
      <c r="A26" s="73" t="s">
        <v>27</v>
      </c>
      <c r="B26" s="73" t="s">
        <v>28</v>
      </c>
      <c r="C26" s="193"/>
    </row>
    <row r="27" spans="1:3" s="109" customFormat="1">
      <c r="A27" s="73" t="s">
        <v>182</v>
      </c>
      <c r="B27" s="73" t="s">
        <v>228</v>
      </c>
      <c r="C27" s="194"/>
    </row>
    <row r="28" spans="1:3" s="109" customFormat="1">
      <c r="C28" s="195"/>
    </row>
    <row r="29" spans="1:3" s="109" customFormat="1">
      <c r="A29" s="165" t="s">
        <v>29</v>
      </c>
      <c r="B29" s="163"/>
      <c r="C29" s="196"/>
    </row>
    <row r="30" spans="1:3" s="109" customFormat="1">
      <c r="C30" s="195"/>
    </row>
    <row r="31" spans="1:3" s="109" customFormat="1" ht="69">
      <c r="A31" s="134" t="s">
        <v>30</v>
      </c>
      <c r="B31" s="134" t="s">
        <v>182</v>
      </c>
      <c r="C31" s="26" t="s">
        <v>219</v>
      </c>
    </row>
    <row r="32" spans="1:3" s="109" customFormat="1">
      <c r="A32" s="160" t="s">
        <v>31</v>
      </c>
      <c r="B32" s="159" t="s">
        <v>170</v>
      </c>
      <c r="C32" s="137" t="s">
        <v>87</v>
      </c>
    </row>
    <row r="33" spans="1:3" s="109" customFormat="1" ht="86.25">
      <c r="A33" s="160" t="s">
        <v>32</v>
      </c>
      <c r="B33" s="159" t="s">
        <v>171</v>
      </c>
      <c r="C33" s="137"/>
    </row>
    <row r="34" spans="1:3" s="109" customFormat="1" ht="51.75">
      <c r="A34" s="160" t="s">
        <v>33</v>
      </c>
      <c r="B34" s="159" t="s">
        <v>172</v>
      </c>
      <c r="C34" s="137"/>
    </row>
    <row r="35" spans="1:3" s="109" customFormat="1">
      <c r="A35" s="160" t="s">
        <v>34</v>
      </c>
      <c r="B35" s="159" t="s">
        <v>35</v>
      </c>
      <c r="C35" s="137"/>
    </row>
    <row r="36" spans="1:3" s="109" customFormat="1" ht="34.5">
      <c r="A36" s="160" t="s">
        <v>163</v>
      </c>
      <c r="B36" s="159" t="s">
        <v>173</v>
      </c>
      <c r="C36" s="137"/>
    </row>
    <row r="37" spans="1:3" s="109" customFormat="1">
      <c r="A37" s="260" t="s">
        <v>36</v>
      </c>
      <c r="B37" s="260"/>
      <c r="C37" s="137"/>
    </row>
    <row r="38" spans="1:3" s="109" customFormat="1" ht="80.25" customHeight="1">
      <c r="A38" s="255" t="s">
        <v>174</v>
      </c>
      <c r="B38" s="255"/>
      <c r="C38" s="137" t="s">
        <v>160</v>
      </c>
    </row>
    <row r="39" spans="1:3" s="109" customFormat="1" ht="17.25" customHeight="1">
      <c r="A39" s="261" t="s">
        <v>37</v>
      </c>
      <c r="B39" s="261"/>
      <c r="C39" s="138">
        <v>-10173</v>
      </c>
    </row>
    <row r="40" spans="1:3" s="109" customFormat="1">
      <c r="C40" s="195"/>
    </row>
    <row r="41" spans="1:3" s="109" customFormat="1" ht="69">
      <c r="A41" s="108" t="s">
        <v>30</v>
      </c>
      <c r="B41" s="159" t="s">
        <v>182</v>
      </c>
      <c r="C41" s="40" t="s">
        <v>219</v>
      </c>
    </row>
    <row r="42" spans="1:3" s="109" customFormat="1">
      <c r="A42" s="108" t="s">
        <v>31</v>
      </c>
      <c r="B42" s="159" t="s">
        <v>175</v>
      </c>
      <c r="C42" s="40" t="s">
        <v>87</v>
      </c>
    </row>
    <row r="43" spans="1:3" s="109" customFormat="1" ht="51.75">
      <c r="A43" s="108" t="s">
        <v>32</v>
      </c>
      <c r="B43" s="159" t="s">
        <v>176</v>
      </c>
      <c r="C43" s="40"/>
    </row>
    <row r="44" spans="1:3" s="109" customFormat="1" ht="51.75">
      <c r="A44" s="108" t="s">
        <v>33</v>
      </c>
      <c r="B44" s="159" t="s">
        <v>177</v>
      </c>
      <c r="C44" s="40"/>
    </row>
    <row r="45" spans="1:3" s="109" customFormat="1">
      <c r="A45" s="108" t="s">
        <v>34</v>
      </c>
      <c r="B45" s="159" t="s">
        <v>35</v>
      </c>
      <c r="C45" s="40"/>
    </row>
    <row r="46" spans="1:3" s="109" customFormat="1" ht="51.75">
      <c r="A46" s="108" t="s">
        <v>167</v>
      </c>
      <c r="B46" s="159" t="s">
        <v>178</v>
      </c>
      <c r="C46" s="40"/>
    </row>
    <row r="47" spans="1:3" s="109" customFormat="1">
      <c r="A47" s="257" t="s">
        <v>36</v>
      </c>
      <c r="B47" s="257"/>
      <c r="C47" s="40"/>
    </row>
    <row r="48" spans="1:3" s="109" customFormat="1">
      <c r="A48" s="255" t="s">
        <v>179</v>
      </c>
      <c r="B48" s="255"/>
      <c r="C48" s="197" t="s">
        <v>160</v>
      </c>
    </row>
    <row r="49" spans="1:3" s="109" customFormat="1">
      <c r="A49" s="255" t="s">
        <v>180</v>
      </c>
      <c r="B49" s="255"/>
      <c r="C49" s="197">
        <v>0</v>
      </c>
    </row>
    <row r="50" spans="1:3" s="109" customFormat="1">
      <c r="A50" s="255" t="s">
        <v>181</v>
      </c>
      <c r="B50" s="255"/>
      <c r="C50" s="197">
        <v>0</v>
      </c>
    </row>
    <row r="51" spans="1:3" s="109" customFormat="1">
      <c r="A51" s="258" t="s">
        <v>37</v>
      </c>
      <c r="B51" s="258"/>
      <c r="C51" s="48">
        <v>-38986.400000000001</v>
      </c>
    </row>
    <row r="52" spans="1:3" s="109" customFormat="1">
      <c r="C52" s="195"/>
    </row>
    <row r="53" spans="1:3" s="109" customFormat="1" ht="69">
      <c r="A53" s="108" t="s">
        <v>30</v>
      </c>
      <c r="B53" s="159" t="s">
        <v>182</v>
      </c>
      <c r="C53" s="197" t="s">
        <v>219</v>
      </c>
    </row>
    <row r="54" spans="1:3" s="109" customFormat="1">
      <c r="A54" s="108" t="s">
        <v>31</v>
      </c>
      <c r="B54" s="159" t="s">
        <v>183</v>
      </c>
      <c r="C54" s="40" t="s">
        <v>87</v>
      </c>
    </row>
    <row r="55" spans="1:3" s="109" customFormat="1" ht="69">
      <c r="A55" s="108" t="s">
        <v>32</v>
      </c>
      <c r="B55" s="159" t="s">
        <v>161</v>
      </c>
      <c r="C55" s="40"/>
    </row>
    <row r="56" spans="1:3" s="109" customFormat="1">
      <c r="A56" s="108" t="s">
        <v>33</v>
      </c>
      <c r="B56" s="159" t="s">
        <v>162</v>
      </c>
      <c r="C56" s="40"/>
    </row>
    <row r="57" spans="1:3" s="109" customFormat="1">
      <c r="A57" s="108" t="s">
        <v>34</v>
      </c>
      <c r="B57" s="159" t="s">
        <v>35</v>
      </c>
      <c r="C57" s="40"/>
    </row>
    <row r="58" spans="1:3" s="109" customFormat="1" ht="34.5">
      <c r="A58" s="108" t="s">
        <v>163</v>
      </c>
      <c r="B58" s="159" t="s">
        <v>164</v>
      </c>
      <c r="C58" s="40"/>
    </row>
    <row r="59" spans="1:3" s="109" customFormat="1">
      <c r="A59" s="257" t="s">
        <v>36</v>
      </c>
      <c r="B59" s="257"/>
      <c r="C59" s="40"/>
    </row>
    <row r="60" spans="1:3" s="109" customFormat="1">
      <c r="A60" s="255" t="s">
        <v>184</v>
      </c>
      <c r="B60" s="255"/>
      <c r="C60" s="197">
        <v>0</v>
      </c>
    </row>
    <row r="61" spans="1:3" s="109" customFormat="1">
      <c r="A61" s="255" t="s">
        <v>165</v>
      </c>
      <c r="B61" s="255"/>
      <c r="C61" s="197">
        <v>0</v>
      </c>
    </row>
    <row r="62" spans="1:3" s="109" customFormat="1">
      <c r="A62" s="255" t="s">
        <v>185</v>
      </c>
      <c r="B62" s="255"/>
      <c r="C62" s="197">
        <v>0</v>
      </c>
    </row>
    <row r="63" spans="1:3" s="109" customFormat="1">
      <c r="A63" s="255" t="s">
        <v>186</v>
      </c>
      <c r="B63" s="255"/>
      <c r="C63" s="197">
        <v>0</v>
      </c>
    </row>
    <row r="64" spans="1:3" s="109" customFormat="1">
      <c r="A64" s="255" t="s">
        <v>187</v>
      </c>
      <c r="B64" s="255"/>
      <c r="C64" s="197">
        <v>0</v>
      </c>
    </row>
    <row r="65" spans="1:3" s="109" customFormat="1">
      <c r="A65" s="255" t="s">
        <v>188</v>
      </c>
      <c r="B65" s="255"/>
      <c r="C65" s="197">
        <v>0</v>
      </c>
    </row>
    <row r="66" spans="1:3" s="109" customFormat="1">
      <c r="A66" s="255" t="s">
        <v>189</v>
      </c>
      <c r="B66" s="255"/>
      <c r="C66" s="197">
        <v>0</v>
      </c>
    </row>
    <row r="67" spans="1:3" s="109" customFormat="1">
      <c r="A67" s="255" t="s">
        <v>166</v>
      </c>
      <c r="B67" s="255"/>
      <c r="C67" s="197">
        <v>0</v>
      </c>
    </row>
    <row r="68" spans="1:3" s="109" customFormat="1">
      <c r="A68" s="255" t="s">
        <v>190</v>
      </c>
      <c r="B68" s="255"/>
      <c r="C68" s="197">
        <v>0</v>
      </c>
    </row>
    <row r="69" spans="1:3" s="109" customFormat="1">
      <c r="A69" s="255" t="s">
        <v>191</v>
      </c>
      <c r="B69" s="255"/>
      <c r="C69" s="197">
        <v>0</v>
      </c>
    </row>
    <row r="70" spans="1:3" s="109" customFormat="1">
      <c r="A70" s="258" t="s">
        <v>37</v>
      </c>
      <c r="B70" s="258"/>
      <c r="C70" s="48">
        <v>-11637.9</v>
      </c>
    </row>
    <row r="71" spans="1:3" s="109" customFormat="1">
      <c r="C71" s="195"/>
    </row>
    <row r="72" spans="1:3" s="109" customFormat="1" ht="69">
      <c r="A72" s="108" t="s">
        <v>30</v>
      </c>
      <c r="B72" s="159" t="s">
        <v>182</v>
      </c>
      <c r="C72" s="197" t="s">
        <v>219</v>
      </c>
    </row>
    <row r="73" spans="1:3" s="109" customFormat="1">
      <c r="A73" s="108" t="s">
        <v>31</v>
      </c>
      <c r="B73" s="159" t="s">
        <v>229</v>
      </c>
      <c r="C73" s="197" t="s">
        <v>87</v>
      </c>
    </row>
    <row r="74" spans="1:3" s="109" customFormat="1" ht="69">
      <c r="A74" s="108" t="s">
        <v>32</v>
      </c>
      <c r="B74" s="159" t="s">
        <v>230</v>
      </c>
      <c r="C74" s="40"/>
    </row>
    <row r="75" spans="1:3" s="109" customFormat="1" ht="51.75">
      <c r="A75" s="108" t="s">
        <v>33</v>
      </c>
      <c r="B75" s="159" t="s">
        <v>231</v>
      </c>
      <c r="C75" s="40"/>
    </row>
    <row r="76" spans="1:3" s="109" customFormat="1">
      <c r="A76" s="108" t="s">
        <v>34</v>
      </c>
      <c r="B76" s="159" t="s">
        <v>35</v>
      </c>
      <c r="C76" s="40"/>
    </row>
    <row r="77" spans="1:3" s="109" customFormat="1" ht="34.5">
      <c r="A77" s="108" t="s">
        <v>163</v>
      </c>
      <c r="B77" s="159" t="s">
        <v>232</v>
      </c>
      <c r="C77" s="40"/>
    </row>
    <row r="78" spans="1:3" s="109" customFormat="1">
      <c r="A78" s="257" t="s">
        <v>36</v>
      </c>
      <c r="B78" s="257"/>
      <c r="C78" s="40"/>
    </row>
    <row r="79" spans="1:3" s="109" customFormat="1">
      <c r="A79" s="255" t="s">
        <v>233</v>
      </c>
      <c r="B79" s="255"/>
      <c r="C79" s="40">
        <v>0</v>
      </c>
    </row>
    <row r="80" spans="1:3" s="109" customFormat="1">
      <c r="A80" s="255" t="s">
        <v>234</v>
      </c>
      <c r="B80" s="255"/>
      <c r="C80" s="40">
        <v>0</v>
      </c>
    </row>
    <row r="81" spans="1:3" s="109" customFormat="1">
      <c r="A81" s="255" t="s">
        <v>235</v>
      </c>
      <c r="B81" s="255"/>
      <c r="C81" s="40">
        <v>0</v>
      </c>
    </row>
    <row r="82" spans="1:3" s="109" customFormat="1">
      <c r="A82" s="255" t="s">
        <v>236</v>
      </c>
      <c r="B82" s="255"/>
      <c r="C82" s="40">
        <v>0</v>
      </c>
    </row>
    <row r="83" spans="1:3" s="109" customFormat="1">
      <c r="A83" s="255" t="s">
        <v>237</v>
      </c>
      <c r="B83" s="255"/>
      <c r="C83" s="40">
        <v>0</v>
      </c>
    </row>
    <row r="84" spans="1:3" s="109" customFormat="1">
      <c r="A84" s="255" t="s">
        <v>238</v>
      </c>
      <c r="B84" s="255"/>
      <c r="C84" s="40">
        <v>0</v>
      </c>
    </row>
    <row r="85" spans="1:3" s="109" customFormat="1">
      <c r="A85" s="255" t="s">
        <v>239</v>
      </c>
      <c r="B85" s="255"/>
      <c r="C85" s="40">
        <v>0</v>
      </c>
    </row>
    <row r="86" spans="1:3" s="109" customFormat="1">
      <c r="A86" s="255" t="s">
        <v>240</v>
      </c>
      <c r="B86" s="255"/>
      <c r="C86" s="40">
        <v>0</v>
      </c>
    </row>
    <row r="87" spans="1:3" s="109" customFormat="1">
      <c r="A87" s="258" t="s">
        <v>37</v>
      </c>
      <c r="B87" s="258"/>
      <c r="C87" s="138">
        <v>-206252.79999999999</v>
      </c>
    </row>
    <row r="88" spans="1:3" s="109" customFormat="1">
      <c r="A88" s="108"/>
      <c r="B88" s="108"/>
      <c r="C88" s="138"/>
    </row>
    <row r="89" spans="1:3" s="109" customFormat="1" ht="69">
      <c r="A89" s="108" t="s">
        <v>30</v>
      </c>
      <c r="B89" s="159" t="s">
        <v>182</v>
      </c>
      <c r="C89" s="197" t="s">
        <v>219</v>
      </c>
    </row>
    <row r="90" spans="1:3" s="109" customFormat="1">
      <c r="A90" s="108" t="s">
        <v>31</v>
      </c>
      <c r="B90" s="159" t="s">
        <v>256</v>
      </c>
      <c r="C90" s="197" t="s">
        <v>87</v>
      </c>
    </row>
    <row r="91" spans="1:3" s="109" customFormat="1" ht="86.25">
      <c r="A91" s="108" t="s">
        <v>32</v>
      </c>
      <c r="B91" s="159" t="s">
        <v>257</v>
      </c>
      <c r="C91" s="40"/>
    </row>
    <row r="92" spans="1:3" s="109" customFormat="1" ht="34.5">
      <c r="A92" s="108" t="s">
        <v>33</v>
      </c>
      <c r="B92" s="159" t="s">
        <v>258</v>
      </c>
      <c r="C92" s="40"/>
    </row>
    <row r="93" spans="1:3" s="109" customFormat="1">
      <c r="A93" s="108" t="s">
        <v>34</v>
      </c>
      <c r="B93" s="159" t="s">
        <v>35</v>
      </c>
      <c r="C93" s="40"/>
    </row>
    <row r="94" spans="1:3" s="109" customFormat="1" ht="34.5">
      <c r="A94" s="108" t="s">
        <v>163</v>
      </c>
      <c r="B94" s="159" t="s">
        <v>173</v>
      </c>
      <c r="C94" s="40"/>
    </row>
    <row r="95" spans="1:3" s="109" customFormat="1">
      <c r="A95" s="257" t="s">
        <v>36</v>
      </c>
      <c r="B95" s="257"/>
      <c r="C95" s="40"/>
    </row>
    <row r="96" spans="1:3" s="109" customFormat="1">
      <c r="A96" s="255" t="s">
        <v>259</v>
      </c>
      <c r="B96" s="255"/>
      <c r="C96" s="40">
        <v>0</v>
      </c>
    </row>
    <row r="97" spans="1:3" s="109" customFormat="1">
      <c r="A97" s="255" t="s">
        <v>260</v>
      </c>
      <c r="B97" s="255"/>
      <c r="C97" s="40">
        <v>0</v>
      </c>
    </row>
    <row r="98" spans="1:3" s="109" customFormat="1">
      <c r="A98" s="255" t="s">
        <v>37</v>
      </c>
      <c r="B98" s="255"/>
      <c r="C98" s="138">
        <v>-74479.199999999997</v>
      </c>
    </row>
    <row r="100" spans="1:3" s="109" customFormat="1" ht="69">
      <c r="A100" s="108" t="s">
        <v>30</v>
      </c>
      <c r="B100" s="159" t="s">
        <v>182</v>
      </c>
      <c r="C100" s="197" t="s">
        <v>219</v>
      </c>
    </row>
    <row r="101" spans="1:3" s="109" customFormat="1">
      <c r="A101" s="108" t="s">
        <v>31</v>
      </c>
      <c r="B101" s="159" t="s">
        <v>296</v>
      </c>
      <c r="C101" s="197" t="s">
        <v>87</v>
      </c>
    </row>
    <row r="102" spans="1:3" s="109" customFormat="1" ht="86.25">
      <c r="A102" s="108" t="s">
        <v>32</v>
      </c>
      <c r="B102" s="159" t="s">
        <v>297</v>
      </c>
      <c r="C102" s="40"/>
    </row>
    <row r="103" spans="1:3" s="109" customFormat="1" ht="51.75">
      <c r="A103" s="108" t="s">
        <v>33</v>
      </c>
      <c r="B103" s="159" t="s">
        <v>298</v>
      </c>
      <c r="C103" s="40"/>
    </row>
    <row r="104" spans="1:3" s="109" customFormat="1">
      <c r="A104" s="108" t="s">
        <v>34</v>
      </c>
      <c r="B104" s="159" t="s">
        <v>35</v>
      </c>
      <c r="C104" s="40"/>
    </row>
    <row r="105" spans="1:3" s="109" customFormat="1" ht="34.5">
      <c r="A105" s="108" t="s">
        <v>163</v>
      </c>
      <c r="B105" s="159" t="s">
        <v>173</v>
      </c>
      <c r="C105" s="40"/>
    </row>
    <row r="106" spans="1:3" s="109" customFormat="1">
      <c r="A106" s="257" t="s">
        <v>36</v>
      </c>
      <c r="B106" s="257"/>
      <c r="C106" s="40"/>
    </row>
    <row r="107" spans="1:3" s="109" customFormat="1">
      <c r="A107" s="255" t="s">
        <v>299</v>
      </c>
      <c r="B107" s="255"/>
      <c r="C107" s="280">
        <v>-7</v>
      </c>
    </row>
    <row r="108" spans="1:3" s="109" customFormat="1">
      <c r="A108" s="255" t="s">
        <v>37</v>
      </c>
      <c r="B108" s="255"/>
      <c r="C108" s="48">
        <v>-11013.6</v>
      </c>
    </row>
    <row r="109" spans="1:3" s="164" customFormat="1" ht="15">
      <c r="C109" s="198"/>
    </row>
    <row r="110" spans="1:3" s="109" customFormat="1">
      <c r="A110" s="108" t="s">
        <v>27</v>
      </c>
      <c r="B110" s="159" t="s">
        <v>28</v>
      </c>
      <c r="C110" s="199"/>
    </row>
    <row r="111" spans="1:3" s="109" customFormat="1">
      <c r="A111" s="108" t="s">
        <v>261</v>
      </c>
      <c r="B111" s="159" t="s">
        <v>302</v>
      </c>
      <c r="C111" s="199"/>
    </row>
    <row r="112" spans="1:3" s="109" customFormat="1">
      <c r="A112" s="164"/>
      <c r="B112" s="164"/>
      <c r="C112" s="199"/>
    </row>
    <row r="113" spans="1:3" s="109" customFormat="1">
      <c r="A113" s="109" t="s">
        <v>29</v>
      </c>
      <c r="B113" s="164"/>
      <c r="C113" s="199"/>
    </row>
    <row r="114" spans="1:3" s="109" customFormat="1">
      <c r="A114" s="164"/>
      <c r="B114" s="164"/>
      <c r="C114" s="199"/>
    </row>
    <row r="115" spans="1:3" s="109" customFormat="1" ht="69">
      <c r="A115" s="108" t="s">
        <v>30</v>
      </c>
      <c r="B115" s="159" t="s">
        <v>261</v>
      </c>
      <c r="C115" s="197" t="s">
        <v>219</v>
      </c>
    </row>
    <row r="116" spans="1:3" s="109" customFormat="1">
      <c r="A116" s="108" t="s">
        <v>31</v>
      </c>
      <c r="B116" s="159" t="s">
        <v>262</v>
      </c>
      <c r="C116" s="197" t="s">
        <v>87</v>
      </c>
    </row>
    <row r="117" spans="1:3" s="109" customFormat="1" ht="69">
      <c r="A117" s="108" t="s">
        <v>32</v>
      </c>
      <c r="B117" s="159" t="s">
        <v>263</v>
      </c>
      <c r="C117" s="40"/>
    </row>
    <row r="118" spans="1:3" s="109" customFormat="1" ht="34.5">
      <c r="A118" s="108" t="s">
        <v>33</v>
      </c>
      <c r="B118" s="159" t="s">
        <v>264</v>
      </c>
      <c r="C118" s="40"/>
    </row>
    <row r="119" spans="1:3" s="109" customFormat="1" ht="51.75">
      <c r="A119" s="108" t="s">
        <v>34</v>
      </c>
      <c r="B119" s="159" t="s">
        <v>265</v>
      </c>
      <c r="C119" s="40"/>
    </row>
    <row r="120" spans="1:3" s="109" customFormat="1" ht="51.75">
      <c r="A120" s="108" t="s">
        <v>167</v>
      </c>
      <c r="B120" s="159" t="s">
        <v>266</v>
      </c>
      <c r="C120" s="40"/>
    </row>
    <row r="121" spans="1:3" s="109" customFormat="1">
      <c r="A121" s="257" t="s">
        <v>36</v>
      </c>
      <c r="B121" s="257"/>
      <c r="C121" s="40"/>
    </row>
    <row r="122" spans="1:3" s="109" customFormat="1">
      <c r="A122" s="255" t="s">
        <v>267</v>
      </c>
      <c r="B122" s="255"/>
      <c r="C122" s="40">
        <v>0</v>
      </c>
    </row>
    <row r="123" spans="1:3" s="109" customFormat="1">
      <c r="A123" s="255" t="s">
        <v>268</v>
      </c>
      <c r="B123" s="255"/>
      <c r="C123" s="40">
        <v>0</v>
      </c>
    </row>
    <row r="124" spans="1:3" s="109" customFormat="1">
      <c r="A124" s="255" t="s">
        <v>269</v>
      </c>
      <c r="B124" s="255"/>
      <c r="C124" s="40">
        <v>0</v>
      </c>
    </row>
    <row r="125" spans="1:3" s="109" customFormat="1">
      <c r="A125" s="255" t="s">
        <v>270</v>
      </c>
      <c r="B125" s="255"/>
      <c r="C125" s="40">
        <v>0</v>
      </c>
    </row>
    <row r="126" spans="1:3" s="109" customFormat="1">
      <c r="A126" s="255" t="s">
        <v>37</v>
      </c>
      <c r="B126" s="255"/>
      <c r="C126" s="48">
        <v>-24397.200000000001</v>
      </c>
    </row>
    <row r="128" spans="1:3" s="109" customFormat="1" ht="69">
      <c r="A128" s="108" t="s">
        <v>30</v>
      </c>
      <c r="B128" s="159" t="s">
        <v>261</v>
      </c>
      <c r="C128" s="197" t="s">
        <v>219</v>
      </c>
    </row>
    <row r="129" spans="1:3" s="109" customFormat="1">
      <c r="A129" s="108" t="s">
        <v>31</v>
      </c>
      <c r="B129" s="159" t="s">
        <v>303</v>
      </c>
      <c r="C129" s="197" t="s">
        <v>87</v>
      </c>
    </row>
    <row r="130" spans="1:3" s="109" customFormat="1" ht="86.25">
      <c r="A130" s="108" t="s">
        <v>32</v>
      </c>
      <c r="B130" s="159" t="s">
        <v>304</v>
      </c>
      <c r="C130" s="40"/>
    </row>
    <row r="131" spans="1:3" s="109" customFormat="1" ht="34.5">
      <c r="A131" s="108" t="s">
        <v>33</v>
      </c>
      <c r="B131" s="159" t="s">
        <v>305</v>
      </c>
      <c r="C131" s="40"/>
    </row>
    <row r="132" spans="1:3" s="109" customFormat="1">
      <c r="A132" s="108" t="s">
        <v>34</v>
      </c>
      <c r="B132" s="159" t="s">
        <v>35</v>
      </c>
      <c r="C132" s="40"/>
    </row>
    <row r="133" spans="1:3" s="109" customFormat="1" ht="51.75">
      <c r="A133" s="108" t="s">
        <v>167</v>
      </c>
      <c r="B133" s="159" t="s">
        <v>266</v>
      </c>
      <c r="C133" s="40"/>
    </row>
    <row r="134" spans="1:3" s="109" customFormat="1">
      <c r="A134" s="257" t="s">
        <v>36</v>
      </c>
      <c r="B134" s="257"/>
      <c r="C134" s="40"/>
    </row>
    <row r="135" spans="1:3" s="109" customFormat="1">
      <c r="A135" s="255" t="s">
        <v>267</v>
      </c>
      <c r="B135" s="255"/>
      <c r="C135" s="40">
        <v>0</v>
      </c>
    </row>
    <row r="136" spans="1:3" s="109" customFormat="1">
      <c r="A136" s="255" t="s">
        <v>306</v>
      </c>
      <c r="B136" s="255"/>
      <c r="C136" s="40">
        <v>0</v>
      </c>
    </row>
    <row r="137" spans="1:3" s="109" customFormat="1">
      <c r="A137" s="255" t="s">
        <v>307</v>
      </c>
      <c r="B137" s="255"/>
      <c r="C137" s="40">
        <v>0</v>
      </c>
    </row>
    <row r="138" spans="1:3" s="109" customFormat="1">
      <c r="A138" s="255" t="s">
        <v>308</v>
      </c>
      <c r="B138" s="255"/>
      <c r="C138" s="40">
        <v>0</v>
      </c>
    </row>
    <row r="139" spans="1:3" s="109" customFormat="1">
      <c r="A139" s="255" t="s">
        <v>309</v>
      </c>
      <c r="B139" s="255"/>
      <c r="C139" s="40">
        <v>0</v>
      </c>
    </row>
    <row r="140" spans="1:3" s="109" customFormat="1" ht="103.5">
      <c r="A140" s="108" t="s">
        <v>310</v>
      </c>
      <c r="B140" s="159"/>
      <c r="C140" s="197">
        <v>0</v>
      </c>
    </row>
    <row r="141" spans="1:3" s="109" customFormat="1" ht="51.75">
      <c r="A141" s="108" t="s">
        <v>37</v>
      </c>
      <c r="B141" s="159"/>
      <c r="C141" s="48">
        <v>-20624.5</v>
      </c>
    </row>
    <row r="143" spans="1:3" s="109" customFormat="1">
      <c r="A143" s="108" t="s">
        <v>27</v>
      </c>
      <c r="B143" s="159" t="s">
        <v>28</v>
      </c>
      <c r="C143" s="195"/>
    </row>
    <row r="144" spans="1:3" s="109" customFormat="1" ht="34.5">
      <c r="A144" s="108" t="s">
        <v>300</v>
      </c>
      <c r="B144" s="159" t="s">
        <v>301</v>
      </c>
      <c r="C144" s="195"/>
    </row>
    <row r="145" spans="1:3" s="109" customFormat="1">
      <c r="C145" s="195"/>
    </row>
    <row r="146" spans="1:3" s="109" customFormat="1">
      <c r="A146" s="157" t="s">
        <v>29</v>
      </c>
      <c r="C146" s="195"/>
    </row>
    <row r="147" spans="1:3" s="109" customFormat="1">
      <c r="C147" s="195"/>
    </row>
    <row r="148" spans="1:3" s="109" customFormat="1" ht="69">
      <c r="A148" s="108" t="s">
        <v>30</v>
      </c>
      <c r="B148" s="159" t="s">
        <v>300</v>
      </c>
      <c r="C148" s="197" t="s">
        <v>219</v>
      </c>
    </row>
    <row r="149" spans="1:3" s="109" customFormat="1">
      <c r="A149" s="108" t="s">
        <v>31</v>
      </c>
      <c r="B149" s="159" t="s">
        <v>311</v>
      </c>
      <c r="C149" s="197" t="s">
        <v>87</v>
      </c>
    </row>
    <row r="150" spans="1:3" s="109" customFormat="1" ht="86.25">
      <c r="A150" s="108" t="s">
        <v>32</v>
      </c>
      <c r="B150" s="159" t="s">
        <v>312</v>
      </c>
      <c r="C150" s="40"/>
    </row>
    <row r="151" spans="1:3" s="109" customFormat="1" ht="69">
      <c r="A151" s="108" t="s">
        <v>33</v>
      </c>
      <c r="B151" s="159" t="s">
        <v>313</v>
      </c>
      <c r="C151" s="40"/>
    </row>
    <row r="152" spans="1:3" s="109" customFormat="1">
      <c r="A152" s="108" t="s">
        <v>34</v>
      </c>
      <c r="B152" s="159" t="s">
        <v>314</v>
      </c>
      <c r="C152" s="40"/>
    </row>
    <row r="153" spans="1:3" s="109" customFormat="1" ht="51.75">
      <c r="A153" s="108" t="s">
        <v>38</v>
      </c>
      <c r="B153" s="159" t="s">
        <v>315</v>
      </c>
      <c r="C153" s="40"/>
    </row>
    <row r="154" spans="1:3" s="109" customFormat="1">
      <c r="A154" s="257" t="s">
        <v>36</v>
      </c>
      <c r="B154" s="257"/>
      <c r="C154" s="40"/>
    </row>
    <row r="155" spans="1:3" s="109" customFormat="1">
      <c r="A155" s="255" t="s">
        <v>316</v>
      </c>
      <c r="B155" s="255"/>
      <c r="C155" s="40">
        <v>0</v>
      </c>
    </row>
    <row r="156" spans="1:3" s="109" customFormat="1">
      <c r="A156" s="255" t="s">
        <v>37</v>
      </c>
      <c r="B156" s="255"/>
      <c r="C156" s="48">
        <v>-26000</v>
      </c>
    </row>
    <row r="158" spans="1:3" s="109" customFormat="1">
      <c r="A158" s="255" t="s">
        <v>27</v>
      </c>
      <c r="B158" s="255" t="s">
        <v>28</v>
      </c>
      <c r="C158" s="195"/>
    </row>
    <row r="159" spans="1:3" s="109" customFormat="1">
      <c r="A159" s="255" t="s">
        <v>317</v>
      </c>
      <c r="B159" s="255" t="s">
        <v>318</v>
      </c>
      <c r="C159" s="195"/>
    </row>
    <row r="160" spans="1:3" s="109" customFormat="1">
      <c r="C160" s="195"/>
    </row>
    <row r="161" spans="1:3" s="109" customFormat="1">
      <c r="A161" s="256" t="s">
        <v>29</v>
      </c>
      <c r="B161" s="256"/>
      <c r="C161" s="195"/>
    </row>
    <row r="162" spans="1:3" s="109" customFormat="1">
      <c r="C162" s="195"/>
    </row>
    <row r="163" spans="1:3" s="109" customFormat="1" ht="69">
      <c r="A163" s="108" t="s">
        <v>30</v>
      </c>
      <c r="B163" s="159" t="s">
        <v>317</v>
      </c>
      <c r="C163" s="197" t="s">
        <v>219</v>
      </c>
    </row>
    <row r="164" spans="1:3" s="109" customFormat="1">
      <c r="A164" s="108" t="s">
        <v>31</v>
      </c>
      <c r="B164" s="159" t="s">
        <v>319</v>
      </c>
      <c r="C164" s="197" t="s">
        <v>87</v>
      </c>
    </row>
    <row r="165" spans="1:3" s="109" customFormat="1" ht="69">
      <c r="A165" s="108" t="s">
        <v>32</v>
      </c>
      <c r="B165" s="159" t="s">
        <v>320</v>
      </c>
      <c r="C165" s="197"/>
    </row>
    <row r="166" spans="1:3" s="109" customFormat="1" ht="51.75">
      <c r="A166" s="108" t="s">
        <v>33</v>
      </c>
      <c r="B166" s="159" t="s">
        <v>321</v>
      </c>
      <c r="C166" s="197"/>
    </row>
    <row r="167" spans="1:3" s="109" customFormat="1" ht="34.5">
      <c r="A167" s="108" t="s">
        <v>34</v>
      </c>
      <c r="B167" s="159" t="s">
        <v>322</v>
      </c>
      <c r="C167" s="197"/>
    </row>
    <row r="168" spans="1:3" s="109" customFormat="1" ht="51.75">
      <c r="A168" s="108" t="s">
        <v>323</v>
      </c>
      <c r="B168" s="159" t="s">
        <v>324</v>
      </c>
      <c r="C168" s="197"/>
    </row>
    <row r="169" spans="1:3" s="109" customFormat="1">
      <c r="A169" s="108" t="s">
        <v>36</v>
      </c>
      <c r="B169" s="159"/>
      <c r="C169" s="197"/>
    </row>
    <row r="170" spans="1:3" s="109" customFormat="1" ht="30.75" customHeight="1">
      <c r="A170" s="108" t="s">
        <v>325</v>
      </c>
      <c r="B170" s="159"/>
      <c r="C170" s="40">
        <v>0</v>
      </c>
    </row>
    <row r="171" spans="1:3" s="109" customFormat="1" ht="56.25" customHeight="1">
      <c r="A171" s="108" t="s">
        <v>326</v>
      </c>
      <c r="B171" s="159"/>
      <c r="C171" s="40">
        <v>0</v>
      </c>
    </row>
    <row r="172" spans="1:3" s="109" customFormat="1" ht="55.5" customHeight="1">
      <c r="A172" s="108" t="s">
        <v>37</v>
      </c>
      <c r="B172" s="159"/>
      <c r="C172" s="48">
        <f>-14823.5</f>
        <v>-14823.5</v>
      </c>
    </row>
  </sheetData>
  <mergeCells count="56">
    <mergeCell ref="A95:B95"/>
    <mergeCell ref="A96:B96"/>
    <mergeCell ref="A97:B97"/>
    <mergeCell ref="A98:B98"/>
    <mergeCell ref="A83:B83"/>
    <mergeCell ref="A84:B84"/>
    <mergeCell ref="A85:B85"/>
    <mergeCell ref="A86:B86"/>
    <mergeCell ref="A87:B87"/>
    <mergeCell ref="A78:B78"/>
    <mergeCell ref="A79:B79"/>
    <mergeCell ref="A80:B80"/>
    <mergeCell ref="A81:B81"/>
    <mergeCell ref="A82:B82"/>
    <mergeCell ref="A67:B67"/>
    <mergeCell ref="A68:B68"/>
    <mergeCell ref="A69:B69"/>
    <mergeCell ref="A70:B70"/>
    <mergeCell ref="A62:B62"/>
    <mergeCell ref="A63:B63"/>
    <mergeCell ref="A64:B64"/>
    <mergeCell ref="A65:B65"/>
    <mergeCell ref="A66:B66"/>
    <mergeCell ref="A6:C6"/>
    <mergeCell ref="A59:B59"/>
    <mergeCell ref="A37:B37"/>
    <mergeCell ref="A38:B38"/>
    <mergeCell ref="A39:B39"/>
    <mergeCell ref="A47:B47"/>
    <mergeCell ref="A48:B48"/>
    <mergeCell ref="A60:B60"/>
    <mergeCell ref="A61:B61"/>
    <mergeCell ref="A49:B49"/>
    <mergeCell ref="A50:B50"/>
    <mergeCell ref="A51:B51"/>
    <mergeCell ref="A106:B106"/>
    <mergeCell ref="A107:B107"/>
    <mergeCell ref="A108:B108"/>
    <mergeCell ref="A126:B126"/>
    <mergeCell ref="A121:B121"/>
    <mergeCell ref="A122:B122"/>
    <mergeCell ref="A123:B123"/>
    <mergeCell ref="A124:B124"/>
    <mergeCell ref="A125:B125"/>
    <mergeCell ref="A138:B138"/>
    <mergeCell ref="A139:B139"/>
    <mergeCell ref="A134:B134"/>
    <mergeCell ref="A135:B135"/>
    <mergeCell ref="A136:B136"/>
    <mergeCell ref="A137:B137"/>
    <mergeCell ref="A158:B158"/>
    <mergeCell ref="A159:B159"/>
    <mergeCell ref="A161:B161"/>
    <mergeCell ref="A156:B156"/>
    <mergeCell ref="A154:B154"/>
    <mergeCell ref="A155:B15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76"/>
  <sheetViews>
    <sheetView tabSelected="1" topLeftCell="A88" workbookViewId="0">
      <selection activeCell="E15" sqref="E15"/>
    </sheetView>
  </sheetViews>
  <sheetFormatPr defaultRowHeight="17.25"/>
  <cols>
    <col min="1" max="1" width="28.7109375" style="27" customWidth="1"/>
    <col min="2" max="2" width="59.7109375" style="27" customWidth="1"/>
    <col min="3" max="3" width="31.85546875" style="202" customWidth="1"/>
    <col min="4" max="16384" width="9.140625" style="27"/>
  </cols>
  <sheetData>
    <row r="1" spans="1:68" s="12" customFormat="1">
      <c r="C1" s="139" t="s">
        <v>362</v>
      </c>
    </row>
    <row r="2" spans="1:68" s="12" customFormat="1">
      <c r="C2" s="139" t="s">
        <v>25</v>
      </c>
    </row>
    <row r="3" spans="1:68" s="12" customFormat="1">
      <c r="C3" s="200" t="s">
        <v>216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</row>
    <row r="4" spans="1:68" s="12" customFormat="1">
      <c r="C4" s="200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</row>
    <row r="5" spans="1:68" s="12" customFormat="1" ht="42" customHeight="1">
      <c r="A5" s="269" t="s">
        <v>227</v>
      </c>
      <c r="B5" s="269"/>
      <c r="C5" s="269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</row>
    <row r="6" spans="1:68" s="12" customFormat="1">
      <c r="A6" s="269" t="s">
        <v>24</v>
      </c>
      <c r="B6" s="269"/>
      <c r="C6" s="269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</row>
    <row r="7" spans="1:68" s="12" customFormat="1">
      <c r="A7" s="29"/>
      <c r="B7" s="29"/>
      <c r="C7" s="30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</row>
    <row r="8" spans="1:68" s="12" customFormat="1">
      <c r="A8" s="140" t="s">
        <v>61</v>
      </c>
      <c r="B8" s="29"/>
      <c r="C8" s="30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</row>
    <row r="9" spans="1:68" s="12" customFormat="1">
      <c r="A9" s="29"/>
      <c r="B9" s="29"/>
      <c r="C9" s="30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</row>
    <row r="10" spans="1:68" s="109" customFormat="1">
      <c r="A10" s="73" t="s">
        <v>27</v>
      </c>
      <c r="B10" s="73" t="s">
        <v>28</v>
      </c>
      <c r="C10" s="193"/>
    </row>
    <row r="11" spans="1:68" s="109" customFormat="1">
      <c r="A11" s="73" t="s">
        <v>182</v>
      </c>
      <c r="B11" s="73" t="s">
        <v>228</v>
      </c>
      <c r="C11" s="194"/>
    </row>
    <row r="12" spans="1:68" s="109" customFormat="1">
      <c r="C12" s="195"/>
    </row>
    <row r="13" spans="1:68" s="109" customFormat="1">
      <c r="A13" s="165" t="s">
        <v>29</v>
      </c>
      <c r="B13" s="163"/>
      <c r="C13" s="196"/>
    </row>
    <row r="14" spans="1:68" s="109" customFormat="1">
      <c r="C14" s="195"/>
    </row>
    <row r="15" spans="1:68" s="109" customFormat="1" ht="69">
      <c r="A15" s="134" t="s">
        <v>30</v>
      </c>
      <c r="B15" s="134" t="s">
        <v>182</v>
      </c>
      <c r="C15" s="26" t="s">
        <v>219</v>
      </c>
    </row>
    <row r="16" spans="1:68" s="109" customFormat="1">
      <c r="A16" s="160" t="s">
        <v>31</v>
      </c>
      <c r="B16" s="159" t="s">
        <v>170</v>
      </c>
      <c r="C16" s="137" t="s">
        <v>87</v>
      </c>
    </row>
    <row r="17" spans="1:3" s="109" customFormat="1" ht="86.25">
      <c r="A17" s="160" t="s">
        <v>32</v>
      </c>
      <c r="B17" s="159" t="s">
        <v>171</v>
      </c>
      <c r="C17" s="137"/>
    </row>
    <row r="18" spans="1:3" s="109" customFormat="1" ht="51.75">
      <c r="A18" s="160" t="s">
        <v>33</v>
      </c>
      <c r="B18" s="159" t="s">
        <v>172</v>
      </c>
      <c r="C18" s="137"/>
    </row>
    <row r="19" spans="1:3" s="109" customFormat="1">
      <c r="A19" s="160" t="s">
        <v>34</v>
      </c>
      <c r="B19" s="159" t="s">
        <v>35</v>
      </c>
      <c r="C19" s="137"/>
    </row>
    <row r="20" spans="1:3" s="109" customFormat="1" ht="51.75">
      <c r="A20" s="160" t="s">
        <v>163</v>
      </c>
      <c r="B20" s="159" t="s">
        <v>173</v>
      </c>
      <c r="C20" s="137"/>
    </row>
    <row r="21" spans="1:3" s="109" customFormat="1">
      <c r="A21" s="260" t="s">
        <v>36</v>
      </c>
      <c r="B21" s="260"/>
      <c r="C21" s="137"/>
    </row>
    <row r="22" spans="1:3" s="109" customFormat="1" ht="80.25" customHeight="1">
      <c r="A22" s="255" t="s">
        <v>174</v>
      </c>
      <c r="B22" s="255"/>
      <c r="C22" s="137" t="s">
        <v>160</v>
      </c>
    </row>
    <row r="23" spans="1:3" s="109" customFormat="1" ht="17.25" customHeight="1">
      <c r="A23" s="261" t="s">
        <v>37</v>
      </c>
      <c r="B23" s="261"/>
      <c r="C23" s="138">
        <v>-10173</v>
      </c>
    </row>
    <row r="24" spans="1:3" s="109" customFormat="1">
      <c r="C24" s="195"/>
    </row>
    <row r="25" spans="1:3" s="109" customFormat="1" ht="69">
      <c r="A25" s="108" t="s">
        <v>30</v>
      </c>
      <c r="B25" s="159" t="s">
        <v>182</v>
      </c>
      <c r="C25" s="40" t="s">
        <v>219</v>
      </c>
    </row>
    <row r="26" spans="1:3" s="109" customFormat="1">
      <c r="A26" s="108" t="s">
        <v>31</v>
      </c>
      <c r="B26" s="159" t="s">
        <v>175</v>
      </c>
      <c r="C26" s="40" t="s">
        <v>87</v>
      </c>
    </row>
    <row r="27" spans="1:3" s="109" customFormat="1" ht="51.75">
      <c r="A27" s="108" t="s">
        <v>32</v>
      </c>
      <c r="B27" s="159" t="s">
        <v>176</v>
      </c>
      <c r="C27" s="40"/>
    </row>
    <row r="28" spans="1:3" s="109" customFormat="1" ht="51.75">
      <c r="A28" s="108" t="s">
        <v>33</v>
      </c>
      <c r="B28" s="159" t="s">
        <v>177</v>
      </c>
      <c r="C28" s="40"/>
    </row>
    <row r="29" spans="1:3" s="109" customFormat="1">
      <c r="A29" s="108" t="s">
        <v>34</v>
      </c>
      <c r="B29" s="159" t="s">
        <v>35</v>
      </c>
      <c r="C29" s="40"/>
    </row>
    <row r="30" spans="1:3" s="109" customFormat="1" ht="51.75">
      <c r="A30" s="108" t="s">
        <v>167</v>
      </c>
      <c r="B30" s="159" t="s">
        <v>178</v>
      </c>
      <c r="C30" s="40"/>
    </row>
    <row r="31" spans="1:3" s="109" customFormat="1">
      <c r="A31" s="257" t="s">
        <v>36</v>
      </c>
      <c r="B31" s="257"/>
      <c r="C31" s="40"/>
    </row>
    <row r="32" spans="1:3" s="109" customFormat="1">
      <c r="A32" s="255" t="s">
        <v>179</v>
      </c>
      <c r="B32" s="255"/>
      <c r="C32" s="197" t="s">
        <v>160</v>
      </c>
    </row>
    <row r="33" spans="1:3" s="109" customFormat="1">
      <c r="A33" s="255" t="s">
        <v>180</v>
      </c>
      <c r="B33" s="255"/>
      <c r="C33" s="197">
        <v>0</v>
      </c>
    </row>
    <row r="34" spans="1:3" s="109" customFormat="1">
      <c r="A34" s="255" t="s">
        <v>181</v>
      </c>
      <c r="B34" s="255"/>
      <c r="C34" s="197">
        <v>0</v>
      </c>
    </row>
    <row r="35" spans="1:3" s="109" customFormat="1">
      <c r="A35" s="258" t="s">
        <v>37</v>
      </c>
      <c r="B35" s="258"/>
      <c r="C35" s="48">
        <v>-38986.400000000001</v>
      </c>
    </row>
    <row r="36" spans="1:3" s="109" customFormat="1">
      <c r="C36" s="195"/>
    </row>
    <row r="37" spans="1:3" s="109" customFormat="1" ht="69">
      <c r="A37" s="108" t="s">
        <v>30</v>
      </c>
      <c r="B37" s="159" t="s">
        <v>182</v>
      </c>
      <c r="C37" s="197" t="s">
        <v>219</v>
      </c>
    </row>
    <row r="38" spans="1:3" s="109" customFormat="1">
      <c r="A38" s="108" t="s">
        <v>31</v>
      </c>
      <c r="B38" s="159" t="s">
        <v>183</v>
      </c>
      <c r="C38" s="40" t="s">
        <v>87</v>
      </c>
    </row>
    <row r="39" spans="1:3" s="109" customFormat="1" ht="69">
      <c r="A39" s="108" t="s">
        <v>32</v>
      </c>
      <c r="B39" s="159" t="s">
        <v>161</v>
      </c>
      <c r="C39" s="40"/>
    </row>
    <row r="40" spans="1:3" s="109" customFormat="1">
      <c r="A40" s="108" t="s">
        <v>33</v>
      </c>
      <c r="B40" s="159" t="s">
        <v>162</v>
      </c>
      <c r="C40" s="40"/>
    </row>
    <row r="41" spans="1:3" s="109" customFormat="1">
      <c r="A41" s="108" t="s">
        <v>34</v>
      </c>
      <c r="B41" s="159" t="s">
        <v>35</v>
      </c>
      <c r="C41" s="40"/>
    </row>
    <row r="42" spans="1:3" s="109" customFormat="1" ht="51.75">
      <c r="A42" s="108" t="s">
        <v>163</v>
      </c>
      <c r="B42" s="159" t="s">
        <v>164</v>
      </c>
      <c r="C42" s="40"/>
    </row>
    <row r="43" spans="1:3" s="109" customFormat="1">
      <c r="A43" s="257" t="s">
        <v>36</v>
      </c>
      <c r="B43" s="257"/>
      <c r="C43" s="40"/>
    </row>
    <row r="44" spans="1:3" s="109" customFormat="1">
      <c r="A44" s="255" t="s">
        <v>184</v>
      </c>
      <c r="B44" s="255"/>
      <c r="C44" s="197">
        <v>0</v>
      </c>
    </row>
    <row r="45" spans="1:3" s="109" customFormat="1">
      <c r="A45" s="255" t="s">
        <v>165</v>
      </c>
      <c r="B45" s="255"/>
      <c r="C45" s="197">
        <v>0</v>
      </c>
    </row>
    <row r="46" spans="1:3" s="109" customFormat="1">
      <c r="A46" s="255" t="s">
        <v>185</v>
      </c>
      <c r="B46" s="255"/>
      <c r="C46" s="197">
        <v>0</v>
      </c>
    </row>
    <row r="47" spans="1:3" s="109" customFormat="1">
      <c r="A47" s="255" t="s">
        <v>186</v>
      </c>
      <c r="B47" s="255"/>
      <c r="C47" s="197">
        <v>0</v>
      </c>
    </row>
    <row r="48" spans="1:3" s="109" customFormat="1">
      <c r="A48" s="255" t="s">
        <v>187</v>
      </c>
      <c r="B48" s="255"/>
      <c r="C48" s="197">
        <v>0</v>
      </c>
    </row>
    <row r="49" spans="1:3" s="109" customFormat="1">
      <c r="A49" s="255" t="s">
        <v>188</v>
      </c>
      <c r="B49" s="255"/>
      <c r="C49" s="197">
        <v>0</v>
      </c>
    </row>
    <row r="50" spans="1:3" s="109" customFormat="1">
      <c r="A50" s="255" t="s">
        <v>189</v>
      </c>
      <c r="B50" s="255"/>
      <c r="C50" s="197">
        <v>0</v>
      </c>
    </row>
    <row r="51" spans="1:3" s="109" customFormat="1">
      <c r="A51" s="255" t="s">
        <v>166</v>
      </c>
      <c r="B51" s="255"/>
      <c r="C51" s="197">
        <v>0</v>
      </c>
    </row>
    <row r="52" spans="1:3" s="109" customFormat="1">
      <c r="A52" s="255" t="s">
        <v>190</v>
      </c>
      <c r="B52" s="255"/>
      <c r="C52" s="197">
        <v>0</v>
      </c>
    </row>
    <row r="53" spans="1:3" s="109" customFormat="1">
      <c r="A53" s="255" t="s">
        <v>191</v>
      </c>
      <c r="B53" s="255"/>
      <c r="C53" s="197">
        <v>0</v>
      </c>
    </row>
    <row r="54" spans="1:3" s="109" customFormat="1">
      <c r="A54" s="258" t="s">
        <v>37</v>
      </c>
      <c r="B54" s="258"/>
      <c r="C54" s="48">
        <v>-11637.9</v>
      </c>
    </row>
    <row r="55" spans="1:3" s="109" customFormat="1">
      <c r="C55" s="195"/>
    </row>
    <row r="56" spans="1:3" s="109" customFormat="1" ht="69">
      <c r="A56" s="108" t="s">
        <v>30</v>
      </c>
      <c r="B56" s="159" t="s">
        <v>182</v>
      </c>
      <c r="C56" s="197" t="s">
        <v>219</v>
      </c>
    </row>
    <row r="57" spans="1:3" s="109" customFormat="1">
      <c r="A57" s="108" t="s">
        <v>31</v>
      </c>
      <c r="B57" s="159" t="s">
        <v>229</v>
      </c>
      <c r="C57" s="197" t="s">
        <v>87</v>
      </c>
    </row>
    <row r="58" spans="1:3" s="109" customFormat="1" ht="69">
      <c r="A58" s="108" t="s">
        <v>32</v>
      </c>
      <c r="B58" s="159" t="s">
        <v>230</v>
      </c>
      <c r="C58" s="40"/>
    </row>
    <row r="59" spans="1:3" s="109" customFormat="1" ht="51.75">
      <c r="A59" s="108" t="s">
        <v>33</v>
      </c>
      <c r="B59" s="159" t="s">
        <v>231</v>
      </c>
      <c r="C59" s="40"/>
    </row>
    <row r="60" spans="1:3" s="109" customFormat="1">
      <c r="A60" s="108" t="s">
        <v>34</v>
      </c>
      <c r="B60" s="159" t="s">
        <v>35</v>
      </c>
      <c r="C60" s="40"/>
    </row>
    <row r="61" spans="1:3" s="109" customFormat="1" ht="51.75">
      <c r="A61" s="108" t="s">
        <v>163</v>
      </c>
      <c r="B61" s="159" t="s">
        <v>232</v>
      </c>
      <c r="C61" s="40"/>
    </row>
    <row r="62" spans="1:3" s="109" customFormat="1">
      <c r="A62" s="257" t="s">
        <v>36</v>
      </c>
      <c r="B62" s="257"/>
      <c r="C62" s="40"/>
    </row>
    <row r="63" spans="1:3" s="109" customFormat="1">
      <c r="A63" s="255" t="s">
        <v>233</v>
      </c>
      <c r="B63" s="255"/>
      <c r="C63" s="40">
        <v>0</v>
      </c>
    </row>
    <row r="64" spans="1:3" s="109" customFormat="1">
      <c r="A64" s="255" t="s">
        <v>234</v>
      </c>
      <c r="B64" s="255"/>
      <c r="C64" s="40">
        <v>0</v>
      </c>
    </row>
    <row r="65" spans="1:3" s="109" customFormat="1">
      <c r="A65" s="255" t="s">
        <v>235</v>
      </c>
      <c r="B65" s="255"/>
      <c r="C65" s="40">
        <v>0</v>
      </c>
    </row>
    <row r="66" spans="1:3" s="109" customFormat="1">
      <c r="A66" s="255" t="s">
        <v>236</v>
      </c>
      <c r="B66" s="255"/>
      <c r="C66" s="40">
        <v>0</v>
      </c>
    </row>
    <row r="67" spans="1:3" s="109" customFormat="1">
      <c r="A67" s="255" t="s">
        <v>237</v>
      </c>
      <c r="B67" s="255"/>
      <c r="C67" s="40">
        <v>0</v>
      </c>
    </row>
    <row r="68" spans="1:3" s="109" customFormat="1">
      <c r="A68" s="255" t="s">
        <v>238</v>
      </c>
      <c r="B68" s="255"/>
      <c r="C68" s="40">
        <v>0</v>
      </c>
    </row>
    <row r="69" spans="1:3" s="109" customFormat="1">
      <c r="A69" s="255" t="s">
        <v>239</v>
      </c>
      <c r="B69" s="255"/>
      <c r="C69" s="40">
        <v>0</v>
      </c>
    </row>
    <row r="70" spans="1:3" s="109" customFormat="1">
      <c r="A70" s="255" t="s">
        <v>240</v>
      </c>
      <c r="B70" s="255"/>
      <c r="C70" s="40">
        <v>0</v>
      </c>
    </row>
    <row r="71" spans="1:3" s="109" customFormat="1">
      <c r="A71" s="258" t="s">
        <v>37</v>
      </c>
      <c r="B71" s="258"/>
      <c r="C71" s="138">
        <v>-206252.79999999999</v>
      </c>
    </row>
    <row r="72" spans="1:3" s="109" customFormat="1">
      <c r="C72" s="195"/>
    </row>
    <row r="73" spans="1:3" s="109" customFormat="1" ht="69">
      <c r="A73" s="108" t="s">
        <v>30</v>
      </c>
      <c r="B73" s="159" t="s">
        <v>182</v>
      </c>
      <c r="C73" s="197" t="s">
        <v>219</v>
      </c>
    </row>
    <row r="74" spans="1:3" s="109" customFormat="1">
      <c r="A74" s="108" t="s">
        <v>31</v>
      </c>
      <c r="B74" s="159" t="s">
        <v>256</v>
      </c>
      <c r="C74" s="197" t="s">
        <v>87</v>
      </c>
    </row>
    <row r="75" spans="1:3" s="109" customFormat="1" ht="86.25">
      <c r="A75" s="108" t="s">
        <v>32</v>
      </c>
      <c r="B75" s="159" t="s">
        <v>257</v>
      </c>
      <c r="C75" s="40"/>
    </row>
    <row r="76" spans="1:3" s="109" customFormat="1" ht="34.5">
      <c r="A76" s="108" t="s">
        <v>33</v>
      </c>
      <c r="B76" s="159" t="s">
        <v>258</v>
      </c>
      <c r="C76" s="40"/>
    </row>
    <row r="77" spans="1:3" s="109" customFormat="1">
      <c r="A77" s="108" t="s">
        <v>34</v>
      </c>
      <c r="B77" s="159" t="s">
        <v>35</v>
      </c>
      <c r="C77" s="40"/>
    </row>
    <row r="78" spans="1:3" s="109" customFormat="1" ht="51.75">
      <c r="A78" s="108" t="s">
        <v>163</v>
      </c>
      <c r="B78" s="159" t="s">
        <v>173</v>
      </c>
      <c r="C78" s="40"/>
    </row>
    <row r="79" spans="1:3" s="109" customFormat="1">
      <c r="A79" s="257" t="s">
        <v>36</v>
      </c>
      <c r="B79" s="257"/>
      <c r="C79" s="40"/>
    </row>
    <row r="80" spans="1:3" s="109" customFormat="1">
      <c r="A80" s="255" t="s">
        <v>259</v>
      </c>
      <c r="B80" s="255"/>
      <c r="C80" s="40">
        <v>0</v>
      </c>
    </row>
    <row r="81" spans="1:3" s="109" customFormat="1">
      <c r="A81" s="255" t="s">
        <v>260</v>
      </c>
      <c r="B81" s="255"/>
      <c r="C81" s="40">
        <v>0</v>
      </c>
    </row>
    <row r="82" spans="1:3" s="109" customFormat="1">
      <c r="A82" s="255" t="s">
        <v>37</v>
      </c>
      <c r="B82" s="255"/>
      <c r="C82" s="138">
        <v>-74479.199999999997</v>
      </c>
    </row>
    <row r="83" spans="1:3" s="12" customFormat="1">
      <c r="C83" s="139"/>
    </row>
    <row r="84" spans="1:3" s="109" customFormat="1" ht="69">
      <c r="A84" s="108" t="s">
        <v>30</v>
      </c>
      <c r="B84" s="159" t="s">
        <v>182</v>
      </c>
      <c r="C84" s="197" t="s">
        <v>219</v>
      </c>
    </row>
    <row r="85" spans="1:3" s="109" customFormat="1">
      <c r="A85" s="108" t="s">
        <v>31</v>
      </c>
      <c r="B85" s="159" t="s">
        <v>296</v>
      </c>
      <c r="C85" s="197" t="s">
        <v>87</v>
      </c>
    </row>
    <row r="86" spans="1:3" s="109" customFormat="1" ht="86.25">
      <c r="A86" s="108" t="s">
        <v>32</v>
      </c>
      <c r="B86" s="159" t="s">
        <v>297</v>
      </c>
      <c r="C86" s="40"/>
    </row>
    <row r="87" spans="1:3" s="109" customFormat="1" ht="51.75">
      <c r="A87" s="108" t="s">
        <v>33</v>
      </c>
      <c r="B87" s="159" t="s">
        <v>298</v>
      </c>
      <c r="C87" s="40"/>
    </row>
    <row r="88" spans="1:3" s="109" customFormat="1">
      <c r="A88" s="108" t="s">
        <v>34</v>
      </c>
      <c r="B88" s="159" t="s">
        <v>35</v>
      </c>
      <c r="C88" s="40"/>
    </row>
    <row r="89" spans="1:3" s="109" customFormat="1" ht="51.75">
      <c r="A89" s="108" t="s">
        <v>163</v>
      </c>
      <c r="B89" s="159" t="s">
        <v>173</v>
      </c>
      <c r="C89" s="40"/>
    </row>
    <row r="90" spans="1:3" s="109" customFormat="1">
      <c r="A90" s="257" t="s">
        <v>36</v>
      </c>
      <c r="B90" s="257"/>
      <c r="C90" s="40"/>
    </row>
    <row r="91" spans="1:3" s="109" customFormat="1">
      <c r="A91" s="255" t="s">
        <v>299</v>
      </c>
      <c r="B91" s="255"/>
      <c r="C91" s="281">
        <v>-7</v>
      </c>
    </row>
    <row r="92" spans="1:3" s="109" customFormat="1">
      <c r="A92" s="255" t="s">
        <v>37</v>
      </c>
      <c r="B92" s="255"/>
      <c r="C92" s="48">
        <v>-11013.6</v>
      </c>
    </row>
    <row r="93" spans="1:3" s="164" customFormat="1" ht="15">
      <c r="C93" s="198"/>
    </row>
    <row r="94" spans="1:3" s="109" customFormat="1">
      <c r="A94" s="108" t="s">
        <v>27</v>
      </c>
      <c r="B94" s="159" t="s">
        <v>28</v>
      </c>
      <c r="C94" s="199"/>
    </row>
    <row r="95" spans="1:3" s="109" customFormat="1">
      <c r="A95" s="108" t="s">
        <v>261</v>
      </c>
      <c r="B95" s="159" t="s">
        <v>302</v>
      </c>
      <c r="C95" s="199"/>
    </row>
    <row r="96" spans="1:3" s="109" customFormat="1">
      <c r="A96" s="164"/>
      <c r="B96" s="164"/>
      <c r="C96" s="199"/>
    </row>
    <row r="97" spans="1:3" s="109" customFormat="1" ht="34.5">
      <c r="A97" s="108" t="s">
        <v>29</v>
      </c>
      <c r="B97" s="159"/>
      <c r="C97" s="199"/>
    </row>
    <row r="98" spans="1:3" s="109" customFormat="1" ht="69">
      <c r="A98" s="108" t="s">
        <v>30</v>
      </c>
      <c r="B98" s="159" t="s">
        <v>261</v>
      </c>
      <c r="C98" s="197" t="s">
        <v>219</v>
      </c>
    </row>
    <row r="99" spans="1:3" s="109" customFormat="1">
      <c r="A99" s="108" t="s">
        <v>31</v>
      </c>
      <c r="B99" s="159" t="s">
        <v>262</v>
      </c>
      <c r="C99" s="197" t="s">
        <v>87</v>
      </c>
    </row>
    <row r="100" spans="1:3" s="109" customFormat="1" ht="69">
      <c r="A100" s="108" t="s">
        <v>32</v>
      </c>
      <c r="B100" s="159" t="s">
        <v>263</v>
      </c>
      <c r="C100" s="40"/>
    </row>
    <row r="101" spans="1:3" s="109" customFormat="1" ht="34.5">
      <c r="A101" s="108" t="s">
        <v>33</v>
      </c>
      <c r="B101" s="159" t="s">
        <v>264</v>
      </c>
      <c r="C101" s="40"/>
    </row>
    <row r="102" spans="1:3" s="109" customFormat="1" ht="51.75">
      <c r="A102" s="108" t="s">
        <v>34</v>
      </c>
      <c r="B102" s="159" t="s">
        <v>265</v>
      </c>
      <c r="C102" s="40"/>
    </row>
    <row r="103" spans="1:3" s="109" customFormat="1" ht="51.75">
      <c r="A103" s="108" t="s">
        <v>167</v>
      </c>
      <c r="B103" s="159" t="s">
        <v>266</v>
      </c>
      <c r="C103" s="40"/>
    </row>
    <row r="104" spans="1:3" s="109" customFormat="1">
      <c r="A104" s="257" t="s">
        <v>36</v>
      </c>
      <c r="B104" s="257"/>
      <c r="C104" s="40"/>
    </row>
    <row r="105" spans="1:3" s="109" customFormat="1">
      <c r="A105" s="255" t="s">
        <v>267</v>
      </c>
      <c r="B105" s="255"/>
      <c r="C105" s="40">
        <v>0</v>
      </c>
    </row>
    <row r="106" spans="1:3" s="109" customFormat="1">
      <c r="A106" s="255" t="s">
        <v>268</v>
      </c>
      <c r="B106" s="255"/>
      <c r="C106" s="40">
        <v>0</v>
      </c>
    </row>
    <row r="107" spans="1:3" s="109" customFormat="1">
      <c r="A107" s="255" t="s">
        <v>269</v>
      </c>
      <c r="B107" s="255"/>
      <c r="C107" s="40">
        <v>0</v>
      </c>
    </row>
    <row r="108" spans="1:3" s="109" customFormat="1">
      <c r="A108" s="255" t="s">
        <v>270</v>
      </c>
      <c r="B108" s="255"/>
      <c r="C108" s="40">
        <v>0</v>
      </c>
    </row>
    <row r="109" spans="1:3" s="109" customFormat="1">
      <c r="A109" s="255" t="s">
        <v>37</v>
      </c>
      <c r="B109" s="255"/>
      <c r="C109" s="48">
        <v>-24397.200000000001</v>
      </c>
    </row>
    <row r="110" spans="1:3" s="12" customFormat="1">
      <c r="C110" s="139"/>
    </row>
    <row r="111" spans="1:3" s="109" customFormat="1" ht="69">
      <c r="A111" s="108" t="s">
        <v>30</v>
      </c>
      <c r="B111" s="159" t="s">
        <v>261</v>
      </c>
      <c r="C111" s="197" t="s">
        <v>219</v>
      </c>
    </row>
    <row r="112" spans="1:3" s="109" customFormat="1">
      <c r="A112" s="108" t="s">
        <v>31</v>
      </c>
      <c r="B112" s="159" t="s">
        <v>303</v>
      </c>
      <c r="C112" s="197" t="s">
        <v>87</v>
      </c>
    </row>
    <row r="113" spans="1:3" s="109" customFormat="1" ht="86.25">
      <c r="A113" s="108" t="s">
        <v>32</v>
      </c>
      <c r="B113" s="159" t="s">
        <v>304</v>
      </c>
      <c r="C113" s="40"/>
    </row>
    <row r="114" spans="1:3" s="109" customFormat="1" ht="34.5">
      <c r="A114" s="108" t="s">
        <v>33</v>
      </c>
      <c r="B114" s="159" t="s">
        <v>305</v>
      </c>
      <c r="C114" s="40"/>
    </row>
    <row r="115" spans="1:3" s="109" customFormat="1">
      <c r="A115" s="108" t="s">
        <v>34</v>
      </c>
      <c r="B115" s="159" t="s">
        <v>35</v>
      </c>
      <c r="C115" s="40"/>
    </row>
    <row r="116" spans="1:3" s="109" customFormat="1" ht="51.75">
      <c r="A116" s="108" t="s">
        <v>167</v>
      </c>
      <c r="B116" s="159" t="s">
        <v>266</v>
      </c>
      <c r="C116" s="40"/>
    </row>
    <row r="117" spans="1:3" s="109" customFormat="1">
      <c r="A117" s="257" t="s">
        <v>36</v>
      </c>
      <c r="B117" s="257"/>
      <c r="C117" s="40"/>
    </row>
    <row r="118" spans="1:3" s="109" customFormat="1">
      <c r="A118" s="255" t="s">
        <v>267</v>
      </c>
      <c r="B118" s="255"/>
      <c r="C118" s="40">
        <v>0</v>
      </c>
    </row>
    <row r="119" spans="1:3" s="109" customFormat="1">
      <c r="A119" s="255" t="s">
        <v>306</v>
      </c>
      <c r="B119" s="255"/>
      <c r="C119" s="40">
        <v>0</v>
      </c>
    </row>
    <row r="120" spans="1:3" s="109" customFormat="1">
      <c r="A120" s="255" t="s">
        <v>307</v>
      </c>
      <c r="B120" s="255"/>
      <c r="C120" s="40">
        <v>0</v>
      </c>
    </row>
    <row r="121" spans="1:3" s="109" customFormat="1">
      <c r="A121" s="255" t="s">
        <v>308</v>
      </c>
      <c r="B121" s="255"/>
      <c r="C121" s="40">
        <v>0</v>
      </c>
    </row>
    <row r="122" spans="1:3" s="109" customFormat="1">
      <c r="A122" s="255" t="s">
        <v>309</v>
      </c>
      <c r="B122" s="255"/>
      <c r="C122" s="40">
        <v>0</v>
      </c>
    </row>
    <row r="123" spans="1:3" s="109" customFormat="1" ht="103.5">
      <c r="A123" s="108" t="s">
        <v>310</v>
      </c>
      <c r="B123" s="159"/>
      <c r="C123" s="197">
        <v>0</v>
      </c>
    </row>
    <row r="124" spans="1:3" s="109" customFormat="1" ht="51.75">
      <c r="A124" s="108" t="s">
        <v>37</v>
      </c>
      <c r="B124" s="159"/>
      <c r="C124" s="48">
        <v>-20624.5</v>
      </c>
    </row>
    <row r="125" spans="1:3" s="12" customFormat="1">
      <c r="C125" s="139"/>
    </row>
    <row r="126" spans="1:3" s="109" customFormat="1">
      <c r="A126" s="108" t="s">
        <v>27</v>
      </c>
      <c r="B126" s="159" t="s">
        <v>28</v>
      </c>
      <c r="C126" s="195"/>
    </row>
    <row r="127" spans="1:3" s="109" customFormat="1" ht="34.5">
      <c r="A127" s="108" t="s">
        <v>300</v>
      </c>
      <c r="B127" s="159" t="s">
        <v>301</v>
      </c>
      <c r="C127" s="195"/>
    </row>
    <row r="128" spans="1:3" s="109" customFormat="1">
      <c r="C128" s="195"/>
    </row>
    <row r="129" spans="1:3" s="109" customFormat="1" ht="34.5">
      <c r="A129" s="108" t="s">
        <v>29</v>
      </c>
      <c r="B129" s="159"/>
      <c r="C129" s="195"/>
    </row>
    <row r="130" spans="1:3" s="109" customFormat="1" ht="69">
      <c r="A130" s="108" t="s">
        <v>30</v>
      </c>
      <c r="B130" s="159" t="s">
        <v>300</v>
      </c>
      <c r="C130" s="197" t="s">
        <v>219</v>
      </c>
    </row>
    <row r="131" spans="1:3" s="109" customFormat="1">
      <c r="A131" s="108" t="s">
        <v>31</v>
      </c>
      <c r="B131" s="159" t="s">
        <v>311</v>
      </c>
      <c r="C131" s="197" t="s">
        <v>87</v>
      </c>
    </row>
    <row r="132" spans="1:3" s="109" customFormat="1" ht="86.25">
      <c r="A132" s="108" t="s">
        <v>32</v>
      </c>
      <c r="B132" s="159" t="s">
        <v>312</v>
      </c>
      <c r="C132" s="40"/>
    </row>
    <row r="133" spans="1:3" s="109" customFormat="1" ht="86.25">
      <c r="A133" s="108" t="s">
        <v>33</v>
      </c>
      <c r="B133" s="159" t="s">
        <v>313</v>
      </c>
      <c r="C133" s="40"/>
    </row>
    <row r="134" spans="1:3" s="109" customFormat="1">
      <c r="A134" s="108" t="s">
        <v>34</v>
      </c>
      <c r="B134" s="159" t="s">
        <v>314</v>
      </c>
      <c r="C134" s="40"/>
    </row>
    <row r="135" spans="1:3" s="109" customFormat="1" ht="51.75">
      <c r="A135" s="108" t="s">
        <v>38</v>
      </c>
      <c r="B135" s="159" t="s">
        <v>315</v>
      </c>
      <c r="C135" s="40"/>
    </row>
    <row r="136" spans="1:3" s="109" customFormat="1">
      <c r="A136" s="257" t="s">
        <v>36</v>
      </c>
      <c r="B136" s="257"/>
      <c r="C136" s="40"/>
    </row>
    <row r="137" spans="1:3" s="109" customFormat="1">
      <c r="A137" s="255" t="s">
        <v>316</v>
      </c>
      <c r="B137" s="255"/>
      <c r="C137" s="40">
        <v>0</v>
      </c>
    </row>
    <row r="138" spans="1:3" s="109" customFormat="1">
      <c r="A138" s="255" t="s">
        <v>37</v>
      </c>
      <c r="B138" s="255"/>
      <c r="C138" s="48">
        <v>-26000</v>
      </c>
    </row>
    <row r="139" spans="1:3" s="109" customFormat="1">
      <c r="A139" s="192"/>
      <c r="B139" s="192"/>
      <c r="C139" s="208"/>
    </row>
    <row r="140" spans="1:3" s="109" customFormat="1" ht="49.5" customHeight="1">
      <c r="A140" s="269" t="s">
        <v>363</v>
      </c>
      <c r="B140" s="269"/>
      <c r="C140" s="269"/>
    </row>
    <row r="141" spans="1:3" s="109" customFormat="1">
      <c r="A141" s="269" t="s">
        <v>24</v>
      </c>
      <c r="B141" s="269"/>
      <c r="C141" s="269"/>
    </row>
    <row r="142" spans="1:3" s="109" customFormat="1" ht="7.5" customHeight="1">
      <c r="A142" s="206"/>
      <c r="B142" s="206"/>
      <c r="C142" s="209"/>
    </row>
    <row r="143" spans="1:3" s="12" customFormat="1" ht="9" customHeight="1">
      <c r="A143" s="212"/>
      <c r="B143" s="212"/>
      <c r="C143" s="213"/>
    </row>
    <row r="144" spans="1:3" s="109" customFormat="1">
      <c r="A144" s="267" t="s">
        <v>27</v>
      </c>
      <c r="B144" s="267" t="s">
        <v>28</v>
      </c>
      <c r="C144" s="214"/>
    </row>
    <row r="145" spans="1:3" s="109" customFormat="1">
      <c r="A145" s="267" t="s">
        <v>317</v>
      </c>
      <c r="B145" s="267" t="s">
        <v>318</v>
      </c>
      <c r="C145" s="214"/>
    </row>
    <row r="146" spans="1:3" s="109" customFormat="1">
      <c r="A146" s="215"/>
      <c r="B146" s="215"/>
      <c r="C146" s="214"/>
    </row>
    <row r="147" spans="1:3" s="109" customFormat="1">
      <c r="A147" s="266" t="s">
        <v>29</v>
      </c>
      <c r="B147" s="266"/>
      <c r="C147" s="214"/>
    </row>
    <row r="148" spans="1:3" s="109" customFormat="1">
      <c r="A148" s="215"/>
      <c r="B148" s="215"/>
      <c r="C148" s="214"/>
    </row>
    <row r="149" spans="1:3" s="109" customFormat="1" ht="69">
      <c r="A149" s="216" t="s">
        <v>30</v>
      </c>
      <c r="B149" s="217" t="s">
        <v>317</v>
      </c>
      <c r="C149" s="218" t="s">
        <v>219</v>
      </c>
    </row>
    <row r="150" spans="1:3" s="109" customFormat="1">
      <c r="A150" s="108" t="s">
        <v>31</v>
      </c>
      <c r="B150" s="159" t="s">
        <v>319</v>
      </c>
      <c r="C150" s="197" t="s">
        <v>87</v>
      </c>
    </row>
    <row r="151" spans="1:3" s="109" customFormat="1" ht="86.25">
      <c r="A151" s="108" t="s">
        <v>32</v>
      </c>
      <c r="B151" s="159" t="s">
        <v>320</v>
      </c>
      <c r="C151" s="197"/>
    </row>
    <row r="152" spans="1:3" s="109" customFormat="1" ht="51.75">
      <c r="A152" s="108" t="s">
        <v>33</v>
      </c>
      <c r="B152" s="159" t="s">
        <v>321</v>
      </c>
      <c r="C152" s="197"/>
    </row>
    <row r="153" spans="1:3" s="109" customFormat="1" ht="34.5">
      <c r="A153" s="108" t="s">
        <v>34</v>
      </c>
      <c r="B153" s="159" t="s">
        <v>322</v>
      </c>
      <c r="C153" s="197"/>
    </row>
    <row r="154" spans="1:3" s="109" customFormat="1" ht="51.75">
      <c r="A154" s="108" t="s">
        <v>323</v>
      </c>
      <c r="B154" s="159" t="s">
        <v>324</v>
      </c>
      <c r="C154" s="197"/>
    </row>
    <row r="155" spans="1:3" s="109" customFormat="1" ht="34.5">
      <c r="A155" s="108" t="s">
        <v>36</v>
      </c>
      <c r="B155" s="159"/>
      <c r="C155" s="197"/>
    </row>
    <row r="156" spans="1:3" s="109" customFormat="1" ht="30.75" customHeight="1">
      <c r="A156" s="108" t="s">
        <v>325</v>
      </c>
      <c r="B156" s="159"/>
      <c r="C156" s="40">
        <v>0</v>
      </c>
    </row>
    <row r="157" spans="1:3" s="109" customFormat="1" ht="42.75" customHeight="1">
      <c r="A157" s="108" t="s">
        <v>326</v>
      </c>
      <c r="B157" s="159"/>
      <c r="C157" s="40">
        <v>0</v>
      </c>
    </row>
    <row r="158" spans="1:3" s="109" customFormat="1" ht="55.5" customHeight="1">
      <c r="A158" s="108" t="s">
        <v>37</v>
      </c>
      <c r="B158" s="159"/>
      <c r="C158" s="48">
        <f>-14823.5</f>
        <v>-14823.5</v>
      </c>
    </row>
    <row r="159" spans="1:3">
      <c r="A159" s="75"/>
      <c r="B159" s="75"/>
      <c r="C159" s="191"/>
    </row>
    <row r="160" spans="1:3">
      <c r="A160" s="33"/>
      <c r="B160" s="33"/>
      <c r="C160" s="30"/>
    </row>
    <row r="161" spans="1:3" ht="39.75" customHeight="1">
      <c r="A161" s="269" t="s">
        <v>220</v>
      </c>
      <c r="B161" s="269"/>
      <c r="C161" s="269"/>
    </row>
    <row r="162" spans="1:3">
      <c r="A162" s="269" t="s">
        <v>88</v>
      </c>
      <c r="B162" s="269"/>
      <c r="C162" s="269"/>
    </row>
    <row r="163" spans="1:3" ht="17.25" customHeight="1">
      <c r="A163" s="29"/>
      <c r="B163" s="29"/>
      <c r="C163" s="30"/>
    </row>
    <row r="164" spans="1:3">
      <c r="A164" s="140" t="s">
        <v>61</v>
      </c>
      <c r="B164" s="65"/>
      <c r="C164" s="25"/>
    </row>
    <row r="165" spans="1:3" ht="17.25" customHeight="1">
      <c r="A165" s="67" t="s">
        <v>27</v>
      </c>
      <c r="B165" s="67" t="s">
        <v>28</v>
      </c>
      <c r="C165" s="30"/>
    </row>
    <row r="166" spans="1:3">
      <c r="A166" s="67" t="s">
        <v>59</v>
      </c>
      <c r="B166" s="67" t="s">
        <v>60</v>
      </c>
      <c r="C166" s="30"/>
    </row>
    <row r="167" spans="1:3">
      <c r="B167" s="29"/>
      <c r="C167" s="30"/>
    </row>
    <row r="168" spans="1:3" ht="34.5">
      <c r="A168" s="141" t="s">
        <v>89</v>
      </c>
      <c r="B168" s="141"/>
      <c r="C168" s="25"/>
    </row>
    <row r="169" spans="1:3" ht="69">
      <c r="A169" s="67" t="s">
        <v>30</v>
      </c>
      <c r="B169" s="67" t="s">
        <v>59</v>
      </c>
      <c r="C169" s="36" t="s">
        <v>222</v>
      </c>
    </row>
    <row r="170" spans="1:3">
      <c r="A170" s="67" t="s">
        <v>31</v>
      </c>
      <c r="B170" s="67" t="s">
        <v>58</v>
      </c>
      <c r="C170" s="26" t="s">
        <v>43</v>
      </c>
    </row>
    <row r="171" spans="1:3" ht="34.5">
      <c r="A171" s="67" t="s">
        <v>32</v>
      </c>
      <c r="B171" s="67" t="s">
        <v>57</v>
      </c>
      <c r="C171" s="32"/>
    </row>
    <row r="172" spans="1:3" ht="34.5">
      <c r="A172" s="67" t="s">
        <v>33</v>
      </c>
      <c r="B172" s="67" t="s">
        <v>56</v>
      </c>
      <c r="C172" s="32"/>
    </row>
    <row r="173" spans="1:3">
      <c r="A173" s="67" t="s">
        <v>34</v>
      </c>
      <c r="B173" s="67" t="s">
        <v>35</v>
      </c>
      <c r="C173" s="32"/>
    </row>
    <row r="174" spans="1:3">
      <c r="A174" s="142" t="s">
        <v>38</v>
      </c>
      <c r="B174" s="142" t="s">
        <v>55</v>
      </c>
      <c r="C174" s="201"/>
    </row>
    <row r="175" spans="1:3">
      <c r="A175" s="33"/>
      <c r="B175" s="143" t="s">
        <v>36</v>
      </c>
      <c r="C175" s="201"/>
    </row>
    <row r="176" spans="1:3">
      <c r="A176" s="142" t="s">
        <v>54</v>
      </c>
      <c r="B176" s="142"/>
      <c r="C176" s="31">
        <v>4</v>
      </c>
    </row>
    <row r="177" spans="1:3">
      <c r="A177" s="142" t="s">
        <v>37</v>
      </c>
      <c r="B177" s="142"/>
      <c r="C177" s="32">
        <f>'2'!D20</f>
        <v>48682.899999999994</v>
      </c>
    </row>
    <row r="178" spans="1:3">
      <c r="A178" s="33"/>
      <c r="B178" s="33"/>
      <c r="C178" s="30"/>
    </row>
    <row r="179" spans="1:3" ht="45" customHeight="1">
      <c r="A179" s="268" t="s">
        <v>221</v>
      </c>
      <c r="B179" s="268"/>
      <c r="C179" s="268"/>
    </row>
    <row r="180" spans="1:3">
      <c r="A180" s="75"/>
      <c r="B180" s="75"/>
      <c r="C180" s="191"/>
    </row>
    <row r="181" spans="1:3">
      <c r="A181" s="269" t="s">
        <v>69</v>
      </c>
      <c r="B181" s="269"/>
      <c r="C181" s="269"/>
    </row>
    <row r="182" spans="1:3" ht="17.25" customHeight="1">
      <c r="A182" s="145"/>
      <c r="B182" s="145"/>
      <c r="C182" s="191"/>
    </row>
    <row r="183" spans="1:3">
      <c r="A183" s="67" t="s">
        <v>27</v>
      </c>
      <c r="B183" s="67" t="s">
        <v>28</v>
      </c>
      <c r="C183" s="30"/>
    </row>
    <row r="184" spans="1:3" ht="17.25" customHeight="1">
      <c r="A184" s="67" t="s">
        <v>59</v>
      </c>
      <c r="B184" s="67" t="s">
        <v>60</v>
      </c>
      <c r="C184" s="30"/>
    </row>
    <row r="185" spans="1:3">
      <c r="B185" s="29"/>
      <c r="C185" s="30"/>
    </row>
    <row r="186" spans="1:3" ht="34.5">
      <c r="A186" s="141" t="s">
        <v>89</v>
      </c>
      <c r="B186" s="141"/>
      <c r="C186" s="25"/>
    </row>
    <row r="187" spans="1:3" ht="69">
      <c r="A187" s="67" t="s">
        <v>30</v>
      </c>
      <c r="B187" s="67" t="s">
        <v>59</v>
      </c>
      <c r="C187" s="36" t="s">
        <v>90</v>
      </c>
    </row>
    <row r="188" spans="1:3">
      <c r="A188" s="67" t="s">
        <v>31</v>
      </c>
      <c r="B188" s="67" t="s">
        <v>58</v>
      </c>
      <c r="C188" s="32" t="s">
        <v>43</v>
      </c>
    </row>
    <row r="189" spans="1:3" ht="34.5">
      <c r="A189" s="67" t="s">
        <v>32</v>
      </c>
      <c r="B189" s="67" t="s">
        <v>57</v>
      </c>
      <c r="C189" s="32"/>
    </row>
    <row r="190" spans="1:3" ht="34.5">
      <c r="A190" s="67" t="s">
        <v>33</v>
      </c>
      <c r="B190" s="67" t="s">
        <v>56</v>
      </c>
      <c r="C190" s="32"/>
    </row>
    <row r="191" spans="1:3">
      <c r="A191" s="67" t="s">
        <v>34</v>
      </c>
      <c r="B191" s="67" t="s">
        <v>35</v>
      </c>
      <c r="C191" s="32"/>
    </row>
    <row r="192" spans="1:3">
      <c r="A192" s="142" t="s">
        <v>38</v>
      </c>
      <c r="B192" s="142" t="s">
        <v>55</v>
      </c>
      <c r="C192" s="201"/>
    </row>
    <row r="193" spans="1:3">
      <c r="A193" s="33"/>
      <c r="B193" s="143" t="s">
        <v>36</v>
      </c>
      <c r="C193" s="201"/>
    </row>
    <row r="194" spans="1:3">
      <c r="A194" s="142" t="s">
        <v>54</v>
      </c>
      <c r="B194" s="142"/>
      <c r="C194" s="31">
        <v>5</v>
      </c>
    </row>
    <row r="195" spans="1:3">
      <c r="A195" s="142" t="s">
        <v>37</v>
      </c>
      <c r="B195" s="142"/>
      <c r="C195" s="32">
        <f>'2'!D26</f>
        <v>70721.7</v>
      </c>
    </row>
    <row r="196" spans="1:3">
      <c r="A196" s="33"/>
      <c r="B196" s="33"/>
      <c r="C196" s="30"/>
    </row>
    <row r="197" spans="1:3" ht="42" customHeight="1">
      <c r="A197" s="262" t="s">
        <v>223</v>
      </c>
      <c r="B197" s="262"/>
      <c r="C197" s="262"/>
    </row>
    <row r="198" spans="1:3">
      <c r="A198" s="33"/>
      <c r="B198" s="33"/>
      <c r="C198" s="30"/>
    </row>
    <row r="199" spans="1:3">
      <c r="A199" s="265" t="s">
        <v>91</v>
      </c>
      <c r="B199" s="265"/>
      <c r="C199" s="265"/>
    </row>
    <row r="200" spans="1:3">
      <c r="A200" s="64"/>
      <c r="B200" s="64"/>
    </row>
    <row r="201" spans="1:3">
      <c r="A201" s="150" t="s">
        <v>61</v>
      </c>
      <c r="B201" s="146"/>
      <c r="C201" s="191"/>
    </row>
    <row r="202" spans="1:3" ht="17.25" customHeight="1">
      <c r="A202" s="146"/>
      <c r="B202" s="146"/>
      <c r="C202" s="191"/>
    </row>
    <row r="203" spans="1:3">
      <c r="A203" s="147" t="s">
        <v>27</v>
      </c>
      <c r="B203" s="148" t="s">
        <v>28</v>
      </c>
      <c r="C203" s="203"/>
    </row>
    <row r="204" spans="1:3" ht="17.25" customHeight="1">
      <c r="A204" s="147" t="s">
        <v>59</v>
      </c>
      <c r="B204" s="148" t="s">
        <v>60</v>
      </c>
      <c r="C204" s="203"/>
    </row>
    <row r="205" spans="1:3">
      <c r="A205" s="74"/>
      <c r="B205" s="74"/>
      <c r="C205" s="203"/>
    </row>
    <row r="206" spans="1:3" s="144" customFormat="1">
      <c r="A206" s="151" t="s">
        <v>29</v>
      </c>
      <c r="B206" s="74"/>
      <c r="C206" s="203"/>
    </row>
    <row r="207" spans="1:3">
      <c r="A207" s="74"/>
      <c r="B207" s="74"/>
      <c r="C207" s="204"/>
    </row>
    <row r="208" spans="1:3" ht="69">
      <c r="A208" s="118" t="s">
        <v>30</v>
      </c>
      <c r="B208" s="118" t="s">
        <v>59</v>
      </c>
      <c r="C208" s="149" t="s">
        <v>222</v>
      </c>
    </row>
    <row r="209" spans="1:3">
      <c r="A209" s="118" t="s">
        <v>31</v>
      </c>
      <c r="B209" s="118" t="s">
        <v>58</v>
      </c>
      <c r="C209" s="26" t="s">
        <v>43</v>
      </c>
    </row>
    <row r="210" spans="1:3" ht="17.25" customHeight="1">
      <c r="A210" s="108" t="s">
        <v>32</v>
      </c>
      <c r="B210" s="34" t="s">
        <v>57</v>
      </c>
      <c r="C210" s="26"/>
    </row>
    <row r="211" spans="1:3" ht="34.5">
      <c r="A211" s="108" t="s">
        <v>33</v>
      </c>
      <c r="B211" s="147" t="s">
        <v>56</v>
      </c>
      <c r="C211" s="26"/>
    </row>
    <row r="212" spans="1:3">
      <c r="A212" s="76" t="s">
        <v>34</v>
      </c>
      <c r="B212" s="76" t="s">
        <v>35</v>
      </c>
      <c r="C212" s="26"/>
    </row>
    <row r="213" spans="1:3" ht="17.25" customHeight="1">
      <c r="A213" s="76" t="s">
        <v>38</v>
      </c>
      <c r="B213" s="147" t="s">
        <v>55</v>
      </c>
      <c r="C213" s="26"/>
    </row>
    <row r="214" spans="1:3">
      <c r="A214" s="263" t="s">
        <v>36</v>
      </c>
      <c r="B214" s="264"/>
      <c r="C214" s="26"/>
    </row>
    <row r="215" spans="1:3">
      <c r="A215" s="35" t="s">
        <v>54</v>
      </c>
      <c r="B215" s="35"/>
      <c r="C215" s="28">
        <v>4</v>
      </c>
    </row>
    <row r="216" spans="1:3">
      <c r="A216" s="152" t="s">
        <v>37</v>
      </c>
      <c r="B216" s="153"/>
      <c r="C216" s="32">
        <f>'2'!D33</f>
        <v>53768.6</v>
      </c>
    </row>
    <row r="217" spans="1:3" ht="17.25" customHeight="1">
      <c r="A217" s="268" t="s">
        <v>224</v>
      </c>
      <c r="B217" s="268"/>
      <c r="C217" s="268"/>
    </row>
    <row r="218" spans="1:3">
      <c r="A218" s="265" t="s">
        <v>92</v>
      </c>
      <c r="B218" s="265"/>
      <c r="C218" s="265"/>
    </row>
    <row r="219" spans="1:3">
      <c r="A219" s="146"/>
      <c r="B219" s="146"/>
      <c r="C219" s="191"/>
    </row>
    <row r="220" spans="1:3">
      <c r="A220" s="150" t="s">
        <v>61</v>
      </c>
      <c r="B220" s="146"/>
      <c r="C220" s="191"/>
    </row>
    <row r="221" spans="1:3">
      <c r="A221" s="146"/>
      <c r="B221" s="146"/>
      <c r="C221" s="191"/>
    </row>
    <row r="222" spans="1:3">
      <c r="A222" s="147" t="s">
        <v>27</v>
      </c>
      <c r="B222" s="148" t="s">
        <v>28</v>
      </c>
      <c r="C222" s="203"/>
    </row>
    <row r="223" spans="1:3" ht="17.25" customHeight="1">
      <c r="A223" s="147" t="s">
        <v>59</v>
      </c>
      <c r="B223" s="148" t="s">
        <v>60</v>
      </c>
      <c r="C223" s="203"/>
    </row>
    <row r="224" spans="1:3">
      <c r="A224" s="74"/>
      <c r="B224" s="74"/>
      <c r="C224" s="203"/>
    </row>
    <row r="225" spans="1:3" ht="17.25" customHeight="1">
      <c r="A225" s="151" t="s">
        <v>29</v>
      </c>
      <c r="B225" s="74"/>
      <c r="C225" s="204"/>
    </row>
    <row r="226" spans="1:3">
      <c r="A226" s="141"/>
      <c r="B226" s="141"/>
      <c r="C226" s="205"/>
    </row>
    <row r="227" spans="1:3" ht="69">
      <c r="A227" s="74" t="s">
        <v>30</v>
      </c>
      <c r="B227" s="118" t="s">
        <v>59</v>
      </c>
      <c r="C227" s="26" t="s">
        <v>222</v>
      </c>
    </row>
    <row r="228" spans="1:3">
      <c r="A228" s="136" t="s">
        <v>31</v>
      </c>
      <c r="B228" s="136" t="s">
        <v>58</v>
      </c>
      <c r="C228" s="26" t="s">
        <v>43</v>
      </c>
    </row>
    <row r="229" spans="1:3" ht="34.5">
      <c r="A229" s="108" t="s">
        <v>32</v>
      </c>
      <c r="B229" s="147" t="s">
        <v>57</v>
      </c>
      <c r="C229" s="26"/>
    </row>
    <row r="230" spans="1:3" ht="34.5">
      <c r="A230" s="76" t="s">
        <v>33</v>
      </c>
      <c r="B230" s="76" t="s">
        <v>56</v>
      </c>
      <c r="C230" s="26"/>
    </row>
    <row r="231" spans="1:3">
      <c r="A231" s="76" t="s">
        <v>34</v>
      </c>
      <c r="B231" s="147" t="s">
        <v>35</v>
      </c>
      <c r="C231" s="26"/>
    </row>
    <row r="232" spans="1:3" ht="51.75">
      <c r="A232" s="136" t="s">
        <v>38</v>
      </c>
      <c r="B232" s="136" t="s">
        <v>55</v>
      </c>
      <c r="C232" s="26"/>
    </row>
    <row r="233" spans="1:3">
      <c r="A233" s="263" t="s">
        <v>36</v>
      </c>
      <c r="B233" s="264"/>
      <c r="C233" s="26"/>
    </row>
    <row r="234" spans="1:3">
      <c r="A234" s="35" t="s">
        <v>54</v>
      </c>
      <c r="B234" s="35"/>
      <c r="C234" s="28">
        <v>3</v>
      </c>
    </row>
    <row r="235" spans="1:3">
      <c r="A235" s="152" t="s">
        <v>37</v>
      </c>
      <c r="B235" s="77"/>
      <c r="C235" s="32">
        <f>'2'!D39</f>
        <v>97828.1</v>
      </c>
    </row>
    <row r="236" spans="1:3">
      <c r="A236" s="29"/>
      <c r="B236" s="29"/>
      <c r="C236" s="30"/>
    </row>
    <row r="237" spans="1:3">
      <c r="A237" s="262" t="s">
        <v>226</v>
      </c>
      <c r="B237" s="262"/>
      <c r="C237" s="262"/>
    </row>
    <row r="238" spans="1:3">
      <c r="A238" s="265" t="s">
        <v>105</v>
      </c>
      <c r="B238" s="265"/>
      <c r="C238" s="265"/>
    </row>
    <row r="239" spans="1:3">
      <c r="A239" s="146"/>
      <c r="B239" s="146"/>
      <c r="C239" s="191"/>
    </row>
    <row r="240" spans="1:3">
      <c r="A240" s="150" t="s">
        <v>61</v>
      </c>
      <c r="B240" s="146"/>
      <c r="C240" s="191"/>
    </row>
    <row r="241" spans="1:3">
      <c r="A241" s="146"/>
      <c r="B241" s="146"/>
      <c r="C241" s="191"/>
    </row>
    <row r="242" spans="1:3">
      <c r="A242" s="147" t="s">
        <v>27</v>
      </c>
      <c r="B242" s="148" t="s">
        <v>28</v>
      </c>
      <c r="C242" s="203"/>
    </row>
    <row r="243" spans="1:3">
      <c r="A243" s="147" t="s">
        <v>59</v>
      </c>
      <c r="B243" s="148" t="s">
        <v>60</v>
      </c>
      <c r="C243" s="203"/>
    </row>
    <row r="244" spans="1:3">
      <c r="A244" s="74"/>
      <c r="B244" s="74"/>
      <c r="C244" s="203"/>
    </row>
    <row r="245" spans="1:3">
      <c r="A245" s="151" t="s">
        <v>29</v>
      </c>
      <c r="B245" s="74"/>
      <c r="C245" s="204"/>
    </row>
    <row r="246" spans="1:3">
      <c r="A246" s="141"/>
      <c r="B246" s="141"/>
      <c r="C246" s="205"/>
    </row>
    <row r="247" spans="1:3" ht="69">
      <c r="A247" s="74" t="s">
        <v>30</v>
      </c>
      <c r="B247" s="118" t="s">
        <v>59</v>
      </c>
      <c r="C247" s="26" t="s">
        <v>222</v>
      </c>
    </row>
    <row r="248" spans="1:3">
      <c r="A248" s="136" t="s">
        <v>31</v>
      </c>
      <c r="B248" s="136" t="s">
        <v>58</v>
      </c>
      <c r="C248" s="26" t="s">
        <v>43</v>
      </c>
    </row>
    <row r="249" spans="1:3" ht="34.5">
      <c r="A249" s="108" t="s">
        <v>32</v>
      </c>
      <c r="B249" s="147" t="s">
        <v>57</v>
      </c>
      <c r="C249" s="26"/>
    </row>
    <row r="250" spans="1:3" ht="34.5">
      <c r="A250" s="76" t="s">
        <v>33</v>
      </c>
      <c r="B250" s="76" t="s">
        <v>56</v>
      </c>
      <c r="C250" s="26"/>
    </row>
    <row r="251" spans="1:3">
      <c r="A251" s="76" t="s">
        <v>34</v>
      </c>
      <c r="B251" s="147" t="s">
        <v>35</v>
      </c>
      <c r="C251" s="26"/>
    </row>
    <row r="252" spans="1:3" ht="51.75">
      <c r="A252" s="136" t="s">
        <v>38</v>
      </c>
      <c r="B252" s="136" t="s">
        <v>55</v>
      </c>
      <c r="C252" s="26"/>
    </row>
    <row r="253" spans="1:3">
      <c r="A253" s="263" t="s">
        <v>36</v>
      </c>
      <c r="B253" s="264"/>
      <c r="C253" s="26"/>
    </row>
    <row r="254" spans="1:3">
      <c r="A254" s="35" t="s">
        <v>54</v>
      </c>
      <c r="B254" s="35"/>
      <c r="C254" s="28">
        <v>3</v>
      </c>
    </row>
    <row r="255" spans="1:3">
      <c r="A255" s="152" t="s">
        <v>37</v>
      </c>
      <c r="B255" s="77"/>
      <c r="C255" s="32">
        <f>'2'!D45</f>
        <v>163479.09999999998</v>
      </c>
    </row>
    <row r="256" spans="1:3">
      <c r="A256" s="29"/>
      <c r="B256" s="29"/>
      <c r="C256" s="30"/>
    </row>
    <row r="257" spans="1:3">
      <c r="A257" s="29"/>
      <c r="B257" s="29"/>
      <c r="C257" s="30"/>
    </row>
    <row r="258" spans="1:3" ht="48.75" customHeight="1">
      <c r="A258" s="262" t="s">
        <v>225</v>
      </c>
      <c r="B258" s="262"/>
      <c r="C258" s="262"/>
    </row>
    <row r="259" spans="1:3">
      <c r="A259" s="265" t="s">
        <v>93</v>
      </c>
      <c r="B259" s="265"/>
      <c r="C259" s="265"/>
    </row>
    <row r="260" spans="1:3">
      <c r="A260" s="146"/>
      <c r="B260" s="146"/>
      <c r="C260" s="191"/>
    </row>
    <row r="261" spans="1:3">
      <c r="A261" s="150" t="s">
        <v>61</v>
      </c>
      <c r="B261" s="146"/>
      <c r="C261" s="191"/>
    </row>
    <row r="262" spans="1:3">
      <c r="A262" s="144"/>
      <c r="B262" s="144"/>
      <c r="C262" s="191"/>
    </row>
    <row r="263" spans="1:3">
      <c r="A263" s="147" t="s">
        <v>27</v>
      </c>
      <c r="B263" s="148" t="s">
        <v>28</v>
      </c>
      <c r="C263" s="203"/>
    </row>
    <row r="264" spans="1:3">
      <c r="A264" s="147" t="s">
        <v>59</v>
      </c>
      <c r="B264" s="148" t="s">
        <v>60</v>
      </c>
      <c r="C264" s="203"/>
    </row>
    <row r="265" spans="1:3">
      <c r="A265" s="66"/>
      <c r="B265" s="66"/>
      <c r="C265" s="203"/>
    </row>
    <row r="266" spans="1:3">
      <c r="A266" s="151" t="s">
        <v>29</v>
      </c>
      <c r="B266" s="66"/>
      <c r="C266" s="204"/>
    </row>
    <row r="267" spans="1:3">
      <c r="A267" s="141"/>
      <c r="B267" s="141"/>
      <c r="C267" s="205"/>
    </row>
    <row r="268" spans="1:3" ht="69">
      <c r="A268" s="66" t="s">
        <v>30</v>
      </c>
      <c r="B268" s="118" t="s">
        <v>59</v>
      </c>
      <c r="C268" s="26" t="s">
        <v>222</v>
      </c>
    </row>
    <row r="269" spans="1:3" ht="51.75">
      <c r="A269" s="136" t="s">
        <v>38</v>
      </c>
      <c r="B269" s="136" t="s">
        <v>55</v>
      </c>
      <c r="C269" s="26" t="s">
        <v>43</v>
      </c>
    </row>
    <row r="270" spans="1:3" ht="34.5">
      <c r="A270" s="108" t="s">
        <v>32</v>
      </c>
      <c r="B270" s="147" t="s">
        <v>57</v>
      </c>
      <c r="C270" s="26"/>
    </row>
    <row r="271" spans="1:3" ht="34.5">
      <c r="A271" s="67" t="s">
        <v>33</v>
      </c>
      <c r="B271" s="67" t="s">
        <v>56</v>
      </c>
      <c r="C271" s="26"/>
    </row>
    <row r="272" spans="1:3">
      <c r="A272" s="67" t="s">
        <v>34</v>
      </c>
      <c r="B272" s="147" t="s">
        <v>35</v>
      </c>
      <c r="C272" s="26"/>
    </row>
    <row r="273" spans="1:3" ht="51.75">
      <c r="A273" s="136" t="s">
        <v>38</v>
      </c>
      <c r="B273" s="136" t="s">
        <v>55</v>
      </c>
      <c r="C273" s="26"/>
    </row>
    <row r="274" spans="1:3">
      <c r="A274" s="263" t="s">
        <v>36</v>
      </c>
      <c r="B274" s="264"/>
      <c r="C274" s="26"/>
    </row>
    <row r="275" spans="1:3">
      <c r="A275" s="35" t="s">
        <v>54</v>
      </c>
      <c r="B275" s="35"/>
      <c r="C275" s="28">
        <v>1</v>
      </c>
    </row>
    <row r="276" spans="1:3">
      <c r="A276" s="152" t="s">
        <v>37</v>
      </c>
      <c r="B276" s="77"/>
      <c r="C276" s="32">
        <f>'2'!D52</f>
        <v>3907.7</v>
      </c>
    </row>
  </sheetData>
  <mergeCells count="75">
    <mergeCell ref="A82:B82"/>
    <mergeCell ref="A5:C5"/>
    <mergeCell ref="A6:C6"/>
    <mergeCell ref="A70:B70"/>
    <mergeCell ref="A21:B21"/>
    <mergeCell ref="A31:B31"/>
    <mergeCell ref="A32:B32"/>
    <mergeCell ref="A23:B23"/>
    <mergeCell ref="A34:B34"/>
    <mergeCell ref="A35:B35"/>
    <mergeCell ref="A52:B52"/>
    <mergeCell ref="A53:B53"/>
    <mergeCell ref="A54:B54"/>
    <mergeCell ref="A22:B22"/>
    <mergeCell ref="A33:B33"/>
    <mergeCell ref="A51:B51"/>
    <mergeCell ref="A43:B43"/>
    <mergeCell ref="A44:B44"/>
    <mergeCell ref="A45:B45"/>
    <mergeCell ref="A62:B62"/>
    <mergeCell ref="A65:B65"/>
    <mergeCell ref="A63:B63"/>
    <mergeCell ref="A64:B64"/>
    <mergeCell ref="A46:B46"/>
    <mergeCell ref="A47:B47"/>
    <mergeCell ref="A48:B48"/>
    <mergeCell ref="A49:B49"/>
    <mergeCell ref="A50:B50"/>
    <mergeCell ref="A66:B66"/>
    <mergeCell ref="A67:B67"/>
    <mergeCell ref="A181:C181"/>
    <mergeCell ref="A179:C179"/>
    <mergeCell ref="A162:C162"/>
    <mergeCell ref="A161:C161"/>
    <mergeCell ref="A69:B69"/>
    <mergeCell ref="A68:B68"/>
    <mergeCell ref="A71:B71"/>
    <mergeCell ref="A79:B79"/>
    <mergeCell ref="A80:B80"/>
    <mergeCell ref="A81:B81"/>
    <mergeCell ref="A92:B92"/>
    <mergeCell ref="A104:B104"/>
    <mergeCell ref="A105:B105"/>
    <mergeCell ref="A106:B106"/>
    <mergeCell ref="A137:B137"/>
    <mergeCell ref="A138:B138"/>
    <mergeCell ref="A144:B144"/>
    <mergeCell ref="A274:B274"/>
    <mergeCell ref="A237:C237"/>
    <mergeCell ref="A238:C238"/>
    <mergeCell ref="A253:B253"/>
    <mergeCell ref="A217:C217"/>
    <mergeCell ref="A218:C218"/>
    <mergeCell ref="A233:B233"/>
    <mergeCell ref="A259:C259"/>
    <mergeCell ref="A258:C258"/>
    <mergeCell ref="A140:C140"/>
    <mergeCell ref="A141:C141"/>
    <mergeCell ref="A145:B145"/>
    <mergeCell ref="A90:B90"/>
    <mergeCell ref="A91:B91"/>
    <mergeCell ref="A197:C197"/>
    <mergeCell ref="A214:B214"/>
    <mergeCell ref="A199:C199"/>
    <mergeCell ref="A107:B107"/>
    <mergeCell ref="A108:B108"/>
    <mergeCell ref="A109:B109"/>
    <mergeCell ref="A117:B117"/>
    <mergeCell ref="A118:B118"/>
    <mergeCell ref="A119:B119"/>
    <mergeCell ref="A120:B120"/>
    <mergeCell ref="A121:B121"/>
    <mergeCell ref="A122:B122"/>
    <mergeCell ref="A136:B136"/>
    <mergeCell ref="A147:B147"/>
  </mergeCells>
  <pageMargins left="0.19" right="0.19" top="0.2" bottom="0.19" header="0.19" footer="0.1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Narine Avetyan</cp:lastModifiedBy>
  <cp:lastPrinted>2021-12-08T13:45:15Z</cp:lastPrinted>
  <dcterms:created xsi:type="dcterms:W3CDTF">2020-01-16T08:04:10Z</dcterms:created>
  <dcterms:modified xsi:type="dcterms:W3CDTF">2021-12-08T14:59:29Z</dcterms:modified>
</cp:coreProperties>
</file>