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-120" yWindow="-120" windowWidth="25440" windowHeight="15840" tabRatio="423" activeTab="6"/>
  </bookViews>
  <sheets>
    <sheet name="1" sheetId="52" r:id="rId1"/>
    <sheet name="2" sheetId="37" r:id="rId2"/>
    <sheet name="3" sheetId="50" r:id="rId3"/>
    <sheet name="4" sheetId="42" r:id="rId4"/>
    <sheet name="5" sheetId="43" r:id="rId5"/>
    <sheet name="6" sheetId="44" r:id="rId6"/>
    <sheet name="7" sheetId="51" r:id="rId7"/>
  </sheets>
  <definedNames>
    <definedName name="AgencyCode" localSheetId="2">#REF!</definedName>
    <definedName name="AgencyCode" localSheetId="3">#REF!</definedName>
    <definedName name="AgencyCode" localSheetId="6">#REF!</definedName>
    <definedName name="AgencyCode">#REF!</definedName>
    <definedName name="AgencyName" localSheetId="0">#REF!</definedName>
    <definedName name="AgencyName" localSheetId="3">#REF!</definedName>
    <definedName name="AgencyName">#REF!</definedName>
    <definedName name="åû">#REF!</definedName>
    <definedName name="Functional1" localSheetId="0">#REF!</definedName>
    <definedName name="Functional1" localSheetId="3">#REF!</definedName>
    <definedName name="Functional1">#REF!</definedName>
    <definedName name="mas">#REF!</definedName>
    <definedName name="mass">#REF!</definedName>
    <definedName name="PANature" localSheetId="0">#REF!</definedName>
    <definedName name="PANature" localSheetId="3">#REF!</definedName>
    <definedName name="PANature">#REF!</definedName>
    <definedName name="PAType" localSheetId="0">#REF!</definedName>
    <definedName name="PAType" localSheetId="3">#REF!</definedName>
    <definedName name="PAType">#REF!</definedName>
    <definedName name="Performance2" localSheetId="0">#REF!</definedName>
    <definedName name="Performance2" localSheetId="3">#REF!</definedName>
    <definedName name="Performance2">#REF!</definedName>
    <definedName name="PerformanceType" localSheetId="0">#REF!</definedName>
    <definedName name="PerformanceType" localSheetId="3">#REF!</definedName>
    <definedName name="PerformanceType">#REF!</definedName>
    <definedName name="_xlnm.Print_Titles" localSheetId="1">'2'!$6:$8</definedName>
    <definedName name="_xlnm.Print_Titles" localSheetId="2">'3'!$8:$9</definedName>
    <definedName name="_xlnm.Print_Titles" localSheetId="3">'4'!$7:$8</definedName>
    <definedName name="x">#REF!</definedName>
    <definedName name="Հ_2">#REF!</definedName>
  </definedNames>
  <calcPr calcId="145621"/>
</workbook>
</file>

<file path=xl/calcChain.xml><?xml version="1.0" encoding="utf-8"?>
<calcChain xmlns="http://schemas.openxmlformats.org/spreadsheetml/2006/main">
  <c r="F16" i="37" l="1"/>
  <c r="F34" i="37"/>
  <c r="F26" i="37"/>
  <c r="F24" i="37"/>
  <c r="F22" i="37"/>
  <c r="F20" i="37"/>
  <c r="F18" i="37"/>
  <c r="D36" i="42"/>
  <c r="D28" i="42"/>
  <c r="D26" i="42"/>
  <c r="D24" i="42"/>
  <c r="D22" i="42"/>
  <c r="D20" i="42"/>
  <c r="D18" i="42"/>
  <c r="D17" i="42" l="1"/>
  <c r="F15" i="37"/>
  <c r="F13" i="37" s="1"/>
  <c r="E25" i="52" s="1"/>
  <c r="E19" i="52" s="1"/>
  <c r="E12" i="52" s="1"/>
  <c r="H16" i="37"/>
  <c r="G27" i="51" l="1"/>
  <c r="G26" i="51"/>
  <c r="G25" i="51"/>
  <c r="G24" i="51"/>
  <c r="G23" i="51"/>
  <c r="G22" i="51"/>
  <c r="G21" i="51"/>
  <c r="G20" i="51"/>
  <c r="G19" i="51"/>
  <c r="G18" i="51"/>
  <c r="G17" i="51"/>
  <c r="G16" i="51"/>
  <c r="G15" i="51"/>
  <c r="G14" i="51"/>
  <c r="G13" i="51"/>
  <c r="G12" i="51"/>
  <c r="G11" i="51" s="1"/>
  <c r="G8" i="51" l="1"/>
  <c r="G10" i="51"/>
  <c r="G9" i="51" s="1"/>
  <c r="C21" i="43"/>
  <c r="A21" i="43" l="1"/>
  <c r="D15" i="42"/>
  <c r="D13" i="42" s="1"/>
  <c r="H34" i="37"/>
  <c r="E34" i="37"/>
  <c r="H24" i="37"/>
  <c r="E24" i="37"/>
  <c r="H22" i="37"/>
  <c r="E22" i="37"/>
  <c r="H20" i="37"/>
  <c r="E20" i="37"/>
  <c r="E16" i="37"/>
  <c r="H18" i="37"/>
  <c r="E18" i="37"/>
  <c r="D38" i="37"/>
  <c r="C36" i="37"/>
  <c r="C37" i="37"/>
  <c r="C38" i="37"/>
  <c r="C17" i="37"/>
  <c r="C18" i="37"/>
  <c r="C19" i="37"/>
  <c r="C20" i="37"/>
  <c r="C21" i="37"/>
  <c r="C22" i="37"/>
  <c r="C23" i="37"/>
  <c r="C24" i="37"/>
  <c r="C25" i="37"/>
  <c r="C26" i="37"/>
  <c r="C27" i="37"/>
  <c r="C28" i="37"/>
  <c r="C29" i="37"/>
  <c r="C30" i="37"/>
  <c r="C31" i="37"/>
  <c r="C32" i="37"/>
  <c r="C33" i="37"/>
  <c r="C34" i="37"/>
  <c r="C35" i="37"/>
  <c r="C16" i="37"/>
  <c r="D36" i="37" l="1"/>
  <c r="D23" i="37" l="1"/>
  <c r="D20" i="37"/>
  <c r="D21" i="37"/>
  <c r="D22" i="37"/>
  <c r="D32" i="37" l="1"/>
  <c r="D29" i="37"/>
  <c r="D30" i="37" l="1"/>
  <c r="D28" i="37"/>
  <c r="D37" i="37" l="1"/>
  <c r="D18" i="37" l="1"/>
  <c r="D34" i="37"/>
  <c r="D33" i="37"/>
  <c r="D16" i="37" l="1"/>
  <c r="D17" i="37"/>
  <c r="D24" i="37"/>
  <c r="D25" i="37"/>
  <c r="D31" i="37"/>
  <c r="D27" i="37" l="1"/>
  <c r="D35" i="37"/>
  <c r="D19" i="37" l="1"/>
  <c r="G30" i="50" l="1"/>
  <c r="G39" i="50" s="1"/>
  <c r="G38" i="50" s="1"/>
  <c r="G37" i="50" s="1"/>
  <c r="G36" i="50" s="1"/>
  <c r="G35" i="50" s="1"/>
  <c r="G33" i="50" s="1"/>
  <c r="G31" i="50" s="1"/>
  <c r="D43" i="42" l="1"/>
  <c r="C20" i="44"/>
  <c r="C22" i="43" s="1"/>
  <c r="G29" i="50"/>
  <c r="G28" i="50" s="1"/>
  <c r="G27" i="50" s="1"/>
  <c r="G26" i="50" s="1"/>
  <c r="G24" i="50" s="1"/>
  <c r="G22" i="50" s="1"/>
  <c r="G20" i="50" s="1"/>
  <c r="C37" i="44" l="1"/>
  <c r="C30" i="43" s="1"/>
  <c r="D41" i="42"/>
  <c r="D11" i="42" s="1"/>
  <c r="D9" i="42" s="1"/>
  <c r="F39" i="37"/>
  <c r="F11" i="37" s="1"/>
  <c r="G18" i="50"/>
  <c r="G16" i="50" s="1"/>
  <c r="G14" i="50" s="1"/>
  <c r="G12" i="50" s="1"/>
  <c r="G10" i="50" s="1"/>
  <c r="D39" i="37" l="1"/>
  <c r="F9" i="37"/>
  <c r="E11" i="37"/>
  <c r="E9" i="37" l="1"/>
  <c r="G11" i="37"/>
  <c r="G9" i="37" s="1"/>
  <c r="D13" i="37"/>
  <c r="H11" i="37"/>
  <c r="D11" i="37" s="1"/>
  <c r="H9" i="37" l="1"/>
  <c r="D9" i="37" s="1"/>
  <c r="H26" i="37"/>
  <c r="H15" i="37"/>
  <c r="D26" i="37"/>
  <c r="E26" i="37"/>
  <c r="E15" i="37"/>
  <c r="D15" i="37"/>
  <c r="G26" i="37"/>
</calcChain>
</file>

<file path=xl/sharedStrings.xml><?xml version="1.0" encoding="utf-8"?>
<sst xmlns="http://schemas.openxmlformats.org/spreadsheetml/2006/main" count="307" uniqueCount="151">
  <si>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</si>
  <si>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</si>
  <si>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</si>
  <si>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</si>
  <si>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</si>
  <si>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</si>
  <si>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</si>
  <si>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</si>
  <si>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</si>
  <si>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</si>
  <si>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</si>
  <si>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</si>
  <si>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</si>
  <si>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</si>
  <si>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</si>
  <si>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</si>
  <si>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</si>
  <si>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</si>
  <si>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</si>
  <si>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</si>
  <si>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</si>
  <si>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</si>
  <si>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</si>
  <si>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</si>
  <si>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</si>
  <si>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</si>
  <si>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</si>
  <si>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</si>
  <si>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</si>
  <si>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</si>
  <si>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</si>
  <si>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</si>
  <si>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</si>
  <si>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</si>
  <si>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 xml:space="preserve"> ՄԱՍ 2. ՊԵՏԱԿԱՆ ՄԱՐՄՆԻ ԳԾՈՎ ԱՐԴՅՈՒՆՔԱՅԻՆ (ԿԱՏԱՐՈՂԱԿԱՆ) ՑՈՒՑԱՆԻՇՆԵՐԸ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</si>
  <si>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</si>
  <si>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</si>
  <si>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</si>
  <si>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</si>
  <si>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</si>
  <si>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</si>
  <si>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</si>
  <si>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</si>
  <si>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</si>
  <si>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</si>
  <si>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</si>
  <si>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</si>
  <si>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</si>
  <si>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</si>
  <si>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</si>
  <si>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</si>
  <si>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</si>
  <si>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</si>
  <si>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</si>
  <si>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</si>
  <si>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>Հավելված N5</t>
  </si>
  <si>
    <t>Աղյուսակ 1.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</si>
  <si>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</si>
  <si>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</si>
  <si>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N6</t>
  </si>
  <si>
    <t>Հավելված N3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</si>
  <si>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</si>
  <si>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</si>
  <si>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</si>
  <si>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</si>
  <si>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</si>
  <si>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</si>
  <si>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</si>
  <si>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</si>
  <si>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</si>
  <si>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</si>
  <si>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</si>
  <si>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</si>
  <si>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</si>
  <si>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III. ԾԱՌԱՅՈՒԹՅՈՒՆՆԵՐ</t>
  </si>
  <si>
    <t>Մ- 3, Թուրքիայի սահման-Մարգարա-Վանաձոր-Տաշիր-Վրաստանի սահման</t>
  </si>
  <si>
    <t>Մարզային նշանակության ավտոճանապարհներ, այդ թվում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</si>
  <si>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</si>
  <si>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</si>
  <si>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</si>
  <si>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</si>
  <si>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</si>
  <si>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>Հավելված N2</t>
  </si>
  <si>
    <t xml:space="preserve"> ՀՀ կառավարություն</t>
  </si>
  <si>
    <t>ՀՀ կառավարություն</t>
  </si>
  <si>
    <t>ՀՀ ԿԱՌԱՎԱՐՈՒԹՅՈՒՆ</t>
  </si>
  <si>
    <t xml:space="preserve">ՀՀ կառավարության  2021 թվականի </t>
  </si>
  <si>
    <t>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</si>
  <si>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 xml:space="preserve"> Միջպետական՝ հանրապետական և մարզային նշանակության ավտոճանապարհների քայքայված ծածկի վերանորոգում՝ մաշված ծածկի փոխարինում </t>
  </si>
  <si>
    <t>Աղյուսակ 2</t>
  </si>
  <si>
    <t>ՀԱՅԱՍՏԱՆԻ ՀԱՆՐԱՊԵՏՈՒԹՅԱՆ ԿԱՌԱՎԱՐՈՒԹՅԱՆ 2020 ԹՎԱԿԱՆԻ ԴԵԿՏԵՄԲԵՐԻ 30-Ի N 2215-Ն ՈՐՈՇՄԱՆ N 10 ՀԱՎԵԼՎԱԾՈՒՄ ԿԱՏԱՐՎՈՂ ԼՐԱՑՈՒՄՆԵՐԸ</t>
  </si>
  <si>
    <t>ՀՀ կառավարության 2021 թվականի</t>
  </si>
  <si>
    <t>Մ-4, Երևան-Սևան-Իջևան-Ադրբեջանի սահման</t>
  </si>
  <si>
    <t>Ցուցանիշների փոփոխությունը (ավելացումները նշված են դրական նշանով)</t>
  </si>
  <si>
    <t>Ցուցանիշների փոփոխությունը (ավելացումները նշված են դրական նշանով)</t>
  </si>
  <si>
    <t>Ցուցանիշների փոփոխությունը (նվազեցումները նշված են փակագծերում)</t>
  </si>
  <si>
    <t xml:space="preserve">ՀԱՅԱՍՏԱՆԻ ՀԱՆՐԱՊԵՏՈՒԹՅԱՆ ԿԱՌԱՎԱՐՈՒԹՅԱՆ 2020 ԹՎԱԿԱՆԻ ԴԵԿՏԵՄԲԵՐԻ 30-Ի N 2215-Ն ՈՐՈՇՄԱՆ N 9.1 ՀԱՎԵԼՎԱԾԻ NN 9.1.8 և 9.1.58 ԱՂՅՈՒՍԱԿՆԵՐՈՒՄ ԿԱՏԱՐՎՈՂ ՓՈՓՈԽՈՒԹՅՈՒՆԸ ԵՎ ԼՐԱՑՈՒՄՆԵՐԸ </t>
  </si>
  <si>
    <t>ՀԱՅԱՍՏԱՆԻ ՀԱՆՐԱՊԵՏՈՒԹՅԱՆ ԿԱՌԱՎԱՐՈՒԹՅԱՆ 2020 ԹՎԱԿԱՆԻ ԴԵԿՏԵՄԲԵՐԻ 30-Ի N 2215-Ն ՈՐՈՇՄԱՆ N 5 ՀԱՎԵԼՎԱԾԻ N 2 ԱՂՅՈՒՍԱԿՈՒՄ ԿԱՏԱՐՎՈՂ ՓՈՓՈԽՈՒԹՅՈՒՆԸ ԵՎ ԼՐԱՑՈՒՄՆԵՐԸ</t>
  </si>
  <si>
    <t>Տրանսպորտային օբյեկտների հիմնանորոգում, այդ թվում</t>
  </si>
  <si>
    <t xml:space="preserve"> Տրանսպորտային օբյեկտների հիմնանորոգում </t>
  </si>
  <si>
    <t xml:space="preserve"> 21002 </t>
  </si>
  <si>
    <t xml:space="preserve"> Ավտոմոբիլային ճանապարհների վրա գտնվող կամուրջների հիմնանորոգում </t>
  </si>
  <si>
    <t>կմ0+000-կմ8+000 հատվածի հիմնանորոգում</t>
  </si>
  <si>
    <t>կմ83+200-կմ91+176 հատվածի հիմնանորոգում և ոլորանների պարամետրերի բարելավում</t>
  </si>
  <si>
    <t xml:space="preserve">Մ-2, Երևան-Երասխ-Գորիս-Մեղրի-Իրանի սահման </t>
  </si>
  <si>
    <t>կմ53+150 - կմ65+350 հատվածի հիմնանորոգում</t>
  </si>
  <si>
    <t>կմ97+020-կմ104+700 հատվածի հիմնանորոգում</t>
  </si>
  <si>
    <t>Մ-11, Մարտունի - Վարդենիս - ԼՂՀ սահման</t>
  </si>
  <si>
    <t>կմ0+000-կմ5+900 հատվածի հիմնանորոգում</t>
  </si>
  <si>
    <t xml:space="preserve">Մ-13, /Մ-2/ - Անգեղակոթ - Նախիջևանի սահման </t>
  </si>
  <si>
    <t>Հ-5, /Հ-6/-Նոր Գեղի-Արգել-Արզական-Հրազդան հանրապետական նշանակության ավտոճանապարհի կմ 25+200 - կմ36+000 հատվածի հիմնանորոգում</t>
  </si>
  <si>
    <t>Հ-8, /Մ-2/-Այնթապ-Մխչյան-Արտաշատ-Այգևան-/Մ-2/ հանրապետական նշանակության ավտոճանապարհի կմ21+200-կմ 26+400 և կմ30+000-կմ33+500 հատվածների հիմնանորոգում</t>
  </si>
  <si>
    <t>Հ-21, /Հ-75/ - Հոռոմ-Արթիկ-Ալագյազ հանրապետական նշանակության ավտոճանապարհի կմ19+000 - կմ23+900 հատվածի հիմնանորոգում</t>
  </si>
  <si>
    <t>Հ-30, Մոտեցում Գոշավանքին հանրապետական նշանակության ավտոճանապարհի կմ0+000-կմ 3+900 հատվածի հիմնանորոգում</t>
  </si>
  <si>
    <t>Հ-30, /Մ-4/ - Ճամբարակ - /Մ-14/ հանրապետական նշանակության ավտոճանապարհի կմ0+000-կմ11+000 հատվածի հիմնանորոգում</t>
  </si>
  <si>
    <t>Հ-55, Հրազդանի տրանսպորտային հանգույց-Ծաղկաձորի մարզահամալիր հանրապետական նշանակության ավտոճանապարհի կմ0+00 - կմ10+500 հատվածի հիմնանորոգում</t>
  </si>
  <si>
    <t>Հ-70, Մ-6 – Աթան հանրապետական նշանակության ավտոճանապարհի կմ0+000 - կմ27+500 հատվածի հիմնանորոգում</t>
  </si>
  <si>
    <t>Տ-7-42, /Մ-7/ (Գյումրի) – Հացիկ – Կարմրաքար (Տ-7-45) ավտոճանապարհի կմ0+000-կմ 4+000 հատվածի հիմնանորոգում</t>
  </si>
  <si>
    <t>Տ-7-48, Գյումրի (Տ-7-58) - Արևիկ – Այգեբաց - Վարդաքար - /Հ-21/ մարզային նշանակության ավտոճանապարհի կմ10+900 - կմ16+200 հատվածի հիմնանորոգում</t>
  </si>
  <si>
    <t xml:space="preserve">Մարտունի քաղաքի Սայաթ Նովա փողոցի (Մ-10-ի շրջանց) ավտոճանապարհի հիմնանորոգում </t>
  </si>
  <si>
    <t>Արթիկ համայնքի Սպանդարյան փողոցի ասֆալտապատում</t>
  </si>
  <si>
    <t>Ցուցանիշների փոփոխությունը (ավելացումները նշված են դրական նշանով)</t>
  </si>
  <si>
    <t>Պայմանագիր, հատ</t>
  </si>
  <si>
    <t>դրամ</t>
  </si>
  <si>
    <t>հեղինակային հսկողության ծառայություն</t>
  </si>
  <si>
    <t>ՄԱ</t>
  </si>
  <si>
    <t>հազար դրամ</t>
  </si>
  <si>
    <t>Բաժին</t>
  </si>
  <si>
    <t>Խումբ</t>
  </si>
  <si>
    <t>Դաս</t>
  </si>
  <si>
    <t>ՀԱՅԱՍՏԱՆԻ ՀԱՆՐԱՊԵՏՈՒԹՅԱՆ ԿԱՌԱՎԱՐՈՒԹՅԱՆ 2020 ԹՎԱԿԱՆԻ ԴԵԿՏԵՄԲԵՐԻ 30-Ի N 2215-Ն ՈՐՈՇՄԱՆ N 9 ՀԱՎԵԼՎԱԾԻ N 9.8 ԱՂՅՈՒՍԱԿՈՒՄ ԿԱՏԱՐՎՈՂ ՓՈՓՈԽՈՒԹՅՈՒՆԸ ԵՎ ԼՐԱՑՈՒՄՆԵՐԸ</t>
  </si>
  <si>
    <t>Հավելված N 1</t>
  </si>
  <si>
    <t>______________ ի   N ___Ն որոշման</t>
  </si>
  <si>
    <t>հազար դրամով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</si>
  <si>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</si>
  <si>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</si>
  <si>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</si>
  <si>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</si>
  <si>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</si>
  <si>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</si>
  <si>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</si>
  <si>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</si>
  <si>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</si>
  <si>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</si>
  <si>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</si>
  <si>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</si>
  <si>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Տրանսպորտային օբյեկտների հիմնանորոգում</t>
  </si>
  <si>
    <t xml:space="preserve"> Ավտոմոբիլային ճանապարհների վրա գտնվող կամուրջների հիմնանորոգում</t>
  </si>
  <si>
    <t>«ՀԱՅԱUՏԱՆԻ ՀԱՆՐԱՊԵՏՈՒԹՅԱՆ 2021 ԹՎԱԿԱՆԻ ՊԵՏԱԿԱՆ ԲՅՈՒՋԵԻ ՄԱUԻՆ»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ՓՈՓՈԽՈՒԹՅՈՒՆԸ ԵՎ ԼՐԱՑՈՒՄԸ</t>
  </si>
  <si>
    <t>Հավելված N7</t>
  </si>
  <si>
    <t>«ՀԱՅԱՍՏԱՆԻ ՀԱՆՐԱՊԵՏՈՒԹՅԱՆ 2021 ԹՎԱԿԱՆԻ ՊԵՏԱԿԱՆ ԲՅՈՒՋԵԻ ՄԱՍԻՆ» ՕՐԵՆՔԻ N 1 ՀԱՎԵԼՎԱԾԻ N 3 ԱՂՅՈՒՍԱԿՈՒՄ ԿԱՏԱՐՎՈՂ ՓՈՓՈԽՈՒԹՅՈՒՆԸ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</si>
</sst>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_ * #,##0.00_)_€_ ;_ * \(#,##0.00\)_€_ ;_ * &quot;-&quot;??_)_€_ ;_ @_ 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0\ _₽_-;\-* #,##0.00\ _₽_-;_-* &quot;-&quot;??\ _₽_-;_-@_-"/>
    <numFmt numFmtId="169" formatCode="_(* #,##0_);_(* \(#,##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</numFmts>
  <fonts count="80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2"/>
      <name val="GHEA Grapalat"/>
      <family val="2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2"/>
    </font>
    <font>
      <sz val="12"/>
      <color rgb="FFFF0000"/>
      <name val="GHEA Grapalat"/>
      <family val="3"/>
    </font>
    <font>
      <sz val="11"/>
      <color rgb="FF9C6500"/>
      <name val="Calibri"/>
      <family val="2"/>
      <charset val="204"/>
      <scheme val="minor"/>
    </font>
    <font>
      <u/>
      <sz val="12"/>
      <name val="GHEA Grapalat"/>
      <family val="3"/>
    </font>
    <font>
      <i/>
      <sz val="12"/>
      <color indexed="8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5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5" fontId="6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6" fillId="0" borderId="0">
      <alignment horizontal="left" vertical="top" wrapText="1"/>
    </xf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10" fillId="0" borderId="0"/>
    <xf numFmtId="0" fontId="11" fillId="0" borderId="0"/>
    <xf numFmtId="164" fontId="10" fillId="0" borderId="0" applyFont="0" applyFill="0" applyBorder="0" applyAlignment="0" applyProtection="0"/>
    <xf numFmtId="0" fontId="5" fillId="0" borderId="0"/>
    <xf numFmtId="43" fontId="13" fillId="0" borderId="0" applyFont="0" applyFill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15" fillId="13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5" fillId="25" borderId="0" applyNumberFormat="0" applyBorder="0" applyAlignment="0" applyProtection="0"/>
    <xf numFmtId="0" fontId="15" fillId="29" borderId="0" applyNumberFormat="0" applyBorder="0" applyAlignment="0" applyProtection="0"/>
    <xf numFmtId="0" fontId="15" fillId="33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6" fillId="4" borderId="0" applyNumberFormat="0" applyBorder="0" applyAlignment="0" applyProtection="0"/>
    <xf numFmtId="0" fontId="17" fillId="7" borderId="17" applyNumberFormat="0" applyAlignment="0" applyProtection="0"/>
    <xf numFmtId="0" fontId="18" fillId="8" borderId="20" applyNumberFormat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0" borderId="14" applyNumberFormat="0" applyFill="0" applyAlignment="0" applyProtection="0"/>
    <xf numFmtId="0" fontId="22" fillId="0" borderId="15" applyNumberFormat="0" applyFill="0" applyAlignment="0" applyProtection="0"/>
    <xf numFmtId="0" fontId="23" fillId="0" borderId="16" applyNumberFormat="0" applyFill="0" applyAlignment="0" applyProtection="0"/>
    <xf numFmtId="0" fontId="23" fillId="0" borderId="0" applyNumberFormat="0" applyFill="0" applyBorder="0" applyAlignment="0" applyProtection="0"/>
    <xf numFmtId="0" fontId="24" fillId="6" borderId="17" applyNumberFormat="0" applyAlignment="0" applyProtection="0"/>
    <xf numFmtId="0" fontId="25" fillId="0" borderId="19" applyNumberFormat="0" applyFill="0" applyAlignment="0" applyProtection="0"/>
    <xf numFmtId="0" fontId="26" fillId="5" borderId="0" applyNumberFormat="0" applyBorder="0" applyAlignment="0" applyProtection="0"/>
    <xf numFmtId="0" fontId="27" fillId="0" borderId="0"/>
    <xf numFmtId="0" fontId="6" fillId="0" borderId="0">
      <alignment horizontal="left" vertical="top" wrapText="1"/>
    </xf>
    <xf numFmtId="0" fontId="3" fillId="0" borderId="0"/>
    <xf numFmtId="0" fontId="28" fillId="0" borderId="0"/>
    <xf numFmtId="0" fontId="14" fillId="9" borderId="21" applyNumberFormat="0" applyFont="0" applyAlignment="0" applyProtection="0"/>
    <xf numFmtId="0" fontId="10" fillId="9" borderId="21" applyNumberFormat="0" applyFont="0" applyAlignment="0" applyProtection="0"/>
    <xf numFmtId="0" fontId="29" fillId="7" borderId="18" applyNumberFormat="0" applyAlignment="0" applyProtection="0"/>
    <xf numFmtId="9" fontId="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22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4" fillId="0" borderId="0"/>
    <xf numFmtId="0" fontId="9" fillId="0" borderId="0"/>
    <xf numFmtId="0" fontId="35" fillId="5" borderId="0" applyNumberFormat="0" applyBorder="0" applyAlignment="0" applyProtection="0"/>
    <xf numFmtId="0" fontId="12" fillId="0" borderId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41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38" borderId="0" applyNumberFormat="0" applyBorder="0" applyAlignment="0" applyProtection="0"/>
    <xf numFmtId="0" fontId="28" fillId="37" borderId="0" applyNumberFormat="0" applyBorder="0" applyAlignment="0" applyProtection="0"/>
    <xf numFmtId="0" fontId="28" fillId="43" borderId="0" applyNumberFormat="0" applyBorder="0" applyAlignment="0" applyProtection="0"/>
    <xf numFmtId="0" fontId="28" fillId="45" borderId="0" applyNumberFormat="0" applyBorder="0" applyAlignment="0" applyProtection="0"/>
    <xf numFmtId="0" fontId="36" fillId="46" borderId="0" applyNumberFormat="0" applyBorder="0" applyAlignment="0" applyProtection="0"/>
    <xf numFmtId="0" fontId="36" fillId="44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36" fillId="47" borderId="0" applyNumberFormat="0" applyBorder="0" applyAlignment="0" applyProtection="0"/>
    <xf numFmtId="0" fontId="36" fillId="40" borderId="0" applyNumberFormat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6" fillId="50" borderId="0" applyNumberFormat="0" applyBorder="0" applyAlignment="0" applyProtection="0"/>
    <xf numFmtId="0" fontId="36" fillId="39" borderId="0" applyNumberFormat="0" applyBorder="0" applyAlignment="0" applyProtection="0"/>
    <xf numFmtId="0" fontId="36" fillId="47" borderId="0" applyNumberFormat="0" applyBorder="0" applyAlignment="0" applyProtection="0"/>
    <xf numFmtId="0" fontId="36" fillId="51" borderId="0" applyNumberFormat="0" applyBorder="0" applyAlignment="0" applyProtection="0"/>
    <xf numFmtId="0" fontId="37" fillId="35" borderId="0" applyNumberFormat="0" applyBorder="0" applyAlignment="0" applyProtection="0"/>
    <xf numFmtId="0" fontId="38" fillId="52" borderId="23" applyNumberFormat="0" applyAlignment="0" applyProtection="0"/>
    <xf numFmtId="0" fontId="39" fillId="53" borderId="24" applyNumberFormat="0" applyAlignment="0" applyProtection="0"/>
    <xf numFmtId="43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36" borderId="0" applyNumberFormat="0" applyBorder="0" applyAlignment="0" applyProtection="0"/>
    <xf numFmtId="0" fontId="42" fillId="0" borderId="25" applyNumberFormat="0" applyFill="0" applyAlignment="0" applyProtection="0"/>
    <xf numFmtId="0" fontId="43" fillId="0" borderId="26" applyNumberFormat="0" applyFill="0" applyAlignment="0" applyProtection="0"/>
    <xf numFmtId="0" fontId="44" fillId="0" borderId="27" applyNumberFormat="0" applyFill="0" applyAlignment="0" applyProtection="0"/>
    <xf numFmtId="0" fontId="44" fillId="0" borderId="0" applyNumberFormat="0" applyFill="0" applyBorder="0" applyAlignment="0" applyProtection="0"/>
    <xf numFmtId="0" fontId="45" fillId="42" borderId="23" applyNumberFormat="0" applyAlignment="0" applyProtection="0"/>
    <xf numFmtId="0" fontId="46" fillId="0" borderId="28" applyNumberFormat="0" applyFill="0" applyAlignment="0" applyProtection="0"/>
    <xf numFmtId="0" fontId="47" fillId="54" borderId="0" applyNumberFormat="0" applyBorder="0" applyAlignment="0" applyProtection="0"/>
    <xf numFmtId="1" fontId="53" fillId="0" borderId="0"/>
    <xf numFmtId="1" fontId="53" fillId="0" borderId="0"/>
    <xf numFmtId="1" fontId="53" fillId="0" borderId="0"/>
    <xf numFmtId="0" fontId="10" fillId="0" borderId="0"/>
    <xf numFmtId="0" fontId="3" fillId="0" borderId="0"/>
    <xf numFmtId="0" fontId="3" fillId="0" borderId="0"/>
    <xf numFmtId="0" fontId="9" fillId="55" borderId="29" applyNumberFormat="0" applyFont="0" applyAlignment="0" applyProtection="0"/>
    <xf numFmtId="0" fontId="48" fillId="52" borderId="30" applyNumberFormat="0" applyAlignment="0" applyProtection="0"/>
    <xf numFmtId="0" fontId="52" fillId="0" borderId="0"/>
    <xf numFmtId="0" fontId="52" fillId="0" borderId="0"/>
    <xf numFmtId="0" fontId="52" fillId="0" borderId="0"/>
    <xf numFmtId="0" fontId="49" fillId="0" borderId="0" applyNumberFormat="0" applyFill="0" applyBorder="0" applyAlignment="0" applyProtection="0"/>
    <xf numFmtId="0" fontId="50" fillId="0" borderId="31" applyNumberFormat="0" applyFill="0" applyAlignment="0" applyProtection="0"/>
    <xf numFmtId="0" fontId="51" fillId="0" borderId="0" applyNumberFormat="0" applyFill="0" applyBorder="0" applyAlignment="0" applyProtection="0"/>
    <xf numFmtId="0" fontId="34" fillId="0" borderId="0"/>
    <xf numFmtId="1" fontId="53" fillId="0" borderId="0"/>
    <xf numFmtId="0" fontId="54" fillId="0" borderId="0"/>
    <xf numFmtId="0" fontId="3" fillId="0" borderId="0"/>
    <xf numFmtId="0" fontId="10" fillId="0" borderId="0"/>
    <xf numFmtId="0" fontId="6" fillId="0" borderId="0">
      <alignment horizontal="left" vertical="top" wrapText="1"/>
    </xf>
    <xf numFmtId="0" fontId="12" fillId="0" borderId="0"/>
    <xf numFmtId="0" fontId="55" fillId="0" borderId="0"/>
    <xf numFmtId="0" fontId="3" fillId="0" borderId="0"/>
    <xf numFmtId="0" fontId="3" fillId="0" borderId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70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6" fillId="0" borderId="0" applyFont="0" applyFill="0" applyBorder="0" applyAlignment="0" applyProtection="0">
      <alignment horizontal="left" vertical="top" wrapText="1"/>
    </xf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28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58" fillId="13" borderId="0" applyNumberFormat="0" applyBorder="0" applyAlignment="0" applyProtection="0"/>
    <xf numFmtId="0" fontId="58" fillId="17" borderId="0" applyNumberFormat="0" applyBorder="0" applyAlignment="0" applyProtection="0"/>
    <xf numFmtId="0" fontId="58" fillId="21" borderId="0" applyNumberFormat="0" applyBorder="0" applyAlignment="0" applyProtection="0"/>
    <xf numFmtId="0" fontId="58" fillId="25" borderId="0" applyNumberFormat="0" applyBorder="0" applyAlignment="0" applyProtection="0"/>
    <xf numFmtId="0" fontId="58" fillId="29" borderId="0" applyNumberFormat="0" applyBorder="0" applyAlignment="0" applyProtection="0"/>
    <xf numFmtId="0" fontId="58" fillId="33" borderId="0" applyNumberFormat="0" applyBorder="0" applyAlignment="0" applyProtection="0"/>
    <xf numFmtId="0" fontId="58" fillId="10" borderId="0" applyNumberFormat="0" applyBorder="0" applyAlignment="0" applyProtection="0"/>
    <xf numFmtId="0" fontId="58" fillId="14" borderId="0" applyNumberFormat="0" applyBorder="0" applyAlignment="0" applyProtection="0"/>
    <xf numFmtId="0" fontId="58" fillId="18" borderId="0" applyNumberFormat="0" applyBorder="0" applyAlignment="0" applyProtection="0"/>
    <xf numFmtId="0" fontId="58" fillId="22" borderId="0" applyNumberFormat="0" applyBorder="0" applyAlignment="0" applyProtection="0"/>
    <xf numFmtId="0" fontId="58" fillId="26" borderId="0" applyNumberFormat="0" applyBorder="0" applyAlignment="0" applyProtection="0"/>
    <xf numFmtId="0" fontId="58" fillId="30" borderId="0" applyNumberFormat="0" applyBorder="0" applyAlignment="0" applyProtection="0"/>
    <xf numFmtId="0" fontId="59" fillId="4" borderId="0" applyNumberFormat="0" applyBorder="0" applyAlignment="0" applyProtection="0"/>
    <xf numFmtId="0" fontId="60" fillId="7" borderId="17" applyNumberFormat="0" applyAlignment="0" applyProtection="0"/>
    <xf numFmtId="0" fontId="61" fillId="8" borderId="20" applyNumberFormat="0" applyAlignment="0" applyProtection="0"/>
    <xf numFmtId="0" fontId="62" fillId="0" borderId="0" applyNumberFormat="0" applyFill="0" applyBorder="0" applyAlignment="0" applyProtection="0"/>
    <xf numFmtId="0" fontId="63" fillId="3" borderId="0" applyNumberFormat="0" applyBorder="0" applyAlignment="0" applyProtection="0"/>
    <xf numFmtId="0" fontId="64" fillId="0" borderId="14" applyNumberFormat="0" applyFill="0" applyAlignment="0" applyProtection="0"/>
    <xf numFmtId="0" fontId="65" fillId="0" borderId="15" applyNumberFormat="0" applyFill="0" applyAlignment="0" applyProtection="0"/>
    <xf numFmtId="0" fontId="66" fillId="0" borderId="16" applyNumberFormat="0" applyFill="0" applyAlignment="0" applyProtection="0"/>
    <xf numFmtId="0" fontId="66" fillId="0" borderId="0" applyNumberFormat="0" applyFill="0" applyBorder="0" applyAlignment="0" applyProtection="0"/>
    <xf numFmtId="0" fontId="67" fillId="6" borderId="17" applyNumberFormat="0" applyAlignment="0" applyProtection="0"/>
    <xf numFmtId="0" fontId="68" fillId="0" borderId="19" applyNumberFormat="0" applyFill="0" applyAlignment="0" applyProtection="0"/>
    <xf numFmtId="0" fontId="35" fillId="5" borderId="0" applyNumberFormat="0" applyBorder="0" applyAlignment="0" applyProtection="0"/>
    <xf numFmtId="0" fontId="69" fillId="7" borderId="18" applyNumberFormat="0" applyAlignment="0" applyProtection="0"/>
    <xf numFmtId="0" fontId="57" fillId="0" borderId="0" applyNumberFormat="0" applyFill="0" applyBorder="0" applyAlignment="0" applyProtection="0"/>
    <xf numFmtId="0" fontId="70" fillId="0" borderId="22" applyNumberFormat="0" applyFill="0" applyAlignment="0" applyProtection="0"/>
    <xf numFmtId="0" fontId="71" fillId="0" borderId="0" applyNumberFormat="0" applyFill="0" applyBorder="0" applyAlignment="0" applyProtection="0"/>
    <xf numFmtId="0" fontId="77" fillId="5" borderId="0" applyNumberFormat="0" applyBorder="0" applyAlignment="0" applyProtection="0"/>
    <xf numFmtId="0" fontId="34" fillId="0" borderId="0"/>
    <xf numFmtId="0" fontId="3" fillId="0" borderId="0"/>
  </cellStyleXfs>
  <cellXfs count="201">
    <xf numFmtId="0" fontId="0" fillId="0" borderId="0" xfId="0"/>
    <xf numFmtId="0" fontId="7" fillId="0" borderId="0" xfId="9" applyFont="1" applyAlignment="1">
      <alignment vertical="center" wrapText="1"/>
    </xf>
    <xf numFmtId="167" fontId="7" fillId="0" borderId="32" xfId="7" applyNumberFormat="1" applyFont="1" applyFill="1" applyBorder="1" applyAlignment="1">
      <alignment horizontal="center" vertical="center" wrapText="1"/>
    </xf>
    <xf numFmtId="0" fontId="7" fillId="0" borderId="1" xfId="9" applyFont="1" applyFill="1" applyBorder="1" applyAlignment="1">
      <alignment horizontal="center" vertical="center" wrapText="1"/>
    </xf>
    <xf numFmtId="0" fontId="7" fillId="0" borderId="32" xfId="9" applyFont="1" applyFill="1" applyBorder="1" applyAlignment="1">
      <alignment horizontal="center" vertical="center" wrapText="1"/>
    </xf>
    <xf numFmtId="0" fontId="7" fillId="0" borderId="32" xfId="9" applyFont="1" applyFill="1" applyBorder="1" applyAlignment="1">
      <alignment vertical="center" wrapText="1"/>
    </xf>
    <xf numFmtId="0" fontId="7" fillId="0" borderId="0" xfId="9" applyFont="1" applyFill="1" applyAlignment="1">
      <alignment horizontal="center" vertical="center" wrapText="1"/>
    </xf>
    <xf numFmtId="0" fontId="7" fillId="0" borderId="0" xfId="9" applyFont="1" applyFill="1" applyAlignment="1">
      <alignment vertical="center" wrapText="1"/>
    </xf>
    <xf numFmtId="166" fontId="7" fillId="0" borderId="1" xfId="9" applyNumberFormat="1" applyFont="1" applyFill="1" applyBorder="1" applyAlignment="1">
      <alignment horizontal="center" vertical="center" wrapText="1"/>
    </xf>
    <xf numFmtId="0" fontId="7" fillId="0" borderId="11" xfId="9" applyFont="1" applyFill="1" applyBorder="1" applyAlignment="1">
      <alignment horizontal="center" vertical="center" wrapText="1"/>
    </xf>
    <xf numFmtId="167" fontId="7" fillId="0" borderId="1" xfId="7" applyNumberFormat="1" applyFont="1" applyFill="1" applyBorder="1" applyAlignment="1">
      <alignment horizontal="center" vertical="center" wrapText="1"/>
    </xf>
    <xf numFmtId="167" fontId="7" fillId="0" borderId="11" xfId="7" applyNumberFormat="1" applyFont="1" applyFill="1" applyBorder="1" applyAlignment="1">
      <alignment horizontal="center" vertical="center" wrapText="1"/>
    </xf>
    <xf numFmtId="166" fontId="7" fillId="0" borderId="0" xfId="9" applyNumberFormat="1" applyFont="1" applyFill="1" applyAlignment="1">
      <alignment vertical="center" wrapText="1"/>
    </xf>
    <xf numFmtId="0" fontId="7" fillId="0" borderId="0" xfId="0" applyFont="1" applyFill="1" applyAlignment="1">
      <alignment horizontal="right" vertical="center" wrapText="1"/>
    </xf>
    <xf numFmtId="0" fontId="7" fillId="0" borderId="0" xfId="0" applyFont="1" applyFill="1" applyAlignment="1">
      <alignment vertical="center" wrapText="1"/>
    </xf>
    <xf numFmtId="167" fontId="7" fillId="0" borderId="0" xfId="7" applyNumberFormat="1" applyFont="1" applyFill="1" applyAlignment="1">
      <alignment vertical="center" wrapText="1"/>
    </xf>
    <xf numFmtId="0" fontId="7" fillId="0" borderId="32" xfId="9" applyFont="1" applyBorder="1" applyAlignment="1">
      <alignment horizontal="center" vertical="center" wrapText="1"/>
    </xf>
    <xf numFmtId="167" fontId="7" fillId="0" borderId="32" xfId="7" applyNumberFormat="1" applyFont="1" applyBorder="1" applyAlignment="1">
      <alignment horizontal="center" vertical="center" wrapText="1"/>
    </xf>
    <xf numFmtId="0" fontId="53" fillId="0" borderId="0" xfId="9" applyFont="1" applyAlignment="1">
      <alignment horizontal="left" vertical="top" wrapText="1"/>
    </xf>
    <xf numFmtId="0" fontId="7" fillId="0" borderId="0" xfId="9" applyFont="1" applyAlignment="1">
      <alignment horizontal="left" vertical="top" wrapText="1"/>
    </xf>
    <xf numFmtId="0" fontId="72" fillId="0" borderId="32" xfId="9" applyFont="1" applyBorder="1" applyAlignment="1">
      <alignment horizontal="left" vertical="top" wrapText="1"/>
    </xf>
    <xf numFmtId="0" fontId="72" fillId="0" borderId="32" xfId="9" applyFont="1" applyBorder="1" applyAlignment="1">
      <alignment vertical="top" wrapText="1"/>
    </xf>
    <xf numFmtId="0" fontId="72" fillId="0" borderId="0" xfId="9" applyFont="1" applyBorder="1" applyAlignment="1">
      <alignment vertical="top" wrapText="1"/>
    </xf>
    <xf numFmtId="0" fontId="72" fillId="0" borderId="0" xfId="9" applyFont="1" applyBorder="1" applyAlignment="1">
      <alignment horizontal="left" vertical="top" wrapText="1"/>
    </xf>
    <xf numFmtId="0" fontId="53" fillId="0" borderId="0" xfId="9" applyFont="1" applyBorder="1" applyAlignment="1">
      <alignment horizontal="left" vertical="top" wrapText="1"/>
    </xf>
    <xf numFmtId="0" fontId="7" fillId="0" borderId="32" xfId="9" applyFont="1" applyBorder="1" applyAlignment="1">
      <alignment horizontal="left" vertical="top" wrapText="1"/>
    </xf>
    <xf numFmtId="0" fontId="7" fillId="0" borderId="32" xfId="9" applyFont="1" applyBorder="1" applyAlignment="1">
      <alignment horizontal="center" vertical="top" wrapText="1"/>
    </xf>
    <xf numFmtId="0" fontId="7" fillId="0" borderId="32" xfId="9" applyFont="1" applyBorder="1" applyAlignment="1">
      <alignment horizontal="right" vertical="top" wrapText="1"/>
    </xf>
    <xf numFmtId="167" fontId="73" fillId="0" borderId="32" xfId="12" applyNumberFormat="1" applyFont="1" applyFill="1" applyBorder="1" applyAlignment="1">
      <alignment horizontal="center" vertical="center"/>
    </xf>
    <xf numFmtId="0" fontId="74" fillId="0" borderId="32" xfId="0" applyFont="1" applyFill="1" applyBorder="1" applyAlignment="1">
      <alignment vertical="top" wrapText="1"/>
    </xf>
    <xf numFmtId="0" fontId="75" fillId="0" borderId="32" xfId="0" applyFont="1" applyFill="1" applyBorder="1" applyAlignment="1">
      <alignment horizontal="left" vertical="top" wrapText="1"/>
    </xf>
    <xf numFmtId="0" fontId="74" fillId="0" borderId="32" xfId="0" applyFont="1" applyFill="1" applyBorder="1" applyAlignment="1">
      <alignment wrapText="1"/>
    </xf>
    <xf numFmtId="0" fontId="76" fillId="0" borderId="32" xfId="9" applyFont="1" applyBorder="1" applyAlignment="1">
      <alignment horizontal="left" vertical="top" wrapText="1"/>
    </xf>
    <xf numFmtId="167" fontId="72" fillId="0" borderId="32" xfId="7" applyNumberFormat="1" applyFont="1" applyBorder="1" applyAlignment="1">
      <alignment horizontal="center" vertical="top" wrapText="1"/>
    </xf>
    <xf numFmtId="0" fontId="7" fillId="0" borderId="0" xfId="9" applyFont="1" applyAlignment="1">
      <alignment horizontal="right" vertical="top" wrapText="1"/>
    </xf>
    <xf numFmtId="0" fontId="8" fillId="0" borderId="0" xfId="8" applyFont="1" applyAlignment="1">
      <alignment vertical="center" wrapText="1"/>
    </xf>
    <xf numFmtId="0" fontId="7" fillId="0" borderId="0" xfId="9" applyFont="1" applyAlignment="1">
      <alignment horizontal="center" vertical="top" wrapText="1"/>
    </xf>
    <xf numFmtId="0" fontId="7" fillId="0" borderId="0" xfId="9" applyFont="1" applyBorder="1" applyAlignment="1">
      <alignment vertical="top"/>
    </xf>
    <xf numFmtId="0" fontId="7" fillId="0" borderId="32" xfId="9" applyFont="1" applyBorder="1" applyAlignment="1">
      <alignment vertical="top" wrapText="1"/>
    </xf>
    <xf numFmtId="0" fontId="7" fillId="0" borderId="0" xfId="9" applyFont="1" applyBorder="1" applyAlignment="1">
      <alignment vertical="top" wrapText="1"/>
    </xf>
    <xf numFmtId="0" fontId="7" fillId="0" borderId="0" xfId="9" applyFont="1" applyAlignment="1">
      <alignment horizontal="left" vertical="center" wrapText="1"/>
    </xf>
    <xf numFmtId="0" fontId="7" fillId="0" borderId="0" xfId="9" applyFont="1" applyBorder="1" applyAlignment="1">
      <alignment horizontal="left" vertical="top" wrapText="1"/>
    </xf>
    <xf numFmtId="0" fontId="74" fillId="0" borderId="0" xfId="0" applyFont="1" applyFill="1"/>
    <xf numFmtId="0" fontId="74" fillId="0" borderId="0" xfId="0" applyFont="1" applyFill="1" applyBorder="1" applyAlignment="1">
      <alignment vertical="top" wrapText="1"/>
    </xf>
    <xf numFmtId="0" fontId="7" fillId="0" borderId="0" xfId="0" applyFont="1" applyFill="1"/>
    <xf numFmtId="0" fontId="7" fillId="0" borderId="0" xfId="0" applyFont="1" applyFill="1" applyBorder="1" applyAlignment="1">
      <alignment vertical="top" wrapText="1"/>
    </xf>
    <xf numFmtId="0" fontId="7" fillId="0" borderId="0" xfId="0" applyFont="1" applyFill="1" applyBorder="1" applyAlignment="1">
      <alignment vertical="top"/>
    </xf>
    <xf numFmtId="167" fontId="7" fillId="0" borderId="32" xfId="7" applyNumberFormat="1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7" fillId="0" borderId="32" xfId="124" applyFont="1" applyFill="1" applyBorder="1" applyAlignment="1">
      <alignment horizontal="left" vertical="center" wrapText="1"/>
    </xf>
    <xf numFmtId="169" fontId="7" fillId="0" borderId="32" xfId="7" applyNumberFormat="1" applyFont="1" applyFill="1" applyBorder="1" applyAlignment="1">
      <alignment horizontal="left" vertical="center" wrapText="1"/>
    </xf>
    <xf numFmtId="166" fontId="7" fillId="0" borderId="0" xfId="9" applyNumberFormat="1" applyFont="1" applyFill="1" applyAlignment="1">
      <alignment horizontal="center" vertical="center" wrapText="1"/>
    </xf>
    <xf numFmtId="0" fontId="7" fillId="0" borderId="32" xfId="9" applyFont="1" applyBorder="1" applyAlignment="1">
      <alignment horizontal="center" vertical="top" wrapText="1"/>
    </xf>
    <xf numFmtId="0" fontId="74" fillId="0" borderId="32" xfId="0" applyFont="1" applyFill="1" applyBorder="1" applyAlignment="1">
      <alignment horizontal="right" vertical="top" wrapText="1"/>
    </xf>
    <xf numFmtId="0" fontId="7" fillId="0" borderId="32" xfId="0" applyFont="1" applyFill="1" applyBorder="1" applyAlignment="1">
      <alignment horizontal="left" vertical="center" wrapText="1"/>
    </xf>
    <xf numFmtId="0" fontId="7" fillId="0" borderId="32" xfId="0" applyFont="1" applyFill="1" applyBorder="1" applyAlignment="1">
      <alignment horizontal="center" vertical="center" wrapText="1"/>
    </xf>
    <xf numFmtId="49" fontId="7" fillId="0" borderId="1" xfId="9" applyNumberFormat="1" applyFont="1" applyFill="1" applyBorder="1" applyAlignment="1">
      <alignment horizontal="center" vertical="center" textRotation="90" wrapText="1"/>
    </xf>
    <xf numFmtId="0" fontId="7" fillId="0" borderId="32" xfId="118" applyNumberFormat="1" applyFont="1" applyFill="1" applyBorder="1" applyAlignment="1">
      <alignment horizontal="left" vertical="center" wrapText="1"/>
    </xf>
    <xf numFmtId="0" fontId="7" fillId="0" borderId="0" xfId="8" applyFont="1" applyFill="1" applyAlignment="1">
      <alignment vertical="center" wrapText="1"/>
    </xf>
    <xf numFmtId="0" fontId="7" fillId="0" borderId="0" xfId="8" applyFont="1" applyFill="1" applyAlignment="1">
      <alignment horizontal="right" vertical="center"/>
    </xf>
    <xf numFmtId="49" fontId="7" fillId="0" borderId="0" xfId="9" applyNumberFormat="1" applyFont="1" applyFill="1" applyAlignment="1">
      <alignment horizontal="center" vertical="center" wrapText="1"/>
    </xf>
    <xf numFmtId="0" fontId="7" fillId="0" borderId="0" xfId="9" applyNumberFormat="1" applyFont="1" applyFill="1" applyAlignment="1">
      <alignment horizontal="center" vertical="center" wrapText="1"/>
    </xf>
    <xf numFmtId="0" fontId="7" fillId="0" borderId="1" xfId="9" applyNumberFormat="1" applyFont="1" applyFill="1" applyBorder="1" applyAlignment="1">
      <alignment horizontal="center" vertical="center" wrapText="1"/>
    </xf>
    <xf numFmtId="166" fontId="7" fillId="0" borderId="3" xfId="9" applyNumberFormat="1" applyFont="1" applyFill="1" applyBorder="1" applyAlignment="1">
      <alignment horizontal="center" vertical="center" wrapText="1"/>
    </xf>
    <xf numFmtId="0" fontId="78" fillId="0" borderId="1" xfId="9" applyFont="1" applyFill="1" applyBorder="1" applyAlignment="1">
      <alignment horizontal="center" vertical="center" wrapText="1"/>
    </xf>
    <xf numFmtId="0" fontId="7" fillId="0" borderId="11" xfId="9" applyFont="1" applyFill="1" applyBorder="1" applyAlignment="1">
      <alignment horizontal="left" vertical="center" wrapText="1"/>
    </xf>
    <xf numFmtId="167" fontId="7" fillId="0" borderId="11" xfId="7" applyNumberFormat="1" applyFont="1" applyFill="1" applyBorder="1" applyAlignment="1">
      <alignment horizontal="left" vertical="center" wrapText="1"/>
    </xf>
    <xf numFmtId="0" fontId="7" fillId="0" borderId="32" xfId="118" applyNumberFormat="1" applyFont="1" applyFill="1" applyBorder="1" applyAlignment="1">
      <alignment horizontal="center" vertical="center" wrapText="1"/>
    </xf>
    <xf numFmtId="0" fontId="7" fillId="0" borderId="32" xfId="9" applyFont="1" applyFill="1" applyBorder="1" applyAlignment="1">
      <alignment horizontal="left" vertical="center" wrapText="1"/>
    </xf>
    <xf numFmtId="0" fontId="7" fillId="0" borderId="0" xfId="8" applyFont="1" applyAlignment="1">
      <alignment horizontal="left" vertical="center" wrapText="1"/>
    </xf>
    <xf numFmtId="0" fontId="7" fillId="0" borderId="0" xfId="8" applyFont="1" applyAlignment="1">
      <alignment horizontal="center" vertical="center" wrapText="1"/>
    </xf>
    <xf numFmtId="0" fontId="72" fillId="0" borderId="0" xfId="8" applyFont="1" applyAlignment="1">
      <alignment horizontal="left" vertical="center" wrapText="1"/>
    </xf>
    <xf numFmtId="0" fontId="7" fillId="0" borderId="32" xfId="8" applyFont="1" applyBorder="1" applyAlignment="1">
      <alignment horizontal="center" vertical="center" wrapText="1"/>
    </xf>
    <xf numFmtId="0" fontId="7" fillId="0" borderId="32" xfId="8" applyFont="1" applyBorder="1" applyAlignment="1">
      <alignment horizontal="left" vertical="center" wrapText="1"/>
    </xf>
    <xf numFmtId="165" fontId="7" fillId="0" borderId="32" xfId="6" applyNumberFormat="1" applyFont="1" applyBorder="1" applyAlignment="1">
      <alignment horizontal="right" vertical="center"/>
    </xf>
    <xf numFmtId="0" fontId="7" fillId="0" borderId="13" xfId="8" applyFont="1" applyBorder="1" applyAlignment="1">
      <alignment horizontal="right" wrapText="1"/>
    </xf>
    <xf numFmtId="0" fontId="7" fillId="0" borderId="34" xfId="8" applyFont="1" applyBorder="1" applyAlignment="1">
      <alignment horizontal="center" vertical="center" wrapText="1"/>
    </xf>
    <xf numFmtId="0" fontId="7" fillId="0" borderId="32" xfId="8" applyFont="1" applyBorder="1" applyAlignment="1">
      <alignment horizontal="left" vertical="center" wrapText="1" indent="2"/>
    </xf>
    <xf numFmtId="0" fontId="7" fillId="0" borderId="32" xfId="8" quotePrefix="1" applyFont="1" applyBorder="1" applyAlignment="1">
      <alignment horizontal="center" vertical="center" wrapText="1"/>
    </xf>
    <xf numFmtId="167" fontId="7" fillId="0" borderId="32" xfId="7" applyNumberFormat="1" applyFont="1" applyBorder="1" applyAlignment="1">
      <alignment horizontal="left" vertical="center" wrapText="1"/>
    </xf>
    <xf numFmtId="0" fontId="72" fillId="0" borderId="32" xfId="8" applyFont="1" applyBorder="1" applyAlignment="1">
      <alignment horizontal="center" vertical="center" wrapText="1"/>
    </xf>
    <xf numFmtId="0" fontId="72" fillId="0" borderId="32" xfId="8" applyFont="1" applyBorder="1" applyAlignment="1">
      <alignment horizontal="left" vertical="center" wrapText="1"/>
    </xf>
    <xf numFmtId="165" fontId="72" fillId="0" borderId="32" xfId="6" applyNumberFormat="1" applyFont="1" applyBorder="1" applyAlignment="1">
      <alignment horizontal="right" vertical="center"/>
    </xf>
    <xf numFmtId="0" fontId="7" fillId="2" borderId="32" xfId="0" applyFont="1" applyFill="1" applyBorder="1" applyAlignment="1">
      <alignment horizontal="left" vertical="center" indent="2"/>
    </xf>
    <xf numFmtId="0" fontId="7" fillId="2" borderId="32" xfId="0" applyFont="1" applyFill="1" applyBorder="1" applyAlignment="1">
      <alignment horizontal="left" vertical="center" wrapText="1" indent="2"/>
    </xf>
    <xf numFmtId="49" fontId="7" fillId="2" borderId="32" xfId="0" applyNumberFormat="1" applyFont="1" applyFill="1" applyBorder="1" applyAlignment="1">
      <alignment horizontal="left" vertical="center" wrapText="1" indent="2"/>
    </xf>
    <xf numFmtId="166" fontId="7" fillId="2" borderId="32" xfId="0" applyNumberFormat="1" applyFont="1" applyFill="1" applyBorder="1" applyAlignment="1">
      <alignment horizontal="left" vertical="center" indent="2"/>
    </xf>
    <xf numFmtId="0" fontId="73" fillId="0" borderId="0" xfId="0" applyFont="1" applyAlignment="1">
      <alignment horizontal="left" vertical="center" indent="2"/>
    </xf>
    <xf numFmtId="166" fontId="7" fillId="2" borderId="32" xfId="0" applyNumberFormat="1" applyFont="1" applyFill="1" applyBorder="1" applyAlignment="1">
      <alignment horizontal="right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 wrapText="1"/>
    </xf>
    <xf numFmtId="49" fontId="7" fillId="2" borderId="32" xfId="0" applyNumberFormat="1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vertical="center" wrapText="1"/>
    </xf>
    <xf numFmtId="0" fontId="73" fillId="0" borderId="0" xfId="0" applyFont="1" applyAlignment="1">
      <alignment vertical="center"/>
    </xf>
    <xf numFmtId="49" fontId="7" fillId="0" borderId="32" xfId="9" applyNumberFormat="1" applyFont="1" applyFill="1" applyBorder="1" applyAlignment="1">
      <alignment horizontal="center" vertical="center" textRotation="90" wrapText="1"/>
    </xf>
    <xf numFmtId="0" fontId="7" fillId="0" borderId="32" xfId="9" applyNumberFormat="1" applyFont="1" applyFill="1" applyBorder="1" applyAlignment="1">
      <alignment horizontal="center" vertical="center" wrapText="1"/>
    </xf>
    <xf numFmtId="172" fontId="7" fillId="0" borderId="12" xfId="9" applyNumberFormat="1" applyFont="1" applyFill="1" applyBorder="1" applyAlignment="1">
      <alignment horizontal="center" vertical="center" wrapText="1"/>
    </xf>
    <xf numFmtId="0" fontId="78" fillId="0" borderId="32" xfId="9" applyFont="1" applyFill="1" applyBorder="1" applyAlignment="1">
      <alignment horizontal="center" vertical="center" wrapText="1"/>
    </xf>
    <xf numFmtId="166" fontId="7" fillId="0" borderId="32" xfId="9" applyNumberFormat="1" applyFont="1" applyFill="1" applyBorder="1" applyAlignment="1">
      <alignment horizontal="center" vertical="center" wrapText="1"/>
    </xf>
    <xf numFmtId="0" fontId="72" fillId="0" borderId="11" xfId="9" applyFont="1" applyFill="1" applyBorder="1" applyAlignment="1">
      <alignment horizontal="center" vertical="center" wrapText="1"/>
    </xf>
    <xf numFmtId="167" fontId="72" fillId="0" borderId="32" xfId="7" applyNumberFormat="1" applyFont="1" applyFill="1" applyBorder="1" applyAlignment="1">
      <alignment vertical="center" wrapText="1"/>
    </xf>
    <xf numFmtId="0" fontId="72" fillId="0" borderId="0" xfId="9" applyFont="1" applyFill="1" applyAlignment="1">
      <alignment vertical="center" wrapText="1"/>
    </xf>
    <xf numFmtId="0" fontId="72" fillId="0" borderId="11" xfId="9" applyFont="1" applyFill="1" applyBorder="1" applyAlignment="1">
      <alignment vertical="center" wrapText="1"/>
    </xf>
    <xf numFmtId="0" fontId="7" fillId="0" borderId="11" xfId="9" applyFont="1" applyFill="1" applyBorder="1" applyAlignment="1">
      <alignment vertical="center" wrapText="1"/>
    </xf>
    <xf numFmtId="167" fontId="7" fillId="0" borderId="32" xfId="7" applyNumberFormat="1" applyFont="1" applyFill="1" applyBorder="1" applyAlignment="1">
      <alignment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0" fontId="72" fillId="0" borderId="32" xfId="9" applyFont="1" applyBorder="1" applyAlignment="1">
      <alignment horizontal="center" vertical="center" wrapText="1"/>
    </xf>
    <xf numFmtId="0" fontId="72" fillId="0" borderId="32" xfId="9" applyFont="1" applyFill="1" applyBorder="1" applyAlignment="1">
      <alignment horizontal="center" vertical="center" wrapText="1"/>
    </xf>
    <xf numFmtId="0" fontId="7" fillId="0" borderId="13" xfId="8" applyFont="1" applyFill="1" applyBorder="1" applyAlignment="1">
      <alignment horizontal="right" wrapText="1"/>
    </xf>
    <xf numFmtId="0" fontId="72" fillId="0" borderId="32" xfId="9" applyFont="1" applyFill="1" applyBorder="1" applyAlignment="1">
      <alignment horizontal="left" vertical="center" wrapText="1"/>
    </xf>
    <xf numFmtId="0" fontId="7" fillId="0" borderId="32" xfId="422" applyNumberFormat="1" applyFont="1" applyFill="1" applyBorder="1" applyAlignment="1">
      <alignment horizontal="left" vertical="center" wrapText="1"/>
    </xf>
    <xf numFmtId="166" fontId="7" fillId="0" borderId="32" xfId="118" applyNumberFormat="1" applyFont="1" applyFill="1" applyBorder="1" applyAlignment="1">
      <alignment horizontal="right" vertical="center" wrapText="1"/>
    </xf>
    <xf numFmtId="0" fontId="7" fillId="0" borderId="32" xfId="0" applyFont="1" applyFill="1" applyBorder="1" applyAlignment="1">
      <alignment vertical="center" wrapText="1"/>
    </xf>
    <xf numFmtId="0" fontId="7" fillId="0" borderId="32" xfId="422" applyNumberFormat="1" applyFont="1" applyFill="1" applyBorder="1" applyAlignment="1">
      <alignment horizontal="center" vertical="center" wrapText="1"/>
    </xf>
    <xf numFmtId="0" fontId="7" fillId="0" borderId="32" xfId="422" applyFont="1" applyFill="1" applyBorder="1" applyAlignment="1">
      <alignment horizontal="left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left" vertical="center" wrapText="1"/>
    </xf>
    <xf numFmtId="0" fontId="74" fillId="0" borderId="0" xfId="0" applyFont="1"/>
    <xf numFmtId="0" fontId="74" fillId="0" borderId="0" xfId="0" applyFont="1" applyAlignment="1">
      <alignment horizontal="right"/>
    </xf>
    <xf numFmtId="0" fontId="74" fillId="0" borderId="32" xfId="0" applyFont="1" applyBorder="1" applyAlignment="1">
      <alignment horizontal="center" vertical="center" wrapText="1"/>
    </xf>
    <xf numFmtId="0" fontId="74" fillId="0" borderId="36" xfId="0" applyFont="1" applyBorder="1" applyAlignment="1">
      <alignment horizontal="center" vertical="center" wrapText="1"/>
    </xf>
    <xf numFmtId="0" fontId="72" fillId="0" borderId="32" xfId="0" applyFont="1" applyBorder="1" applyAlignment="1">
      <alignment horizontal="left" vertical="top" wrapText="1"/>
    </xf>
    <xf numFmtId="0" fontId="74" fillId="0" borderId="32" xfId="0" applyFont="1" applyBorder="1" applyAlignment="1">
      <alignment horizontal="left" vertical="top" wrapText="1"/>
    </xf>
    <xf numFmtId="0" fontId="74" fillId="0" borderId="32" xfId="0" applyFont="1" applyBorder="1"/>
    <xf numFmtId="49" fontId="79" fillId="2" borderId="32" xfId="0" applyNumberFormat="1" applyFont="1" applyFill="1" applyBorder="1" applyAlignment="1">
      <alignment wrapText="1"/>
    </xf>
    <xf numFmtId="0" fontId="7" fillId="0" borderId="32" xfId="0" applyFont="1" applyBorder="1" applyAlignment="1">
      <alignment wrapText="1"/>
    </xf>
    <xf numFmtId="0" fontId="74" fillId="0" borderId="32" xfId="0" applyFont="1" applyBorder="1" applyAlignment="1">
      <alignment vertical="top" wrapText="1"/>
    </xf>
    <xf numFmtId="0" fontId="7" fillId="0" borderId="0" xfId="8" applyFont="1" applyFill="1" applyAlignment="1">
      <alignment horizontal="left" vertical="top" wrapText="1"/>
    </xf>
    <xf numFmtId="0" fontId="74" fillId="0" borderId="0" xfId="0" applyFont="1" applyAlignment="1">
      <alignment horizontal="center" wrapText="1"/>
    </xf>
    <xf numFmtId="0" fontId="74" fillId="0" borderId="32" xfId="0" applyFont="1" applyBorder="1" applyAlignment="1">
      <alignment horizontal="center" vertical="top" wrapText="1"/>
    </xf>
    <xf numFmtId="166" fontId="79" fillId="2" borderId="32" xfId="0" applyNumberFormat="1" applyFont="1" applyFill="1" applyBorder="1" applyAlignment="1">
      <alignment horizontal="center" vertical="center" wrapText="1"/>
    </xf>
    <xf numFmtId="0" fontId="74" fillId="0" borderId="36" xfId="0" applyFont="1" applyBorder="1" applyAlignment="1">
      <alignment horizontal="center" vertical="top"/>
    </xf>
    <xf numFmtId="0" fontId="74" fillId="0" borderId="2" xfId="0" applyFont="1" applyBorder="1" applyAlignment="1">
      <alignment horizontal="center" vertical="top"/>
    </xf>
    <xf numFmtId="0" fontId="74" fillId="0" borderId="12" xfId="0" applyFont="1" applyBorder="1" applyAlignment="1">
      <alignment horizontal="center" vertical="top"/>
    </xf>
    <xf numFmtId="0" fontId="74" fillId="0" borderId="36" xfId="0" applyFont="1" applyBorder="1" applyAlignment="1">
      <alignment horizontal="center"/>
    </xf>
    <xf numFmtId="0" fontId="74" fillId="0" borderId="2" xfId="0" applyFont="1" applyBorder="1" applyAlignment="1">
      <alignment horizontal="center"/>
    </xf>
    <xf numFmtId="0" fontId="74" fillId="0" borderId="12" xfId="0" applyFont="1" applyBorder="1" applyAlignment="1">
      <alignment horizontal="center"/>
    </xf>
    <xf numFmtId="0" fontId="74" fillId="0" borderId="37" xfId="0" applyFont="1" applyBorder="1" applyAlignment="1">
      <alignment horizontal="center" vertical="top" wrapText="1"/>
    </xf>
    <xf numFmtId="0" fontId="74" fillId="0" borderId="38" xfId="0" applyFont="1" applyBorder="1" applyAlignment="1">
      <alignment horizontal="center" vertical="top" wrapText="1"/>
    </xf>
    <xf numFmtId="0" fontId="74" fillId="0" borderId="39" xfId="0" applyFont="1" applyBorder="1" applyAlignment="1">
      <alignment horizontal="center" vertical="top" wrapText="1"/>
    </xf>
    <xf numFmtId="166" fontId="79" fillId="2" borderId="36" xfId="0" applyNumberFormat="1" applyFont="1" applyFill="1" applyBorder="1" applyAlignment="1">
      <alignment horizontal="center" vertical="center" wrapText="1"/>
    </xf>
    <xf numFmtId="166" fontId="79" fillId="2" borderId="2" xfId="0" applyNumberFormat="1" applyFont="1" applyFill="1" applyBorder="1" applyAlignment="1">
      <alignment horizontal="center" vertical="center" wrapText="1"/>
    </xf>
    <xf numFmtId="166" fontId="79" fillId="2" borderId="12" xfId="0" applyNumberFormat="1" applyFont="1" applyFill="1" applyBorder="1" applyAlignment="1">
      <alignment horizontal="center" vertical="center" wrapText="1"/>
    </xf>
    <xf numFmtId="0" fontId="74" fillId="0" borderId="35" xfId="0" applyFont="1" applyBorder="1" applyAlignment="1">
      <alignment horizontal="center"/>
    </xf>
    <xf numFmtId="0" fontId="74" fillId="0" borderId="33" xfId="0" applyFont="1" applyBorder="1" applyAlignment="1">
      <alignment horizontal="center"/>
    </xf>
    <xf numFmtId="0" fontId="74" fillId="0" borderId="34" xfId="0" applyFont="1" applyBorder="1" applyAlignment="1">
      <alignment horizontal="center"/>
    </xf>
    <xf numFmtId="0" fontId="74" fillId="0" borderId="36" xfId="0" applyFont="1" applyBorder="1" applyAlignment="1">
      <alignment horizontal="center" vertical="top" wrapText="1"/>
    </xf>
    <xf numFmtId="0" fontId="74" fillId="0" borderId="2" xfId="0" applyFont="1" applyBorder="1" applyAlignment="1">
      <alignment horizontal="center" vertical="top" wrapText="1"/>
    </xf>
    <xf numFmtId="0" fontId="74" fillId="0" borderId="12" xfId="0" applyFont="1" applyBorder="1" applyAlignment="1">
      <alignment horizontal="center" vertical="top" wrapText="1"/>
    </xf>
    <xf numFmtId="0" fontId="7" fillId="0" borderId="0" xfId="9" applyNumberFormat="1" applyFont="1" applyFill="1" applyAlignment="1">
      <alignment horizontal="center" vertical="center" wrapText="1"/>
    </xf>
    <xf numFmtId="166" fontId="7" fillId="0" borderId="5" xfId="9" applyNumberFormat="1" applyFont="1" applyFill="1" applyBorder="1" applyAlignment="1">
      <alignment horizontal="right" vertical="center" wrapText="1"/>
    </xf>
    <xf numFmtId="0" fontId="7" fillId="0" borderId="8" xfId="9" applyNumberFormat="1" applyFont="1" applyFill="1" applyBorder="1" applyAlignment="1">
      <alignment horizontal="center" vertical="center" wrapText="1"/>
    </xf>
    <xf numFmtId="0" fontId="7" fillId="0" borderId="2" xfId="9" applyNumberFormat="1" applyFont="1" applyFill="1" applyBorder="1" applyAlignment="1">
      <alignment horizontal="center" vertical="center" wrapText="1"/>
    </xf>
    <xf numFmtId="0" fontId="7" fillId="0" borderId="3" xfId="9" applyNumberFormat="1" applyFont="1" applyFill="1" applyBorder="1" applyAlignment="1">
      <alignment horizontal="center" vertical="center" wrapText="1"/>
    </xf>
    <xf numFmtId="166" fontId="7" fillId="0" borderId="8" xfId="9" applyNumberFormat="1" applyFont="1" applyFill="1" applyBorder="1" applyAlignment="1">
      <alignment horizontal="center" vertical="center" wrapText="1"/>
    </xf>
    <xf numFmtId="166" fontId="7" fillId="0" borderId="3" xfId="9" applyNumberFormat="1" applyFont="1" applyFill="1" applyBorder="1" applyAlignment="1">
      <alignment horizontal="center" vertical="center" wrapText="1"/>
    </xf>
    <xf numFmtId="166" fontId="7" fillId="0" borderId="4" xfId="9" applyNumberFormat="1" applyFont="1" applyFill="1" applyBorder="1" applyAlignment="1">
      <alignment horizontal="center" vertical="center" wrapText="1"/>
    </xf>
    <xf numFmtId="166" fontId="7" fillId="0" borderId="6" xfId="9" applyNumberFormat="1" applyFont="1" applyFill="1" applyBorder="1" applyAlignment="1">
      <alignment horizontal="center" vertical="center" wrapText="1"/>
    </xf>
    <xf numFmtId="166" fontId="7" fillId="0" borderId="7" xfId="9" applyNumberFormat="1" applyFont="1" applyFill="1" applyBorder="1" applyAlignment="1">
      <alignment horizontal="center" vertical="center" wrapText="1"/>
    </xf>
    <xf numFmtId="49" fontId="7" fillId="0" borderId="1" xfId="9" applyNumberFormat="1" applyFont="1" applyFill="1" applyBorder="1" applyAlignment="1">
      <alignment horizontal="center" vertical="center" wrapText="1"/>
    </xf>
    <xf numFmtId="0" fontId="7" fillId="0" borderId="35" xfId="8" applyFont="1" applyBorder="1" applyAlignment="1">
      <alignment horizontal="center" vertical="center" wrapText="1"/>
    </xf>
    <xf numFmtId="0" fontId="7" fillId="0" borderId="33" xfId="8" applyFont="1" applyBorder="1" applyAlignment="1">
      <alignment horizontal="center" vertical="center" wrapText="1"/>
    </xf>
    <xf numFmtId="0" fontId="7" fillId="0" borderId="34" xfId="8" applyFont="1" applyBorder="1" applyAlignment="1">
      <alignment horizontal="center" vertical="center" wrapText="1"/>
    </xf>
    <xf numFmtId="0" fontId="7" fillId="0" borderId="10" xfId="8" applyFont="1" applyBorder="1" applyAlignment="1">
      <alignment horizontal="center" vertical="center" wrapText="1"/>
    </xf>
    <xf numFmtId="0" fontId="7" fillId="0" borderId="12" xfId="8" applyFont="1" applyBorder="1" applyAlignment="1">
      <alignment horizontal="center" vertical="center" wrapText="1"/>
    </xf>
    <xf numFmtId="0" fontId="7" fillId="0" borderId="0" xfId="8" applyFont="1" applyAlignment="1">
      <alignment horizontal="right" vertical="center" wrapText="1"/>
    </xf>
    <xf numFmtId="0" fontId="7" fillId="0" borderId="0" xfId="8" applyFont="1" applyAlignment="1">
      <alignment horizontal="center" vertical="center" wrapText="1"/>
    </xf>
    <xf numFmtId="49" fontId="7" fillId="0" borderId="32" xfId="9" applyNumberFormat="1" applyFont="1" applyFill="1" applyBorder="1" applyAlignment="1">
      <alignment horizontal="center" vertical="center" wrapText="1"/>
    </xf>
    <xf numFmtId="0" fontId="7" fillId="0" borderId="10" xfId="9" applyNumberFormat="1" applyFont="1" applyFill="1" applyBorder="1" applyAlignment="1">
      <alignment horizontal="center" vertical="center" wrapText="1"/>
    </xf>
    <xf numFmtId="0" fontId="7" fillId="0" borderId="12" xfId="9" applyNumberFormat="1" applyFont="1" applyFill="1" applyBorder="1" applyAlignment="1">
      <alignment horizontal="center" vertical="center" wrapText="1"/>
    </xf>
    <xf numFmtId="0" fontId="7" fillId="0" borderId="0" xfId="8" applyFont="1" applyFill="1" applyAlignment="1">
      <alignment horizontal="right" vertical="center" wrapText="1"/>
    </xf>
    <xf numFmtId="0" fontId="7" fillId="0" borderId="0" xfId="8" applyFont="1" applyFill="1" applyAlignment="1">
      <alignment horizontal="center" vertical="center" wrapText="1"/>
    </xf>
    <xf numFmtId="0" fontId="7" fillId="0" borderId="32" xfId="9" applyFont="1" applyBorder="1" applyAlignment="1">
      <alignment horizontal="left" vertical="top" wrapText="1"/>
    </xf>
    <xf numFmtId="0" fontId="7" fillId="0" borderId="0" xfId="9" applyFont="1" applyAlignment="1">
      <alignment horizontal="center" vertical="top" wrapText="1"/>
    </xf>
    <xf numFmtId="0" fontId="74" fillId="0" borderId="0" xfId="0" applyFont="1" applyFill="1" applyAlignment="1">
      <alignment horizontal="center"/>
    </xf>
    <xf numFmtId="0" fontId="8" fillId="0" borderId="0" xfId="8" applyFont="1" applyAlignment="1">
      <alignment horizontal="right" vertical="center" wrapText="1"/>
    </xf>
    <xf numFmtId="0" fontId="74" fillId="0" borderId="35" xfId="0" applyFont="1" applyFill="1" applyBorder="1" applyAlignment="1">
      <alignment horizontal="left" vertical="top" wrapText="1"/>
    </xf>
    <xf numFmtId="0" fontId="74" fillId="0" borderId="34" xfId="0" applyFont="1" applyFill="1" applyBorder="1" applyAlignment="1">
      <alignment horizontal="left" vertical="top" wrapText="1"/>
    </xf>
    <xf numFmtId="0" fontId="74" fillId="0" borderId="35" xfId="0" applyFont="1" applyFill="1" applyBorder="1" applyAlignment="1">
      <alignment horizontal="center" vertical="top" wrapText="1"/>
    </xf>
    <xf numFmtId="0" fontId="74" fillId="0" borderId="34" xfId="0" applyFont="1" applyFill="1" applyBorder="1" applyAlignment="1">
      <alignment horizontal="center" vertical="top" wrapText="1"/>
    </xf>
    <xf numFmtId="0" fontId="7" fillId="0" borderId="10" xfId="9" applyFont="1" applyBorder="1" applyAlignment="1">
      <alignment horizontal="center" vertical="top" wrapText="1"/>
    </xf>
    <xf numFmtId="0" fontId="7" fillId="0" borderId="2" xfId="9" applyFont="1" applyBorder="1" applyAlignment="1">
      <alignment horizontal="center" vertical="top" wrapText="1"/>
    </xf>
    <xf numFmtId="0" fontId="7" fillId="0" borderId="35" xfId="9" applyFont="1" applyBorder="1" applyAlignment="1">
      <alignment horizontal="left" vertical="top" wrapText="1"/>
    </xf>
    <xf numFmtId="0" fontId="7" fillId="0" borderId="34" xfId="9" applyFont="1" applyBorder="1" applyAlignment="1">
      <alignment horizontal="left" vertical="top" wrapText="1"/>
    </xf>
    <xf numFmtId="0" fontId="7" fillId="0" borderId="12" xfId="9" applyFont="1" applyBorder="1" applyAlignment="1">
      <alignment horizontal="center" vertical="top" wrapText="1"/>
    </xf>
    <xf numFmtId="0" fontId="7" fillId="0" borderId="35" xfId="9" applyFont="1" applyBorder="1" applyAlignment="1">
      <alignment horizontal="center" vertical="top" wrapText="1"/>
    </xf>
    <xf numFmtId="0" fontId="7" fillId="0" borderId="34" xfId="9" applyFont="1" applyBorder="1" applyAlignment="1">
      <alignment horizontal="center" vertical="top" wrapText="1"/>
    </xf>
    <xf numFmtId="0" fontId="7" fillId="0" borderId="32" xfId="9" applyFont="1" applyBorder="1" applyAlignment="1">
      <alignment horizontal="center" vertical="top" wrapText="1"/>
    </xf>
    <xf numFmtId="0" fontId="7" fillId="0" borderId="0" xfId="9" applyFont="1" applyAlignment="1">
      <alignment horizontal="center" wrapText="1"/>
    </xf>
    <xf numFmtId="0" fontId="7" fillId="0" borderId="0" xfId="9" applyFont="1" applyBorder="1" applyAlignment="1">
      <alignment horizontal="center" vertical="top"/>
    </xf>
    <xf numFmtId="0" fontId="7" fillId="0" borderId="0" xfId="9" applyFont="1" applyBorder="1" applyAlignment="1">
      <alignment horizontal="left" vertical="top" wrapText="1"/>
    </xf>
    <xf numFmtId="0" fontId="7" fillId="0" borderId="32" xfId="0" applyFont="1" applyFill="1" applyBorder="1" applyAlignment="1">
      <alignment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left" vertical="center" wrapText="1"/>
    </xf>
    <xf numFmtId="0" fontId="7" fillId="0" borderId="35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 wrapText="1"/>
    </xf>
    <xf numFmtId="0" fontId="7" fillId="0" borderId="34" xfId="0" applyFont="1" applyFill="1" applyBorder="1" applyAlignment="1">
      <alignment vertical="center" wrapText="1"/>
    </xf>
    <xf numFmtId="0" fontId="7" fillId="0" borderId="0" xfId="8" applyFont="1" applyFill="1" applyAlignment="1">
      <alignment horizontal="right" vertical="top" wrapText="1"/>
    </xf>
    <xf numFmtId="0" fontId="7" fillId="0" borderId="0" xfId="0" applyFont="1" applyFill="1" applyAlignment="1">
      <alignment horizontal="center" vertical="center" wrapText="1"/>
    </xf>
    <xf numFmtId="0" fontId="7" fillId="0" borderId="32" xfId="0" applyFont="1" applyFill="1" applyBorder="1" applyAlignment="1">
      <alignment horizontal="right" vertical="center" wrapText="1"/>
    </xf>
    <xf numFmtId="167" fontId="7" fillId="0" borderId="32" xfId="7" applyNumberFormat="1" applyFont="1" applyFill="1" applyBorder="1" applyAlignment="1">
      <alignment horizontal="center" vertical="center" wrapText="1"/>
    </xf>
  </cellXfs>
  <cellStyles count="425">
    <cellStyle name="_artabyuje" xfId="141"/>
    <cellStyle name="_artabyuje 2" xfId="423"/>
    <cellStyle name="_artabyuje_3.Havelvacner_N1_12 23.01.2018" xfId="142"/>
    <cellStyle name="20% - Accent1 2" xfId="18"/>
    <cellStyle name="20% - Accent1 2 2" xfId="81"/>
    <cellStyle name="20% - Accent1 2 2 2" xfId="143"/>
    <cellStyle name="20% - Accent1 2 2 2 2" xfId="144"/>
    <cellStyle name="20% - Accent1 2 2 2 3" xfId="145"/>
    <cellStyle name="20% - Accent1 2 2 3" xfId="146"/>
    <cellStyle name="20% - Accent1 2 2 4" xfId="147"/>
    <cellStyle name="20% - Accent1 2 3" xfId="148"/>
    <cellStyle name="20% - Accent1 2 3 2" xfId="149"/>
    <cellStyle name="20% - Accent1 2 3 3" xfId="150"/>
    <cellStyle name="20% - Accent1 2 4" xfId="151"/>
    <cellStyle name="20% - Accent1 2 4 2" xfId="152"/>
    <cellStyle name="20% - Accent1 2 4 3" xfId="153"/>
    <cellStyle name="20% - Accent1 2 5" xfId="154"/>
    <cellStyle name="20% - Accent1 2 6" xfId="155"/>
    <cellStyle name="20% - Accent1 3" xfId="382"/>
    <cellStyle name="20% - Accent2 2" xfId="19"/>
    <cellStyle name="20% - Accent2 2 2" xfId="82"/>
    <cellStyle name="20% - Accent2 2 2 2" xfId="156"/>
    <cellStyle name="20% - Accent2 2 2 2 2" xfId="157"/>
    <cellStyle name="20% - Accent2 2 2 2 3" xfId="158"/>
    <cellStyle name="20% - Accent2 2 2 3" xfId="159"/>
    <cellStyle name="20% - Accent2 2 2 4" xfId="160"/>
    <cellStyle name="20% - Accent2 2 3" xfId="161"/>
    <cellStyle name="20% - Accent2 2 3 2" xfId="162"/>
    <cellStyle name="20% - Accent2 2 3 3" xfId="163"/>
    <cellStyle name="20% - Accent2 2 4" xfId="164"/>
    <cellStyle name="20% - Accent2 2 4 2" xfId="165"/>
    <cellStyle name="20% - Accent2 2 4 3" xfId="166"/>
    <cellStyle name="20% - Accent2 2 5" xfId="167"/>
    <cellStyle name="20% - Accent2 2 6" xfId="168"/>
    <cellStyle name="20% - Accent2 3" xfId="383"/>
    <cellStyle name="20% - Accent3 2" xfId="20"/>
    <cellStyle name="20% - Accent3 2 2" xfId="83"/>
    <cellStyle name="20% - Accent3 2 2 2" xfId="169"/>
    <cellStyle name="20% - Accent3 2 2 2 2" xfId="170"/>
    <cellStyle name="20% - Accent3 2 2 2 3" xfId="171"/>
    <cellStyle name="20% - Accent3 2 2 3" xfId="172"/>
    <cellStyle name="20% - Accent3 2 2 4" xfId="173"/>
    <cellStyle name="20% - Accent3 2 3" xfId="174"/>
    <cellStyle name="20% - Accent3 2 3 2" xfId="175"/>
    <cellStyle name="20% - Accent3 2 3 3" xfId="176"/>
    <cellStyle name="20% - Accent3 2 4" xfId="177"/>
    <cellStyle name="20% - Accent3 2 4 2" xfId="178"/>
    <cellStyle name="20% - Accent3 2 4 3" xfId="179"/>
    <cellStyle name="20% - Accent3 2 5" xfId="180"/>
    <cellStyle name="20% - Accent3 2 6" xfId="181"/>
    <cellStyle name="20% - Accent3 3" xfId="384"/>
    <cellStyle name="20% - Accent4 2" xfId="21"/>
    <cellStyle name="20% - Accent4 2 2" xfId="84"/>
    <cellStyle name="20% - Accent4 2 2 2" xfId="182"/>
    <cellStyle name="20% - Accent4 2 2 2 2" xfId="183"/>
    <cellStyle name="20% - Accent4 2 2 2 3" xfId="184"/>
    <cellStyle name="20% - Accent4 2 2 3" xfId="185"/>
    <cellStyle name="20% - Accent4 2 2 4" xfId="186"/>
    <cellStyle name="20% - Accent4 2 3" xfId="187"/>
    <cellStyle name="20% - Accent4 2 3 2" xfId="188"/>
    <cellStyle name="20% - Accent4 2 3 3" xfId="189"/>
    <cellStyle name="20% - Accent4 2 4" xfId="190"/>
    <cellStyle name="20% - Accent4 2 4 2" xfId="191"/>
    <cellStyle name="20% - Accent4 2 4 3" xfId="192"/>
    <cellStyle name="20% - Accent4 2 5" xfId="193"/>
    <cellStyle name="20% - Accent4 2 6" xfId="194"/>
    <cellStyle name="20% - Accent4 3" xfId="385"/>
    <cellStyle name="20% - Accent5 2" xfId="22"/>
    <cellStyle name="20% - Accent5 2 2" xfId="85"/>
    <cellStyle name="20% - Accent5 2 2 2" xfId="195"/>
    <cellStyle name="20% - Accent5 2 2 2 2" xfId="196"/>
    <cellStyle name="20% - Accent5 2 2 2 3" xfId="197"/>
    <cellStyle name="20% - Accent5 2 2 3" xfId="198"/>
    <cellStyle name="20% - Accent5 2 2 4" xfId="199"/>
    <cellStyle name="20% - Accent5 2 3" xfId="200"/>
    <cellStyle name="20% - Accent5 2 3 2" xfId="201"/>
    <cellStyle name="20% - Accent5 2 3 3" xfId="202"/>
    <cellStyle name="20% - Accent5 2 4" xfId="203"/>
    <cellStyle name="20% - Accent5 2 4 2" xfId="204"/>
    <cellStyle name="20% - Accent5 2 4 3" xfId="205"/>
    <cellStyle name="20% - Accent5 2 5" xfId="206"/>
    <cellStyle name="20% - Accent5 2 6" xfId="207"/>
    <cellStyle name="20% - Accent5 3" xfId="386"/>
    <cellStyle name="20% - Accent6 2" xfId="23"/>
    <cellStyle name="20% - Accent6 2 2" xfId="86"/>
    <cellStyle name="20% - Accent6 2 2 2" xfId="208"/>
    <cellStyle name="20% - Accent6 2 2 2 2" xfId="209"/>
    <cellStyle name="20% - Accent6 2 2 2 3" xfId="210"/>
    <cellStyle name="20% - Accent6 2 2 3" xfId="211"/>
    <cellStyle name="20% - Accent6 2 2 4" xfId="212"/>
    <cellStyle name="20% - Accent6 2 3" xfId="213"/>
    <cellStyle name="20% - Accent6 2 3 2" xfId="214"/>
    <cellStyle name="20% - Accent6 2 3 3" xfId="215"/>
    <cellStyle name="20% - Accent6 2 4" xfId="216"/>
    <cellStyle name="20% - Accent6 2 4 2" xfId="217"/>
    <cellStyle name="20% - Accent6 2 4 3" xfId="218"/>
    <cellStyle name="20% - Accent6 2 5" xfId="219"/>
    <cellStyle name="20% - Accent6 2 6" xfId="220"/>
    <cellStyle name="20% - Accent6 3" xfId="387"/>
    <cellStyle name="40% - Accent1 2" xfId="24"/>
    <cellStyle name="40% - Accent1 2 2" xfId="87"/>
    <cellStyle name="40% - Accent1 2 2 2" xfId="221"/>
    <cellStyle name="40% - Accent1 2 2 2 2" xfId="222"/>
    <cellStyle name="40% - Accent1 2 2 2 3" xfId="223"/>
    <cellStyle name="40% - Accent1 2 2 3" xfId="224"/>
    <cellStyle name="40% - Accent1 2 2 4" xfId="225"/>
    <cellStyle name="40% - Accent1 2 3" xfId="226"/>
    <cellStyle name="40% - Accent1 2 3 2" xfId="227"/>
    <cellStyle name="40% - Accent1 2 3 3" xfId="228"/>
    <cellStyle name="40% - Accent1 2 4" xfId="229"/>
    <cellStyle name="40% - Accent1 2 4 2" xfId="230"/>
    <cellStyle name="40% - Accent1 2 4 3" xfId="231"/>
    <cellStyle name="40% - Accent1 2 5" xfId="232"/>
    <cellStyle name="40% - Accent1 2 6" xfId="233"/>
    <cellStyle name="40% - Accent1 3" xfId="388"/>
    <cellStyle name="40% - Accent2 2" xfId="25"/>
    <cellStyle name="40% - Accent2 2 2" xfId="88"/>
    <cellStyle name="40% - Accent2 2 2 2" xfId="234"/>
    <cellStyle name="40% - Accent2 2 2 2 2" xfId="235"/>
    <cellStyle name="40% - Accent2 2 2 2 3" xfId="236"/>
    <cellStyle name="40% - Accent2 2 2 3" xfId="237"/>
    <cellStyle name="40% - Accent2 2 2 4" xfId="238"/>
    <cellStyle name="40% - Accent2 2 3" xfId="239"/>
    <cellStyle name="40% - Accent2 2 3 2" xfId="240"/>
    <cellStyle name="40% - Accent2 2 3 3" xfId="241"/>
    <cellStyle name="40% - Accent2 2 4" xfId="242"/>
    <cellStyle name="40% - Accent2 2 4 2" xfId="243"/>
    <cellStyle name="40% - Accent2 2 4 3" xfId="244"/>
    <cellStyle name="40% - Accent2 2 5" xfId="245"/>
    <cellStyle name="40% - Accent2 2 6" xfId="246"/>
    <cellStyle name="40% - Accent2 3" xfId="389"/>
    <cellStyle name="40% - Accent3 2" xfId="26"/>
    <cellStyle name="40% - Accent3 2 2" xfId="89"/>
    <cellStyle name="40% - Accent3 2 2 2" xfId="247"/>
    <cellStyle name="40% - Accent3 2 2 2 2" xfId="248"/>
    <cellStyle name="40% - Accent3 2 2 2 3" xfId="249"/>
    <cellStyle name="40% - Accent3 2 2 3" xfId="250"/>
    <cellStyle name="40% - Accent3 2 2 4" xfId="251"/>
    <cellStyle name="40% - Accent3 2 3" xfId="252"/>
    <cellStyle name="40% - Accent3 2 3 2" xfId="253"/>
    <cellStyle name="40% - Accent3 2 3 3" xfId="254"/>
    <cellStyle name="40% - Accent3 2 4" xfId="255"/>
    <cellStyle name="40% - Accent3 2 4 2" xfId="256"/>
    <cellStyle name="40% - Accent3 2 4 3" xfId="257"/>
    <cellStyle name="40% - Accent3 2 5" xfId="258"/>
    <cellStyle name="40% - Accent3 2 6" xfId="259"/>
    <cellStyle name="40% - Accent3 3" xfId="390"/>
    <cellStyle name="40% - Accent4 2" xfId="27"/>
    <cellStyle name="40% - Accent4 2 2" xfId="90"/>
    <cellStyle name="40% - Accent4 2 2 2" xfId="260"/>
    <cellStyle name="40% - Accent4 2 2 2 2" xfId="261"/>
    <cellStyle name="40% - Accent4 2 2 2 3" xfId="262"/>
    <cellStyle name="40% - Accent4 2 2 3" xfId="263"/>
    <cellStyle name="40% - Accent4 2 2 4" xfId="264"/>
    <cellStyle name="40% - Accent4 2 3" xfId="265"/>
    <cellStyle name="40% - Accent4 2 3 2" xfId="266"/>
    <cellStyle name="40% - Accent4 2 3 3" xfId="267"/>
    <cellStyle name="40% - Accent4 2 4" xfId="268"/>
    <cellStyle name="40% - Accent4 2 4 2" xfId="269"/>
    <cellStyle name="40% - Accent4 2 4 3" xfId="270"/>
    <cellStyle name="40% - Accent4 2 5" xfId="271"/>
    <cellStyle name="40% - Accent4 2 6" xfId="272"/>
    <cellStyle name="40% - Accent4 3" xfId="391"/>
    <cellStyle name="40% - Accent5 2" xfId="28"/>
    <cellStyle name="40% - Accent5 2 2" xfId="91"/>
    <cellStyle name="40% - Accent5 2 2 2" xfId="273"/>
    <cellStyle name="40% - Accent5 2 2 2 2" xfId="274"/>
    <cellStyle name="40% - Accent5 2 2 2 3" xfId="275"/>
    <cellStyle name="40% - Accent5 2 2 3" xfId="276"/>
    <cellStyle name="40% - Accent5 2 2 4" xfId="277"/>
    <cellStyle name="40% - Accent5 2 3" xfId="278"/>
    <cellStyle name="40% - Accent5 2 3 2" xfId="279"/>
    <cellStyle name="40% - Accent5 2 3 3" xfId="280"/>
    <cellStyle name="40% - Accent5 2 4" xfId="281"/>
    <cellStyle name="40% - Accent5 2 4 2" xfId="282"/>
    <cellStyle name="40% - Accent5 2 4 3" xfId="283"/>
    <cellStyle name="40% - Accent5 2 5" xfId="284"/>
    <cellStyle name="40% - Accent5 2 6" xfId="285"/>
    <cellStyle name="40% - Accent5 3" xfId="392"/>
    <cellStyle name="40% - Accent6 2" xfId="29"/>
    <cellStyle name="40% - Accent6 2 2" xfId="92"/>
    <cellStyle name="40% - Accent6 2 2 2" xfId="286"/>
    <cellStyle name="40% - Accent6 2 2 2 2" xfId="287"/>
    <cellStyle name="40% - Accent6 2 2 2 3" xfId="288"/>
    <cellStyle name="40% - Accent6 2 2 3" xfId="289"/>
    <cellStyle name="40% - Accent6 2 2 4" xfId="290"/>
    <cellStyle name="40% - Accent6 2 3" xfId="291"/>
    <cellStyle name="40% - Accent6 2 3 2" xfId="292"/>
    <cellStyle name="40% - Accent6 2 3 3" xfId="293"/>
    <cellStyle name="40% - Accent6 2 4" xfId="294"/>
    <cellStyle name="40% - Accent6 2 4 2" xfId="295"/>
    <cellStyle name="40% - Accent6 2 4 3" xfId="296"/>
    <cellStyle name="40% - Accent6 2 5" xfId="297"/>
    <cellStyle name="40% - Accent6 2 6" xfId="298"/>
    <cellStyle name="40% - Accent6 3" xfId="393"/>
    <cellStyle name="60% - Accent1 2" xfId="30"/>
    <cellStyle name="60% - Accent1 2 2" xfId="93"/>
    <cellStyle name="60% - Accent1 3" xfId="394"/>
    <cellStyle name="60% - Accent2 2" xfId="31"/>
    <cellStyle name="60% - Accent2 2 2" xfId="94"/>
    <cellStyle name="60% - Accent2 3" xfId="395"/>
    <cellStyle name="60% - Accent3 2" xfId="32"/>
    <cellStyle name="60% - Accent3 2 2" xfId="95"/>
    <cellStyle name="60% - Accent3 3" xfId="396"/>
    <cellStyle name="60% - Accent4 2" xfId="33"/>
    <cellStyle name="60% - Accent4 2 2" xfId="96"/>
    <cellStyle name="60% - Accent4 3" xfId="397"/>
    <cellStyle name="60% - Accent5 2" xfId="34"/>
    <cellStyle name="60% - Accent5 2 2" xfId="97"/>
    <cellStyle name="60% - Accent5 3" xfId="398"/>
    <cellStyle name="60% - Accent6 2" xfId="35"/>
    <cellStyle name="60% - Accent6 2 2" xfId="98"/>
    <cellStyle name="60% - Accent6 3" xfId="399"/>
    <cellStyle name="Accent1 2" xfId="36"/>
    <cellStyle name="Accent1 2 2" xfId="99"/>
    <cellStyle name="Accent1 3" xfId="400"/>
    <cellStyle name="Accent2 2" xfId="37"/>
    <cellStyle name="Accent2 2 2" xfId="100"/>
    <cellStyle name="Accent2 3" xfId="401"/>
    <cellStyle name="Accent3 2" xfId="38"/>
    <cellStyle name="Accent3 2 2" xfId="101"/>
    <cellStyle name="Accent3 3" xfId="402"/>
    <cellStyle name="Accent4 2" xfId="39"/>
    <cellStyle name="Accent4 2 2" xfId="102"/>
    <cellStyle name="Accent4 3" xfId="403"/>
    <cellStyle name="Accent5 2" xfId="40"/>
    <cellStyle name="Accent5 2 2" xfId="103"/>
    <cellStyle name="Accent5 3" xfId="404"/>
    <cellStyle name="Accent6 2" xfId="41"/>
    <cellStyle name="Accent6 2 2" xfId="104"/>
    <cellStyle name="Accent6 3" xfId="405"/>
    <cellStyle name="Bad 2" xfId="42"/>
    <cellStyle name="Bad 2 2" xfId="105"/>
    <cellStyle name="Bad 3" xfId="406"/>
    <cellStyle name="Calculation 2" xfId="43"/>
    <cellStyle name="Calculation 2 2" xfId="106"/>
    <cellStyle name="Calculation 3" xfId="407"/>
    <cellStyle name="Check Cell 2" xfId="44"/>
    <cellStyle name="Check Cell 2 2" xfId="107"/>
    <cellStyle name="Check Cell 3" xfId="408"/>
    <cellStyle name="Comma" xfId="7" builtinId="3"/>
    <cellStyle name="Comma 2" xfId="10"/>
    <cellStyle name="Comma 2 2" xfId="73"/>
    <cellStyle name="Comma 2 2 2" xfId="108"/>
    <cellStyle name="Comma 2 2 2 2" xfId="299"/>
    <cellStyle name="Comma 2 3" xfId="76"/>
    <cellStyle name="Comma 2 3 2" xfId="300"/>
    <cellStyle name="Comma 2 4" xfId="69"/>
    <cellStyle name="Comma 2 5" xfId="17"/>
    <cellStyle name="Comma 3" xfId="12"/>
    <cellStyle name="Comma 3 2" xfId="109"/>
    <cellStyle name="Comma 3 2 2" xfId="301"/>
    <cellStyle name="Comma 3 2 2 2" xfId="302"/>
    <cellStyle name="Comma 3 3" xfId="72"/>
    <cellStyle name="Comma 4" xfId="75"/>
    <cellStyle name="Comma 4 2" xfId="303"/>
    <cellStyle name="Comma 4 2 2" xfId="304"/>
    <cellStyle name="Comma 4 3" xfId="305"/>
    <cellStyle name="Comma 4 3 2" xfId="306"/>
    <cellStyle name="Comma 5" xfId="67"/>
    <cellStyle name="Comma 5 2" xfId="307"/>
    <cellStyle name="Comma 5 2 2" xfId="308"/>
    <cellStyle name="Comma 6" xfId="15"/>
    <cellStyle name="Comma 6 2" xfId="309"/>
    <cellStyle name="Comma 6 3" xfId="310"/>
    <cellStyle name="Comma 6 3 2" xfId="311"/>
    <cellStyle name="Comma 6 3 2 2" xfId="312"/>
    <cellStyle name="Comma 6 3 2 3" xfId="313"/>
    <cellStyle name="Comma 6 3 3" xfId="314"/>
    <cellStyle name="Comma 6 3 4" xfId="315"/>
    <cellStyle name="Comma 6 4" xfId="316"/>
    <cellStyle name="Comma 6 4 2" xfId="317"/>
    <cellStyle name="Comma 6 4 2 2" xfId="318"/>
    <cellStyle name="Comma 6 4 2 3" xfId="319"/>
    <cellStyle name="Comma 6 4 3" xfId="320"/>
    <cellStyle name="Comma 6 4 4" xfId="321"/>
    <cellStyle name="Comma 6 5" xfId="322"/>
    <cellStyle name="Comma 6 5 2" xfId="323"/>
    <cellStyle name="Comma 6 5 3" xfId="324"/>
    <cellStyle name="Comma 6 6" xfId="325"/>
    <cellStyle name="Comma 6 6 2" xfId="326"/>
    <cellStyle name="Comma 6 6 3" xfId="327"/>
    <cellStyle name="Comma 6 7" xfId="328"/>
    <cellStyle name="Comma 6 8" xfId="329"/>
    <cellStyle name="Comma 7" xfId="330"/>
    <cellStyle name="Comma 8" xfId="331"/>
    <cellStyle name="Comma 8 2" xfId="332"/>
    <cellStyle name="Comma 9" xfId="333"/>
    <cellStyle name="Comma 9 2" xfId="334"/>
    <cellStyle name="Explanatory Text 2" xfId="45"/>
    <cellStyle name="Explanatory Text 2 2" xfId="110"/>
    <cellStyle name="Explanatory Text 3" xfId="409"/>
    <cellStyle name="Good 2" xfId="46"/>
    <cellStyle name="Good 2 2" xfId="111"/>
    <cellStyle name="Good 3" xfId="410"/>
    <cellStyle name="Heading 1 2" xfId="47"/>
    <cellStyle name="Heading 1 2 2" xfId="112"/>
    <cellStyle name="Heading 1 3" xfId="411"/>
    <cellStyle name="Heading 2 2" xfId="48"/>
    <cellStyle name="Heading 2 2 2" xfId="113"/>
    <cellStyle name="Heading 2 3" xfId="412"/>
    <cellStyle name="Heading 3 2" xfId="49"/>
    <cellStyle name="Heading 3 2 2" xfId="114"/>
    <cellStyle name="Heading 3 3" xfId="413"/>
    <cellStyle name="Heading 4 2" xfId="50"/>
    <cellStyle name="Heading 4 2 2" xfId="115"/>
    <cellStyle name="Heading 4 3" xfId="414"/>
    <cellStyle name="Input 2" xfId="51"/>
    <cellStyle name="Input 2 2" xfId="116"/>
    <cellStyle name="Input 3" xfId="415"/>
    <cellStyle name="Linked Cell 2" xfId="52"/>
    <cellStyle name="Linked Cell 2 2" xfId="117"/>
    <cellStyle name="Linked Cell 3" xfId="416"/>
    <cellStyle name="Neutral" xfId="422" builtinId="28"/>
    <cellStyle name="Neutral 2" xfId="53"/>
    <cellStyle name="Neutral 2 2" xfId="79"/>
    <cellStyle name="Neutral 2 3" xfId="335"/>
    <cellStyle name="Neutral 3" xfId="118"/>
    <cellStyle name="Neutral 4" xfId="336"/>
    <cellStyle name="Neutral 4 2" xfId="417"/>
    <cellStyle name="Normal" xfId="0" builtinId="0"/>
    <cellStyle name="Normal 10" xfId="4"/>
    <cellStyle name="Normal 10 2" xfId="337"/>
    <cellStyle name="Normal 10 2 2" xfId="338"/>
    <cellStyle name="Normal 10 2 2 2" xfId="339"/>
    <cellStyle name="Normal 10 2 2 3" xfId="340"/>
    <cellStyle name="Normal 10 2 3" xfId="341"/>
    <cellStyle name="Normal 10 2 4" xfId="342"/>
    <cellStyle name="Normal 10 3" xfId="343"/>
    <cellStyle name="Normal 10 3 2" xfId="344"/>
    <cellStyle name="Normal 10 3 3" xfId="345"/>
    <cellStyle name="Normal 10 4" xfId="346"/>
    <cellStyle name="Normal 10 4 2" xfId="347"/>
    <cellStyle name="Normal 10 4 3" xfId="348"/>
    <cellStyle name="Normal 10 5" xfId="349"/>
    <cellStyle name="Normal 10 6" xfId="350"/>
    <cellStyle name="Normal 11" xfId="351"/>
    <cellStyle name="Normal 11 2" xfId="352"/>
    <cellStyle name="Normal 12" xfId="353"/>
    <cellStyle name="Normal 12 2" xfId="354"/>
    <cellStyle name="Normal 2" xfId="1"/>
    <cellStyle name="Normal 2 2" xfId="54"/>
    <cellStyle name="Normal 2 2 2" xfId="136"/>
    <cellStyle name="Normal 2 2 3" xfId="119"/>
    <cellStyle name="Normal 2 3" xfId="120"/>
    <cellStyle name="Normal 2 4" xfId="68"/>
    <cellStyle name="Normal 2 5" xfId="16"/>
    <cellStyle name="Normal 2_3.Havelvacner_N1_12 23.01.2018" xfId="355"/>
    <cellStyle name="Normal 3" xfId="3"/>
    <cellStyle name="Normal 3 2" xfId="55"/>
    <cellStyle name="Normal 3 2 2" xfId="121"/>
    <cellStyle name="Normal 3 2 3" xfId="77"/>
    <cellStyle name="Normal 3 3" xfId="71"/>
    <cellStyle name="Normal 3_HavelvacN2axjusakN3" xfId="80"/>
    <cellStyle name="Normal 4" xfId="5"/>
    <cellStyle name="Normal 4 2" xfId="78"/>
    <cellStyle name="Normal 4 2 2" xfId="356"/>
    <cellStyle name="Normal 4 3" xfId="74"/>
    <cellStyle name="Normal 4 4" xfId="424"/>
    <cellStyle name="Normal 5" xfId="9"/>
    <cellStyle name="Normal 5 2" xfId="56"/>
    <cellStyle name="Normal 5 2 2" xfId="122"/>
    <cellStyle name="Normal 5 3" xfId="357"/>
    <cellStyle name="Normal 5 3 2" xfId="358"/>
    <cellStyle name="Normal 5 3 2 2" xfId="359"/>
    <cellStyle name="Normal 5 3 2 3" xfId="360"/>
    <cellStyle name="Normal 5 3 3" xfId="361"/>
    <cellStyle name="Normal 5 3 4" xfId="362"/>
    <cellStyle name="Normal 5 4" xfId="363"/>
    <cellStyle name="Normal 5 4 2" xfId="364"/>
    <cellStyle name="Normal 5 4 2 2" xfId="365"/>
    <cellStyle name="Normal 5 4 2 3" xfId="366"/>
    <cellStyle name="Normal 5 4 3" xfId="367"/>
    <cellStyle name="Normal 5 4 4" xfId="368"/>
    <cellStyle name="Normal 5 5" xfId="369"/>
    <cellStyle name="Normal 5 5 2" xfId="370"/>
    <cellStyle name="Normal 5 5 3" xfId="371"/>
    <cellStyle name="Normal 5 6" xfId="372"/>
    <cellStyle name="Normal 5 6 2" xfId="373"/>
    <cellStyle name="Normal 5 6 3" xfId="374"/>
    <cellStyle name="Normal 5 7" xfId="375"/>
    <cellStyle name="Normal 5 8" xfId="376"/>
    <cellStyle name="Normal 5 9" xfId="377"/>
    <cellStyle name="Normal 6" xfId="123"/>
    <cellStyle name="Normal 7" xfId="124"/>
    <cellStyle name="Normal 8" xfId="8"/>
    <cellStyle name="Normal 8 2" xfId="135"/>
    <cellStyle name="Normal 9" xfId="13"/>
    <cellStyle name="Normal 9 3_հավ1-3" xfId="57"/>
    <cellStyle name="Note 2" xfId="58"/>
    <cellStyle name="Note 2 2" xfId="125"/>
    <cellStyle name="Note 3" xfId="59"/>
    <cellStyle name="Output 2" xfId="60"/>
    <cellStyle name="Output 2 2" xfId="126"/>
    <cellStyle name="Output 3" xfId="418"/>
    <cellStyle name="Percent 2" xfId="2"/>
    <cellStyle name="Percent 2 2" xfId="70"/>
    <cellStyle name="Percent 2 2 2" xfId="378"/>
    <cellStyle name="Percent 2 3" xfId="61"/>
    <cellStyle name="Percent 3" xfId="11"/>
    <cellStyle name="Percent 3 2" xfId="379"/>
    <cellStyle name="RowLevel_1_N6+artabyuje" xfId="380"/>
    <cellStyle name="SN_241" xfId="6"/>
    <cellStyle name="Style 1" xfId="127"/>
    <cellStyle name="Style 1 2" xfId="128"/>
    <cellStyle name="Style 1_verchnakan_ax21-25_2018" xfId="129"/>
    <cellStyle name="Title 2" xfId="62"/>
    <cellStyle name="Title 2 2" xfId="130"/>
    <cellStyle name="Title 3" xfId="419"/>
    <cellStyle name="Total 2" xfId="63"/>
    <cellStyle name="Total 2 2" xfId="131"/>
    <cellStyle name="Total 3" xfId="420"/>
    <cellStyle name="Warning Text 2" xfId="64"/>
    <cellStyle name="Warning Text 2 2" xfId="132"/>
    <cellStyle name="Warning Text 3" xfId="421"/>
    <cellStyle name="Название 2" xfId="381"/>
    <cellStyle name="Обычный 2" xfId="14"/>
    <cellStyle name="Обычный 2 2" xfId="134"/>
    <cellStyle name="Обычный 2 3" xfId="133"/>
    <cellStyle name="Обычный 3" xfId="137"/>
    <cellStyle name="Обычный 4" xfId="138"/>
    <cellStyle name="Обычный 5" xfId="139"/>
    <cellStyle name="Обычный 6" xfId="140"/>
    <cellStyle name="Стиль 1" xfId="65"/>
    <cellStyle name="Финансовый 2" xfId="6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0"/>
  <sheetViews>
    <sheetView topLeftCell="A10" zoomScale="89" zoomScaleNormal="89" workbookViewId="0">
      <selection activeCell="I16" sqref="I16"/>
    </sheetView>
  </sheetViews>
  <sheetFormatPr defaultRowHeight="17.25" x14ac:dyDescent="0.3"/>
  <cols>
    <col min="1" max="1" width="9.140625" style="117"/>
    <col min="2" max="3" width="12" style="117" customWidth="1"/>
    <col min="4" max="4" width="69.140625" style="117" customWidth="1"/>
    <col min="5" max="5" width="37.140625" style="117" customWidth="1"/>
    <col min="6" max="256" width="9.140625" style="117"/>
    <col min="257" max="258" width="12" style="117" customWidth="1"/>
    <col min="259" max="259" width="69.140625" style="117" customWidth="1"/>
    <col min="260" max="261" width="20.42578125" style="117" customWidth="1"/>
    <col min="262" max="512" width="9.140625" style="117"/>
    <col min="513" max="514" width="12" style="117" customWidth="1"/>
    <col min="515" max="515" width="69.140625" style="117" customWidth="1"/>
    <col min="516" max="517" width="20.42578125" style="117" customWidth="1"/>
    <col min="518" max="768" width="9.140625" style="117"/>
    <col min="769" max="770" width="12" style="117" customWidth="1"/>
    <col min="771" max="771" width="69.140625" style="117" customWidth="1"/>
    <col min="772" max="773" width="20.42578125" style="117" customWidth="1"/>
    <col min="774" max="1024" width="9.140625" style="117"/>
    <col min="1025" max="1026" width="12" style="117" customWidth="1"/>
    <col min="1027" max="1027" width="69.140625" style="117" customWidth="1"/>
    <col min="1028" max="1029" width="20.42578125" style="117" customWidth="1"/>
    <col min="1030" max="1280" width="9.140625" style="117"/>
    <col min="1281" max="1282" width="12" style="117" customWidth="1"/>
    <col min="1283" max="1283" width="69.140625" style="117" customWidth="1"/>
    <col min="1284" max="1285" width="20.42578125" style="117" customWidth="1"/>
    <col min="1286" max="1536" width="9.140625" style="117"/>
    <col min="1537" max="1538" width="12" style="117" customWidth="1"/>
    <col min="1539" max="1539" width="69.140625" style="117" customWidth="1"/>
    <col min="1540" max="1541" width="20.42578125" style="117" customWidth="1"/>
    <col min="1542" max="1792" width="9.140625" style="117"/>
    <col min="1793" max="1794" width="12" style="117" customWidth="1"/>
    <col min="1795" max="1795" width="69.140625" style="117" customWidth="1"/>
    <col min="1796" max="1797" width="20.42578125" style="117" customWidth="1"/>
    <col min="1798" max="2048" width="9.140625" style="117"/>
    <col min="2049" max="2050" width="12" style="117" customWidth="1"/>
    <col min="2051" max="2051" width="69.140625" style="117" customWidth="1"/>
    <col min="2052" max="2053" width="20.42578125" style="117" customWidth="1"/>
    <col min="2054" max="2304" width="9.140625" style="117"/>
    <col min="2305" max="2306" width="12" style="117" customWidth="1"/>
    <col min="2307" max="2307" width="69.140625" style="117" customWidth="1"/>
    <col min="2308" max="2309" width="20.42578125" style="117" customWidth="1"/>
    <col min="2310" max="2560" width="9.140625" style="117"/>
    <col min="2561" max="2562" width="12" style="117" customWidth="1"/>
    <col min="2563" max="2563" width="69.140625" style="117" customWidth="1"/>
    <col min="2564" max="2565" width="20.42578125" style="117" customWidth="1"/>
    <col min="2566" max="2816" width="9.140625" style="117"/>
    <col min="2817" max="2818" width="12" style="117" customWidth="1"/>
    <col min="2819" max="2819" width="69.140625" style="117" customWidth="1"/>
    <col min="2820" max="2821" width="20.42578125" style="117" customWidth="1"/>
    <col min="2822" max="3072" width="9.140625" style="117"/>
    <col min="3073" max="3074" width="12" style="117" customWidth="1"/>
    <col min="3075" max="3075" width="69.140625" style="117" customWidth="1"/>
    <col min="3076" max="3077" width="20.42578125" style="117" customWidth="1"/>
    <col min="3078" max="3328" width="9.140625" style="117"/>
    <col min="3329" max="3330" width="12" style="117" customWidth="1"/>
    <col min="3331" max="3331" width="69.140625" style="117" customWidth="1"/>
    <col min="3332" max="3333" width="20.42578125" style="117" customWidth="1"/>
    <col min="3334" max="3584" width="9.140625" style="117"/>
    <col min="3585" max="3586" width="12" style="117" customWidth="1"/>
    <col min="3587" max="3587" width="69.140625" style="117" customWidth="1"/>
    <col min="3588" max="3589" width="20.42578125" style="117" customWidth="1"/>
    <col min="3590" max="3840" width="9.140625" style="117"/>
    <col min="3841" max="3842" width="12" style="117" customWidth="1"/>
    <col min="3843" max="3843" width="69.140625" style="117" customWidth="1"/>
    <col min="3844" max="3845" width="20.42578125" style="117" customWidth="1"/>
    <col min="3846" max="4096" width="9.140625" style="117"/>
    <col min="4097" max="4098" width="12" style="117" customWidth="1"/>
    <col min="4099" max="4099" width="69.140625" style="117" customWidth="1"/>
    <col min="4100" max="4101" width="20.42578125" style="117" customWidth="1"/>
    <col min="4102" max="4352" width="9.140625" style="117"/>
    <col min="4353" max="4354" width="12" style="117" customWidth="1"/>
    <col min="4355" max="4355" width="69.140625" style="117" customWidth="1"/>
    <col min="4356" max="4357" width="20.42578125" style="117" customWidth="1"/>
    <col min="4358" max="4608" width="9.140625" style="117"/>
    <col min="4609" max="4610" width="12" style="117" customWidth="1"/>
    <col min="4611" max="4611" width="69.140625" style="117" customWidth="1"/>
    <col min="4612" max="4613" width="20.42578125" style="117" customWidth="1"/>
    <col min="4614" max="4864" width="9.140625" style="117"/>
    <col min="4865" max="4866" width="12" style="117" customWidth="1"/>
    <col min="4867" max="4867" width="69.140625" style="117" customWidth="1"/>
    <col min="4868" max="4869" width="20.42578125" style="117" customWidth="1"/>
    <col min="4870" max="5120" width="9.140625" style="117"/>
    <col min="5121" max="5122" width="12" style="117" customWidth="1"/>
    <col min="5123" max="5123" width="69.140625" style="117" customWidth="1"/>
    <col min="5124" max="5125" width="20.42578125" style="117" customWidth="1"/>
    <col min="5126" max="5376" width="9.140625" style="117"/>
    <col min="5377" max="5378" width="12" style="117" customWidth="1"/>
    <col min="5379" max="5379" width="69.140625" style="117" customWidth="1"/>
    <col min="5380" max="5381" width="20.42578125" style="117" customWidth="1"/>
    <col min="5382" max="5632" width="9.140625" style="117"/>
    <col min="5633" max="5634" width="12" style="117" customWidth="1"/>
    <col min="5635" max="5635" width="69.140625" style="117" customWidth="1"/>
    <col min="5636" max="5637" width="20.42578125" style="117" customWidth="1"/>
    <col min="5638" max="5888" width="9.140625" style="117"/>
    <col min="5889" max="5890" width="12" style="117" customWidth="1"/>
    <col min="5891" max="5891" width="69.140625" style="117" customWidth="1"/>
    <col min="5892" max="5893" width="20.42578125" style="117" customWidth="1"/>
    <col min="5894" max="6144" width="9.140625" style="117"/>
    <col min="6145" max="6146" width="12" style="117" customWidth="1"/>
    <col min="6147" max="6147" width="69.140625" style="117" customWidth="1"/>
    <col min="6148" max="6149" width="20.42578125" style="117" customWidth="1"/>
    <col min="6150" max="6400" width="9.140625" style="117"/>
    <col min="6401" max="6402" width="12" style="117" customWidth="1"/>
    <col min="6403" max="6403" width="69.140625" style="117" customWidth="1"/>
    <col min="6404" max="6405" width="20.42578125" style="117" customWidth="1"/>
    <col min="6406" max="6656" width="9.140625" style="117"/>
    <col min="6657" max="6658" width="12" style="117" customWidth="1"/>
    <col min="6659" max="6659" width="69.140625" style="117" customWidth="1"/>
    <col min="6660" max="6661" width="20.42578125" style="117" customWidth="1"/>
    <col min="6662" max="6912" width="9.140625" style="117"/>
    <col min="6913" max="6914" width="12" style="117" customWidth="1"/>
    <col min="6915" max="6915" width="69.140625" style="117" customWidth="1"/>
    <col min="6916" max="6917" width="20.42578125" style="117" customWidth="1"/>
    <col min="6918" max="7168" width="9.140625" style="117"/>
    <col min="7169" max="7170" width="12" style="117" customWidth="1"/>
    <col min="7171" max="7171" width="69.140625" style="117" customWidth="1"/>
    <col min="7172" max="7173" width="20.42578125" style="117" customWidth="1"/>
    <col min="7174" max="7424" width="9.140625" style="117"/>
    <col min="7425" max="7426" width="12" style="117" customWidth="1"/>
    <col min="7427" max="7427" width="69.140625" style="117" customWidth="1"/>
    <col min="7428" max="7429" width="20.42578125" style="117" customWidth="1"/>
    <col min="7430" max="7680" width="9.140625" style="117"/>
    <col min="7681" max="7682" width="12" style="117" customWidth="1"/>
    <col min="7683" max="7683" width="69.140625" style="117" customWidth="1"/>
    <col min="7684" max="7685" width="20.42578125" style="117" customWidth="1"/>
    <col min="7686" max="7936" width="9.140625" style="117"/>
    <col min="7937" max="7938" width="12" style="117" customWidth="1"/>
    <col min="7939" max="7939" width="69.140625" style="117" customWidth="1"/>
    <col min="7940" max="7941" width="20.42578125" style="117" customWidth="1"/>
    <col min="7942" max="8192" width="9.140625" style="117"/>
    <col min="8193" max="8194" width="12" style="117" customWidth="1"/>
    <col min="8195" max="8195" width="69.140625" style="117" customWidth="1"/>
    <col min="8196" max="8197" width="20.42578125" style="117" customWidth="1"/>
    <col min="8198" max="8448" width="9.140625" style="117"/>
    <col min="8449" max="8450" width="12" style="117" customWidth="1"/>
    <col min="8451" max="8451" width="69.140625" style="117" customWidth="1"/>
    <col min="8452" max="8453" width="20.42578125" style="117" customWidth="1"/>
    <col min="8454" max="8704" width="9.140625" style="117"/>
    <col min="8705" max="8706" width="12" style="117" customWidth="1"/>
    <col min="8707" max="8707" width="69.140625" style="117" customWidth="1"/>
    <col min="8708" max="8709" width="20.42578125" style="117" customWidth="1"/>
    <col min="8710" max="8960" width="9.140625" style="117"/>
    <col min="8961" max="8962" width="12" style="117" customWidth="1"/>
    <col min="8963" max="8963" width="69.140625" style="117" customWidth="1"/>
    <col min="8964" max="8965" width="20.42578125" style="117" customWidth="1"/>
    <col min="8966" max="9216" width="9.140625" style="117"/>
    <col min="9217" max="9218" width="12" style="117" customWidth="1"/>
    <col min="9219" max="9219" width="69.140625" style="117" customWidth="1"/>
    <col min="9220" max="9221" width="20.42578125" style="117" customWidth="1"/>
    <col min="9222" max="9472" width="9.140625" style="117"/>
    <col min="9473" max="9474" width="12" style="117" customWidth="1"/>
    <col min="9475" max="9475" width="69.140625" style="117" customWidth="1"/>
    <col min="9476" max="9477" width="20.42578125" style="117" customWidth="1"/>
    <col min="9478" max="9728" width="9.140625" style="117"/>
    <col min="9729" max="9730" width="12" style="117" customWidth="1"/>
    <col min="9731" max="9731" width="69.140625" style="117" customWidth="1"/>
    <col min="9732" max="9733" width="20.42578125" style="117" customWidth="1"/>
    <col min="9734" max="9984" width="9.140625" style="117"/>
    <col min="9985" max="9986" width="12" style="117" customWidth="1"/>
    <col min="9987" max="9987" width="69.140625" style="117" customWidth="1"/>
    <col min="9988" max="9989" width="20.42578125" style="117" customWidth="1"/>
    <col min="9990" max="10240" width="9.140625" style="117"/>
    <col min="10241" max="10242" width="12" style="117" customWidth="1"/>
    <col min="10243" max="10243" width="69.140625" style="117" customWidth="1"/>
    <col min="10244" max="10245" width="20.42578125" style="117" customWidth="1"/>
    <col min="10246" max="10496" width="9.140625" style="117"/>
    <col min="10497" max="10498" width="12" style="117" customWidth="1"/>
    <col min="10499" max="10499" width="69.140625" style="117" customWidth="1"/>
    <col min="10500" max="10501" width="20.42578125" style="117" customWidth="1"/>
    <col min="10502" max="10752" width="9.140625" style="117"/>
    <col min="10753" max="10754" width="12" style="117" customWidth="1"/>
    <col min="10755" max="10755" width="69.140625" style="117" customWidth="1"/>
    <col min="10756" max="10757" width="20.42578125" style="117" customWidth="1"/>
    <col min="10758" max="11008" width="9.140625" style="117"/>
    <col min="11009" max="11010" width="12" style="117" customWidth="1"/>
    <col min="11011" max="11011" width="69.140625" style="117" customWidth="1"/>
    <col min="11012" max="11013" width="20.42578125" style="117" customWidth="1"/>
    <col min="11014" max="11264" width="9.140625" style="117"/>
    <col min="11265" max="11266" width="12" style="117" customWidth="1"/>
    <col min="11267" max="11267" width="69.140625" style="117" customWidth="1"/>
    <col min="11268" max="11269" width="20.42578125" style="117" customWidth="1"/>
    <col min="11270" max="11520" width="9.140625" style="117"/>
    <col min="11521" max="11522" width="12" style="117" customWidth="1"/>
    <col min="11523" max="11523" width="69.140625" style="117" customWidth="1"/>
    <col min="11524" max="11525" width="20.42578125" style="117" customWidth="1"/>
    <col min="11526" max="11776" width="9.140625" style="117"/>
    <col min="11777" max="11778" width="12" style="117" customWidth="1"/>
    <col min="11779" max="11779" width="69.140625" style="117" customWidth="1"/>
    <col min="11780" max="11781" width="20.42578125" style="117" customWidth="1"/>
    <col min="11782" max="12032" width="9.140625" style="117"/>
    <col min="12033" max="12034" width="12" style="117" customWidth="1"/>
    <col min="12035" max="12035" width="69.140625" style="117" customWidth="1"/>
    <col min="12036" max="12037" width="20.42578125" style="117" customWidth="1"/>
    <col min="12038" max="12288" width="9.140625" style="117"/>
    <col min="12289" max="12290" width="12" style="117" customWidth="1"/>
    <col min="12291" max="12291" width="69.140625" style="117" customWidth="1"/>
    <col min="12292" max="12293" width="20.42578125" style="117" customWidth="1"/>
    <col min="12294" max="12544" width="9.140625" style="117"/>
    <col min="12545" max="12546" width="12" style="117" customWidth="1"/>
    <col min="12547" max="12547" width="69.140625" style="117" customWidth="1"/>
    <col min="12548" max="12549" width="20.42578125" style="117" customWidth="1"/>
    <col min="12550" max="12800" width="9.140625" style="117"/>
    <col min="12801" max="12802" width="12" style="117" customWidth="1"/>
    <col min="12803" max="12803" width="69.140625" style="117" customWidth="1"/>
    <col min="12804" max="12805" width="20.42578125" style="117" customWidth="1"/>
    <col min="12806" max="13056" width="9.140625" style="117"/>
    <col min="13057" max="13058" width="12" style="117" customWidth="1"/>
    <col min="13059" max="13059" width="69.140625" style="117" customWidth="1"/>
    <col min="13060" max="13061" width="20.42578125" style="117" customWidth="1"/>
    <col min="13062" max="13312" width="9.140625" style="117"/>
    <col min="13313" max="13314" width="12" style="117" customWidth="1"/>
    <col min="13315" max="13315" width="69.140625" style="117" customWidth="1"/>
    <col min="13316" max="13317" width="20.42578125" style="117" customWidth="1"/>
    <col min="13318" max="13568" width="9.140625" style="117"/>
    <col min="13569" max="13570" width="12" style="117" customWidth="1"/>
    <col min="13571" max="13571" width="69.140625" style="117" customWidth="1"/>
    <col min="13572" max="13573" width="20.42578125" style="117" customWidth="1"/>
    <col min="13574" max="13824" width="9.140625" style="117"/>
    <col min="13825" max="13826" width="12" style="117" customWidth="1"/>
    <col min="13827" max="13827" width="69.140625" style="117" customWidth="1"/>
    <col min="13828" max="13829" width="20.42578125" style="117" customWidth="1"/>
    <col min="13830" max="14080" width="9.140625" style="117"/>
    <col min="14081" max="14082" width="12" style="117" customWidth="1"/>
    <col min="14083" max="14083" width="69.140625" style="117" customWidth="1"/>
    <col min="14084" max="14085" width="20.42578125" style="117" customWidth="1"/>
    <col min="14086" max="14336" width="9.140625" style="117"/>
    <col min="14337" max="14338" width="12" style="117" customWidth="1"/>
    <col min="14339" max="14339" width="69.140625" style="117" customWidth="1"/>
    <col min="14340" max="14341" width="20.42578125" style="117" customWidth="1"/>
    <col min="14342" max="14592" width="9.140625" style="117"/>
    <col min="14593" max="14594" width="12" style="117" customWidth="1"/>
    <col min="14595" max="14595" width="69.140625" style="117" customWidth="1"/>
    <col min="14596" max="14597" width="20.42578125" style="117" customWidth="1"/>
    <col min="14598" max="14848" width="9.140625" style="117"/>
    <col min="14849" max="14850" width="12" style="117" customWidth="1"/>
    <col min="14851" max="14851" width="69.140625" style="117" customWidth="1"/>
    <col min="14852" max="14853" width="20.42578125" style="117" customWidth="1"/>
    <col min="14854" max="15104" width="9.140625" style="117"/>
    <col min="15105" max="15106" width="12" style="117" customWidth="1"/>
    <col min="15107" max="15107" width="69.140625" style="117" customWidth="1"/>
    <col min="15108" max="15109" width="20.42578125" style="117" customWidth="1"/>
    <col min="15110" max="15360" width="9.140625" style="117"/>
    <col min="15361" max="15362" width="12" style="117" customWidth="1"/>
    <col min="15363" max="15363" width="69.140625" style="117" customWidth="1"/>
    <col min="15364" max="15365" width="20.42578125" style="117" customWidth="1"/>
    <col min="15366" max="15616" width="9.140625" style="117"/>
    <col min="15617" max="15618" width="12" style="117" customWidth="1"/>
    <col min="15619" max="15619" width="69.140625" style="117" customWidth="1"/>
    <col min="15620" max="15621" width="20.42578125" style="117" customWidth="1"/>
    <col min="15622" max="15872" width="9.140625" style="117"/>
    <col min="15873" max="15874" width="12" style="117" customWidth="1"/>
    <col min="15875" max="15875" width="69.140625" style="117" customWidth="1"/>
    <col min="15876" max="15877" width="20.42578125" style="117" customWidth="1"/>
    <col min="15878" max="16128" width="9.140625" style="117"/>
    <col min="16129" max="16130" width="12" style="117" customWidth="1"/>
    <col min="16131" max="16131" width="69.140625" style="117" customWidth="1"/>
    <col min="16132" max="16133" width="20.42578125" style="117" customWidth="1"/>
    <col min="16134" max="16384" width="9.140625" style="117"/>
  </cols>
  <sheetData>
    <row r="1" spans="2:5" x14ac:dyDescent="0.3">
      <c r="E1" s="118" t="s">
        <v>131</v>
      </c>
    </row>
    <row r="2" spans="2:5" x14ac:dyDescent="0.3">
      <c r="E2" s="118" t="s">
        <v>91</v>
      </c>
    </row>
    <row r="3" spans="2:5" x14ac:dyDescent="0.3">
      <c r="E3" s="118" t="s">
        <v>132</v>
      </c>
    </row>
    <row r="6" spans="2:5" ht="78.75" customHeight="1" x14ac:dyDescent="0.3">
      <c r="B6" s="128" t="s">
        <v>148</v>
      </c>
      <c r="C6" s="128"/>
      <c r="D6" s="128"/>
      <c r="E6" s="128"/>
    </row>
    <row r="8" spans="2:5" x14ac:dyDescent="0.3">
      <c r="E8" s="117" t="s">
        <v>133</v>
      </c>
    </row>
    <row r="9" spans="2:5" ht="79.5" customHeight="1" x14ac:dyDescent="0.3">
      <c r="B9" s="129" t="s">
        <v>1</v>
      </c>
      <c r="C9" s="129"/>
      <c r="D9" s="129" t="s">
        <v>134</v>
      </c>
      <c r="E9" s="119" t="s">
        <v>135</v>
      </c>
    </row>
    <row r="10" spans="2:5" ht="36" customHeight="1" x14ac:dyDescent="0.3">
      <c r="B10" s="119" t="s">
        <v>24</v>
      </c>
      <c r="C10" s="119" t="s">
        <v>25</v>
      </c>
      <c r="D10" s="129"/>
      <c r="E10" s="120" t="s">
        <v>2</v>
      </c>
    </row>
    <row r="11" spans="2:5" x14ac:dyDescent="0.3">
      <c r="B11" s="123"/>
      <c r="C11" s="143" t="s">
        <v>35</v>
      </c>
      <c r="D11" s="144"/>
      <c r="E11" s="145"/>
    </row>
    <row r="12" spans="2:5" x14ac:dyDescent="0.3">
      <c r="B12" s="131" t="s">
        <v>44</v>
      </c>
      <c r="C12" s="134"/>
      <c r="D12" s="124" t="s">
        <v>136</v>
      </c>
      <c r="E12" s="130">
        <f>+E19+E25</f>
        <v>0</v>
      </c>
    </row>
    <row r="13" spans="2:5" x14ac:dyDescent="0.3">
      <c r="B13" s="132"/>
      <c r="C13" s="135"/>
      <c r="D13" s="125" t="s">
        <v>45</v>
      </c>
      <c r="E13" s="130"/>
    </row>
    <row r="14" spans="2:5" x14ac:dyDescent="0.3">
      <c r="B14" s="132"/>
      <c r="C14" s="135"/>
      <c r="D14" s="124" t="s">
        <v>137</v>
      </c>
      <c r="E14" s="130"/>
    </row>
    <row r="15" spans="2:5" ht="34.5" x14ac:dyDescent="0.3">
      <c r="B15" s="132"/>
      <c r="C15" s="135"/>
      <c r="D15" s="126" t="s">
        <v>143</v>
      </c>
      <c r="E15" s="130"/>
    </row>
    <row r="16" spans="2:5" x14ac:dyDescent="0.3">
      <c r="B16" s="132"/>
      <c r="C16" s="135"/>
      <c r="D16" s="124" t="s">
        <v>138</v>
      </c>
      <c r="E16" s="130"/>
    </row>
    <row r="17" spans="2:5" ht="51.75" x14ac:dyDescent="0.3">
      <c r="B17" s="133"/>
      <c r="C17" s="136"/>
      <c r="D17" s="126" t="s">
        <v>144</v>
      </c>
      <c r="E17" s="130"/>
    </row>
    <row r="18" spans="2:5" x14ac:dyDescent="0.3">
      <c r="B18" s="143"/>
      <c r="C18" s="145"/>
      <c r="D18" s="143" t="s">
        <v>139</v>
      </c>
      <c r="E18" s="145"/>
    </row>
    <row r="19" spans="2:5" x14ac:dyDescent="0.3">
      <c r="B19" s="146"/>
      <c r="C19" s="137">
        <v>21002</v>
      </c>
      <c r="D19" s="121" t="s">
        <v>140</v>
      </c>
      <c r="E19" s="140">
        <f>-E25</f>
        <v>-61302.001000000011</v>
      </c>
    </row>
    <row r="20" spans="2:5" x14ac:dyDescent="0.3">
      <c r="B20" s="147"/>
      <c r="C20" s="138"/>
      <c r="D20" s="122" t="s">
        <v>146</v>
      </c>
      <c r="E20" s="141"/>
    </row>
    <row r="21" spans="2:5" x14ac:dyDescent="0.3">
      <c r="B21" s="147"/>
      <c r="C21" s="138"/>
      <c r="D21" s="121" t="s">
        <v>141</v>
      </c>
      <c r="E21" s="141"/>
    </row>
    <row r="22" spans="2:5" ht="34.5" x14ac:dyDescent="0.3">
      <c r="B22" s="147"/>
      <c r="C22" s="138"/>
      <c r="D22" s="122" t="s">
        <v>147</v>
      </c>
      <c r="E22" s="141"/>
    </row>
    <row r="23" spans="2:5" x14ac:dyDescent="0.3">
      <c r="B23" s="147"/>
      <c r="C23" s="138"/>
      <c r="D23" s="121" t="s">
        <v>142</v>
      </c>
      <c r="E23" s="141"/>
    </row>
    <row r="24" spans="2:5" ht="34.5" x14ac:dyDescent="0.3">
      <c r="B24" s="148"/>
      <c r="C24" s="139"/>
      <c r="D24" s="122" t="s">
        <v>62</v>
      </c>
      <c r="E24" s="142"/>
    </row>
    <row r="25" spans="2:5" x14ac:dyDescent="0.3">
      <c r="B25" s="131"/>
      <c r="C25" s="137" t="s">
        <v>46</v>
      </c>
      <c r="D25" s="124" t="s">
        <v>140</v>
      </c>
      <c r="E25" s="140">
        <f>+'2'!F13</f>
        <v>61302.001000000011</v>
      </c>
    </row>
    <row r="26" spans="2:5" ht="34.5" customHeight="1" x14ac:dyDescent="0.3">
      <c r="B26" s="132"/>
      <c r="C26" s="138"/>
      <c r="D26" s="125" t="s">
        <v>47</v>
      </c>
      <c r="E26" s="141"/>
    </row>
    <row r="27" spans="2:5" ht="15.75" customHeight="1" x14ac:dyDescent="0.3">
      <c r="B27" s="132"/>
      <c r="C27" s="138"/>
      <c r="D27" s="124" t="s">
        <v>141</v>
      </c>
      <c r="E27" s="141"/>
    </row>
    <row r="28" spans="2:5" ht="51.75" x14ac:dyDescent="0.3">
      <c r="B28" s="132"/>
      <c r="C28" s="138"/>
      <c r="D28" s="126" t="s">
        <v>145</v>
      </c>
      <c r="E28" s="141"/>
    </row>
    <row r="29" spans="2:5" x14ac:dyDescent="0.3">
      <c r="B29" s="132"/>
      <c r="C29" s="138"/>
      <c r="D29" s="124" t="s">
        <v>142</v>
      </c>
      <c r="E29" s="141"/>
    </row>
    <row r="30" spans="2:5" ht="34.5" x14ac:dyDescent="0.3">
      <c r="B30" s="133"/>
      <c r="C30" s="139"/>
      <c r="D30" s="126" t="s">
        <v>62</v>
      </c>
      <c r="E30" s="142"/>
    </row>
  </sheetData>
  <mergeCells count="15">
    <mergeCell ref="B25:B30"/>
    <mergeCell ref="C25:C30"/>
    <mergeCell ref="E25:E30"/>
    <mergeCell ref="C11:E11"/>
    <mergeCell ref="B18:C18"/>
    <mergeCell ref="D18:E18"/>
    <mergeCell ref="B19:B24"/>
    <mergeCell ref="C19:C24"/>
    <mergeCell ref="E19:E24"/>
    <mergeCell ref="B6:E6"/>
    <mergeCell ref="B9:C9"/>
    <mergeCell ref="D9:D10"/>
    <mergeCell ref="E12:E17"/>
    <mergeCell ref="B12:B17"/>
    <mergeCell ref="C12:C17"/>
  </mergeCells>
  <pageMargins left="0" right="0" top="0" bottom="0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32" zoomScaleNormal="100" workbookViewId="0">
      <selection activeCell="F39" sqref="F39"/>
    </sheetView>
  </sheetViews>
  <sheetFormatPr defaultRowHeight="17.25" x14ac:dyDescent="0.25"/>
  <cols>
    <col min="1" max="1" width="7.42578125" style="6" customWidth="1"/>
    <col min="2" max="2" width="8.7109375" style="6" customWidth="1"/>
    <col min="3" max="3" width="56.5703125" style="7" customWidth="1"/>
    <col min="4" max="4" width="14.7109375" style="12" bestFit="1" customWidth="1"/>
    <col min="5" max="5" width="18.28515625" style="12" customWidth="1"/>
    <col min="6" max="6" width="20.42578125" style="12" customWidth="1"/>
    <col min="7" max="7" width="22.140625" style="12" customWidth="1"/>
    <col min="8" max="8" width="16.85546875" style="12" customWidth="1"/>
    <col min="9" max="16384" width="9.140625" style="7"/>
  </cols>
  <sheetData>
    <row r="1" spans="1:10" ht="16.5" customHeight="1" x14ac:dyDescent="0.25">
      <c r="B1" s="58"/>
      <c r="C1" s="58"/>
      <c r="D1" s="58"/>
      <c r="E1" s="58"/>
      <c r="F1" s="58"/>
      <c r="G1" s="58"/>
      <c r="H1" s="59" t="s">
        <v>82</v>
      </c>
    </row>
    <row r="2" spans="1:10" ht="16.5" customHeight="1" x14ac:dyDescent="0.25">
      <c r="B2" s="58"/>
      <c r="C2" s="58"/>
      <c r="D2" s="58"/>
      <c r="E2" s="58"/>
      <c r="F2" s="58"/>
      <c r="G2" s="58"/>
      <c r="H2" s="59" t="s">
        <v>86</v>
      </c>
    </row>
    <row r="3" spans="1:10" ht="16.5" customHeight="1" x14ac:dyDescent="0.25">
      <c r="B3" s="58"/>
      <c r="C3" s="58"/>
      <c r="D3" s="58"/>
      <c r="E3" s="58"/>
      <c r="F3" s="58"/>
      <c r="G3" s="58"/>
      <c r="H3" s="59" t="s">
        <v>0</v>
      </c>
    </row>
    <row r="4" spans="1:10" ht="52.5" customHeight="1" x14ac:dyDescent="0.25">
      <c r="A4" s="149" t="s">
        <v>150</v>
      </c>
      <c r="B4" s="149"/>
      <c r="C4" s="149"/>
      <c r="D4" s="149"/>
      <c r="E4" s="149"/>
      <c r="F4" s="149"/>
      <c r="G4" s="149"/>
      <c r="H4" s="149"/>
    </row>
    <row r="5" spans="1:10" x14ac:dyDescent="0.25">
      <c r="A5" s="60"/>
      <c r="B5" s="60"/>
      <c r="C5" s="61"/>
      <c r="D5" s="51"/>
      <c r="E5" s="51"/>
      <c r="F5" s="51"/>
      <c r="G5" s="150" t="s">
        <v>126</v>
      </c>
      <c r="H5" s="150"/>
    </row>
    <row r="6" spans="1:10" s="6" customFormat="1" ht="56.25" customHeight="1" x14ac:dyDescent="0.25">
      <c r="A6" s="159" t="s">
        <v>21</v>
      </c>
      <c r="B6" s="159"/>
      <c r="C6" s="151" t="s">
        <v>22</v>
      </c>
      <c r="D6" s="156" t="s">
        <v>37</v>
      </c>
      <c r="E6" s="157"/>
      <c r="F6" s="157"/>
      <c r="G6" s="157"/>
      <c r="H6" s="158"/>
    </row>
    <row r="7" spans="1:10" s="6" customFormat="1" ht="32.25" customHeight="1" x14ac:dyDescent="0.25">
      <c r="A7" s="159"/>
      <c r="B7" s="159"/>
      <c r="C7" s="152"/>
      <c r="D7" s="154" t="s">
        <v>23</v>
      </c>
      <c r="E7" s="156" t="s">
        <v>6</v>
      </c>
      <c r="F7" s="157"/>
      <c r="G7" s="157"/>
      <c r="H7" s="158"/>
    </row>
    <row r="8" spans="1:10" s="6" customFormat="1" ht="104.25" customHeight="1" x14ac:dyDescent="0.25">
      <c r="A8" s="56" t="s">
        <v>24</v>
      </c>
      <c r="B8" s="56" t="s">
        <v>25</v>
      </c>
      <c r="C8" s="153"/>
      <c r="D8" s="155"/>
      <c r="E8" s="8" t="s">
        <v>26</v>
      </c>
      <c r="F8" s="8" t="s">
        <v>27</v>
      </c>
      <c r="G8" s="8" t="s">
        <v>28</v>
      </c>
      <c r="H8" s="8" t="s">
        <v>29</v>
      </c>
    </row>
    <row r="9" spans="1:10" s="6" customFormat="1" ht="30.75" customHeight="1" x14ac:dyDescent="0.25">
      <c r="A9" s="56"/>
      <c r="B9" s="56"/>
      <c r="C9" s="62" t="s">
        <v>30</v>
      </c>
      <c r="D9" s="63">
        <f>+E9+F9+G9+H9</f>
        <v>0</v>
      </c>
      <c r="E9" s="63">
        <f t="shared" ref="E9:H9" si="0">E11</f>
        <v>0</v>
      </c>
      <c r="F9" s="63">
        <f t="shared" si="0"/>
        <v>0</v>
      </c>
      <c r="G9" s="63">
        <f t="shared" si="0"/>
        <v>0</v>
      </c>
      <c r="H9" s="63">
        <f t="shared" si="0"/>
        <v>0</v>
      </c>
    </row>
    <row r="10" spans="1:10" x14ac:dyDescent="0.25">
      <c r="A10" s="56"/>
      <c r="B10" s="56"/>
      <c r="C10" s="62" t="s">
        <v>31</v>
      </c>
      <c r="D10" s="63"/>
      <c r="E10" s="63"/>
      <c r="F10" s="63"/>
      <c r="G10" s="63"/>
      <c r="H10" s="63"/>
      <c r="J10" s="6"/>
    </row>
    <row r="11" spans="1:10" s="6" customFormat="1" ht="51.75" x14ac:dyDescent="0.25">
      <c r="A11" s="3"/>
      <c r="B11" s="64"/>
      <c r="C11" s="64" t="s">
        <v>35</v>
      </c>
      <c r="D11" s="8">
        <f>+E11+F11+G11+H11</f>
        <v>0</v>
      </c>
      <c r="E11" s="8">
        <f t="shared" ref="E11" si="1">+E13+E39</f>
        <v>0</v>
      </c>
      <c r="F11" s="8">
        <f>F39+F13</f>
        <v>0</v>
      </c>
      <c r="G11" s="8">
        <f>+G13+G39</f>
        <v>0</v>
      </c>
      <c r="H11" s="8">
        <f>+H13+H39</f>
        <v>0</v>
      </c>
      <c r="I11" s="51"/>
    </row>
    <row r="12" spans="1:10" s="6" customFormat="1" x14ac:dyDescent="0.25">
      <c r="A12" s="3"/>
      <c r="B12" s="3"/>
      <c r="C12" s="3" t="s">
        <v>32</v>
      </c>
      <c r="D12" s="8"/>
      <c r="E12" s="8"/>
      <c r="F12" s="8"/>
      <c r="G12" s="8"/>
      <c r="H12" s="8"/>
    </row>
    <row r="13" spans="1:10" ht="34.5" x14ac:dyDescent="0.25">
      <c r="A13" s="9">
        <v>1049</v>
      </c>
      <c r="B13" s="9">
        <v>21001</v>
      </c>
      <c r="C13" s="65" t="s">
        <v>36</v>
      </c>
      <c r="D13" s="66">
        <f>+E13+F13+G13+H13</f>
        <v>61302.001000000011</v>
      </c>
      <c r="E13" s="66">
        <v>0</v>
      </c>
      <c r="F13" s="66">
        <f>+F15+F26+F34</f>
        <v>61302.001000000011</v>
      </c>
      <c r="G13" s="66">
        <v>0</v>
      </c>
      <c r="H13" s="66">
        <v>0</v>
      </c>
    </row>
    <row r="14" spans="1:10" x14ac:dyDescent="0.25">
      <c r="A14" s="9"/>
      <c r="B14" s="9"/>
      <c r="C14" s="3" t="s">
        <v>32</v>
      </c>
      <c r="D14" s="10"/>
      <c r="E14" s="10"/>
      <c r="F14" s="10"/>
      <c r="G14" s="10"/>
      <c r="H14" s="10"/>
    </row>
    <row r="15" spans="1:10" ht="34.5" x14ac:dyDescent="0.25">
      <c r="A15" s="4"/>
      <c r="B15" s="4">
        <v>1</v>
      </c>
      <c r="C15" s="4" t="s">
        <v>58</v>
      </c>
      <c r="D15" s="11">
        <f ca="1">+E15+F15+G15+H15</f>
        <v>95719.6</v>
      </c>
      <c r="E15" s="11">
        <f t="shared" ref="E15" ca="1" si="2">+E16+E24+E19+E26+E22</f>
        <v>0</v>
      </c>
      <c r="F15" s="11">
        <f>+F16+F18+F20+F22+F24</f>
        <v>32354.705000000002</v>
      </c>
      <c r="G15" s="11"/>
      <c r="H15" s="11">
        <f ca="1">+H16+H24+H19+H26+H22</f>
        <v>0</v>
      </c>
    </row>
    <row r="16" spans="1:10" ht="34.5" x14ac:dyDescent="0.25">
      <c r="A16" s="4"/>
      <c r="B16" s="4"/>
      <c r="C16" s="57" t="str">
        <f>+'4'!C18</f>
        <v xml:space="preserve">Մ-2, Երևան-Երասխ-Գորիս-Մեղրի-Իրանի սահման </v>
      </c>
      <c r="D16" s="11">
        <f t="shared" ref="D16:D35" si="3">+E16+F16+G16+H16</f>
        <v>3655.8319999999999</v>
      </c>
      <c r="E16" s="2">
        <f>+E17</f>
        <v>0</v>
      </c>
      <c r="F16" s="2">
        <f>+F17</f>
        <v>3655.8319999999999</v>
      </c>
      <c r="G16" s="2"/>
      <c r="H16" s="2">
        <f t="shared" ref="H16" si="4">+H17</f>
        <v>0</v>
      </c>
    </row>
    <row r="17" spans="1:8" x14ac:dyDescent="0.25">
      <c r="A17" s="4"/>
      <c r="B17" s="4"/>
      <c r="C17" s="57" t="str">
        <f>+'4'!C19</f>
        <v>կմ53+150 - կմ65+350 հատվածի հիմնանորոգում</v>
      </c>
      <c r="D17" s="11">
        <f t="shared" si="3"/>
        <v>3655.8319999999999</v>
      </c>
      <c r="E17" s="2"/>
      <c r="F17" s="2">
        <v>3655.8319999999999</v>
      </c>
      <c r="G17" s="2"/>
      <c r="H17" s="2"/>
    </row>
    <row r="18" spans="1:8" ht="34.5" x14ac:dyDescent="0.25">
      <c r="A18" s="4"/>
      <c r="B18" s="4"/>
      <c r="C18" s="57" t="str">
        <f>+'4'!C20</f>
        <v>Մ- 3, Թուրքիայի սահման-Մարգարա-Վանաձոր-Տաշիր-Վրաստանի սահման</v>
      </c>
      <c r="D18" s="11">
        <f t="shared" si="3"/>
        <v>11289.7</v>
      </c>
      <c r="E18" s="2">
        <f>+E19</f>
        <v>0</v>
      </c>
      <c r="F18" s="2">
        <f>+F19</f>
        <v>11289.7</v>
      </c>
      <c r="G18" s="2"/>
      <c r="H18" s="2">
        <f t="shared" ref="H18" si="5">+H19</f>
        <v>0</v>
      </c>
    </row>
    <row r="19" spans="1:8" x14ac:dyDescent="0.25">
      <c r="A19" s="4"/>
      <c r="B19" s="4"/>
      <c r="C19" s="57" t="str">
        <f>+'4'!C21</f>
        <v>կմ97+020-կմ104+700 հատվածի հիմնանորոգում</v>
      </c>
      <c r="D19" s="11">
        <f>+E19+F19+G19+H19</f>
        <v>11289.7</v>
      </c>
      <c r="E19" s="2"/>
      <c r="F19" s="2">
        <v>11289.7</v>
      </c>
      <c r="G19" s="2"/>
      <c r="H19" s="2"/>
    </row>
    <row r="20" spans="1:8" x14ac:dyDescent="0.25">
      <c r="A20" s="4"/>
      <c r="B20" s="4"/>
      <c r="C20" s="57" t="str">
        <f>+'4'!C22</f>
        <v>Մ-4, Երևան-Սևան-Իջևան-Ադրբեջանի սահման</v>
      </c>
      <c r="D20" s="11">
        <f>+E20+F20+G20+H20</f>
        <v>9236.6</v>
      </c>
      <c r="E20" s="2">
        <f>+E21</f>
        <v>0</v>
      </c>
      <c r="F20" s="2">
        <f>+F21</f>
        <v>9236.6</v>
      </c>
      <c r="G20" s="2"/>
      <c r="H20" s="2">
        <f t="shared" ref="H20" si="6">+H21</f>
        <v>0</v>
      </c>
    </row>
    <row r="21" spans="1:8" ht="34.5" x14ac:dyDescent="0.25">
      <c r="A21" s="4"/>
      <c r="B21" s="4"/>
      <c r="C21" s="57" t="str">
        <f>+'4'!C23</f>
        <v>կմ83+200-կմ91+176 հատվածի հիմնանորոգում և ոլորանների պարամետրերի բարելավում</v>
      </c>
      <c r="D21" s="11">
        <f>+E21+F21+G21+H21</f>
        <v>9236.6</v>
      </c>
      <c r="E21" s="2"/>
      <c r="F21" s="2">
        <v>9236.6</v>
      </c>
      <c r="G21" s="2"/>
      <c r="H21" s="2"/>
    </row>
    <row r="22" spans="1:8" x14ac:dyDescent="0.25">
      <c r="A22" s="4"/>
      <c r="B22" s="4"/>
      <c r="C22" s="57" t="str">
        <f>+'4'!C24</f>
        <v>Մ-11, Մարտունի - Վարդենիս - ԼՂՀ սահման</v>
      </c>
      <c r="D22" s="11">
        <f t="shared" ref="D22:D23" si="7">+E22+F22+G22+H22</f>
        <v>1389.373</v>
      </c>
      <c r="E22" s="2">
        <f>+E23</f>
        <v>0</v>
      </c>
      <c r="F22" s="2">
        <f>+F23</f>
        <v>1389.373</v>
      </c>
      <c r="G22" s="2"/>
      <c r="H22" s="2">
        <f t="shared" ref="H22" si="8">+H23</f>
        <v>0</v>
      </c>
    </row>
    <row r="23" spans="1:8" x14ac:dyDescent="0.25">
      <c r="A23" s="4"/>
      <c r="B23" s="4"/>
      <c r="C23" s="57" t="str">
        <f>+'4'!C25</f>
        <v>կմ0+000-կմ5+900 հատվածի հիմնանորոգում</v>
      </c>
      <c r="D23" s="11">
        <f t="shared" si="7"/>
        <v>1389.373</v>
      </c>
      <c r="E23" s="2"/>
      <c r="F23" s="2">
        <v>1389.373</v>
      </c>
      <c r="G23" s="2"/>
      <c r="H23" s="2"/>
    </row>
    <row r="24" spans="1:8" x14ac:dyDescent="0.25">
      <c r="A24" s="4"/>
      <c r="B24" s="4"/>
      <c r="C24" s="57" t="str">
        <f>+'4'!C26</f>
        <v xml:space="preserve">Մ-13, /Մ-2/ - Անգեղակոթ - Նախիջևանի սահման </v>
      </c>
      <c r="D24" s="11">
        <f t="shared" si="3"/>
        <v>6783.2</v>
      </c>
      <c r="E24" s="2">
        <f>+E25</f>
        <v>0</v>
      </c>
      <c r="F24" s="2">
        <f>+F25</f>
        <v>6783.2</v>
      </c>
      <c r="G24" s="2"/>
      <c r="H24" s="2">
        <f t="shared" ref="H24" si="9">+H25</f>
        <v>0</v>
      </c>
    </row>
    <row r="25" spans="1:8" x14ac:dyDescent="0.25">
      <c r="A25" s="4"/>
      <c r="B25" s="5"/>
      <c r="C25" s="57" t="str">
        <f>+'4'!C27</f>
        <v>կմ0+000-կմ8+000 հատվածի հիմնանորոգում</v>
      </c>
      <c r="D25" s="11">
        <f t="shared" si="3"/>
        <v>6783.2</v>
      </c>
      <c r="E25" s="2"/>
      <c r="F25" s="2">
        <v>6783.2</v>
      </c>
      <c r="G25" s="2"/>
      <c r="H25" s="2"/>
    </row>
    <row r="26" spans="1:8" ht="34.5" x14ac:dyDescent="0.25">
      <c r="A26" s="4"/>
      <c r="B26" s="4">
        <v>2</v>
      </c>
      <c r="C26" s="4" t="str">
        <f>+'4'!C28</f>
        <v>Հանրապետական նշանակության ավտոճանապարհներ, այդ թվում</v>
      </c>
      <c r="D26" s="11">
        <f t="shared" ref="D26" ca="1" si="10">+E26+F26+G26+H26</f>
        <v>77339.5</v>
      </c>
      <c r="E26" s="2">
        <f ca="1">SUM(E26:E33)</f>
        <v>0</v>
      </c>
      <c r="F26" s="2">
        <f>SUM(F27:F33)</f>
        <v>24201.744000000002</v>
      </c>
      <c r="G26" s="2">
        <f t="shared" ref="G26:H26" ca="1" si="11">SUM(G26:G33)</f>
        <v>0</v>
      </c>
      <c r="H26" s="2">
        <f t="shared" ca="1" si="11"/>
        <v>0</v>
      </c>
    </row>
    <row r="27" spans="1:8" ht="69" x14ac:dyDescent="0.25">
      <c r="A27" s="4"/>
      <c r="B27" s="67"/>
      <c r="C27" s="57" t="str">
        <f>+'4'!C29</f>
        <v>Հ-5, /Հ-6/-Նոր Գեղի-Արգել-Արզական-Հրազդան հանրապետական նշանակության ավտոճանապարհի կմ 25+200 - կմ36+000 հատվածի հիմնանորոգում</v>
      </c>
      <c r="D27" s="11">
        <f t="shared" si="3"/>
        <v>1249.046</v>
      </c>
      <c r="E27" s="2"/>
      <c r="F27" s="2">
        <v>1249.046</v>
      </c>
      <c r="G27" s="2"/>
      <c r="H27" s="2"/>
    </row>
    <row r="28" spans="1:8" ht="86.25" x14ac:dyDescent="0.25">
      <c r="A28" s="4"/>
      <c r="B28" s="4"/>
      <c r="C28" s="57" t="str">
        <f>+'4'!C30</f>
        <v>Հ-8, /Մ-2/-Այնթապ-Մխչյան-Արտաշատ-Այգևան-/Մ-2/ հանրապետական նշանակության ավտոճանապարհի կմ21+200-կմ 26+400 և կմ30+000-կմ33+500 հատվածների հիմնանորոգում</v>
      </c>
      <c r="D28" s="2">
        <f t="shared" ref="D28:D30" si="12">+E28+G28+F28+H28</f>
        <v>12758.3</v>
      </c>
      <c r="E28" s="2"/>
      <c r="F28" s="2">
        <v>12758.3</v>
      </c>
      <c r="G28" s="2"/>
      <c r="H28" s="2"/>
    </row>
    <row r="29" spans="1:8" ht="69" x14ac:dyDescent="0.25">
      <c r="A29" s="4"/>
      <c r="B29" s="4"/>
      <c r="C29" s="57" t="str">
        <f>+'4'!C31</f>
        <v>Հ-21, /Հ-75/ - Հոռոմ-Արթիկ-Ալագյազ հանրապետական նշանակության ավտոճանապարհի կմ19+000 - կմ23+900 հատվածի հիմնանորոգում</v>
      </c>
      <c r="D29" s="2">
        <f t="shared" si="12"/>
        <v>1961.876</v>
      </c>
      <c r="E29" s="2"/>
      <c r="F29" s="2">
        <v>1961.876</v>
      </c>
      <c r="G29" s="2"/>
      <c r="H29" s="2"/>
    </row>
    <row r="30" spans="1:8" ht="51.75" x14ac:dyDescent="0.25">
      <c r="A30" s="4"/>
      <c r="B30" s="4"/>
      <c r="C30" s="57" t="str">
        <f>+'4'!C32</f>
        <v>Հ-30, Մոտեցում Գոշավանքին հանրապետական նշանակության ավտոճանապարհի կմ0+000-կմ 3+900 հատվածի հիմնանորոգում</v>
      </c>
      <c r="D30" s="2">
        <f t="shared" si="12"/>
        <v>1080.979</v>
      </c>
      <c r="E30" s="2"/>
      <c r="F30" s="2">
        <v>1080.979</v>
      </c>
      <c r="G30" s="2"/>
      <c r="H30" s="2"/>
    </row>
    <row r="31" spans="1:8" ht="69" x14ac:dyDescent="0.25">
      <c r="A31" s="4"/>
      <c r="B31" s="4"/>
      <c r="C31" s="57" t="str">
        <f>+'4'!C33</f>
        <v>Հ-30, /Մ-4/ - Ճամբարակ - /Մ-14/ հանրապետական նշանակության ավտոճանապարհի կմ0+000-կմ11+000 հատվածի հիմնանորոգում</v>
      </c>
      <c r="D31" s="11">
        <f t="shared" si="3"/>
        <v>1764.9269999999999</v>
      </c>
      <c r="E31" s="2"/>
      <c r="F31" s="2">
        <v>1764.9269999999999</v>
      </c>
      <c r="G31" s="2"/>
      <c r="H31" s="2"/>
    </row>
    <row r="32" spans="1:8" ht="69" x14ac:dyDescent="0.25">
      <c r="A32" s="4"/>
      <c r="B32" s="4"/>
      <c r="C32" s="57" t="str">
        <f>+'4'!C34</f>
        <v>Հ-55, Հրազդանի տրանսպորտային հանգույց-Ծաղկաձորի մարզահամալիր հանրապետական նշանակության ավտոճանապարհի կմ0+00 - կմ10+500 հատվածի հիմնանորոգում</v>
      </c>
      <c r="D32" s="11">
        <f t="shared" ref="D32:D34" si="13">+E32+F32+G32+H32</f>
        <v>2848.1469999999999</v>
      </c>
      <c r="E32" s="2"/>
      <c r="F32" s="2">
        <v>2848.1469999999999</v>
      </c>
      <c r="G32" s="2"/>
      <c r="H32" s="2"/>
    </row>
    <row r="33" spans="1:8" ht="51.75" x14ac:dyDescent="0.25">
      <c r="A33" s="4"/>
      <c r="B33" s="4"/>
      <c r="C33" s="57" t="str">
        <f>+'4'!C35</f>
        <v>Հ-70, Մ-6 – Աթան հանրապետական նշանակության ավտոճանապարհի կմ0+000 - կմ27+500 հատվածի հիմնանորոգում</v>
      </c>
      <c r="D33" s="11">
        <f t="shared" si="13"/>
        <v>2538.4690000000001</v>
      </c>
      <c r="E33" s="2"/>
      <c r="F33" s="2">
        <v>2538.4690000000001</v>
      </c>
      <c r="G33" s="2"/>
      <c r="H33" s="2"/>
    </row>
    <row r="34" spans="1:8" ht="34.5" x14ac:dyDescent="0.25">
      <c r="A34" s="4"/>
      <c r="B34" s="4">
        <v>3</v>
      </c>
      <c r="C34" s="4" t="str">
        <f>+'4'!C36</f>
        <v>Մարզային նշանակության ավտոճանապարհներ, այդ թվում</v>
      </c>
      <c r="D34" s="11">
        <f t="shared" si="13"/>
        <v>4745.5520000000006</v>
      </c>
      <c r="E34" s="2">
        <f>SUM(E35:E38)</f>
        <v>0</v>
      </c>
      <c r="F34" s="2">
        <f>SUM(F35:F38)</f>
        <v>4745.5520000000006</v>
      </c>
      <c r="G34" s="2"/>
      <c r="H34" s="2">
        <f>SUM(H35:H38)</f>
        <v>0</v>
      </c>
    </row>
    <row r="35" spans="1:8" ht="51.75" x14ac:dyDescent="0.25">
      <c r="A35" s="4"/>
      <c r="B35" s="4"/>
      <c r="C35" s="57" t="str">
        <f>+'4'!C37</f>
        <v>Տ-7-42, /Մ-7/ (Գյումրի) – Հացիկ – Կարմրաքար (Տ-7-45) ավտոճանապարհի կմ0+000-կմ 4+000 հատվածի հիմնանորոգում</v>
      </c>
      <c r="D35" s="11">
        <f t="shared" si="3"/>
        <v>503.49599999999998</v>
      </c>
      <c r="E35" s="2"/>
      <c r="F35" s="2">
        <v>503.49599999999998</v>
      </c>
      <c r="G35" s="2"/>
      <c r="H35" s="2"/>
    </row>
    <row r="36" spans="1:8" ht="69" x14ac:dyDescent="0.25">
      <c r="A36" s="4"/>
      <c r="B36" s="4"/>
      <c r="C36" s="57" t="str">
        <f>+'4'!C38</f>
        <v>Տ-7-48, Գյումրի (Տ-7-58) - Արևիկ – Այգեբաց - Վարդաքար - /Հ-21/ մարզային նշանակության ավտոճանապարհի կմ10+900 - կմ16+200 հատվածի հիմնանորոգում</v>
      </c>
      <c r="D36" s="11">
        <f>+E36+F36+G36+H36</f>
        <v>1360.846</v>
      </c>
      <c r="E36" s="2"/>
      <c r="F36" s="2">
        <v>1360.846</v>
      </c>
      <c r="G36" s="2"/>
      <c r="H36" s="2"/>
    </row>
    <row r="37" spans="1:8" ht="34.5" x14ac:dyDescent="0.25">
      <c r="A37" s="4"/>
      <c r="B37" s="4"/>
      <c r="C37" s="57" t="str">
        <f>+'4'!C39</f>
        <v xml:space="preserve">Մարտունի քաղաքի Սայաթ Նովա փողոցի (Մ-10-ի շրջանց) ավտոճանապարհի հիմնանորոգում </v>
      </c>
      <c r="D37" s="11">
        <f>+E37+F37+G37+H37</f>
        <v>1949.11</v>
      </c>
      <c r="E37" s="2"/>
      <c r="F37" s="2">
        <v>1949.11</v>
      </c>
      <c r="G37" s="2"/>
      <c r="H37" s="2"/>
    </row>
    <row r="38" spans="1:8" ht="34.5" x14ac:dyDescent="0.25">
      <c r="A38" s="4"/>
      <c r="B38" s="4"/>
      <c r="C38" s="57" t="str">
        <f>+'4'!C40</f>
        <v>Արթիկ համայնքի Սպանդարյան փողոցի ասֆալտապատում</v>
      </c>
      <c r="D38" s="11">
        <f>+E38+F38+G38+H38</f>
        <v>932.1</v>
      </c>
      <c r="E38" s="2"/>
      <c r="F38" s="2">
        <v>932.1</v>
      </c>
      <c r="G38" s="2"/>
      <c r="H38" s="2"/>
    </row>
    <row r="39" spans="1:8" ht="34.5" x14ac:dyDescent="0.25">
      <c r="A39" s="4">
        <v>1049</v>
      </c>
      <c r="B39" s="4">
        <v>21002</v>
      </c>
      <c r="C39" s="68" t="s">
        <v>98</v>
      </c>
      <c r="D39" s="2">
        <f t="shared" ref="D39" si="14">+E39+F39+G39+H39</f>
        <v>-61302.001000000011</v>
      </c>
      <c r="E39" s="2">
        <v>0</v>
      </c>
      <c r="F39" s="2">
        <f>+'4'!D43</f>
        <v>-61302.001000000011</v>
      </c>
      <c r="G39" s="2">
        <v>0</v>
      </c>
      <c r="H39" s="2"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5748031496062992" right="0.15748031496062992" top="0.43307086614173229" bottom="0.47244094488188981" header="0.19685039370078741" footer="0.19685039370078741"/>
  <pageSetup paperSize="9" scale="90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opLeftCell="A16" zoomScaleNormal="100" workbookViewId="0">
      <selection activeCell="G30" sqref="G30"/>
    </sheetView>
  </sheetViews>
  <sheetFormatPr defaultRowHeight="17.25" x14ac:dyDescent="0.25"/>
  <cols>
    <col min="1" max="1" width="8.42578125" style="70" customWidth="1"/>
    <col min="2" max="2" width="8.28515625" style="70" customWidth="1"/>
    <col min="3" max="3" width="7.140625" style="70" customWidth="1"/>
    <col min="4" max="4" width="10.140625" style="70" customWidth="1"/>
    <col min="5" max="5" width="15.85546875" style="70" customWidth="1"/>
    <col min="6" max="6" width="76.140625" style="69" customWidth="1"/>
    <col min="7" max="7" width="26.85546875" style="69" customWidth="1"/>
    <col min="8" max="253" width="9.140625" style="69"/>
    <col min="254" max="254" width="7.5703125" style="69" bestFit="1" customWidth="1"/>
    <col min="255" max="255" width="7" style="69" bestFit="1" customWidth="1"/>
    <col min="256" max="256" width="5.5703125" style="69" bestFit="1" customWidth="1"/>
    <col min="257" max="257" width="8.7109375" style="69" bestFit="1" customWidth="1"/>
    <col min="258" max="258" width="8.42578125" style="69" bestFit="1" customWidth="1"/>
    <col min="259" max="259" width="76.140625" style="69" customWidth="1"/>
    <col min="260" max="261" width="16.5703125" style="69" customWidth="1"/>
    <col min="262" max="262" width="16.7109375" style="69" customWidth="1"/>
    <col min="263" max="263" width="18.5703125" style="69" customWidth="1"/>
    <col min="264" max="509" width="9.140625" style="69"/>
    <col min="510" max="510" width="7.5703125" style="69" bestFit="1" customWidth="1"/>
    <col min="511" max="511" width="7" style="69" bestFit="1" customWidth="1"/>
    <col min="512" max="512" width="5.5703125" style="69" bestFit="1" customWidth="1"/>
    <col min="513" max="513" width="8.7109375" style="69" bestFit="1" customWidth="1"/>
    <col min="514" max="514" width="8.42578125" style="69" bestFit="1" customWidth="1"/>
    <col min="515" max="515" width="76.140625" style="69" customWidth="1"/>
    <col min="516" max="517" width="16.5703125" style="69" customWidth="1"/>
    <col min="518" max="518" width="16.7109375" style="69" customWidth="1"/>
    <col min="519" max="519" width="18.5703125" style="69" customWidth="1"/>
    <col min="520" max="765" width="9.140625" style="69"/>
    <col min="766" max="766" width="7.5703125" style="69" bestFit="1" customWidth="1"/>
    <col min="767" max="767" width="7" style="69" bestFit="1" customWidth="1"/>
    <col min="768" max="768" width="5.5703125" style="69" bestFit="1" customWidth="1"/>
    <col min="769" max="769" width="8.7109375" style="69" bestFit="1" customWidth="1"/>
    <col min="770" max="770" width="8.42578125" style="69" bestFit="1" customWidth="1"/>
    <col min="771" max="771" width="76.140625" style="69" customWidth="1"/>
    <col min="772" max="773" width="16.5703125" style="69" customWidth="1"/>
    <col min="774" max="774" width="16.7109375" style="69" customWidth="1"/>
    <col min="775" max="775" width="18.5703125" style="69" customWidth="1"/>
    <col min="776" max="1021" width="9.140625" style="69"/>
    <col min="1022" max="1022" width="7.5703125" style="69" bestFit="1" customWidth="1"/>
    <col min="1023" max="1023" width="7" style="69" bestFit="1" customWidth="1"/>
    <col min="1024" max="1024" width="5.5703125" style="69" bestFit="1" customWidth="1"/>
    <col min="1025" max="1025" width="8.7109375" style="69" bestFit="1" customWidth="1"/>
    <col min="1026" max="1026" width="8.42578125" style="69" bestFit="1" customWidth="1"/>
    <col min="1027" max="1027" width="76.140625" style="69" customWidth="1"/>
    <col min="1028" max="1029" width="16.5703125" style="69" customWidth="1"/>
    <col min="1030" max="1030" width="16.7109375" style="69" customWidth="1"/>
    <col min="1031" max="1031" width="18.5703125" style="69" customWidth="1"/>
    <col min="1032" max="1277" width="9.140625" style="69"/>
    <col min="1278" max="1278" width="7.5703125" style="69" bestFit="1" customWidth="1"/>
    <col min="1279" max="1279" width="7" style="69" bestFit="1" customWidth="1"/>
    <col min="1280" max="1280" width="5.5703125" style="69" bestFit="1" customWidth="1"/>
    <col min="1281" max="1281" width="8.7109375" style="69" bestFit="1" customWidth="1"/>
    <col min="1282" max="1282" width="8.42578125" style="69" bestFit="1" customWidth="1"/>
    <col min="1283" max="1283" width="76.140625" style="69" customWidth="1"/>
    <col min="1284" max="1285" width="16.5703125" style="69" customWidth="1"/>
    <col min="1286" max="1286" width="16.7109375" style="69" customWidth="1"/>
    <col min="1287" max="1287" width="18.5703125" style="69" customWidth="1"/>
    <col min="1288" max="1533" width="9.140625" style="69"/>
    <col min="1534" max="1534" width="7.5703125" style="69" bestFit="1" customWidth="1"/>
    <col min="1535" max="1535" width="7" style="69" bestFit="1" customWidth="1"/>
    <col min="1536" max="1536" width="5.5703125" style="69" bestFit="1" customWidth="1"/>
    <col min="1537" max="1537" width="8.7109375" style="69" bestFit="1" customWidth="1"/>
    <col min="1538" max="1538" width="8.42578125" style="69" bestFit="1" customWidth="1"/>
    <col min="1539" max="1539" width="76.140625" style="69" customWidth="1"/>
    <col min="1540" max="1541" width="16.5703125" style="69" customWidth="1"/>
    <col min="1542" max="1542" width="16.7109375" style="69" customWidth="1"/>
    <col min="1543" max="1543" width="18.5703125" style="69" customWidth="1"/>
    <col min="1544" max="1789" width="9.140625" style="69"/>
    <col min="1790" max="1790" width="7.5703125" style="69" bestFit="1" customWidth="1"/>
    <col min="1791" max="1791" width="7" style="69" bestFit="1" customWidth="1"/>
    <col min="1792" max="1792" width="5.5703125" style="69" bestFit="1" customWidth="1"/>
    <col min="1793" max="1793" width="8.7109375" style="69" bestFit="1" customWidth="1"/>
    <col min="1794" max="1794" width="8.42578125" style="69" bestFit="1" customWidth="1"/>
    <col min="1795" max="1795" width="76.140625" style="69" customWidth="1"/>
    <col min="1796" max="1797" width="16.5703125" style="69" customWidth="1"/>
    <col min="1798" max="1798" width="16.7109375" style="69" customWidth="1"/>
    <col min="1799" max="1799" width="18.5703125" style="69" customWidth="1"/>
    <col min="1800" max="2045" width="9.140625" style="69"/>
    <col min="2046" max="2046" width="7.5703125" style="69" bestFit="1" customWidth="1"/>
    <col min="2047" max="2047" width="7" style="69" bestFit="1" customWidth="1"/>
    <col min="2048" max="2048" width="5.5703125" style="69" bestFit="1" customWidth="1"/>
    <col min="2049" max="2049" width="8.7109375" style="69" bestFit="1" customWidth="1"/>
    <col min="2050" max="2050" width="8.42578125" style="69" bestFit="1" customWidth="1"/>
    <col min="2051" max="2051" width="76.140625" style="69" customWidth="1"/>
    <col min="2052" max="2053" width="16.5703125" style="69" customWidth="1"/>
    <col min="2054" max="2054" width="16.7109375" style="69" customWidth="1"/>
    <col min="2055" max="2055" width="18.5703125" style="69" customWidth="1"/>
    <col min="2056" max="2301" width="9.140625" style="69"/>
    <col min="2302" max="2302" width="7.5703125" style="69" bestFit="1" customWidth="1"/>
    <col min="2303" max="2303" width="7" style="69" bestFit="1" customWidth="1"/>
    <col min="2304" max="2304" width="5.5703125" style="69" bestFit="1" customWidth="1"/>
    <col min="2305" max="2305" width="8.7109375" style="69" bestFit="1" customWidth="1"/>
    <col min="2306" max="2306" width="8.42578125" style="69" bestFit="1" customWidth="1"/>
    <col min="2307" max="2307" width="76.140625" style="69" customWidth="1"/>
    <col min="2308" max="2309" width="16.5703125" style="69" customWidth="1"/>
    <col min="2310" max="2310" width="16.7109375" style="69" customWidth="1"/>
    <col min="2311" max="2311" width="18.5703125" style="69" customWidth="1"/>
    <col min="2312" max="2557" width="9.140625" style="69"/>
    <col min="2558" max="2558" width="7.5703125" style="69" bestFit="1" customWidth="1"/>
    <col min="2559" max="2559" width="7" style="69" bestFit="1" customWidth="1"/>
    <col min="2560" max="2560" width="5.5703125" style="69" bestFit="1" customWidth="1"/>
    <col min="2561" max="2561" width="8.7109375" style="69" bestFit="1" customWidth="1"/>
    <col min="2562" max="2562" width="8.42578125" style="69" bestFit="1" customWidth="1"/>
    <col min="2563" max="2563" width="76.140625" style="69" customWidth="1"/>
    <col min="2564" max="2565" width="16.5703125" style="69" customWidth="1"/>
    <col min="2566" max="2566" width="16.7109375" style="69" customWidth="1"/>
    <col min="2567" max="2567" width="18.5703125" style="69" customWidth="1"/>
    <col min="2568" max="2813" width="9.140625" style="69"/>
    <col min="2814" max="2814" width="7.5703125" style="69" bestFit="1" customWidth="1"/>
    <col min="2815" max="2815" width="7" style="69" bestFit="1" customWidth="1"/>
    <col min="2816" max="2816" width="5.5703125" style="69" bestFit="1" customWidth="1"/>
    <col min="2817" max="2817" width="8.7109375" style="69" bestFit="1" customWidth="1"/>
    <col min="2818" max="2818" width="8.42578125" style="69" bestFit="1" customWidth="1"/>
    <col min="2819" max="2819" width="76.140625" style="69" customWidth="1"/>
    <col min="2820" max="2821" width="16.5703125" style="69" customWidth="1"/>
    <col min="2822" max="2822" width="16.7109375" style="69" customWidth="1"/>
    <col min="2823" max="2823" width="18.5703125" style="69" customWidth="1"/>
    <col min="2824" max="3069" width="9.140625" style="69"/>
    <col min="3070" max="3070" width="7.5703125" style="69" bestFit="1" customWidth="1"/>
    <col min="3071" max="3071" width="7" style="69" bestFit="1" customWidth="1"/>
    <col min="3072" max="3072" width="5.5703125" style="69" bestFit="1" customWidth="1"/>
    <col min="3073" max="3073" width="8.7109375" style="69" bestFit="1" customWidth="1"/>
    <col min="3074" max="3074" width="8.42578125" style="69" bestFit="1" customWidth="1"/>
    <col min="3075" max="3075" width="76.140625" style="69" customWidth="1"/>
    <col min="3076" max="3077" width="16.5703125" style="69" customWidth="1"/>
    <col min="3078" max="3078" width="16.7109375" style="69" customWidth="1"/>
    <col min="3079" max="3079" width="18.5703125" style="69" customWidth="1"/>
    <col min="3080" max="3325" width="9.140625" style="69"/>
    <col min="3326" max="3326" width="7.5703125" style="69" bestFit="1" customWidth="1"/>
    <col min="3327" max="3327" width="7" style="69" bestFit="1" customWidth="1"/>
    <col min="3328" max="3328" width="5.5703125" style="69" bestFit="1" customWidth="1"/>
    <col min="3329" max="3329" width="8.7109375" style="69" bestFit="1" customWidth="1"/>
    <col min="3330" max="3330" width="8.42578125" style="69" bestFit="1" customWidth="1"/>
    <col min="3331" max="3331" width="76.140625" style="69" customWidth="1"/>
    <col min="3332" max="3333" width="16.5703125" style="69" customWidth="1"/>
    <col min="3334" max="3334" width="16.7109375" style="69" customWidth="1"/>
    <col min="3335" max="3335" width="18.5703125" style="69" customWidth="1"/>
    <col min="3336" max="3581" width="9.140625" style="69"/>
    <col min="3582" max="3582" width="7.5703125" style="69" bestFit="1" customWidth="1"/>
    <col min="3583" max="3583" width="7" style="69" bestFit="1" customWidth="1"/>
    <col min="3584" max="3584" width="5.5703125" style="69" bestFit="1" customWidth="1"/>
    <col min="3585" max="3585" width="8.7109375" style="69" bestFit="1" customWidth="1"/>
    <col min="3586" max="3586" width="8.42578125" style="69" bestFit="1" customWidth="1"/>
    <col min="3587" max="3587" width="76.140625" style="69" customWidth="1"/>
    <col min="3588" max="3589" width="16.5703125" style="69" customWidth="1"/>
    <col min="3590" max="3590" width="16.7109375" style="69" customWidth="1"/>
    <col min="3591" max="3591" width="18.5703125" style="69" customWidth="1"/>
    <col min="3592" max="3837" width="9.140625" style="69"/>
    <col min="3838" max="3838" width="7.5703125" style="69" bestFit="1" customWidth="1"/>
    <col min="3839" max="3839" width="7" style="69" bestFit="1" customWidth="1"/>
    <col min="3840" max="3840" width="5.5703125" style="69" bestFit="1" customWidth="1"/>
    <col min="3841" max="3841" width="8.7109375" style="69" bestFit="1" customWidth="1"/>
    <col min="3842" max="3842" width="8.42578125" style="69" bestFit="1" customWidth="1"/>
    <col min="3843" max="3843" width="76.140625" style="69" customWidth="1"/>
    <col min="3844" max="3845" width="16.5703125" style="69" customWidth="1"/>
    <col min="3846" max="3846" width="16.7109375" style="69" customWidth="1"/>
    <col min="3847" max="3847" width="18.5703125" style="69" customWidth="1"/>
    <col min="3848" max="4093" width="9.140625" style="69"/>
    <col min="4094" max="4094" width="7.5703125" style="69" bestFit="1" customWidth="1"/>
    <col min="4095" max="4095" width="7" style="69" bestFit="1" customWidth="1"/>
    <col min="4096" max="4096" width="5.5703125" style="69" bestFit="1" customWidth="1"/>
    <col min="4097" max="4097" width="8.7109375" style="69" bestFit="1" customWidth="1"/>
    <col min="4098" max="4098" width="8.42578125" style="69" bestFit="1" customWidth="1"/>
    <col min="4099" max="4099" width="76.140625" style="69" customWidth="1"/>
    <col min="4100" max="4101" width="16.5703125" style="69" customWidth="1"/>
    <col min="4102" max="4102" width="16.7109375" style="69" customWidth="1"/>
    <col min="4103" max="4103" width="18.5703125" style="69" customWidth="1"/>
    <col min="4104" max="4349" width="9.140625" style="69"/>
    <col min="4350" max="4350" width="7.5703125" style="69" bestFit="1" customWidth="1"/>
    <col min="4351" max="4351" width="7" style="69" bestFit="1" customWidth="1"/>
    <col min="4352" max="4352" width="5.5703125" style="69" bestFit="1" customWidth="1"/>
    <col min="4353" max="4353" width="8.7109375" style="69" bestFit="1" customWidth="1"/>
    <col min="4354" max="4354" width="8.42578125" style="69" bestFit="1" customWidth="1"/>
    <col min="4355" max="4355" width="76.140625" style="69" customWidth="1"/>
    <col min="4356" max="4357" width="16.5703125" style="69" customWidth="1"/>
    <col min="4358" max="4358" width="16.7109375" style="69" customWidth="1"/>
    <col min="4359" max="4359" width="18.5703125" style="69" customWidth="1"/>
    <col min="4360" max="4605" width="9.140625" style="69"/>
    <col min="4606" max="4606" width="7.5703125" style="69" bestFit="1" customWidth="1"/>
    <col min="4607" max="4607" width="7" style="69" bestFit="1" customWidth="1"/>
    <col min="4608" max="4608" width="5.5703125" style="69" bestFit="1" customWidth="1"/>
    <col min="4609" max="4609" width="8.7109375" style="69" bestFit="1" customWidth="1"/>
    <col min="4610" max="4610" width="8.42578125" style="69" bestFit="1" customWidth="1"/>
    <col min="4611" max="4611" width="76.140625" style="69" customWidth="1"/>
    <col min="4612" max="4613" width="16.5703125" style="69" customWidth="1"/>
    <col min="4614" max="4614" width="16.7109375" style="69" customWidth="1"/>
    <col min="4615" max="4615" width="18.5703125" style="69" customWidth="1"/>
    <col min="4616" max="4861" width="9.140625" style="69"/>
    <col min="4862" max="4862" width="7.5703125" style="69" bestFit="1" customWidth="1"/>
    <col min="4863" max="4863" width="7" style="69" bestFit="1" customWidth="1"/>
    <col min="4864" max="4864" width="5.5703125" style="69" bestFit="1" customWidth="1"/>
    <col min="4865" max="4865" width="8.7109375" style="69" bestFit="1" customWidth="1"/>
    <col min="4866" max="4866" width="8.42578125" style="69" bestFit="1" customWidth="1"/>
    <col min="4867" max="4867" width="76.140625" style="69" customWidth="1"/>
    <col min="4868" max="4869" width="16.5703125" style="69" customWidth="1"/>
    <col min="4870" max="4870" width="16.7109375" style="69" customWidth="1"/>
    <col min="4871" max="4871" width="18.5703125" style="69" customWidth="1"/>
    <col min="4872" max="5117" width="9.140625" style="69"/>
    <col min="5118" max="5118" width="7.5703125" style="69" bestFit="1" customWidth="1"/>
    <col min="5119" max="5119" width="7" style="69" bestFit="1" customWidth="1"/>
    <col min="5120" max="5120" width="5.5703125" style="69" bestFit="1" customWidth="1"/>
    <col min="5121" max="5121" width="8.7109375" style="69" bestFit="1" customWidth="1"/>
    <col min="5122" max="5122" width="8.42578125" style="69" bestFit="1" customWidth="1"/>
    <col min="5123" max="5123" width="76.140625" style="69" customWidth="1"/>
    <col min="5124" max="5125" width="16.5703125" style="69" customWidth="1"/>
    <col min="5126" max="5126" width="16.7109375" style="69" customWidth="1"/>
    <col min="5127" max="5127" width="18.5703125" style="69" customWidth="1"/>
    <col min="5128" max="5373" width="9.140625" style="69"/>
    <col min="5374" max="5374" width="7.5703125" style="69" bestFit="1" customWidth="1"/>
    <col min="5375" max="5375" width="7" style="69" bestFit="1" customWidth="1"/>
    <col min="5376" max="5376" width="5.5703125" style="69" bestFit="1" customWidth="1"/>
    <col min="5377" max="5377" width="8.7109375" style="69" bestFit="1" customWidth="1"/>
    <col min="5378" max="5378" width="8.42578125" style="69" bestFit="1" customWidth="1"/>
    <col min="5379" max="5379" width="76.140625" style="69" customWidth="1"/>
    <col min="5380" max="5381" width="16.5703125" style="69" customWidth="1"/>
    <col min="5382" max="5382" width="16.7109375" style="69" customWidth="1"/>
    <col min="5383" max="5383" width="18.5703125" style="69" customWidth="1"/>
    <col min="5384" max="5629" width="9.140625" style="69"/>
    <col min="5630" max="5630" width="7.5703125" style="69" bestFit="1" customWidth="1"/>
    <col min="5631" max="5631" width="7" style="69" bestFit="1" customWidth="1"/>
    <col min="5632" max="5632" width="5.5703125" style="69" bestFit="1" customWidth="1"/>
    <col min="5633" max="5633" width="8.7109375" style="69" bestFit="1" customWidth="1"/>
    <col min="5634" max="5634" width="8.42578125" style="69" bestFit="1" customWidth="1"/>
    <col min="5635" max="5635" width="76.140625" style="69" customWidth="1"/>
    <col min="5636" max="5637" width="16.5703125" style="69" customWidth="1"/>
    <col min="5638" max="5638" width="16.7109375" style="69" customWidth="1"/>
    <col min="5639" max="5639" width="18.5703125" style="69" customWidth="1"/>
    <col min="5640" max="5885" width="9.140625" style="69"/>
    <col min="5886" max="5886" width="7.5703125" style="69" bestFit="1" customWidth="1"/>
    <col min="5887" max="5887" width="7" style="69" bestFit="1" customWidth="1"/>
    <col min="5888" max="5888" width="5.5703125" style="69" bestFit="1" customWidth="1"/>
    <col min="5889" max="5889" width="8.7109375" style="69" bestFit="1" customWidth="1"/>
    <col min="5890" max="5890" width="8.42578125" style="69" bestFit="1" customWidth="1"/>
    <col min="5891" max="5891" width="76.140625" style="69" customWidth="1"/>
    <col min="5892" max="5893" width="16.5703125" style="69" customWidth="1"/>
    <col min="5894" max="5894" width="16.7109375" style="69" customWidth="1"/>
    <col min="5895" max="5895" width="18.5703125" style="69" customWidth="1"/>
    <col min="5896" max="6141" width="9.140625" style="69"/>
    <col min="6142" max="6142" width="7.5703125" style="69" bestFit="1" customWidth="1"/>
    <col min="6143" max="6143" width="7" style="69" bestFit="1" customWidth="1"/>
    <col min="6144" max="6144" width="5.5703125" style="69" bestFit="1" customWidth="1"/>
    <col min="6145" max="6145" width="8.7109375" style="69" bestFit="1" customWidth="1"/>
    <col min="6146" max="6146" width="8.42578125" style="69" bestFit="1" customWidth="1"/>
    <col min="6147" max="6147" width="76.140625" style="69" customWidth="1"/>
    <col min="6148" max="6149" width="16.5703125" style="69" customWidth="1"/>
    <col min="6150" max="6150" width="16.7109375" style="69" customWidth="1"/>
    <col min="6151" max="6151" width="18.5703125" style="69" customWidth="1"/>
    <col min="6152" max="6397" width="9.140625" style="69"/>
    <col min="6398" max="6398" width="7.5703125" style="69" bestFit="1" customWidth="1"/>
    <col min="6399" max="6399" width="7" style="69" bestFit="1" customWidth="1"/>
    <col min="6400" max="6400" width="5.5703125" style="69" bestFit="1" customWidth="1"/>
    <col min="6401" max="6401" width="8.7109375" style="69" bestFit="1" customWidth="1"/>
    <col min="6402" max="6402" width="8.42578125" style="69" bestFit="1" customWidth="1"/>
    <col min="6403" max="6403" width="76.140625" style="69" customWidth="1"/>
    <col min="6404" max="6405" width="16.5703125" style="69" customWidth="1"/>
    <col min="6406" max="6406" width="16.7109375" style="69" customWidth="1"/>
    <col min="6407" max="6407" width="18.5703125" style="69" customWidth="1"/>
    <col min="6408" max="6653" width="9.140625" style="69"/>
    <col min="6654" max="6654" width="7.5703125" style="69" bestFit="1" customWidth="1"/>
    <col min="6655" max="6655" width="7" style="69" bestFit="1" customWidth="1"/>
    <col min="6656" max="6656" width="5.5703125" style="69" bestFit="1" customWidth="1"/>
    <col min="6657" max="6657" width="8.7109375" style="69" bestFit="1" customWidth="1"/>
    <col min="6658" max="6658" width="8.42578125" style="69" bestFit="1" customWidth="1"/>
    <col min="6659" max="6659" width="76.140625" style="69" customWidth="1"/>
    <col min="6660" max="6661" width="16.5703125" style="69" customWidth="1"/>
    <col min="6662" max="6662" width="16.7109375" style="69" customWidth="1"/>
    <col min="6663" max="6663" width="18.5703125" style="69" customWidth="1"/>
    <col min="6664" max="6909" width="9.140625" style="69"/>
    <col min="6910" max="6910" width="7.5703125" style="69" bestFit="1" customWidth="1"/>
    <col min="6911" max="6911" width="7" style="69" bestFit="1" customWidth="1"/>
    <col min="6912" max="6912" width="5.5703125" style="69" bestFit="1" customWidth="1"/>
    <col min="6913" max="6913" width="8.7109375" style="69" bestFit="1" customWidth="1"/>
    <col min="6914" max="6914" width="8.42578125" style="69" bestFit="1" customWidth="1"/>
    <col min="6915" max="6915" width="76.140625" style="69" customWidth="1"/>
    <col min="6916" max="6917" width="16.5703125" style="69" customWidth="1"/>
    <col min="6918" max="6918" width="16.7109375" style="69" customWidth="1"/>
    <col min="6919" max="6919" width="18.5703125" style="69" customWidth="1"/>
    <col min="6920" max="7165" width="9.140625" style="69"/>
    <col min="7166" max="7166" width="7.5703125" style="69" bestFit="1" customWidth="1"/>
    <col min="7167" max="7167" width="7" style="69" bestFit="1" customWidth="1"/>
    <col min="7168" max="7168" width="5.5703125" style="69" bestFit="1" customWidth="1"/>
    <col min="7169" max="7169" width="8.7109375" style="69" bestFit="1" customWidth="1"/>
    <col min="7170" max="7170" width="8.42578125" style="69" bestFit="1" customWidth="1"/>
    <col min="7171" max="7171" width="76.140625" style="69" customWidth="1"/>
    <col min="7172" max="7173" width="16.5703125" style="69" customWidth="1"/>
    <col min="7174" max="7174" width="16.7109375" style="69" customWidth="1"/>
    <col min="7175" max="7175" width="18.5703125" style="69" customWidth="1"/>
    <col min="7176" max="7421" width="9.140625" style="69"/>
    <col min="7422" max="7422" width="7.5703125" style="69" bestFit="1" customWidth="1"/>
    <col min="7423" max="7423" width="7" style="69" bestFit="1" customWidth="1"/>
    <col min="7424" max="7424" width="5.5703125" style="69" bestFit="1" customWidth="1"/>
    <col min="7425" max="7425" width="8.7109375" style="69" bestFit="1" customWidth="1"/>
    <col min="7426" max="7426" width="8.42578125" style="69" bestFit="1" customWidth="1"/>
    <col min="7427" max="7427" width="76.140625" style="69" customWidth="1"/>
    <col min="7428" max="7429" width="16.5703125" style="69" customWidth="1"/>
    <col min="7430" max="7430" width="16.7109375" style="69" customWidth="1"/>
    <col min="7431" max="7431" width="18.5703125" style="69" customWidth="1"/>
    <col min="7432" max="7677" width="9.140625" style="69"/>
    <col min="7678" max="7678" width="7.5703125" style="69" bestFit="1" customWidth="1"/>
    <col min="7679" max="7679" width="7" style="69" bestFit="1" customWidth="1"/>
    <col min="7680" max="7680" width="5.5703125" style="69" bestFit="1" customWidth="1"/>
    <col min="7681" max="7681" width="8.7109375" style="69" bestFit="1" customWidth="1"/>
    <col min="7682" max="7682" width="8.42578125" style="69" bestFit="1" customWidth="1"/>
    <col min="7683" max="7683" width="76.140625" style="69" customWidth="1"/>
    <col min="7684" max="7685" width="16.5703125" style="69" customWidth="1"/>
    <col min="7686" max="7686" width="16.7109375" style="69" customWidth="1"/>
    <col min="7687" max="7687" width="18.5703125" style="69" customWidth="1"/>
    <col min="7688" max="7933" width="9.140625" style="69"/>
    <col min="7934" max="7934" width="7.5703125" style="69" bestFit="1" customWidth="1"/>
    <col min="7935" max="7935" width="7" style="69" bestFit="1" customWidth="1"/>
    <col min="7936" max="7936" width="5.5703125" style="69" bestFit="1" customWidth="1"/>
    <col min="7937" max="7937" width="8.7109375" style="69" bestFit="1" customWidth="1"/>
    <col min="7938" max="7938" width="8.42578125" style="69" bestFit="1" customWidth="1"/>
    <col min="7939" max="7939" width="76.140625" style="69" customWidth="1"/>
    <col min="7940" max="7941" width="16.5703125" style="69" customWidth="1"/>
    <col min="7942" max="7942" width="16.7109375" style="69" customWidth="1"/>
    <col min="7943" max="7943" width="18.5703125" style="69" customWidth="1"/>
    <col min="7944" max="8189" width="9.140625" style="69"/>
    <col min="8190" max="8190" width="7.5703125" style="69" bestFit="1" customWidth="1"/>
    <col min="8191" max="8191" width="7" style="69" bestFit="1" customWidth="1"/>
    <col min="8192" max="8192" width="5.5703125" style="69" bestFit="1" customWidth="1"/>
    <col min="8193" max="8193" width="8.7109375" style="69" bestFit="1" customWidth="1"/>
    <col min="8194" max="8194" width="8.42578125" style="69" bestFit="1" customWidth="1"/>
    <col min="8195" max="8195" width="76.140625" style="69" customWidth="1"/>
    <col min="8196" max="8197" width="16.5703125" style="69" customWidth="1"/>
    <col min="8198" max="8198" width="16.7109375" style="69" customWidth="1"/>
    <col min="8199" max="8199" width="18.5703125" style="69" customWidth="1"/>
    <col min="8200" max="8445" width="9.140625" style="69"/>
    <col min="8446" max="8446" width="7.5703125" style="69" bestFit="1" customWidth="1"/>
    <col min="8447" max="8447" width="7" style="69" bestFit="1" customWidth="1"/>
    <col min="8448" max="8448" width="5.5703125" style="69" bestFit="1" customWidth="1"/>
    <col min="8449" max="8449" width="8.7109375" style="69" bestFit="1" customWidth="1"/>
    <col min="8450" max="8450" width="8.42578125" style="69" bestFit="1" customWidth="1"/>
    <col min="8451" max="8451" width="76.140625" style="69" customWidth="1"/>
    <col min="8452" max="8453" width="16.5703125" style="69" customWidth="1"/>
    <col min="8454" max="8454" width="16.7109375" style="69" customWidth="1"/>
    <col min="8455" max="8455" width="18.5703125" style="69" customWidth="1"/>
    <col min="8456" max="8701" width="9.140625" style="69"/>
    <col min="8702" max="8702" width="7.5703125" style="69" bestFit="1" customWidth="1"/>
    <col min="8703" max="8703" width="7" style="69" bestFit="1" customWidth="1"/>
    <col min="8704" max="8704" width="5.5703125" style="69" bestFit="1" customWidth="1"/>
    <col min="8705" max="8705" width="8.7109375" style="69" bestFit="1" customWidth="1"/>
    <col min="8706" max="8706" width="8.42578125" style="69" bestFit="1" customWidth="1"/>
    <col min="8707" max="8707" width="76.140625" style="69" customWidth="1"/>
    <col min="8708" max="8709" width="16.5703125" style="69" customWidth="1"/>
    <col min="8710" max="8710" width="16.7109375" style="69" customWidth="1"/>
    <col min="8711" max="8711" width="18.5703125" style="69" customWidth="1"/>
    <col min="8712" max="8957" width="9.140625" style="69"/>
    <col min="8958" max="8958" width="7.5703125" style="69" bestFit="1" customWidth="1"/>
    <col min="8959" max="8959" width="7" style="69" bestFit="1" customWidth="1"/>
    <col min="8960" max="8960" width="5.5703125" style="69" bestFit="1" customWidth="1"/>
    <col min="8961" max="8961" width="8.7109375" style="69" bestFit="1" customWidth="1"/>
    <col min="8962" max="8962" width="8.42578125" style="69" bestFit="1" customWidth="1"/>
    <col min="8963" max="8963" width="76.140625" style="69" customWidth="1"/>
    <col min="8964" max="8965" width="16.5703125" style="69" customWidth="1"/>
    <col min="8966" max="8966" width="16.7109375" style="69" customWidth="1"/>
    <col min="8967" max="8967" width="18.5703125" style="69" customWidth="1"/>
    <col min="8968" max="9213" width="9.140625" style="69"/>
    <col min="9214" max="9214" width="7.5703125" style="69" bestFit="1" customWidth="1"/>
    <col min="9215" max="9215" width="7" style="69" bestFit="1" customWidth="1"/>
    <col min="9216" max="9216" width="5.5703125" style="69" bestFit="1" customWidth="1"/>
    <col min="9217" max="9217" width="8.7109375" style="69" bestFit="1" customWidth="1"/>
    <col min="9218" max="9218" width="8.42578125" style="69" bestFit="1" customWidth="1"/>
    <col min="9219" max="9219" width="76.140625" style="69" customWidth="1"/>
    <col min="9220" max="9221" width="16.5703125" style="69" customWidth="1"/>
    <col min="9222" max="9222" width="16.7109375" style="69" customWidth="1"/>
    <col min="9223" max="9223" width="18.5703125" style="69" customWidth="1"/>
    <col min="9224" max="9469" width="9.140625" style="69"/>
    <col min="9470" max="9470" width="7.5703125" style="69" bestFit="1" customWidth="1"/>
    <col min="9471" max="9471" width="7" style="69" bestFit="1" customWidth="1"/>
    <col min="9472" max="9472" width="5.5703125" style="69" bestFit="1" customWidth="1"/>
    <col min="9473" max="9473" width="8.7109375" style="69" bestFit="1" customWidth="1"/>
    <col min="9474" max="9474" width="8.42578125" style="69" bestFit="1" customWidth="1"/>
    <col min="9475" max="9475" width="76.140625" style="69" customWidth="1"/>
    <col min="9476" max="9477" width="16.5703125" style="69" customWidth="1"/>
    <col min="9478" max="9478" width="16.7109375" style="69" customWidth="1"/>
    <col min="9479" max="9479" width="18.5703125" style="69" customWidth="1"/>
    <col min="9480" max="9725" width="9.140625" style="69"/>
    <col min="9726" max="9726" width="7.5703125" style="69" bestFit="1" customWidth="1"/>
    <col min="9727" max="9727" width="7" style="69" bestFit="1" customWidth="1"/>
    <col min="9728" max="9728" width="5.5703125" style="69" bestFit="1" customWidth="1"/>
    <col min="9729" max="9729" width="8.7109375" style="69" bestFit="1" customWidth="1"/>
    <col min="9730" max="9730" width="8.42578125" style="69" bestFit="1" customWidth="1"/>
    <col min="9731" max="9731" width="76.140625" style="69" customWidth="1"/>
    <col min="9732" max="9733" width="16.5703125" style="69" customWidth="1"/>
    <col min="9734" max="9734" width="16.7109375" style="69" customWidth="1"/>
    <col min="9735" max="9735" width="18.5703125" style="69" customWidth="1"/>
    <col min="9736" max="9981" width="9.140625" style="69"/>
    <col min="9982" max="9982" width="7.5703125" style="69" bestFit="1" customWidth="1"/>
    <col min="9983" max="9983" width="7" style="69" bestFit="1" customWidth="1"/>
    <col min="9984" max="9984" width="5.5703125" style="69" bestFit="1" customWidth="1"/>
    <col min="9985" max="9985" width="8.7109375" style="69" bestFit="1" customWidth="1"/>
    <col min="9986" max="9986" width="8.42578125" style="69" bestFit="1" customWidth="1"/>
    <col min="9987" max="9987" width="76.140625" style="69" customWidth="1"/>
    <col min="9988" max="9989" width="16.5703125" style="69" customWidth="1"/>
    <col min="9990" max="9990" width="16.7109375" style="69" customWidth="1"/>
    <col min="9991" max="9991" width="18.5703125" style="69" customWidth="1"/>
    <col min="9992" max="10237" width="9.140625" style="69"/>
    <col min="10238" max="10238" width="7.5703125" style="69" bestFit="1" customWidth="1"/>
    <col min="10239" max="10239" width="7" style="69" bestFit="1" customWidth="1"/>
    <col min="10240" max="10240" width="5.5703125" style="69" bestFit="1" customWidth="1"/>
    <col min="10241" max="10241" width="8.7109375" style="69" bestFit="1" customWidth="1"/>
    <col min="10242" max="10242" width="8.42578125" style="69" bestFit="1" customWidth="1"/>
    <col min="10243" max="10243" width="76.140625" style="69" customWidth="1"/>
    <col min="10244" max="10245" width="16.5703125" style="69" customWidth="1"/>
    <col min="10246" max="10246" width="16.7109375" style="69" customWidth="1"/>
    <col min="10247" max="10247" width="18.5703125" style="69" customWidth="1"/>
    <col min="10248" max="10493" width="9.140625" style="69"/>
    <col min="10494" max="10494" width="7.5703125" style="69" bestFit="1" customWidth="1"/>
    <col min="10495" max="10495" width="7" style="69" bestFit="1" customWidth="1"/>
    <col min="10496" max="10496" width="5.5703125" style="69" bestFit="1" customWidth="1"/>
    <col min="10497" max="10497" width="8.7109375" style="69" bestFit="1" customWidth="1"/>
    <col min="10498" max="10498" width="8.42578125" style="69" bestFit="1" customWidth="1"/>
    <col min="10499" max="10499" width="76.140625" style="69" customWidth="1"/>
    <col min="10500" max="10501" width="16.5703125" style="69" customWidth="1"/>
    <col min="10502" max="10502" width="16.7109375" style="69" customWidth="1"/>
    <col min="10503" max="10503" width="18.5703125" style="69" customWidth="1"/>
    <col min="10504" max="10749" width="9.140625" style="69"/>
    <col min="10750" max="10750" width="7.5703125" style="69" bestFit="1" customWidth="1"/>
    <col min="10751" max="10751" width="7" style="69" bestFit="1" customWidth="1"/>
    <col min="10752" max="10752" width="5.5703125" style="69" bestFit="1" customWidth="1"/>
    <col min="10753" max="10753" width="8.7109375" style="69" bestFit="1" customWidth="1"/>
    <col min="10754" max="10754" width="8.42578125" style="69" bestFit="1" customWidth="1"/>
    <col min="10755" max="10755" width="76.140625" style="69" customWidth="1"/>
    <col min="10756" max="10757" width="16.5703125" style="69" customWidth="1"/>
    <col min="10758" max="10758" width="16.7109375" style="69" customWidth="1"/>
    <col min="10759" max="10759" width="18.5703125" style="69" customWidth="1"/>
    <col min="10760" max="11005" width="9.140625" style="69"/>
    <col min="11006" max="11006" width="7.5703125" style="69" bestFit="1" customWidth="1"/>
    <col min="11007" max="11007" width="7" style="69" bestFit="1" customWidth="1"/>
    <col min="11008" max="11008" width="5.5703125" style="69" bestFit="1" customWidth="1"/>
    <col min="11009" max="11009" width="8.7109375" style="69" bestFit="1" customWidth="1"/>
    <col min="11010" max="11010" width="8.42578125" style="69" bestFit="1" customWidth="1"/>
    <col min="11011" max="11011" width="76.140625" style="69" customWidth="1"/>
    <col min="11012" max="11013" width="16.5703125" style="69" customWidth="1"/>
    <col min="11014" max="11014" width="16.7109375" style="69" customWidth="1"/>
    <col min="11015" max="11015" width="18.5703125" style="69" customWidth="1"/>
    <col min="11016" max="11261" width="9.140625" style="69"/>
    <col min="11262" max="11262" width="7.5703125" style="69" bestFit="1" customWidth="1"/>
    <col min="11263" max="11263" width="7" style="69" bestFit="1" customWidth="1"/>
    <col min="11264" max="11264" width="5.5703125" style="69" bestFit="1" customWidth="1"/>
    <col min="11265" max="11265" width="8.7109375" style="69" bestFit="1" customWidth="1"/>
    <col min="11266" max="11266" width="8.42578125" style="69" bestFit="1" customWidth="1"/>
    <col min="11267" max="11267" width="76.140625" style="69" customWidth="1"/>
    <col min="11268" max="11269" width="16.5703125" style="69" customWidth="1"/>
    <col min="11270" max="11270" width="16.7109375" style="69" customWidth="1"/>
    <col min="11271" max="11271" width="18.5703125" style="69" customWidth="1"/>
    <col min="11272" max="11517" width="9.140625" style="69"/>
    <col min="11518" max="11518" width="7.5703125" style="69" bestFit="1" customWidth="1"/>
    <col min="11519" max="11519" width="7" style="69" bestFit="1" customWidth="1"/>
    <col min="11520" max="11520" width="5.5703125" style="69" bestFit="1" customWidth="1"/>
    <col min="11521" max="11521" width="8.7109375" style="69" bestFit="1" customWidth="1"/>
    <col min="11522" max="11522" width="8.42578125" style="69" bestFit="1" customWidth="1"/>
    <col min="11523" max="11523" width="76.140625" style="69" customWidth="1"/>
    <col min="11524" max="11525" width="16.5703125" style="69" customWidth="1"/>
    <col min="11526" max="11526" width="16.7109375" style="69" customWidth="1"/>
    <col min="11527" max="11527" width="18.5703125" style="69" customWidth="1"/>
    <col min="11528" max="11773" width="9.140625" style="69"/>
    <col min="11774" max="11774" width="7.5703125" style="69" bestFit="1" customWidth="1"/>
    <col min="11775" max="11775" width="7" style="69" bestFit="1" customWidth="1"/>
    <col min="11776" max="11776" width="5.5703125" style="69" bestFit="1" customWidth="1"/>
    <col min="11777" max="11777" width="8.7109375" style="69" bestFit="1" customWidth="1"/>
    <col min="11778" max="11778" width="8.42578125" style="69" bestFit="1" customWidth="1"/>
    <col min="11779" max="11779" width="76.140625" style="69" customWidth="1"/>
    <col min="11780" max="11781" width="16.5703125" style="69" customWidth="1"/>
    <col min="11782" max="11782" width="16.7109375" style="69" customWidth="1"/>
    <col min="11783" max="11783" width="18.5703125" style="69" customWidth="1"/>
    <col min="11784" max="12029" width="9.140625" style="69"/>
    <col min="12030" max="12030" width="7.5703125" style="69" bestFit="1" customWidth="1"/>
    <col min="12031" max="12031" width="7" style="69" bestFit="1" customWidth="1"/>
    <col min="12032" max="12032" width="5.5703125" style="69" bestFit="1" customWidth="1"/>
    <col min="12033" max="12033" width="8.7109375" style="69" bestFit="1" customWidth="1"/>
    <col min="12034" max="12034" width="8.42578125" style="69" bestFit="1" customWidth="1"/>
    <col min="12035" max="12035" width="76.140625" style="69" customWidth="1"/>
    <col min="12036" max="12037" width="16.5703125" style="69" customWidth="1"/>
    <col min="12038" max="12038" width="16.7109375" style="69" customWidth="1"/>
    <col min="12039" max="12039" width="18.5703125" style="69" customWidth="1"/>
    <col min="12040" max="12285" width="9.140625" style="69"/>
    <col min="12286" max="12286" width="7.5703125" style="69" bestFit="1" customWidth="1"/>
    <col min="12287" max="12287" width="7" style="69" bestFit="1" customWidth="1"/>
    <col min="12288" max="12288" width="5.5703125" style="69" bestFit="1" customWidth="1"/>
    <col min="12289" max="12289" width="8.7109375" style="69" bestFit="1" customWidth="1"/>
    <col min="12290" max="12290" width="8.42578125" style="69" bestFit="1" customWidth="1"/>
    <col min="12291" max="12291" width="76.140625" style="69" customWidth="1"/>
    <col min="12292" max="12293" width="16.5703125" style="69" customWidth="1"/>
    <col min="12294" max="12294" width="16.7109375" style="69" customWidth="1"/>
    <col min="12295" max="12295" width="18.5703125" style="69" customWidth="1"/>
    <col min="12296" max="12541" width="9.140625" style="69"/>
    <col min="12542" max="12542" width="7.5703125" style="69" bestFit="1" customWidth="1"/>
    <col min="12543" max="12543" width="7" style="69" bestFit="1" customWidth="1"/>
    <col min="12544" max="12544" width="5.5703125" style="69" bestFit="1" customWidth="1"/>
    <col min="12545" max="12545" width="8.7109375" style="69" bestFit="1" customWidth="1"/>
    <col min="12546" max="12546" width="8.42578125" style="69" bestFit="1" customWidth="1"/>
    <col min="12547" max="12547" width="76.140625" style="69" customWidth="1"/>
    <col min="12548" max="12549" width="16.5703125" style="69" customWidth="1"/>
    <col min="12550" max="12550" width="16.7109375" style="69" customWidth="1"/>
    <col min="12551" max="12551" width="18.5703125" style="69" customWidth="1"/>
    <col min="12552" max="12797" width="9.140625" style="69"/>
    <col min="12798" max="12798" width="7.5703125" style="69" bestFit="1" customWidth="1"/>
    <col min="12799" max="12799" width="7" style="69" bestFit="1" customWidth="1"/>
    <col min="12800" max="12800" width="5.5703125" style="69" bestFit="1" customWidth="1"/>
    <col min="12801" max="12801" width="8.7109375" style="69" bestFit="1" customWidth="1"/>
    <col min="12802" max="12802" width="8.42578125" style="69" bestFit="1" customWidth="1"/>
    <col min="12803" max="12803" width="76.140625" style="69" customWidth="1"/>
    <col min="12804" max="12805" width="16.5703125" style="69" customWidth="1"/>
    <col min="12806" max="12806" width="16.7109375" style="69" customWidth="1"/>
    <col min="12807" max="12807" width="18.5703125" style="69" customWidth="1"/>
    <col min="12808" max="13053" width="9.140625" style="69"/>
    <col min="13054" max="13054" width="7.5703125" style="69" bestFit="1" customWidth="1"/>
    <col min="13055" max="13055" width="7" style="69" bestFit="1" customWidth="1"/>
    <col min="13056" max="13056" width="5.5703125" style="69" bestFit="1" customWidth="1"/>
    <col min="13057" max="13057" width="8.7109375" style="69" bestFit="1" customWidth="1"/>
    <col min="13058" max="13058" width="8.42578125" style="69" bestFit="1" customWidth="1"/>
    <col min="13059" max="13059" width="76.140625" style="69" customWidth="1"/>
    <col min="13060" max="13061" width="16.5703125" style="69" customWidth="1"/>
    <col min="13062" max="13062" width="16.7109375" style="69" customWidth="1"/>
    <col min="13063" max="13063" width="18.5703125" style="69" customWidth="1"/>
    <col min="13064" max="13309" width="9.140625" style="69"/>
    <col min="13310" max="13310" width="7.5703125" style="69" bestFit="1" customWidth="1"/>
    <col min="13311" max="13311" width="7" style="69" bestFit="1" customWidth="1"/>
    <col min="13312" max="13312" width="5.5703125" style="69" bestFit="1" customWidth="1"/>
    <col min="13313" max="13313" width="8.7109375" style="69" bestFit="1" customWidth="1"/>
    <col min="13314" max="13314" width="8.42578125" style="69" bestFit="1" customWidth="1"/>
    <col min="13315" max="13315" width="76.140625" style="69" customWidth="1"/>
    <col min="13316" max="13317" width="16.5703125" style="69" customWidth="1"/>
    <col min="13318" max="13318" width="16.7109375" style="69" customWidth="1"/>
    <col min="13319" max="13319" width="18.5703125" style="69" customWidth="1"/>
    <col min="13320" max="13565" width="9.140625" style="69"/>
    <col min="13566" max="13566" width="7.5703125" style="69" bestFit="1" customWidth="1"/>
    <col min="13567" max="13567" width="7" style="69" bestFit="1" customWidth="1"/>
    <col min="13568" max="13568" width="5.5703125" style="69" bestFit="1" customWidth="1"/>
    <col min="13569" max="13569" width="8.7109375" style="69" bestFit="1" customWidth="1"/>
    <col min="13570" max="13570" width="8.42578125" style="69" bestFit="1" customWidth="1"/>
    <col min="13571" max="13571" width="76.140625" style="69" customWidth="1"/>
    <col min="13572" max="13573" width="16.5703125" style="69" customWidth="1"/>
    <col min="13574" max="13574" width="16.7109375" style="69" customWidth="1"/>
    <col min="13575" max="13575" width="18.5703125" style="69" customWidth="1"/>
    <col min="13576" max="13821" width="9.140625" style="69"/>
    <col min="13822" max="13822" width="7.5703125" style="69" bestFit="1" customWidth="1"/>
    <col min="13823" max="13823" width="7" style="69" bestFit="1" customWidth="1"/>
    <col min="13824" max="13824" width="5.5703125" style="69" bestFit="1" customWidth="1"/>
    <col min="13825" max="13825" width="8.7109375" style="69" bestFit="1" customWidth="1"/>
    <col min="13826" max="13826" width="8.42578125" style="69" bestFit="1" customWidth="1"/>
    <col min="13827" max="13827" width="76.140625" style="69" customWidth="1"/>
    <col min="13828" max="13829" width="16.5703125" style="69" customWidth="1"/>
    <col min="13830" max="13830" width="16.7109375" style="69" customWidth="1"/>
    <col min="13831" max="13831" width="18.5703125" style="69" customWidth="1"/>
    <col min="13832" max="14077" width="9.140625" style="69"/>
    <col min="14078" max="14078" width="7.5703125" style="69" bestFit="1" customWidth="1"/>
    <col min="14079" max="14079" width="7" style="69" bestFit="1" customWidth="1"/>
    <col min="14080" max="14080" width="5.5703125" style="69" bestFit="1" customWidth="1"/>
    <col min="14081" max="14081" width="8.7109375" style="69" bestFit="1" customWidth="1"/>
    <col min="14082" max="14082" width="8.42578125" style="69" bestFit="1" customWidth="1"/>
    <col min="14083" max="14083" width="76.140625" style="69" customWidth="1"/>
    <col min="14084" max="14085" width="16.5703125" style="69" customWidth="1"/>
    <col min="14086" max="14086" width="16.7109375" style="69" customWidth="1"/>
    <col min="14087" max="14087" width="18.5703125" style="69" customWidth="1"/>
    <col min="14088" max="14333" width="9.140625" style="69"/>
    <col min="14334" max="14334" width="7.5703125" style="69" bestFit="1" customWidth="1"/>
    <col min="14335" max="14335" width="7" style="69" bestFit="1" customWidth="1"/>
    <col min="14336" max="14336" width="5.5703125" style="69" bestFit="1" customWidth="1"/>
    <col min="14337" max="14337" width="8.7109375" style="69" bestFit="1" customWidth="1"/>
    <col min="14338" max="14338" width="8.42578125" style="69" bestFit="1" customWidth="1"/>
    <col min="14339" max="14339" width="76.140625" style="69" customWidth="1"/>
    <col min="14340" max="14341" width="16.5703125" style="69" customWidth="1"/>
    <col min="14342" max="14342" width="16.7109375" style="69" customWidth="1"/>
    <col min="14343" max="14343" width="18.5703125" style="69" customWidth="1"/>
    <col min="14344" max="14589" width="9.140625" style="69"/>
    <col min="14590" max="14590" width="7.5703125" style="69" bestFit="1" customWidth="1"/>
    <col min="14591" max="14591" width="7" style="69" bestFit="1" customWidth="1"/>
    <col min="14592" max="14592" width="5.5703125" style="69" bestFit="1" customWidth="1"/>
    <col min="14593" max="14593" width="8.7109375" style="69" bestFit="1" customWidth="1"/>
    <col min="14594" max="14594" width="8.42578125" style="69" bestFit="1" customWidth="1"/>
    <col min="14595" max="14595" width="76.140625" style="69" customWidth="1"/>
    <col min="14596" max="14597" width="16.5703125" style="69" customWidth="1"/>
    <col min="14598" max="14598" width="16.7109375" style="69" customWidth="1"/>
    <col min="14599" max="14599" width="18.5703125" style="69" customWidth="1"/>
    <col min="14600" max="14845" width="9.140625" style="69"/>
    <col min="14846" max="14846" width="7.5703125" style="69" bestFit="1" customWidth="1"/>
    <col min="14847" max="14847" width="7" style="69" bestFit="1" customWidth="1"/>
    <col min="14848" max="14848" width="5.5703125" style="69" bestFit="1" customWidth="1"/>
    <col min="14849" max="14849" width="8.7109375" style="69" bestFit="1" customWidth="1"/>
    <col min="14850" max="14850" width="8.42578125" style="69" bestFit="1" customWidth="1"/>
    <col min="14851" max="14851" width="76.140625" style="69" customWidth="1"/>
    <col min="14852" max="14853" width="16.5703125" style="69" customWidth="1"/>
    <col min="14854" max="14854" width="16.7109375" style="69" customWidth="1"/>
    <col min="14855" max="14855" width="18.5703125" style="69" customWidth="1"/>
    <col min="14856" max="15101" width="9.140625" style="69"/>
    <col min="15102" max="15102" width="7.5703125" style="69" bestFit="1" customWidth="1"/>
    <col min="15103" max="15103" width="7" style="69" bestFit="1" customWidth="1"/>
    <col min="15104" max="15104" width="5.5703125" style="69" bestFit="1" customWidth="1"/>
    <col min="15105" max="15105" width="8.7109375" style="69" bestFit="1" customWidth="1"/>
    <col min="15106" max="15106" width="8.42578125" style="69" bestFit="1" customWidth="1"/>
    <col min="15107" max="15107" width="76.140625" style="69" customWidth="1"/>
    <col min="15108" max="15109" width="16.5703125" style="69" customWidth="1"/>
    <col min="15110" max="15110" width="16.7109375" style="69" customWidth="1"/>
    <col min="15111" max="15111" width="18.5703125" style="69" customWidth="1"/>
    <col min="15112" max="15357" width="9.140625" style="69"/>
    <col min="15358" max="15358" width="7.5703125" style="69" bestFit="1" customWidth="1"/>
    <col min="15359" max="15359" width="7" style="69" bestFit="1" customWidth="1"/>
    <col min="15360" max="15360" width="5.5703125" style="69" bestFit="1" customWidth="1"/>
    <col min="15361" max="15361" width="8.7109375" style="69" bestFit="1" customWidth="1"/>
    <col min="15362" max="15362" width="8.42578125" style="69" bestFit="1" customWidth="1"/>
    <col min="15363" max="15363" width="76.140625" style="69" customWidth="1"/>
    <col min="15364" max="15365" width="16.5703125" style="69" customWidth="1"/>
    <col min="15366" max="15366" width="16.7109375" style="69" customWidth="1"/>
    <col min="15367" max="15367" width="18.5703125" style="69" customWidth="1"/>
    <col min="15368" max="15613" width="9.140625" style="69"/>
    <col min="15614" max="15614" width="7.5703125" style="69" bestFit="1" customWidth="1"/>
    <col min="15615" max="15615" width="7" style="69" bestFit="1" customWidth="1"/>
    <col min="15616" max="15616" width="5.5703125" style="69" bestFit="1" customWidth="1"/>
    <col min="15617" max="15617" width="8.7109375" style="69" bestFit="1" customWidth="1"/>
    <col min="15618" max="15618" width="8.42578125" style="69" bestFit="1" customWidth="1"/>
    <col min="15619" max="15619" width="76.140625" style="69" customWidth="1"/>
    <col min="15620" max="15621" width="16.5703125" style="69" customWidth="1"/>
    <col min="15622" max="15622" width="16.7109375" style="69" customWidth="1"/>
    <col min="15623" max="15623" width="18.5703125" style="69" customWidth="1"/>
    <col min="15624" max="15869" width="9.140625" style="69"/>
    <col min="15870" max="15870" width="7.5703125" style="69" bestFit="1" customWidth="1"/>
    <col min="15871" max="15871" width="7" style="69" bestFit="1" customWidth="1"/>
    <col min="15872" max="15872" width="5.5703125" style="69" bestFit="1" customWidth="1"/>
    <col min="15873" max="15873" width="8.7109375" style="69" bestFit="1" customWidth="1"/>
    <col min="15874" max="15874" width="8.42578125" style="69" bestFit="1" customWidth="1"/>
    <col min="15875" max="15875" width="76.140625" style="69" customWidth="1"/>
    <col min="15876" max="15877" width="16.5703125" style="69" customWidth="1"/>
    <col min="15878" max="15878" width="16.7109375" style="69" customWidth="1"/>
    <col min="15879" max="15879" width="18.5703125" style="69" customWidth="1"/>
    <col min="15880" max="16125" width="9.140625" style="69"/>
    <col min="16126" max="16126" width="7.5703125" style="69" bestFit="1" customWidth="1"/>
    <col min="16127" max="16127" width="7" style="69" bestFit="1" customWidth="1"/>
    <col min="16128" max="16128" width="5.5703125" style="69" bestFit="1" customWidth="1"/>
    <col min="16129" max="16129" width="8.7109375" style="69" bestFit="1" customWidth="1"/>
    <col min="16130" max="16130" width="8.42578125" style="69" bestFit="1" customWidth="1"/>
    <col min="16131" max="16131" width="76.140625" style="69" customWidth="1"/>
    <col min="16132" max="16133" width="16.5703125" style="69" customWidth="1"/>
    <col min="16134" max="16134" width="16.7109375" style="69" customWidth="1"/>
    <col min="16135" max="16135" width="18.5703125" style="69" customWidth="1"/>
    <col min="16136" max="16384" width="9.140625" style="69"/>
  </cols>
  <sheetData>
    <row r="1" spans="1:7" ht="14.25" customHeight="1" x14ac:dyDescent="0.25">
      <c r="A1" s="165" t="s">
        <v>60</v>
      </c>
      <c r="B1" s="165"/>
      <c r="C1" s="165"/>
      <c r="D1" s="165"/>
      <c r="E1" s="165"/>
      <c r="F1" s="165"/>
      <c r="G1" s="165"/>
    </row>
    <row r="2" spans="1:7" ht="15" customHeight="1" x14ac:dyDescent="0.25">
      <c r="A2" s="165" t="s">
        <v>86</v>
      </c>
      <c r="B2" s="165"/>
      <c r="C2" s="165"/>
      <c r="D2" s="165"/>
      <c r="E2" s="165"/>
      <c r="F2" s="165"/>
      <c r="G2" s="165"/>
    </row>
    <row r="3" spans="1:7" x14ac:dyDescent="0.25">
      <c r="A3" s="165" t="s">
        <v>0</v>
      </c>
      <c r="B3" s="165"/>
      <c r="C3" s="165"/>
      <c r="D3" s="165"/>
      <c r="E3" s="165"/>
      <c r="F3" s="165"/>
      <c r="G3" s="165"/>
    </row>
    <row r="4" spans="1:7" x14ac:dyDescent="0.25">
      <c r="A4" s="165"/>
      <c r="B4" s="165"/>
      <c r="C4" s="165"/>
      <c r="D4" s="165"/>
      <c r="E4" s="165"/>
      <c r="F4" s="165"/>
      <c r="G4" s="165"/>
    </row>
    <row r="5" spans="1:7" ht="46.5" customHeight="1" x14ac:dyDescent="0.25">
      <c r="A5" s="166" t="s">
        <v>87</v>
      </c>
      <c r="B5" s="166"/>
      <c r="C5" s="166"/>
      <c r="D5" s="166"/>
      <c r="E5" s="166"/>
      <c r="F5" s="166"/>
      <c r="G5" s="166"/>
    </row>
    <row r="6" spans="1:7" x14ac:dyDescent="0.25">
      <c r="F6" s="70"/>
      <c r="G6" s="70"/>
    </row>
    <row r="7" spans="1:7" x14ac:dyDescent="0.3">
      <c r="G7" s="75"/>
    </row>
    <row r="8" spans="1:7" ht="112.5" customHeight="1" x14ac:dyDescent="0.25">
      <c r="A8" s="160" t="s">
        <v>5</v>
      </c>
      <c r="B8" s="161"/>
      <c r="C8" s="162"/>
      <c r="D8" s="160" t="s">
        <v>1</v>
      </c>
      <c r="E8" s="162"/>
      <c r="F8" s="163" t="s">
        <v>20</v>
      </c>
      <c r="G8" s="76" t="s">
        <v>37</v>
      </c>
    </row>
    <row r="9" spans="1:7" ht="28.5" customHeight="1" x14ac:dyDescent="0.25">
      <c r="A9" s="72" t="s">
        <v>127</v>
      </c>
      <c r="B9" s="72" t="s">
        <v>128</v>
      </c>
      <c r="C9" s="72" t="s">
        <v>129</v>
      </c>
      <c r="D9" s="72" t="s">
        <v>24</v>
      </c>
      <c r="E9" s="72" t="s">
        <v>25</v>
      </c>
      <c r="F9" s="164"/>
      <c r="G9" s="72" t="s">
        <v>2</v>
      </c>
    </row>
    <row r="10" spans="1:7" x14ac:dyDescent="0.25">
      <c r="A10" s="72"/>
      <c r="B10" s="72"/>
      <c r="C10" s="72"/>
      <c r="D10" s="72"/>
      <c r="E10" s="72"/>
      <c r="F10" s="73" t="s">
        <v>4</v>
      </c>
      <c r="G10" s="74">
        <f>G12</f>
        <v>0</v>
      </c>
    </row>
    <row r="11" spans="1:7" ht="18" customHeight="1" x14ac:dyDescent="0.25">
      <c r="A11" s="72"/>
      <c r="B11" s="72"/>
      <c r="C11" s="72"/>
      <c r="D11" s="72"/>
      <c r="E11" s="72"/>
      <c r="F11" s="77" t="s">
        <v>3</v>
      </c>
      <c r="G11" s="74"/>
    </row>
    <row r="12" spans="1:7" x14ac:dyDescent="0.25">
      <c r="A12" s="78" t="s">
        <v>39</v>
      </c>
      <c r="B12" s="72"/>
      <c r="C12" s="72"/>
      <c r="D12" s="72"/>
      <c r="E12" s="72"/>
      <c r="F12" s="73" t="s">
        <v>40</v>
      </c>
      <c r="G12" s="74">
        <f>G14</f>
        <v>0</v>
      </c>
    </row>
    <row r="13" spans="1:7" x14ac:dyDescent="0.25">
      <c r="A13" s="72"/>
      <c r="B13" s="72"/>
      <c r="C13" s="72"/>
      <c r="D13" s="72"/>
      <c r="E13" s="72"/>
      <c r="F13" s="77" t="s">
        <v>3</v>
      </c>
      <c r="G13" s="79"/>
    </row>
    <row r="14" spans="1:7" x14ac:dyDescent="0.25">
      <c r="A14" s="72"/>
      <c r="B14" s="72" t="s">
        <v>41</v>
      </c>
      <c r="C14" s="72"/>
      <c r="D14" s="72"/>
      <c r="E14" s="72"/>
      <c r="F14" s="73" t="s">
        <v>42</v>
      </c>
      <c r="G14" s="74">
        <f>G16</f>
        <v>0</v>
      </c>
    </row>
    <row r="15" spans="1:7" x14ac:dyDescent="0.25">
      <c r="A15" s="72"/>
      <c r="B15" s="72"/>
      <c r="C15" s="72"/>
      <c r="D15" s="72"/>
      <c r="E15" s="72"/>
      <c r="F15" s="77" t="s">
        <v>3</v>
      </c>
      <c r="G15" s="79"/>
    </row>
    <row r="16" spans="1:7" x14ac:dyDescent="0.25">
      <c r="A16" s="72"/>
      <c r="B16" s="72"/>
      <c r="C16" s="78" t="s">
        <v>17</v>
      </c>
      <c r="D16" s="72"/>
      <c r="E16" s="72"/>
      <c r="F16" s="73" t="s">
        <v>43</v>
      </c>
      <c r="G16" s="74">
        <f>G18</f>
        <v>0</v>
      </c>
    </row>
    <row r="17" spans="1:7" x14ac:dyDescent="0.25">
      <c r="A17" s="72"/>
      <c r="B17" s="72"/>
      <c r="C17" s="72"/>
      <c r="D17" s="72"/>
      <c r="E17" s="72"/>
      <c r="F17" s="77" t="s">
        <v>3</v>
      </c>
      <c r="G17" s="79"/>
    </row>
    <row r="18" spans="1:7" ht="42.75" customHeight="1" x14ac:dyDescent="0.25">
      <c r="A18" s="160"/>
      <c r="B18" s="161"/>
      <c r="C18" s="161"/>
      <c r="D18" s="161"/>
      <c r="E18" s="162"/>
      <c r="F18" s="73" t="s">
        <v>35</v>
      </c>
      <c r="G18" s="74">
        <f>+G20</f>
        <v>0</v>
      </c>
    </row>
    <row r="19" spans="1:7" x14ac:dyDescent="0.25">
      <c r="A19" s="72"/>
      <c r="B19" s="72"/>
      <c r="C19" s="72"/>
      <c r="D19" s="72"/>
      <c r="E19" s="72"/>
      <c r="F19" s="77" t="s">
        <v>3</v>
      </c>
      <c r="G19" s="79"/>
    </row>
    <row r="20" spans="1:7" x14ac:dyDescent="0.25">
      <c r="A20" s="72"/>
      <c r="B20" s="72"/>
      <c r="C20" s="72"/>
      <c r="D20" s="72" t="s">
        <v>44</v>
      </c>
      <c r="E20" s="72"/>
      <c r="F20" s="73" t="s">
        <v>45</v>
      </c>
      <c r="G20" s="74">
        <f>+G22+G31</f>
        <v>0</v>
      </c>
    </row>
    <row r="21" spans="1:7" x14ac:dyDescent="0.25">
      <c r="A21" s="72"/>
      <c r="B21" s="72"/>
      <c r="C21" s="72"/>
      <c r="D21" s="72"/>
      <c r="E21" s="72"/>
      <c r="F21" s="77" t="s">
        <v>3</v>
      </c>
      <c r="G21" s="74"/>
    </row>
    <row r="22" spans="1:7" ht="26.25" customHeight="1" x14ac:dyDescent="0.25">
      <c r="A22" s="72"/>
      <c r="B22" s="72"/>
      <c r="C22" s="72"/>
      <c r="D22" s="72"/>
      <c r="E22" s="72" t="s">
        <v>46</v>
      </c>
      <c r="F22" s="73" t="s">
        <v>47</v>
      </c>
      <c r="G22" s="74">
        <f>+G24</f>
        <v>61302.001000000011</v>
      </c>
    </row>
    <row r="23" spans="1:7" x14ac:dyDescent="0.25">
      <c r="A23" s="72"/>
      <c r="B23" s="72"/>
      <c r="C23" s="72"/>
      <c r="D23" s="72"/>
      <c r="E23" s="72"/>
      <c r="F23" s="77" t="s">
        <v>18</v>
      </c>
      <c r="G23" s="74"/>
    </row>
    <row r="24" spans="1:7" s="71" customFormat="1" ht="34.5" x14ac:dyDescent="0.25">
      <c r="A24" s="80"/>
      <c r="B24" s="80"/>
      <c r="C24" s="80"/>
      <c r="D24" s="80"/>
      <c r="E24" s="80"/>
      <c r="F24" s="81" t="s">
        <v>61</v>
      </c>
      <c r="G24" s="82">
        <f>+G26</f>
        <v>61302.001000000011</v>
      </c>
    </row>
    <row r="25" spans="1:7" s="87" customFormat="1" ht="16.5" customHeight="1" x14ac:dyDescent="0.25">
      <c r="A25" s="83"/>
      <c r="B25" s="84"/>
      <c r="C25" s="85"/>
      <c r="D25" s="85"/>
      <c r="E25" s="85"/>
      <c r="F25" s="77" t="s">
        <v>19</v>
      </c>
      <c r="G25" s="86"/>
    </row>
    <row r="26" spans="1:7" s="87" customFormat="1" ht="15.75" customHeight="1" x14ac:dyDescent="0.25">
      <c r="A26" s="83"/>
      <c r="B26" s="84"/>
      <c r="C26" s="85"/>
      <c r="D26" s="85"/>
      <c r="E26" s="85"/>
      <c r="F26" s="77" t="s">
        <v>4</v>
      </c>
      <c r="G26" s="88">
        <f t="shared" ref="G26:G29" si="0">+G27</f>
        <v>61302.001000000011</v>
      </c>
    </row>
    <row r="27" spans="1:7" s="87" customFormat="1" ht="15.75" customHeight="1" x14ac:dyDescent="0.25">
      <c r="A27" s="83"/>
      <c r="B27" s="84"/>
      <c r="C27" s="85"/>
      <c r="D27" s="85"/>
      <c r="E27" s="85"/>
      <c r="F27" s="77" t="s">
        <v>78</v>
      </c>
      <c r="G27" s="88">
        <f t="shared" si="0"/>
        <v>61302.001000000011</v>
      </c>
    </row>
    <row r="28" spans="1:7" s="87" customFormat="1" ht="15.75" customHeight="1" x14ac:dyDescent="0.25">
      <c r="A28" s="83"/>
      <c r="B28" s="84"/>
      <c r="C28" s="85"/>
      <c r="D28" s="85"/>
      <c r="E28" s="85"/>
      <c r="F28" s="77" t="s">
        <v>79</v>
      </c>
      <c r="G28" s="88">
        <f t="shared" si="0"/>
        <v>61302.001000000011</v>
      </c>
    </row>
    <row r="29" spans="1:7" s="87" customFormat="1" ht="15.75" customHeight="1" x14ac:dyDescent="0.25">
      <c r="A29" s="83"/>
      <c r="B29" s="84"/>
      <c r="C29" s="85"/>
      <c r="D29" s="85"/>
      <c r="E29" s="85"/>
      <c r="F29" s="77" t="s">
        <v>80</v>
      </c>
      <c r="G29" s="88">
        <f t="shared" si="0"/>
        <v>61302.001000000011</v>
      </c>
    </row>
    <row r="30" spans="1:7" s="93" customFormat="1" x14ac:dyDescent="0.25">
      <c r="A30" s="89"/>
      <c r="B30" s="90"/>
      <c r="C30" s="91"/>
      <c r="D30" s="89"/>
      <c r="E30" s="92"/>
      <c r="F30" s="77" t="s">
        <v>48</v>
      </c>
      <c r="G30" s="88">
        <f>+'4'!D15</f>
        <v>61302.001000000011</v>
      </c>
    </row>
    <row r="31" spans="1:7" x14ac:dyDescent="0.25">
      <c r="A31" s="72"/>
      <c r="B31" s="72"/>
      <c r="C31" s="72"/>
      <c r="D31" s="72"/>
      <c r="E31" s="72">
        <v>21002</v>
      </c>
      <c r="F31" s="73" t="s">
        <v>99</v>
      </c>
      <c r="G31" s="74">
        <f>+G33</f>
        <v>-61302.001000000011</v>
      </c>
    </row>
    <row r="32" spans="1:7" x14ac:dyDescent="0.25">
      <c r="A32" s="72"/>
      <c r="B32" s="72"/>
      <c r="C32" s="72"/>
      <c r="D32" s="72"/>
      <c r="E32" s="72"/>
      <c r="F32" s="77" t="s">
        <v>18</v>
      </c>
      <c r="G32" s="74"/>
    </row>
    <row r="33" spans="1:7" x14ac:dyDescent="0.25">
      <c r="A33" s="80"/>
      <c r="B33" s="80"/>
      <c r="C33" s="80"/>
      <c r="D33" s="80"/>
      <c r="E33" s="80"/>
      <c r="F33" s="81" t="s">
        <v>83</v>
      </c>
      <c r="G33" s="82">
        <f>+G35</f>
        <v>-61302.001000000011</v>
      </c>
    </row>
    <row r="34" spans="1:7" ht="34.5" x14ac:dyDescent="0.25">
      <c r="A34" s="83"/>
      <c r="B34" s="84"/>
      <c r="C34" s="85"/>
      <c r="D34" s="85"/>
      <c r="E34" s="85"/>
      <c r="F34" s="77" t="s">
        <v>19</v>
      </c>
      <c r="G34" s="86"/>
    </row>
    <row r="35" spans="1:7" x14ac:dyDescent="0.25">
      <c r="A35" s="83"/>
      <c r="B35" s="84"/>
      <c r="C35" s="85"/>
      <c r="D35" s="85"/>
      <c r="E35" s="85"/>
      <c r="F35" s="77" t="s">
        <v>4</v>
      </c>
      <c r="G35" s="88">
        <f t="shared" ref="G35:G38" si="1">+G36</f>
        <v>-61302.001000000011</v>
      </c>
    </row>
    <row r="36" spans="1:7" x14ac:dyDescent="0.25">
      <c r="A36" s="83"/>
      <c r="B36" s="84"/>
      <c r="C36" s="85"/>
      <c r="D36" s="85"/>
      <c r="E36" s="85"/>
      <c r="F36" s="77" t="s">
        <v>78</v>
      </c>
      <c r="G36" s="88">
        <f t="shared" si="1"/>
        <v>-61302.001000000011</v>
      </c>
    </row>
    <row r="37" spans="1:7" x14ac:dyDescent="0.25">
      <c r="A37" s="83"/>
      <c r="B37" s="84"/>
      <c r="C37" s="85"/>
      <c r="D37" s="85"/>
      <c r="E37" s="85"/>
      <c r="F37" s="77" t="s">
        <v>79</v>
      </c>
      <c r="G37" s="88">
        <f t="shared" si="1"/>
        <v>-61302.001000000011</v>
      </c>
    </row>
    <row r="38" spans="1:7" x14ac:dyDescent="0.25">
      <c r="A38" s="83"/>
      <c r="B38" s="84"/>
      <c r="C38" s="85"/>
      <c r="D38" s="85"/>
      <c r="E38" s="85"/>
      <c r="F38" s="77" t="s">
        <v>80</v>
      </c>
      <c r="G38" s="88">
        <f t="shared" si="1"/>
        <v>-61302.001000000011</v>
      </c>
    </row>
    <row r="39" spans="1:7" x14ac:dyDescent="0.25">
      <c r="A39" s="89"/>
      <c r="B39" s="90"/>
      <c r="C39" s="91"/>
      <c r="D39" s="89"/>
      <c r="E39" s="92"/>
      <c r="F39" s="77" t="s">
        <v>48</v>
      </c>
      <c r="G39" s="88">
        <f>-G30</f>
        <v>-61302.001000000011</v>
      </c>
    </row>
  </sheetData>
  <mergeCells count="9">
    <mergeCell ref="A8:C8"/>
    <mergeCell ref="D8:E8"/>
    <mergeCell ref="F8:F9"/>
    <mergeCell ref="A18:E18"/>
    <mergeCell ref="A1:G1"/>
    <mergeCell ref="A2:G2"/>
    <mergeCell ref="A3:G3"/>
    <mergeCell ref="A4:G4"/>
    <mergeCell ref="A5:G5"/>
  </mergeCells>
  <pageMargins left="0.19685039370078741" right="0.19685039370078741" top="0.15748031496062992" bottom="0.15748031496062992" header="0.15748031496062992" footer="0.15748031496062992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opLeftCell="A5" zoomScaleNormal="100" workbookViewId="0">
      <selection activeCell="E17" sqref="E17"/>
    </sheetView>
  </sheetViews>
  <sheetFormatPr defaultRowHeight="17.25" x14ac:dyDescent="0.25"/>
  <cols>
    <col min="1" max="1" width="10.140625" style="6" customWidth="1"/>
    <col min="2" max="2" width="10.5703125" style="6" customWidth="1"/>
    <col min="3" max="3" width="63.42578125" style="7" customWidth="1"/>
    <col min="4" max="4" width="33.7109375" style="7" customWidth="1"/>
    <col min="5" max="8" width="9.85546875" style="7" customWidth="1"/>
    <col min="9" max="16384" width="9.140625" style="7"/>
  </cols>
  <sheetData>
    <row r="1" spans="1:6" ht="17.25" customHeight="1" x14ac:dyDescent="0.25">
      <c r="A1" s="170" t="s">
        <v>49</v>
      </c>
      <c r="B1" s="170"/>
      <c r="C1" s="170"/>
      <c r="D1" s="170"/>
    </row>
    <row r="2" spans="1:6" ht="17.25" customHeight="1" x14ac:dyDescent="0.25">
      <c r="A2" s="170" t="s">
        <v>86</v>
      </c>
      <c r="B2" s="170"/>
      <c r="C2" s="170"/>
      <c r="D2" s="170"/>
    </row>
    <row r="3" spans="1:6" ht="17.25" customHeight="1" x14ac:dyDescent="0.25">
      <c r="A3" s="170" t="s">
        <v>0</v>
      </c>
      <c r="B3" s="170"/>
      <c r="C3" s="170"/>
      <c r="D3" s="170"/>
    </row>
    <row r="4" spans="1:6" x14ac:dyDescent="0.25">
      <c r="A4" s="170"/>
      <c r="B4" s="170"/>
      <c r="C4" s="170"/>
      <c r="D4" s="170"/>
    </row>
    <row r="5" spans="1:6" ht="48" customHeight="1" x14ac:dyDescent="0.25">
      <c r="A5" s="171" t="s">
        <v>97</v>
      </c>
      <c r="B5" s="171"/>
      <c r="C5" s="171"/>
      <c r="D5" s="171"/>
    </row>
    <row r="6" spans="1:6" ht="17.25" customHeight="1" x14ac:dyDescent="0.3">
      <c r="A6" s="60"/>
      <c r="B6" s="60"/>
      <c r="C6" s="61"/>
      <c r="D6" s="108"/>
    </row>
    <row r="7" spans="1:6" s="6" customFormat="1" ht="111.75" customHeight="1" x14ac:dyDescent="0.25">
      <c r="A7" s="167" t="s">
        <v>21</v>
      </c>
      <c r="B7" s="167"/>
      <c r="C7" s="168" t="s">
        <v>22</v>
      </c>
      <c r="D7" s="98" t="s">
        <v>37</v>
      </c>
    </row>
    <row r="8" spans="1:6" s="6" customFormat="1" ht="53.25" x14ac:dyDescent="0.25">
      <c r="A8" s="94" t="s">
        <v>24</v>
      </c>
      <c r="B8" s="94" t="s">
        <v>25</v>
      </c>
      <c r="C8" s="169"/>
      <c r="D8" s="98" t="s">
        <v>2</v>
      </c>
    </row>
    <row r="9" spans="1:6" s="6" customFormat="1" x14ac:dyDescent="0.25">
      <c r="A9" s="94"/>
      <c r="B9" s="94"/>
      <c r="C9" s="95" t="s">
        <v>30</v>
      </c>
      <c r="D9" s="2">
        <f>D11</f>
        <v>0</v>
      </c>
    </row>
    <row r="10" spans="1:6" x14ac:dyDescent="0.25">
      <c r="A10" s="94"/>
      <c r="B10" s="94"/>
      <c r="C10" s="95" t="s">
        <v>31</v>
      </c>
      <c r="D10" s="96"/>
    </row>
    <row r="11" spans="1:6" s="6" customFormat="1" ht="34.5" x14ac:dyDescent="0.25">
      <c r="A11" s="3"/>
      <c r="B11" s="64"/>
      <c r="C11" s="97" t="s">
        <v>35</v>
      </c>
      <c r="D11" s="2">
        <f>+D13+D41</f>
        <v>0</v>
      </c>
    </row>
    <row r="12" spans="1:6" s="6" customFormat="1" x14ac:dyDescent="0.25">
      <c r="A12" s="3"/>
      <c r="B12" s="3"/>
      <c r="C12" s="4" t="s">
        <v>32</v>
      </c>
      <c r="D12" s="98"/>
    </row>
    <row r="13" spans="1:6" ht="34.5" x14ac:dyDescent="0.25">
      <c r="A13" s="9">
        <v>1049</v>
      </c>
      <c r="B13" s="9">
        <v>21001</v>
      </c>
      <c r="C13" s="68" t="s">
        <v>36</v>
      </c>
      <c r="D13" s="2">
        <f>+D15</f>
        <v>61302.001000000011</v>
      </c>
    </row>
    <row r="14" spans="1:6" s="101" customFormat="1" x14ac:dyDescent="0.25">
      <c r="A14" s="99"/>
      <c r="B14" s="99"/>
      <c r="C14" s="109" t="s">
        <v>18</v>
      </c>
      <c r="D14" s="100"/>
      <c r="E14" s="7"/>
      <c r="F14" s="7"/>
    </row>
    <row r="15" spans="1:6" s="101" customFormat="1" ht="34.5" x14ac:dyDescent="0.25">
      <c r="A15" s="102"/>
      <c r="B15" s="102"/>
      <c r="C15" s="4" t="s">
        <v>38</v>
      </c>
      <c r="D15" s="100">
        <f>+D17+D28+D36</f>
        <v>61302.001000000011</v>
      </c>
      <c r="E15" s="7"/>
      <c r="F15" s="7"/>
    </row>
    <row r="16" spans="1:6" x14ac:dyDescent="0.25">
      <c r="A16" s="103"/>
      <c r="B16" s="103"/>
      <c r="C16" s="109" t="s">
        <v>33</v>
      </c>
      <c r="D16" s="104"/>
    </row>
    <row r="17" spans="1:4" ht="34.5" x14ac:dyDescent="0.25">
      <c r="A17" s="4"/>
      <c r="B17" s="4">
        <v>1</v>
      </c>
      <c r="C17" s="4" t="s">
        <v>58</v>
      </c>
      <c r="D17" s="2">
        <f>+D18+D20+D22+D24+D26</f>
        <v>32354.705000000002</v>
      </c>
    </row>
    <row r="18" spans="1:4" x14ac:dyDescent="0.25">
      <c r="A18" s="4"/>
      <c r="B18" s="4"/>
      <c r="C18" s="110" t="s">
        <v>104</v>
      </c>
      <c r="D18" s="111">
        <f>+D19</f>
        <v>3655.8319999999999</v>
      </c>
    </row>
    <row r="19" spans="1:4" x14ac:dyDescent="0.25">
      <c r="A19" s="4"/>
      <c r="B19" s="4"/>
      <c r="C19" s="112" t="s">
        <v>105</v>
      </c>
      <c r="D19" s="111">
        <v>3655.8319999999999</v>
      </c>
    </row>
    <row r="20" spans="1:4" ht="34.5" x14ac:dyDescent="0.25">
      <c r="A20" s="4"/>
      <c r="B20" s="4"/>
      <c r="C20" s="110" t="s">
        <v>75</v>
      </c>
      <c r="D20" s="111">
        <f>+D21</f>
        <v>11289.7</v>
      </c>
    </row>
    <row r="21" spans="1:4" x14ac:dyDescent="0.25">
      <c r="A21" s="4"/>
      <c r="B21" s="4"/>
      <c r="C21" s="112" t="s">
        <v>106</v>
      </c>
      <c r="D21" s="111">
        <v>11289.7</v>
      </c>
    </row>
    <row r="22" spans="1:4" x14ac:dyDescent="0.25">
      <c r="A22" s="4"/>
      <c r="B22" s="4"/>
      <c r="C22" s="110" t="s">
        <v>92</v>
      </c>
      <c r="D22" s="111">
        <f>+D23</f>
        <v>9236.6</v>
      </c>
    </row>
    <row r="23" spans="1:4" ht="34.5" x14ac:dyDescent="0.25">
      <c r="A23" s="4"/>
      <c r="B23" s="4"/>
      <c r="C23" s="112" t="s">
        <v>103</v>
      </c>
      <c r="D23" s="111">
        <v>9236.6</v>
      </c>
    </row>
    <row r="24" spans="1:4" x14ac:dyDescent="0.25">
      <c r="A24" s="4"/>
      <c r="B24" s="4"/>
      <c r="C24" s="110" t="s">
        <v>107</v>
      </c>
      <c r="D24" s="111">
        <f>+D25</f>
        <v>1389.373</v>
      </c>
    </row>
    <row r="25" spans="1:4" x14ac:dyDescent="0.25">
      <c r="A25" s="4"/>
      <c r="B25" s="4"/>
      <c r="C25" s="112" t="s">
        <v>108</v>
      </c>
      <c r="D25" s="111">
        <v>1389.373</v>
      </c>
    </row>
    <row r="26" spans="1:4" x14ac:dyDescent="0.25">
      <c r="A26" s="4"/>
      <c r="B26" s="4"/>
      <c r="C26" s="110" t="s">
        <v>109</v>
      </c>
      <c r="D26" s="111">
        <f>+D27</f>
        <v>6783.2</v>
      </c>
    </row>
    <row r="27" spans="1:4" x14ac:dyDescent="0.25">
      <c r="A27" s="4"/>
      <c r="B27" s="4"/>
      <c r="C27" s="112" t="s">
        <v>102</v>
      </c>
      <c r="D27" s="111">
        <v>6783.2</v>
      </c>
    </row>
    <row r="28" spans="1:4" ht="34.5" x14ac:dyDescent="0.25">
      <c r="A28" s="4"/>
      <c r="B28" s="67">
        <v>2</v>
      </c>
      <c r="C28" s="113" t="s">
        <v>77</v>
      </c>
      <c r="D28" s="111">
        <f>SUM(D29:D35)</f>
        <v>24201.744000000002</v>
      </c>
    </row>
    <row r="29" spans="1:4" ht="51.75" x14ac:dyDescent="0.25">
      <c r="A29" s="4"/>
      <c r="B29" s="67"/>
      <c r="C29" s="112" t="s">
        <v>110</v>
      </c>
      <c r="D29" s="111">
        <v>1249.046</v>
      </c>
    </row>
    <row r="30" spans="1:4" ht="69" x14ac:dyDescent="0.25">
      <c r="A30" s="4"/>
      <c r="B30" s="4"/>
      <c r="C30" s="112" t="s">
        <v>111</v>
      </c>
      <c r="D30" s="111">
        <v>12758.3</v>
      </c>
    </row>
    <row r="31" spans="1:4" ht="51.75" x14ac:dyDescent="0.25">
      <c r="A31" s="4"/>
      <c r="B31" s="4"/>
      <c r="C31" s="112" t="s">
        <v>112</v>
      </c>
      <c r="D31" s="111">
        <v>1961.876</v>
      </c>
    </row>
    <row r="32" spans="1:4" ht="51.75" x14ac:dyDescent="0.25">
      <c r="A32" s="4"/>
      <c r="B32" s="4"/>
      <c r="C32" s="112" t="s">
        <v>113</v>
      </c>
      <c r="D32" s="111">
        <v>1080.979</v>
      </c>
    </row>
    <row r="33" spans="1:4" ht="51.75" x14ac:dyDescent="0.25">
      <c r="A33" s="4"/>
      <c r="B33" s="4"/>
      <c r="C33" s="112" t="s">
        <v>114</v>
      </c>
      <c r="D33" s="111">
        <v>1764.9269999999999</v>
      </c>
    </row>
    <row r="34" spans="1:4" ht="69" x14ac:dyDescent="0.25">
      <c r="A34" s="4"/>
      <c r="B34" s="4"/>
      <c r="C34" s="112" t="s">
        <v>115</v>
      </c>
      <c r="D34" s="2">
        <v>2848.1469999999999</v>
      </c>
    </row>
    <row r="35" spans="1:4" ht="51.75" x14ac:dyDescent="0.25">
      <c r="A35" s="4"/>
      <c r="B35" s="4"/>
      <c r="C35" s="112" t="s">
        <v>116</v>
      </c>
      <c r="D35" s="2">
        <v>2538.4690000000001</v>
      </c>
    </row>
    <row r="36" spans="1:4" ht="34.5" x14ac:dyDescent="0.25">
      <c r="A36" s="4"/>
      <c r="B36" s="4">
        <v>3</v>
      </c>
      <c r="C36" s="113" t="s">
        <v>76</v>
      </c>
      <c r="D36" s="2">
        <f>SUM(D37:D40)</f>
        <v>4745.5520000000006</v>
      </c>
    </row>
    <row r="37" spans="1:4" ht="51.75" x14ac:dyDescent="0.25">
      <c r="A37" s="4"/>
      <c r="B37" s="4"/>
      <c r="C37" s="114" t="s">
        <v>117</v>
      </c>
      <c r="D37" s="2">
        <v>503.49599999999998</v>
      </c>
    </row>
    <row r="38" spans="1:4" ht="69" x14ac:dyDescent="0.25">
      <c r="A38" s="4"/>
      <c r="B38" s="4"/>
      <c r="C38" s="112" t="s">
        <v>118</v>
      </c>
      <c r="D38" s="2">
        <v>1360.846</v>
      </c>
    </row>
    <row r="39" spans="1:4" ht="34.5" x14ac:dyDescent="0.25">
      <c r="A39" s="4"/>
      <c r="B39" s="4"/>
      <c r="C39" s="112" t="s">
        <v>119</v>
      </c>
      <c r="D39" s="2">
        <v>1949.11</v>
      </c>
    </row>
    <row r="40" spans="1:4" ht="34.5" x14ac:dyDescent="0.25">
      <c r="A40" s="9"/>
      <c r="B40" s="105"/>
      <c r="C40" s="112" t="s">
        <v>120</v>
      </c>
      <c r="D40" s="2">
        <v>932.1</v>
      </c>
    </row>
    <row r="41" spans="1:4" ht="34.5" x14ac:dyDescent="0.25">
      <c r="A41" s="106">
        <v>1049</v>
      </c>
      <c r="B41" s="106">
        <v>21002</v>
      </c>
      <c r="C41" s="54" t="s">
        <v>98</v>
      </c>
      <c r="D41" s="47">
        <f t="shared" ref="D41" si="0">+D43</f>
        <v>-61302.001000000011</v>
      </c>
    </row>
    <row r="42" spans="1:4" x14ac:dyDescent="0.25">
      <c r="A42" s="16"/>
      <c r="B42" s="16"/>
      <c r="C42" s="109" t="s">
        <v>18</v>
      </c>
      <c r="D42" s="17"/>
    </row>
    <row r="43" spans="1:4" x14ac:dyDescent="0.25">
      <c r="A43" s="107"/>
      <c r="B43" s="107"/>
      <c r="C43" s="55" t="s">
        <v>84</v>
      </c>
      <c r="D43" s="100">
        <f>-D13</f>
        <v>-61302.001000000011</v>
      </c>
    </row>
  </sheetData>
  <mergeCells count="7">
    <mergeCell ref="A7:B7"/>
    <mergeCell ref="C7:C8"/>
    <mergeCell ref="A1:D1"/>
    <mergeCell ref="A2:D2"/>
    <mergeCell ref="A3:D3"/>
    <mergeCell ref="A4:D4"/>
    <mergeCell ref="A5:D5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70" firstPageNumber="236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0"/>
  <sheetViews>
    <sheetView topLeftCell="A19" zoomScaleNormal="100" zoomScaleSheetLayoutView="100" workbookViewId="0"/>
  </sheetViews>
  <sheetFormatPr defaultRowHeight="17.25" x14ac:dyDescent="0.25"/>
  <cols>
    <col min="1" max="1" width="28.5703125" style="19" customWidth="1"/>
    <col min="2" max="2" width="67.7109375" style="19" customWidth="1"/>
    <col min="3" max="3" width="35.85546875" style="19" customWidth="1"/>
    <col min="4" max="253" width="9.140625" style="19"/>
    <col min="254" max="254" width="28.5703125" style="19" customWidth="1"/>
    <col min="255" max="255" width="51.140625" style="19" customWidth="1"/>
    <col min="256" max="257" width="14" style="19" customWidth="1"/>
    <col min="258" max="258" width="14.28515625" style="19" customWidth="1"/>
    <col min="259" max="259" width="15.5703125" style="19" customWidth="1"/>
    <col min="260" max="509" width="9.140625" style="19"/>
    <col min="510" max="510" width="28.5703125" style="19" customWidth="1"/>
    <col min="511" max="511" width="51.140625" style="19" customWidth="1"/>
    <col min="512" max="513" width="14" style="19" customWidth="1"/>
    <col min="514" max="514" width="14.28515625" style="19" customWidth="1"/>
    <col min="515" max="515" width="15.5703125" style="19" customWidth="1"/>
    <col min="516" max="765" width="9.140625" style="19"/>
    <col min="766" max="766" width="28.5703125" style="19" customWidth="1"/>
    <col min="767" max="767" width="51.140625" style="19" customWidth="1"/>
    <col min="768" max="769" width="14" style="19" customWidth="1"/>
    <col min="770" max="770" width="14.28515625" style="19" customWidth="1"/>
    <col min="771" max="771" width="15.5703125" style="19" customWidth="1"/>
    <col min="772" max="1021" width="9.140625" style="19"/>
    <col min="1022" max="1022" width="28.5703125" style="19" customWidth="1"/>
    <col min="1023" max="1023" width="51.140625" style="19" customWidth="1"/>
    <col min="1024" max="1025" width="14" style="19" customWidth="1"/>
    <col min="1026" max="1026" width="14.28515625" style="19" customWidth="1"/>
    <col min="1027" max="1027" width="15.5703125" style="19" customWidth="1"/>
    <col min="1028" max="1277" width="9.140625" style="19"/>
    <col min="1278" max="1278" width="28.5703125" style="19" customWidth="1"/>
    <col min="1279" max="1279" width="51.140625" style="19" customWidth="1"/>
    <col min="1280" max="1281" width="14" style="19" customWidth="1"/>
    <col min="1282" max="1282" width="14.28515625" style="19" customWidth="1"/>
    <col min="1283" max="1283" width="15.5703125" style="19" customWidth="1"/>
    <col min="1284" max="1533" width="9.140625" style="19"/>
    <col min="1534" max="1534" width="28.5703125" style="19" customWidth="1"/>
    <col min="1535" max="1535" width="51.140625" style="19" customWidth="1"/>
    <col min="1536" max="1537" width="14" style="19" customWidth="1"/>
    <col min="1538" max="1538" width="14.28515625" style="19" customWidth="1"/>
    <col min="1539" max="1539" width="15.5703125" style="19" customWidth="1"/>
    <col min="1540" max="1789" width="9.140625" style="19"/>
    <col min="1790" max="1790" width="28.5703125" style="19" customWidth="1"/>
    <col min="1791" max="1791" width="51.140625" style="19" customWidth="1"/>
    <col min="1792" max="1793" width="14" style="19" customWidth="1"/>
    <col min="1794" max="1794" width="14.28515625" style="19" customWidth="1"/>
    <col min="1795" max="1795" width="15.5703125" style="19" customWidth="1"/>
    <col min="1796" max="2045" width="9.140625" style="19"/>
    <col min="2046" max="2046" width="28.5703125" style="19" customWidth="1"/>
    <col min="2047" max="2047" width="51.140625" style="19" customWidth="1"/>
    <col min="2048" max="2049" width="14" style="19" customWidth="1"/>
    <col min="2050" max="2050" width="14.28515625" style="19" customWidth="1"/>
    <col min="2051" max="2051" width="15.5703125" style="19" customWidth="1"/>
    <col min="2052" max="2301" width="9.140625" style="19"/>
    <col min="2302" max="2302" width="28.5703125" style="19" customWidth="1"/>
    <col min="2303" max="2303" width="51.140625" style="19" customWidth="1"/>
    <col min="2304" max="2305" width="14" style="19" customWidth="1"/>
    <col min="2306" max="2306" width="14.28515625" style="19" customWidth="1"/>
    <col min="2307" max="2307" width="15.5703125" style="19" customWidth="1"/>
    <col min="2308" max="2557" width="9.140625" style="19"/>
    <col min="2558" max="2558" width="28.5703125" style="19" customWidth="1"/>
    <col min="2559" max="2559" width="51.140625" style="19" customWidth="1"/>
    <col min="2560" max="2561" width="14" style="19" customWidth="1"/>
    <col min="2562" max="2562" width="14.28515625" style="19" customWidth="1"/>
    <col min="2563" max="2563" width="15.5703125" style="19" customWidth="1"/>
    <col min="2564" max="2813" width="9.140625" style="19"/>
    <col min="2814" max="2814" width="28.5703125" style="19" customWidth="1"/>
    <col min="2815" max="2815" width="51.140625" style="19" customWidth="1"/>
    <col min="2816" max="2817" width="14" style="19" customWidth="1"/>
    <col min="2818" max="2818" width="14.28515625" style="19" customWidth="1"/>
    <col min="2819" max="2819" width="15.5703125" style="19" customWidth="1"/>
    <col min="2820" max="3069" width="9.140625" style="19"/>
    <col min="3070" max="3070" width="28.5703125" style="19" customWidth="1"/>
    <col min="3071" max="3071" width="51.140625" style="19" customWidth="1"/>
    <col min="3072" max="3073" width="14" style="19" customWidth="1"/>
    <col min="3074" max="3074" width="14.28515625" style="19" customWidth="1"/>
    <col min="3075" max="3075" width="15.5703125" style="19" customWidth="1"/>
    <col min="3076" max="3325" width="9.140625" style="19"/>
    <col min="3326" max="3326" width="28.5703125" style="19" customWidth="1"/>
    <col min="3327" max="3327" width="51.140625" style="19" customWidth="1"/>
    <col min="3328" max="3329" width="14" style="19" customWidth="1"/>
    <col min="3330" max="3330" width="14.28515625" style="19" customWidth="1"/>
    <col min="3331" max="3331" width="15.5703125" style="19" customWidth="1"/>
    <col min="3332" max="3581" width="9.140625" style="19"/>
    <col min="3582" max="3582" width="28.5703125" style="19" customWidth="1"/>
    <col min="3583" max="3583" width="51.140625" style="19" customWidth="1"/>
    <col min="3584" max="3585" width="14" style="19" customWidth="1"/>
    <col min="3586" max="3586" width="14.28515625" style="19" customWidth="1"/>
    <col min="3587" max="3587" width="15.5703125" style="19" customWidth="1"/>
    <col min="3588" max="3837" width="9.140625" style="19"/>
    <col min="3838" max="3838" width="28.5703125" style="19" customWidth="1"/>
    <col min="3839" max="3839" width="51.140625" style="19" customWidth="1"/>
    <col min="3840" max="3841" width="14" style="19" customWidth="1"/>
    <col min="3842" max="3842" width="14.28515625" style="19" customWidth="1"/>
    <col min="3843" max="3843" width="15.5703125" style="19" customWidth="1"/>
    <col min="3844" max="4093" width="9.140625" style="19"/>
    <col min="4094" max="4094" width="28.5703125" style="19" customWidth="1"/>
    <col min="4095" max="4095" width="51.140625" style="19" customWidth="1"/>
    <col min="4096" max="4097" width="14" style="19" customWidth="1"/>
    <col min="4098" max="4098" width="14.28515625" style="19" customWidth="1"/>
    <col min="4099" max="4099" width="15.5703125" style="19" customWidth="1"/>
    <col min="4100" max="4349" width="9.140625" style="19"/>
    <col min="4350" max="4350" width="28.5703125" style="19" customWidth="1"/>
    <col min="4351" max="4351" width="51.140625" style="19" customWidth="1"/>
    <col min="4352" max="4353" width="14" style="19" customWidth="1"/>
    <col min="4354" max="4354" width="14.28515625" style="19" customWidth="1"/>
    <col min="4355" max="4355" width="15.5703125" style="19" customWidth="1"/>
    <col min="4356" max="4605" width="9.140625" style="19"/>
    <col min="4606" max="4606" width="28.5703125" style="19" customWidth="1"/>
    <col min="4607" max="4607" width="51.140625" style="19" customWidth="1"/>
    <col min="4608" max="4609" width="14" style="19" customWidth="1"/>
    <col min="4610" max="4610" width="14.28515625" style="19" customWidth="1"/>
    <col min="4611" max="4611" width="15.5703125" style="19" customWidth="1"/>
    <col min="4612" max="4861" width="9.140625" style="19"/>
    <col min="4862" max="4862" width="28.5703125" style="19" customWidth="1"/>
    <col min="4863" max="4863" width="51.140625" style="19" customWidth="1"/>
    <col min="4864" max="4865" width="14" style="19" customWidth="1"/>
    <col min="4866" max="4866" width="14.28515625" style="19" customWidth="1"/>
    <col min="4867" max="4867" width="15.5703125" style="19" customWidth="1"/>
    <col min="4868" max="5117" width="9.140625" style="19"/>
    <col min="5118" max="5118" width="28.5703125" style="19" customWidth="1"/>
    <col min="5119" max="5119" width="51.140625" style="19" customWidth="1"/>
    <col min="5120" max="5121" width="14" style="19" customWidth="1"/>
    <col min="5122" max="5122" width="14.28515625" style="19" customWidth="1"/>
    <col min="5123" max="5123" width="15.5703125" style="19" customWidth="1"/>
    <col min="5124" max="5373" width="9.140625" style="19"/>
    <col min="5374" max="5374" width="28.5703125" style="19" customWidth="1"/>
    <col min="5375" max="5375" width="51.140625" style="19" customWidth="1"/>
    <col min="5376" max="5377" width="14" style="19" customWidth="1"/>
    <col min="5378" max="5378" width="14.28515625" style="19" customWidth="1"/>
    <col min="5379" max="5379" width="15.5703125" style="19" customWidth="1"/>
    <col min="5380" max="5629" width="9.140625" style="19"/>
    <col min="5630" max="5630" width="28.5703125" style="19" customWidth="1"/>
    <col min="5631" max="5631" width="51.140625" style="19" customWidth="1"/>
    <col min="5632" max="5633" width="14" style="19" customWidth="1"/>
    <col min="5634" max="5634" width="14.28515625" style="19" customWidth="1"/>
    <col min="5635" max="5635" width="15.5703125" style="19" customWidth="1"/>
    <col min="5636" max="5885" width="9.140625" style="19"/>
    <col min="5886" max="5886" width="28.5703125" style="19" customWidth="1"/>
    <col min="5887" max="5887" width="51.140625" style="19" customWidth="1"/>
    <col min="5888" max="5889" width="14" style="19" customWidth="1"/>
    <col min="5890" max="5890" width="14.28515625" style="19" customWidth="1"/>
    <col min="5891" max="5891" width="15.5703125" style="19" customWidth="1"/>
    <col min="5892" max="6141" width="9.140625" style="19"/>
    <col min="6142" max="6142" width="28.5703125" style="19" customWidth="1"/>
    <col min="6143" max="6143" width="51.140625" style="19" customWidth="1"/>
    <col min="6144" max="6145" width="14" style="19" customWidth="1"/>
    <col min="6146" max="6146" width="14.28515625" style="19" customWidth="1"/>
    <col min="6147" max="6147" width="15.5703125" style="19" customWidth="1"/>
    <col min="6148" max="6397" width="9.140625" style="19"/>
    <col min="6398" max="6398" width="28.5703125" style="19" customWidth="1"/>
    <col min="6399" max="6399" width="51.140625" style="19" customWidth="1"/>
    <col min="6400" max="6401" width="14" style="19" customWidth="1"/>
    <col min="6402" max="6402" width="14.28515625" style="19" customWidth="1"/>
    <col min="6403" max="6403" width="15.5703125" style="19" customWidth="1"/>
    <col min="6404" max="6653" width="9.140625" style="19"/>
    <col min="6654" max="6654" width="28.5703125" style="19" customWidth="1"/>
    <col min="6655" max="6655" width="51.140625" style="19" customWidth="1"/>
    <col min="6656" max="6657" width="14" style="19" customWidth="1"/>
    <col min="6658" max="6658" width="14.28515625" style="19" customWidth="1"/>
    <col min="6659" max="6659" width="15.5703125" style="19" customWidth="1"/>
    <col min="6660" max="6909" width="9.140625" style="19"/>
    <col min="6910" max="6910" width="28.5703125" style="19" customWidth="1"/>
    <col min="6911" max="6911" width="51.140625" style="19" customWidth="1"/>
    <col min="6912" max="6913" width="14" style="19" customWidth="1"/>
    <col min="6914" max="6914" width="14.28515625" style="19" customWidth="1"/>
    <col min="6915" max="6915" width="15.5703125" style="19" customWidth="1"/>
    <col min="6916" max="7165" width="9.140625" style="19"/>
    <col min="7166" max="7166" width="28.5703125" style="19" customWidth="1"/>
    <col min="7167" max="7167" width="51.140625" style="19" customWidth="1"/>
    <col min="7168" max="7169" width="14" style="19" customWidth="1"/>
    <col min="7170" max="7170" width="14.28515625" style="19" customWidth="1"/>
    <col min="7171" max="7171" width="15.5703125" style="19" customWidth="1"/>
    <col min="7172" max="7421" width="9.140625" style="19"/>
    <col min="7422" max="7422" width="28.5703125" style="19" customWidth="1"/>
    <col min="7423" max="7423" width="51.140625" style="19" customWidth="1"/>
    <col min="7424" max="7425" width="14" style="19" customWidth="1"/>
    <col min="7426" max="7426" width="14.28515625" style="19" customWidth="1"/>
    <col min="7427" max="7427" width="15.5703125" style="19" customWidth="1"/>
    <col min="7428" max="7677" width="9.140625" style="19"/>
    <col min="7678" max="7678" width="28.5703125" style="19" customWidth="1"/>
    <col min="7679" max="7679" width="51.140625" style="19" customWidth="1"/>
    <col min="7680" max="7681" width="14" style="19" customWidth="1"/>
    <col min="7682" max="7682" width="14.28515625" style="19" customWidth="1"/>
    <col min="7683" max="7683" width="15.5703125" style="19" customWidth="1"/>
    <col min="7684" max="7933" width="9.140625" style="19"/>
    <col min="7934" max="7934" width="28.5703125" style="19" customWidth="1"/>
    <col min="7935" max="7935" width="51.140625" style="19" customWidth="1"/>
    <col min="7936" max="7937" width="14" style="19" customWidth="1"/>
    <col min="7938" max="7938" width="14.28515625" style="19" customWidth="1"/>
    <col min="7939" max="7939" width="15.5703125" style="19" customWidth="1"/>
    <col min="7940" max="8189" width="9.140625" style="19"/>
    <col min="8190" max="8190" width="28.5703125" style="19" customWidth="1"/>
    <col min="8191" max="8191" width="51.140625" style="19" customWidth="1"/>
    <col min="8192" max="8193" width="14" style="19" customWidth="1"/>
    <col min="8194" max="8194" width="14.28515625" style="19" customWidth="1"/>
    <col min="8195" max="8195" width="15.5703125" style="19" customWidth="1"/>
    <col min="8196" max="8445" width="9.140625" style="19"/>
    <col min="8446" max="8446" width="28.5703125" style="19" customWidth="1"/>
    <col min="8447" max="8447" width="51.140625" style="19" customWidth="1"/>
    <col min="8448" max="8449" width="14" style="19" customWidth="1"/>
    <col min="8450" max="8450" width="14.28515625" style="19" customWidth="1"/>
    <col min="8451" max="8451" width="15.5703125" style="19" customWidth="1"/>
    <col min="8452" max="8701" width="9.140625" style="19"/>
    <col min="8702" max="8702" width="28.5703125" style="19" customWidth="1"/>
    <col min="8703" max="8703" width="51.140625" style="19" customWidth="1"/>
    <col min="8704" max="8705" width="14" style="19" customWidth="1"/>
    <col min="8706" max="8706" width="14.28515625" style="19" customWidth="1"/>
    <col min="8707" max="8707" width="15.5703125" style="19" customWidth="1"/>
    <col min="8708" max="8957" width="9.140625" style="19"/>
    <col min="8958" max="8958" width="28.5703125" style="19" customWidth="1"/>
    <col min="8959" max="8959" width="51.140625" style="19" customWidth="1"/>
    <col min="8960" max="8961" width="14" style="19" customWidth="1"/>
    <col min="8962" max="8962" width="14.28515625" style="19" customWidth="1"/>
    <col min="8963" max="8963" width="15.5703125" style="19" customWidth="1"/>
    <col min="8964" max="9213" width="9.140625" style="19"/>
    <col min="9214" max="9214" width="28.5703125" style="19" customWidth="1"/>
    <col min="9215" max="9215" width="51.140625" style="19" customWidth="1"/>
    <col min="9216" max="9217" width="14" style="19" customWidth="1"/>
    <col min="9218" max="9218" width="14.28515625" style="19" customWidth="1"/>
    <col min="9219" max="9219" width="15.5703125" style="19" customWidth="1"/>
    <col min="9220" max="9469" width="9.140625" style="19"/>
    <col min="9470" max="9470" width="28.5703125" style="19" customWidth="1"/>
    <col min="9471" max="9471" width="51.140625" style="19" customWidth="1"/>
    <col min="9472" max="9473" width="14" style="19" customWidth="1"/>
    <col min="9474" max="9474" width="14.28515625" style="19" customWidth="1"/>
    <col min="9475" max="9475" width="15.5703125" style="19" customWidth="1"/>
    <col min="9476" max="9725" width="9.140625" style="19"/>
    <col min="9726" max="9726" width="28.5703125" style="19" customWidth="1"/>
    <col min="9727" max="9727" width="51.140625" style="19" customWidth="1"/>
    <col min="9728" max="9729" width="14" style="19" customWidth="1"/>
    <col min="9730" max="9730" width="14.28515625" style="19" customWidth="1"/>
    <col min="9731" max="9731" width="15.5703125" style="19" customWidth="1"/>
    <col min="9732" max="9981" width="9.140625" style="19"/>
    <col min="9982" max="9982" width="28.5703125" style="19" customWidth="1"/>
    <col min="9983" max="9983" width="51.140625" style="19" customWidth="1"/>
    <col min="9984" max="9985" width="14" style="19" customWidth="1"/>
    <col min="9986" max="9986" width="14.28515625" style="19" customWidth="1"/>
    <col min="9987" max="9987" width="15.5703125" style="19" customWidth="1"/>
    <col min="9988" max="10237" width="9.140625" style="19"/>
    <col min="10238" max="10238" width="28.5703125" style="19" customWidth="1"/>
    <col min="10239" max="10239" width="51.140625" style="19" customWidth="1"/>
    <col min="10240" max="10241" width="14" style="19" customWidth="1"/>
    <col min="10242" max="10242" width="14.28515625" style="19" customWidth="1"/>
    <col min="10243" max="10243" width="15.5703125" style="19" customWidth="1"/>
    <col min="10244" max="10493" width="9.140625" style="19"/>
    <col min="10494" max="10494" width="28.5703125" style="19" customWidth="1"/>
    <col min="10495" max="10495" width="51.140625" style="19" customWidth="1"/>
    <col min="10496" max="10497" width="14" style="19" customWidth="1"/>
    <col min="10498" max="10498" width="14.28515625" style="19" customWidth="1"/>
    <col min="10499" max="10499" width="15.5703125" style="19" customWidth="1"/>
    <col min="10500" max="10749" width="9.140625" style="19"/>
    <col min="10750" max="10750" width="28.5703125" style="19" customWidth="1"/>
    <col min="10751" max="10751" width="51.140625" style="19" customWidth="1"/>
    <col min="10752" max="10753" width="14" style="19" customWidth="1"/>
    <col min="10754" max="10754" width="14.28515625" style="19" customWidth="1"/>
    <col min="10755" max="10755" width="15.5703125" style="19" customWidth="1"/>
    <col min="10756" max="11005" width="9.140625" style="19"/>
    <col min="11006" max="11006" width="28.5703125" style="19" customWidth="1"/>
    <col min="11007" max="11007" width="51.140625" style="19" customWidth="1"/>
    <col min="11008" max="11009" width="14" style="19" customWidth="1"/>
    <col min="11010" max="11010" width="14.28515625" style="19" customWidth="1"/>
    <col min="11011" max="11011" width="15.5703125" style="19" customWidth="1"/>
    <col min="11012" max="11261" width="9.140625" style="19"/>
    <col min="11262" max="11262" width="28.5703125" style="19" customWidth="1"/>
    <col min="11263" max="11263" width="51.140625" style="19" customWidth="1"/>
    <col min="11264" max="11265" width="14" style="19" customWidth="1"/>
    <col min="11266" max="11266" width="14.28515625" style="19" customWidth="1"/>
    <col min="11267" max="11267" width="15.5703125" style="19" customWidth="1"/>
    <col min="11268" max="11517" width="9.140625" style="19"/>
    <col min="11518" max="11518" width="28.5703125" style="19" customWidth="1"/>
    <col min="11519" max="11519" width="51.140625" style="19" customWidth="1"/>
    <col min="11520" max="11521" width="14" style="19" customWidth="1"/>
    <col min="11522" max="11522" width="14.28515625" style="19" customWidth="1"/>
    <col min="11523" max="11523" width="15.5703125" style="19" customWidth="1"/>
    <col min="11524" max="11773" width="9.140625" style="19"/>
    <col min="11774" max="11774" width="28.5703125" style="19" customWidth="1"/>
    <col min="11775" max="11775" width="51.140625" style="19" customWidth="1"/>
    <col min="11776" max="11777" width="14" style="19" customWidth="1"/>
    <col min="11778" max="11778" width="14.28515625" style="19" customWidth="1"/>
    <col min="11779" max="11779" width="15.5703125" style="19" customWidth="1"/>
    <col min="11780" max="12029" width="9.140625" style="19"/>
    <col min="12030" max="12030" width="28.5703125" style="19" customWidth="1"/>
    <col min="12031" max="12031" width="51.140625" style="19" customWidth="1"/>
    <col min="12032" max="12033" width="14" style="19" customWidth="1"/>
    <col min="12034" max="12034" width="14.28515625" style="19" customWidth="1"/>
    <col min="12035" max="12035" width="15.5703125" style="19" customWidth="1"/>
    <col min="12036" max="12285" width="9.140625" style="19"/>
    <col min="12286" max="12286" width="28.5703125" style="19" customWidth="1"/>
    <col min="12287" max="12287" width="51.140625" style="19" customWidth="1"/>
    <col min="12288" max="12289" width="14" style="19" customWidth="1"/>
    <col min="12290" max="12290" width="14.28515625" style="19" customWidth="1"/>
    <col min="12291" max="12291" width="15.5703125" style="19" customWidth="1"/>
    <col min="12292" max="12541" width="9.140625" style="19"/>
    <col min="12542" max="12542" width="28.5703125" style="19" customWidth="1"/>
    <col min="12543" max="12543" width="51.140625" style="19" customWidth="1"/>
    <col min="12544" max="12545" width="14" style="19" customWidth="1"/>
    <col min="12546" max="12546" width="14.28515625" style="19" customWidth="1"/>
    <col min="12547" max="12547" width="15.5703125" style="19" customWidth="1"/>
    <col min="12548" max="12797" width="9.140625" style="19"/>
    <col min="12798" max="12798" width="28.5703125" style="19" customWidth="1"/>
    <col min="12799" max="12799" width="51.140625" style="19" customWidth="1"/>
    <col min="12800" max="12801" width="14" style="19" customWidth="1"/>
    <col min="12802" max="12802" width="14.28515625" style="19" customWidth="1"/>
    <col min="12803" max="12803" width="15.5703125" style="19" customWidth="1"/>
    <col min="12804" max="13053" width="9.140625" style="19"/>
    <col min="13054" max="13054" width="28.5703125" style="19" customWidth="1"/>
    <col min="13055" max="13055" width="51.140625" style="19" customWidth="1"/>
    <col min="13056" max="13057" width="14" style="19" customWidth="1"/>
    <col min="13058" max="13058" width="14.28515625" style="19" customWidth="1"/>
    <col min="13059" max="13059" width="15.5703125" style="19" customWidth="1"/>
    <col min="13060" max="13309" width="9.140625" style="19"/>
    <col min="13310" max="13310" width="28.5703125" style="19" customWidth="1"/>
    <col min="13311" max="13311" width="51.140625" style="19" customWidth="1"/>
    <col min="13312" max="13313" width="14" style="19" customWidth="1"/>
    <col min="13314" max="13314" width="14.28515625" style="19" customWidth="1"/>
    <col min="13315" max="13315" width="15.5703125" style="19" customWidth="1"/>
    <col min="13316" max="13565" width="9.140625" style="19"/>
    <col min="13566" max="13566" width="28.5703125" style="19" customWidth="1"/>
    <col min="13567" max="13567" width="51.140625" style="19" customWidth="1"/>
    <col min="13568" max="13569" width="14" style="19" customWidth="1"/>
    <col min="13570" max="13570" width="14.28515625" style="19" customWidth="1"/>
    <col min="13571" max="13571" width="15.5703125" style="19" customWidth="1"/>
    <col min="13572" max="13821" width="9.140625" style="19"/>
    <col min="13822" max="13822" width="28.5703125" style="19" customWidth="1"/>
    <col min="13823" max="13823" width="51.140625" style="19" customWidth="1"/>
    <col min="13824" max="13825" width="14" style="19" customWidth="1"/>
    <col min="13826" max="13826" width="14.28515625" style="19" customWidth="1"/>
    <col min="13827" max="13827" width="15.5703125" style="19" customWidth="1"/>
    <col min="13828" max="14077" width="9.140625" style="19"/>
    <col min="14078" max="14078" width="28.5703125" style="19" customWidth="1"/>
    <col min="14079" max="14079" width="51.140625" style="19" customWidth="1"/>
    <col min="14080" max="14081" width="14" style="19" customWidth="1"/>
    <col min="14082" max="14082" width="14.28515625" style="19" customWidth="1"/>
    <col min="14083" max="14083" width="15.5703125" style="19" customWidth="1"/>
    <col min="14084" max="14333" width="9.140625" style="19"/>
    <col min="14334" max="14334" width="28.5703125" style="19" customWidth="1"/>
    <col min="14335" max="14335" width="51.140625" style="19" customWidth="1"/>
    <col min="14336" max="14337" width="14" style="19" customWidth="1"/>
    <col min="14338" max="14338" width="14.28515625" style="19" customWidth="1"/>
    <col min="14339" max="14339" width="15.5703125" style="19" customWidth="1"/>
    <col min="14340" max="14589" width="9.140625" style="19"/>
    <col min="14590" max="14590" width="28.5703125" style="19" customWidth="1"/>
    <col min="14591" max="14591" width="51.140625" style="19" customWidth="1"/>
    <col min="14592" max="14593" width="14" style="19" customWidth="1"/>
    <col min="14594" max="14594" width="14.28515625" style="19" customWidth="1"/>
    <col min="14595" max="14595" width="15.5703125" style="19" customWidth="1"/>
    <col min="14596" max="14845" width="9.140625" style="19"/>
    <col min="14846" max="14846" width="28.5703125" style="19" customWidth="1"/>
    <col min="14847" max="14847" width="51.140625" style="19" customWidth="1"/>
    <col min="14848" max="14849" width="14" style="19" customWidth="1"/>
    <col min="14850" max="14850" width="14.28515625" style="19" customWidth="1"/>
    <col min="14851" max="14851" width="15.5703125" style="19" customWidth="1"/>
    <col min="14852" max="15101" width="9.140625" style="19"/>
    <col min="15102" max="15102" width="28.5703125" style="19" customWidth="1"/>
    <col min="15103" max="15103" width="51.140625" style="19" customWidth="1"/>
    <col min="15104" max="15105" width="14" style="19" customWidth="1"/>
    <col min="15106" max="15106" width="14.28515625" style="19" customWidth="1"/>
    <col min="15107" max="15107" width="15.5703125" style="19" customWidth="1"/>
    <col min="15108" max="15357" width="9.140625" style="19"/>
    <col min="15358" max="15358" width="28.5703125" style="19" customWidth="1"/>
    <col min="15359" max="15359" width="51.140625" style="19" customWidth="1"/>
    <col min="15360" max="15361" width="14" style="19" customWidth="1"/>
    <col min="15362" max="15362" width="14.28515625" style="19" customWidth="1"/>
    <col min="15363" max="15363" width="15.5703125" style="19" customWidth="1"/>
    <col min="15364" max="15613" width="9.140625" style="19"/>
    <col min="15614" max="15614" width="28.5703125" style="19" customWidth="1"/>
    <col min="15615" max="15615" width="51.140625" style="19" customWidth="1"/>
    <col min="15616" max="15617" width="14" style="19" customWidth="1"/>
    <col min="15618" max="15618" width="14.28515625" style="19" customWidth="1"/>
    <col min="15619" max="15619" width="15.5703125" style="19" customWidth="1"/>
    <col min="15620" max="15869" width="9.140625" style="19"/>
    <col min="15870" max="15870" width="28.5703125" style="19" customWidth="1"/>
    <col min="15871" max="15871" width="51.140625" style="19" customWidth="1"/>
    <col min="15872" max="15873" width="14" style="19" customWidth="1"/>
    <col min="15874" max="15874" width="14.28515625" style="19" customWidth="1"/>
    <col min="15875" max="15875" width="15.5703125" style="19" customWidth="1"/>
    <col min="15876" max="16125" width="9.140625" style="19"/>
    <col min="16126" max="16126" width="28.5703125" style="19" customWidth="1"/>
    <col min="16127" max="16127" width="51.140625" style="19" customWidth="1"/>
    <col min="16128" max="16129" width="14" style="19" customWidth="1"/>
    <col min="16130" max="16130" width="14.28515625" style="19" customWidth="1"/>
    <col min="16131" max="16131" width="15.5703125" style="19" customWidth="1"/>
    <col min="16132" max="16384" width="9.140625" style="19"/>
  </cols>
  <sheetData>
    <row r="1" spans="1:4" x14ac:dyDescent="0.25">
      <c r="C1" s="34" t="s">
        <v>55</v>
      </c>
    </row>
    <row r="2" spans="1:4" s="1" customFormat="1" x14ac:dyDescent="0.25">
      <c r="A2" s="175" t="s">
        <v>86</v>
      </c>
      <c r="B2" s="175"/>
      <c r="C2" s="175"/>
      <c r="D2" s="35"/>
    </row>
    <row r="3" spans="1:4" s="1" customFormat="1" x14ac:dyDescent="0.25">
      <c r="A3" s="175" t="s">
        <v>0</v>
      </c>
      <c r="B3" s="175"/>
      <c r="C3" s="175"/>
      <c r="D3" s="35"/>
    </row>
    <row r="4" spans="1:4" x14ac:dyDescent="0.25">
      <c r="C4" s="34"/>
    </row>
    <row r="5" spans="1:4" ht="51" customHeight="1" x14ac:dyDescent="0.25">
      <c r="A5" s="173" t="s">
        <v>130</v>
      </c>
      <c r="B5" s="173"/>
      <c r="C5" s="173"/>
    </row>
    <row r="7" spans="1:4" s="42" customFormat="1" x14ac:dyDescent="0.3">
      <c r="A7" s="174" t="s">
        <v>35</v>
      </c>
      <c r="B7" s="174"/>
      <c r="C7" s="174"/>
    </row>
    <row r="8" spans="1:4" s="42" customFormat="1" x14ac:dyDescent="0.3">
      <c r="A8" s="44" t="s">
        <v>34</v>
      </c>
    </row>
    <row r="9" spans="1:4" s="42" customFormat="1" x14ac:dyDescent="0.3">
      <c r="A9" s="44"/>
    </row>
    <row r="10" spans="1:4" s="42" customFormat="1" x14ac:dyDescent="0.3">
      <c r="A10" s="29" t="s">
        <v>7</v>
      </c>
      <c r="B10" s="29" t="s">
        <v>8</v>
      </c>
    </row>
    <row r="11" spans="1:4" s="42" customFormat="1" x14ac:dyDescent="0.3">
      <c r="A11" s="29" t="s">
        <v>50</v>
      </c>
      <c r="B11" s="29" t="s">
        <v>51</v>
      </c>
    </row>
    <row r="12" spans="1:4" s="42" customFormat="1" x14ac:dyDescent="0.3">
      <c r="A12" s="43"/>
      <c r="B12" s="43"/>
    </row>
    <row r="13" spans="1:4" s="42" customFormat="1" x14ac:dyDescent="0.3">
      <c r="A13" s="46" t="s">
        <v>9</v>
      </c>
    </row>
    <row r="14" spans="1:4" s="42" customFormat="1" x14ac:dyDescent="0.3">
      <c r="A14" s="45"/>
    </row>
    <row r="15" spans="1:4" ht="51.75" x14ac:dyDescent="0.25">
      <c r="A15" s="29" t="s">
        <v>10</v>
      </c>
      <c r="B15" s="30" t="s">
        <v>50</v>
      </c>
      <c r="C15" s="16" t="s">
        <v>93</v>
      </c>
    </row>
    <row r="16" spans="1:4" x14ac:dyDescent="0.25">
      <c r="A16" s="29" t="s">
        <v>11</v>
      </c>
      <c r="B16" s="30" t="s">
        <v>52</v>
      </c>
      <c r="C16" s="26" t="s">
        <v>2</v>
      </c>
    </row>
    <row r="17" spans="1:3" ht="34.5" x14ac:dyDescent="0.3">
      <c r="A17" s="31" t="s">
        <v>12</v>
      </c>
      <c r="B17" s="30" t="s">
        <v>53</v>
      </c>
      <c r="C17" s="25"/>
    </row>
    <row r="18" spans="1:3" ht="51.75" x14ac:dyDescent="0.3">
      <c r="A18" s="31" t="s">
        <v>13</v>
      </c>
      <c r="B18" s="30" t="s">
        <v>88</v>
      </c>
      <c r="C18" s="25"/>
    </row>
    <row r="19" spans="1:3" ht="34.5" x14ac:dyDescent="0.3">
      <c r="A19" s="31" t="s">
        <v>14</v>
      </c>
      <c r="B19" s="30" t="s">
        <v>62</v>
      </c>
      <c r="C19" s="25"/>
    </row>
    <row r="20" spans="1:3" x14ac:dyDescent="0.25">
      <c r="A20" s="178" t="s">
        <v>15</v>
      </c>
      <c r="B20" s="179"/>
      <c r="C20" s="32"/>
    </row>
    <row r="21" spans="1:3" s="18" customFormat="1" x14ac:dyDescent="0.25">
      <c r="A21" s="176" t="str">
        <f>+'6'!A19:B19</f>
        <v>Պայմանագիր, հատ</v>
      </c>
      <c r="B21" s="177"/>
      <c r="C21" s="53">
        <f>+'6'!C19</f>
        <v>16</v>
      </c>
    </row>
    <row r="22" spans="1:3" x14ac:dyDescent="0.25">
      <c r="A22" s="172" t="s">
        <v>16</v>
      </c>
      <c r="B22" s="172"/>
      <c r="C22" s="33">
        <f>+'6'!C20</f>
        <v>61302.001000000011</v>
      </c>
    </row>
    <row r="24" spans="1:3" ht="51.75" x14ac:dyDescent="0.25">
      <c r="A24" s="29" t="s">
        <v>10</v>
      </c>
      <c r="B24" s="30" t="s">
        <v>50</v>
      </c>
      <c r="C24" s="52" t="s">
        <v>121</v>
      </c>
    </row>
    <row r="25" spans="1:3" x14ac:dyDescent="0.25">
      <c r="A25" s="29" t="s">
        <v>11</v>
      </c>
      <c r="B25" s="30" t="s">
        <v>100</v>
      </c>
      <c r="C25" s="26" t="s">
        <v>2</v>
      </c>
    </row>
    <row r="26" spans="1:3" ht="34.5" x14ac:dyDescent="0.3">
      <c r="A26" s="31" t="s">
        <v>12</v>
      </c>
      <c r="B26" s="30" t="s">
        <v>99</v>
      </c>
      <c r="C26" s="25"/>
    </row>
    <row r="27" spans="1:3" ht="34.5" x14ac:dyDescent="0.3">
      <c r="A27" s="31" t="s">
        <v>13</v>
      </c>
      <c r="B27" s="30" t="s">
        <v>101</v>
      </c>
      <c r="C27" s="25"/>
    </row>
    <row r="28" spans="1:3" ht="34.5" x14ac:dyDescent="0.3">
      <c r="A28" s="31" t="s">
        <v>14</v>
      </c>
      <c r="B28" s="30" t="s">
        <v>54</v>
      </c>
      <c r="C28" s="25"/>
    </row>
    <row r="29" spans="1:3" x14ac:dyDescent="0.25">
      <c r="A29" s="178" t="s">
        <v>15</v>
      </c>
      <c r="B29" s="179"/>
      <c r="C29" s="32"/>
    </row>
    <row r="30" spans="1:3" x14ac:dyDescent="0.25">
      <c r="A30" s="172" t="s">
        <v>16</v>
      </c>
      <c r="B30" s="172"/>
      <c r="C30" s="33">
        <f>+'6'!C37</f>
        <v>-61302.001000000011</v>
      </c>
    </row>
  </sheetData>
  <mergeCells count="9">
    <mergeCell ref="A30:B30"/>
    <mergeCell ref="A5:C5"/>
    <mergeCell ref="A7:C7"/>
    <mergeCell ref="A22:B22"/>
    <mergeCell ref="A2:C2"/>
    <mergeCell ref="A3:C3"/>
    <mergeCell ref="A21:B21"/>
    <mergeCell ref="A20:B20"/>
    <mergeCell ref="A29:B29"/>
  </mergeCells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7"/>
  <sheetViews>
    <sheetView topLeftCell="A25" zoomScaleNormal="100" zoomScaleSheetLayoutView="85" workbookViewId="0"/>
  </sheetViews>
  <sheetFormatPr defaultColWidth="8.28515625" defaultRowHeight="15" x14ac:dyDescent="0.25"/>
  <cols>
    <col min="1" max="1" width="28.5703125" style="18" customWidth="1"/>
    <col min="2" max="2" width="55.7109375" style="18" customWidth="1"/>
    <col min="3" max="3" width="36.85546875" style="18" customWidth="1"/>
    <col min="4" max="6" width="10.28515625" style="18" customWidth="1"/>
    <col min="7" max="253" width="8.28515625" style="18"/>
    <col min="254" max="254" width="28.5703125" style="18" customWidth="1"/>
    <col min="255" max="255" width="47.7109375" style="18" customWidth="1"/>
    <col min="256" max="258" width="13.85546875" style="18" customWidth="1"/>
    <col min="259" max="259" width="15.42578125" style="18" customWidth="1"/>
    <col min="260" max="509" width="8.28515625" style="18"/>
    <col min="510" max="510" width="28.5703125" style="18" customWidth="1"/>
    <col min="511" max="511" width="47.7109375" style="18" customWidth="1"/>
    <col min="512" max="514" width="13.85546875" style="18" customWidth="1"/>
    <col min="515" max="515" width="15.42578125" style="18" customWidth="1"/>
    <col min="516" max="765" width="8.28515625" style="18"/>
    <col min="766" max="766" width="28.5703125" style="18" customWidth="1"/>
    <col min="767" max="767" width="47.7109375" style="18" customWidth="1"/>
    <col min="768" max="770" width="13.85546875" style="18" customWidth="1"/>
    <col min="771" max="771" width="15.42578125" style="18" customWidth="1"/>
    <col min="772" max="1021" width="8.28515625" style="18"/>
    <col min="1022" max="1022" width="28.5703125" style="18" customWidth="1"/>
    <col min="1023" max="1023" width="47.7109375" style="18" customWidth="1"/>
    <col min="1024" max="1026" width="13.85546875" style="18" customWidth="1"/>
    <col min="1027" max="1027" width="15.42578125" style="18" customWidth="1"/>
    <col min="1028" max="1277" width="8.28515625" style="18"/>
    <col min="1278" max="1278" width="28.5703125" style="18" customWidth="1"/>
    <col min="1279" max="1279" width="47.7109375" style="18" customWidth="1"/>
    <col min="1280" max="1282" width="13.85546875" style="18" customWidth="1"/>
    <col min="1283" max="1283" width="15.42578125" style="18" customWidth="1"/>
    <col min="1284" max="1533" width="8.28515625" style="18"/>
    <col min="1534" max="1534" width="28.5703125" style="18" customWidth="1"/>
    <col min="1535" max="1535" width="47.7109375" style="18" customWidth="1"/>
    <col min="1536" max="1538" width="13.85546875" style="18" customWidth="1"/>
    <col min="1539" max="1539" width="15.42578125" style="18" customWidth="1"/>
    <col min="1540" max="1789" width="8.28515625" style="18"/>
    <col min="1790" max="1790" width="28.5703125" style="18" customWidth="1"/>
    <col min="1791" max="1791" width="47.7109375" style="18" customWidth="1"/>
    <col min="1792" max="1794" width="13.85546875" style="18" customWidth="1"/>
    <col min="1795" max="1795" width="15.42578125" style="18" customWidth="1"/>
    <col min="1796" max="2045" width="8.28515625" style="18"/>
    <col min="2046" max="2046" width="28.5703125" style="18" customWidth="1"/>
    <col min="2047" max="2047" width="47.7109375" style="18" customWidth="1"/>
    <col min="2048" max="2050" width="13.85546875" style="18" customWidth="1"/>
    <col min="2051" max="2051" width="15.42578125" style="18" customWidth="1"/>
    <col min="2052" max="2301" width="8.28515625" style="18"/>
    <col min="2302" max="2302" width="28.5703125" style="18" customWidth="1"/>
    <col min="2303" max="2303" width="47.7109375" style="18" customWidth="1"/>
    <col min="2304" max="2306" width="13.85546875" style="18" customWidth="1"/>
    <col min="2307" max="2307" width="15.42578125" style="18" customWidth="1"/>
    <col min="2308" max="2557" width="8.28515625" style="18"/>
    <col min="2558" max="2558" width="28.5703125" style="18" customWidth="1"/>
    <col min="2559" max="2559" width="47.7109375" style="18" customWidth="1"/>
    <col min="2560" max="2562" width="13.85546875" style="18" customWidth="1"/>
    <col min="2563" max="2563" width="15.42578125" style="18" customWidth="1"/>
    <col min="2564" max="2813" width="8.28515625" style="18"/>
    <col min="2814" max="2814" width="28.5703125" style="18" customWidth="1"/>
    <col min="2815" max="2815" width="47.7109375" style="18" customWidth="1"/>
    <col min="2816" max="2818" width="13.85546875" style="18" customWidth="1"/>
    <col min="2819" max="2819" width="15.42578125" style="18" customWidth="1"/>
    <col min="2820" max="3069" width="8.28515625" style="18"/>
    <col min="3070" max="3070" width="28.5703125" style="18" customWidth="1"/>
    <col min="3071" max="3071" width="47.7109375" style="18" customWidth="1"/>
    <col min="3072" max="3074" width="13.85546875" style="18" customWidth="1"/>
    <col min="3075" max="3075" width="15.42578125" style="18" customWidth="1"/>
    <col min="3076" max="3325" width="8.28515625" style="18"/>
    <col min="3326" max="3326" width="28.5703125" style="18" customWidth="1"/>
    <col min="3327" max="3327" width="47.7109375" style="18" customWidth="1"/>
    <col min="3328" max="3330" width="13.85546875" style="18" customWidth="1"/>
    <col min="3331" max="3331" width="15.42578125" style="18" customWidth="1"/>
    <col min="3332" max="3581" width="8.28515625" style="18"/>
    <col min="3582" max="3582" width="28.5703125" style="18" customWidth="1"/>
    <col min="3583" max="3583" width="47.7109375" style="18" customWidth="1"/>
    <col min="3584" max="3586" width="13.85546875" style="18" customWidth="1"/>
    <col min="3587" max="3587" width="15.42578125" style="18" customWidth="1"/>
    <col min="3588" max="3837" width="8.28515625" style="18"/>
    <col min="3838" max="3838" width="28.5703125" style="18" customWidth="1"/>
    <col min="3839" max="3839" width="47.7109375" style="18" customWidth="1"/>
    <col min="3840" max="3842" width="13.85546875" style="18" customWidth="1"/>
    <col min="3843" max="3843" width="15.42578125" style="18" customWidth="1"/>
    <col min="3844" max="4093" width="8.28515625" style="18"/>
    <col min="4094" max="4094" width="28.5703125" style="18" customWidth="1"/>
    <col min="4095" max="4095" width="47.7109375" style="18" customWidth="1"/>
    <col min="4096" max="4098" width="13.85546875" style="18" customWidth="1"/>
    <col min="4099" max="4099" width="15.42578125" style="18" customWidth="1"/>
    <col min="4100" max="4349" width="8.28515625" style="18"/>
    <col min="4350" max="4350" width="28.5703125" style="18" customWidth="1"/>
    <col min="4351" max="4351" width="47.7109375" style="18" customWidth="1"/>
    <col min="4352" max="4354" width="13.85546875" style="18" customWidth="1"/>
    <col min="4355" max="4355" width="15.42578125" style="18" customWidth="1"/>
    <col min="4356" max="4605" width="8.28515625" style="18"/>
    <col min="4606" max="4606" width="28.5703125" style="18" customWidth="1"/>
    <col min="4607" max="4607" width="47.7109375" style="18" customWidth="1"/>
    <col min="4608" max="4610" width="13.85546875" style="18" customWidth="1"/>
    <col min="4611" max="4611" width="15.42578125" style="18" customWidth="1"/>
    <col min="4612" max="4861" width="8.28515625" style="18"/>
    <col min="4862" max="4862" width="28.5703125" style="18" customWidth="1"/>
    <col min="4863" max="4863" width="47.7109375" style="18" customWidth="1"/>
    <col min="4864" max="4866" width="13.85546875" style="18" customWidth="1"/>
    <col min="4867" max="4867" width="15.42578125" style="18" customWidth="1"/>
    <col min="4868" max="5117" width="8.28515625" style="18"/>
    <col min="5118" max="5118" width="28.5703125" style="18" customWidth="1"/>
    <col min="5119" max="5119" width="47.7109375" style="18" customWidth="1"/>
    <col min="5120" max="5122" width="13.85546875" style="18" customWidth="1"/>
    <col min="5123" max="5123" width="15.42578125" style="18" customWidth="1"/>
    <col min="5124" max="5373" width="8.28515625" style="18"/>
    <col min="5374" max="5374" width="28.5703125" style="18" customWidth="1"/>
    <col min="5375" max="5375" width="47.7109375" style="18" customWidth="1"/>
    <col min="5376" max="5378" width="13.85546875" style="18" customWidth="1"/>
    <col min="5379" max="5379" width="15.42578125" style="18" customWidth="1"/>
    <col min="5380" max="5629" width="8.28515625" style="18"/>
    <col min="5630" max="5630" width="28.5703125" style="18" customWidth="1"/>
    <col min="5631" max="5631" width="47.7109375" style="18" customWidth="1"/>
    <col min="5632" max="5634" width="13.85546875" style="18" customWidth="1"/>
    <col min="5635" max="5635" width="15.42578125" style="18" customWidth="1"/>
    <col min="5636" max="5885" width="8.28515625" style="18"/>
    <col min="5886" max="5886" width="28.5703125" style="18" customWidth="1"/>
    <col min="5887" max="5887" width="47.7109375" style="18" customWidth="1"/>
    <col min="5888" max="5890" width="13.85546875" style="18" customWidth="1"/>
    <col min="5891" max="5891" width="15.42578125" style="18" customWidth="1"/>
    <col min="5892" max="6141" width="8.28515625" style="18"/>
    <col min="6142" max="6142" width="28.5703125" style="18" customWidth="1"/>
    <col min="6143" max="6143" width="47.7109375" style="18" customWidth="1"/>
    <col min="6144" max="6146" width="13.85546875" style="18" customWidth="1"/>
    <col min="6147" max="6147" width="15.42578125" style="18" customWidth="1"/>
    <col min="6148" max="6397" width="8.28515625" style="18"/>
    <col min="6398" max="6398" width="28.5703125" style="18" customWidth="1"/>
    <col min="6399" max="6399" width="47.7109375" style="18" customWidth="1"/>
    <col min="6400" max="6402" width="13.85546875" style="18" customWidth="1"/>
    <col min="6403" max="6403" width="15.42578125" style="18" customWidth="1"/>
    <col min="6404" max="6653" width="8.28515625" style="18"/>
    <col min="6654" max="6654" width="28.5703125" style="18" customWidth="1"/>
    <col min="6655" max="6655" width="47.7109375" style="18" customWidth="1"/>
    <col min="6656" max="6658" width="13.85546875" style="18" customWidth="1"/>
    <col min="6659" max="6659" width="15.42578125" style="18" customWidth="1"/>
    <col min="6660" max="6909" width="8.28515625" style="18"/>
    <col min="6910" max="6910" width="28.5703125" style="18" customWidth="1"/>
    <col min="6911" max="6911" width="47.7109375" style="18" customWidth="1"/>
    <col min="6912" max="6914" width="13.85546875" style="18" customWidth="1"/>
    <col min="6915" max="6915" width="15.42578125" style="18" customWidth="1"/>
    <col min="6916" max="7165" width="8.28515625" style="18"/>
    <col min="7166" max="7166" width="28.5703125" style="18" customWidth="1"/>
    <col min="7167" max="7167" width="47.7109375" style="18" customWidth="1"/>
    <col min="7168" max="7170" width="13.85546875" style="18" customWidth="1"/>
    <col min="7171" max="7171" width="15.42578125" style="18" customWidth="1"/>
    <col min="7172" max="7421" width="8.28515625" style="18"/>
    <col min="7422" max="7422" width="28.5703125" style="18" customWidth="1"/>
    <col min="7423" max="7423" width="47.7109375" style="18" customWidth="1"/>
    <col min="7424" max="7426" width="13.85546875" style="18" customWidth="1"/>
    <col min="7427" max="7427" width="15.42578125" style="18" customWidth="1"/>
    <col min="7428" max="7677" width="8.28515625" style="18"/>
    <col min="7678" max="7678" width="28.5703125" style="18" customWidth="1"/>
    <col min="7679" max="7679" width="47.7109375" style="18" customWidth="1"/>
    <col min="7680" max="7682" width="13.85546875" style="18" customWidth="1"/>
    <col min="7683" max="7683" width="15.42578125" style="18" customWidth="1"/>
    <col min="7684" max="7933" width="8.28515625" style="18"/>
    <col min="7934" max="7934" width="28.5703125" style="18" customWidth="1"/>
    <col min="7935" max="7935" width="47.7109375" style="18" customWidth="1"/>
    <col min="7936" max="7938" width="13.85546875" style="18" customWidth="1"/>
    <col min="7939" max="7939" width="15.42578125" style="18" customWidth="1"/>
    <col min="7940" max="8189" width="8.28515625" style="18"/>
    <col min="8190" max="8190" width="28.5703125" style="18" customWidth="1"/>
    <col min="8191" max="8191" width="47.7109375" style="18" customWidth="1"/>
    <col min="8192" max="8194" width="13.85546875" style="18" customWidth="1"/>
    <col min="8195" max="8195" width="15.42578125" style="18" customWidth="1"/>
    <col min="8196" max="8445" width="8.28515625" style="18"/>
    <col min="8446" max="8446" width="28.5703125" style="18" customWidth="1"/>
    <col min="8447" max="8447" width="47.7109375" style="18" customWidth="1"/>
    <col min="8448" max="8450" width="13.85546875" style="18" customWidth="1"/>
    <col min="8451" max="8451" width="15.42578125" style="18" customWidth="1"/>
    <col min="8452" max="8701" width="8.28515625" style="18"/>
    <col min="8702" max="8702" width="28.5703125" style="18" customWidth="1"/>
    <col min="8703" max="8703" width="47.7109375" style="18" customWidth="1"/>
    <col min="8704" max="8706" width="13.85546875" style="18" customWidth="1"/>
    <col min="8707" max="8707" width="15.42578125" style="18" customWidth="1"/>
    <col min="8708" max="8957" width="8.28515625" style="18"/>
    <col min="8958" max="8958" width="28.5703125" style="18" customWidth="1"/>
    <col min="8959" max="8959" width="47.7109375" style="18" customWidth="1"/>
    <col min="8960" max="8962" width="13.85546875" style="18" customWidth="1"/>
    <col min="8963" max="8963" width="15.42578125" style="18" customWidth="1"/>
    <col min="8964" max="9213" width="8.28515625" style="18"/>
    <col min="9214" max="9214" width="28.5703125" style="18" customWidth="1"/>
    <col min="9215" max="9215" width="47.7109375" style="18" customWidth="1"/>
    <col min="9216" max="9218" width="13.85546875" style="18" customWidth="1"/>
    <col min="9219" max="9219" width="15.42578125" style="18" customWidth="1"/>
    <col min="9220" max="9469" width="8.28515625" style="18"/>
    <col min="9470" max="9470" width="28.5703125" style="18" customWidth="1"/>
    <col min="9471" max="9471" width="47.7109375" style="18" customWidth="1"/>
    <col min="9472" max="9474" width="13.85546875" style="18" customWidth="1"/>
    <col min="9475" max="9475" width="15.42578125" style="18" customWidth="1"/>
    <col min="9476" max="9725" width="8.28515625" style="18"/>
    <col min="9726" max="9726" width="28.5703125" style="18" customWidth="1"/>
    <col min="9727" max="9727" width="47.7109375" style="18" customWidth="1"/>
    <col min="9728" max="9730" width="13.85546875" style="18" customWidth="1"/>
    <col min="9731" max="9731" width="15.42578125" style="18" customWidth="1"/>
    <col min="9732" max="9981" width="8.28515625" style="18"/>
    <col min="9982" max="9982" width="28.5703125" style="18" customWidth="1"/>
    <col min="9983" max="9983" width="47.7109375" style="18" customWidth="1"/>
    <col min="9984" max="9986" width="13.85546875" style="18" customWidth="1"/>
    <col min="9987" max="9987" width="15.42578125" style="18" customWidth="1"/>
    <col min="9988" max="10237" width="8.28515625" style="18"/>
    <col min="10238" max="10238" width="28.5703125" style="18" customWidth="1"/>
    <col min="10239" max="10239" width="47.7109375" style="18" customWidth="1"/>
    <col min="10240" max="10242" width="13.85546875" style="18" customWidth="1"/>
    <col min="10243" max="10243" width="15.42578125" style="18" customWidth="1"/>
    <col min="10244" max="10493" width="8.28515625" style="18"/>
    <col min="10494" max="10494" width="28.5703125" style="18" customWidth="1"/>
    <col min="10495" max="10495" width="47.7109375" style="18" customWidth="1"/>
    <col min="10496" max="10498" width="13.85546875" style="18" customWidth="1"/>
    <col min="10499" max="10499" width="15.42578125" style="18" customWidth="1"/>
    <col min="10500" max="10749" width="8.28515625" style="18"/>
    <col min="10750" max="10750" width="28.5703125" style="18" customWidth="1"/>
    <col min="10751" max="10751" width="47.7109375" style="18" customWidth="1"/>
    <col min="10752" max="10754" width="13.85546875" style="18" customWidth="1"/>
    <col min="10755" max="10755" width="15.42578125" style="18" customWidth="1"/>
    <col min="10756" max="11005" width="8.28515625" style="18"/>
    <col min="11006" max="11006" width="28.5703125" style="18" customWidth="1"/>
    <col min="11007" max="11007" width="47.7109375" style="18" customWidth="1"/>
    <col min="11008" max="11010" width="13.85546875" style="18" customWidth="1"/>
    <col min="11011" max="11011" width="15.42578125" style="18" customWidth="1"/>
    <col min="11012" max="11261" width="8.28515625" style="18"/>
    <col min="11262" max="11262" width="28.5703125" style="18" customWidth="1"/>
    <col min="11263" max="11263" width="47.7109375" style="18" customWidth="1"/>
    <col min="11264" max="11266" width="13.85546875" style="18" customWidth="1"/>
    <col min="11267" max="11267" width="15.42578125" style="18" customWidth="1"/>
    <col min="11268" max="11517" width="8.28515625" style="18"/>
    <col min="11518" max="11518" width="28.5703125" style="18" customWidth="1"/>
    <col min="11519" max="11519" width="47.7109375" style="18" customWidth="1"/>
    <col min="11520" max="11522" width="13.85546875" style="18" customWidth="1"/>
    <col min="11523" max="11523" width="15.42578125" style="18" customWidth="1"/>
    <col min="11524" max="11773" width="8.28515625" style="18"/>
    <col min="11774" max="11774" width="28.5703125" style="18" customWidth="1"/>
    <col min="11775" max="11775" width="47.7109375" style="18" customWidth="1"/>
    <col min="11776" max="11778" width="13.85546875" style="18" customWidth="1"/>
    <col min="11779" max="11779" width="15.42578125" style="18" customWidth="1"/>
    <col min="11780" max="12029" width="8.28515625" style="18"/>
    <col min="12030" max="12030" width="28.5703125" style="18" customWidth="1"/>
    <col min="12031" max="12031" width="47.7109375" style="18" customWidth="1"/>
    <col min="12032" max="12034" width="13.85546875" style="18" customWidth="1"/>
    <col min="12035" max="12035" width="15.42578125" style="18" customWidth="1"/>
    <col min="12036" max="12285" width="8.28515625" style="18"/>
    <col min="12286" max="12286" width="28.5703125" style="18" customWidth="1"/>
    <col min="12287" max="12287" width="47.7109375" style="18" customWidth="1"/>
    <col min="12288" max="12290" width="13.85546875" style="18" customWidth="1"/>
    <col min="12291" max="12291" width="15.42578125" style="18" customWidth="1"/>
    <col min="12292" max="12541" width="8.28515625" style="18"/>
    <col min="12542" max="12542" width="28.5703125" style="18" customWidth="1"/>
    <col min="12543" max="12543" width="47.7109375" style="18" customWidth="1"/>
    <col min="12544" max="12546" width="13.85546875" style="18" customWidth="1"/>
    <col min="12547" max="12547" width="15.42578125" style="18" customWidth="1"/>
    <col min="12548" max="12797" width="8.28515625" style="18"/>
    <col min="12798" max="12798" width="28.5703125" style="18" customWidth="1"/>
    <col min="12799" max="12799" width="47.7109375" style="18" customWidth="1"/>
    <col min="12800" max="12802" width="13.85546875" style="18" customWidth="1"/>
    <col min="12803" max="12803" width="15.42578125" style="18" customWidth="1"/>
    <col min="12804" max="13053" width="8.28515625" style="18"/>
    <col min="13054" max="13054" width="28.5703125" style="18" customWidth="1"/>
    <col min="13055" max="13055" width="47.7109375" style="18" customWidth="1"/>
    <col min="13056" max="13058" width="13.85546875" style="18" customWidth="1"/>
    <col min="13059" max="13059" width="15.42578125" style="18" customWidth="1"/>
    <col min="13060" max="13309" width="8.28515625" style="18"/>
    <col min="13310" max="13310" width="28.5703125" style="18" customWidth="1"/>
    <col min="13311" max="13311" width="47.7109375" style="18" customWidth="1"/>
    <col min="13312" max="13314" width="13.85546875" style="18" customWidth="1"/>
    <col min="13315" max="13315" width="15.42578125" style="18" customWidth="1"/>
    <col min="13316" max="13565" width="8.28515625" style="18"/>
    <col min="13566" max="13566" width="28.5703125" style="18" customWidth="1"/>
    <col min="13567" max="13567" width="47.7109375" style="18" customWidth="1"/>
    <col min="13568" max="13570" width="13.85546875" style="18" customWidth="1"/>
    <col min="13571" max="13571" width="15.42578125" style="18" customWidth="1"/>
    <col min="13572" max="13821" width="8.28515625" style="18"/>
    <col min="13822" max="13822" width="28.5703125" style="18" customWidth="1"/>
    <col min="13823" max="13823" width="47.7109375" style="18" customWidth="1"/>
    <col min="13824" max="13826" width="13.85546875" style="18" customWidth="1"/>
    <col min="13827" max="13827" width="15.42578125" style="18" customWidth="1"/>
    <col min="13828" max="14077" width="8.28515625" style="18"/>
    <col min="14078" max="14078" width="28.5703125" style="18" customWidth="1"/>
    <col min="14079" max="14079" width="47.7109375" style="18" customWidth="1"/>
    <col min="14080" max="14082" width="13.85546875" style="18" customWidth="1"/>
    <col min="14083" max="14083" width="15.42578125" style="18" customWidth="1"/>
    <col min="14084" max="14333" width="8.28515625" style="18"/>
    <col min="14334" max="14334" width="28.5703125" style="18" customWidth="1"/>
    <col min="14335" max="14335" width="47.7109375" style="18" customWidth="1"/>
    <col min="14336" max="14338" width="13.85546875" style="18" customWidth="1"/>
    <col min="14339" max="14339" width="15.42578125" style="18" customWidth="1"/>
    <col min="14340" max="14589" width="8.28515625" style="18"/>
    <col min="14590" max="14590" width="28.5703125" style="18" customWidth="1"/>
    <col min="14591" max="14591" width="47.7109375" style="18" customWidth="1"/>
    <col min="14592" max="14594" width="13.85546875" style="18" customWidth="1"/>
    <col min="14595" max="14595" width="15.42578125" style="18" customWidth="1"/>
    <col min="14596" max="14845" width="8.28515625" style="18"/>
    <col min="14846" max="14846" width="28.5703125" style="18" customWidth="1"/>
    <col min="14847" max="14847" width="47.7109375" style="18" customWidth="1"/>
    <col min="14848" max="14850" width="13.85546875" style="18" customWidth="1"/>
    <col min="14851" max="14851" width="15.42578125" style="18" customWidth="1"/>
    <col min="14852" max="15101" width="8.28515625" style="18"/>
    <col min="15102" max="15102" width="28.5703125" style="18" customWidth="1"/>
    <col min="15103" max="15103" width="47.7109375" style="18" customWidth="1"/>
    <col min="15104" max="15106" width="13.85546875" style="18" customWidth="1"/>
    <col min="15107" max="15107" width="15.42578125" style="18" customWidth="1"/>
    <col min="15108" max="15357" width="8.28515625" style="18"/>
    <col min="15358" max="15358" width="28.5703125" style="18" customWidth="1"/>
    <col min="15359" max="15359" width="47.7109375" style="18" customWidth="1"/>
    <col min="15360" max="15362" width="13.85546875" style="18" customWidth="1"/>
    <col min="15363" max="15363" width="15.42578125" style="18" customWidth="1"/>
    <col min="15364" max="15613" width="8.28515625" style="18"/>
    <col min="15614" max="15614" width="28.5703125" style="18" customWidth="1"/>
    <col min="15615" max="15615" width="47.7109375" style="18" customWidth="1"/>
    <col min="15616" max="15618" width="13.85546875" style="18" customWidth="1"/>
    <col min="15619" max="15619" width="15.42578125" style="18" customWidth="1"/>
    <col min="15620" max="15869" width="8.28515625" style="18"/>
    <col min="15870" max="15870" width="28.5703125" style="18" customWidth="1"/>
    <col min="15871" max="15871" width="47.7109375" style="18" customWidth="1"/>
    <col min="15872" max="15874" width="13.85546875" style="18" customWidth="1"/>
    <col min="15875" max="15875" width="15.42578125" style="18" customWidth="1"/>
    <col min="15876" max="16125" width="8.28515625" style="18"/>
    <col min="16126" max="16126" width="28.5703125" style="18" customWidth="1"/>
    <col min="16127" max="16127" width="47.7109375" style="18" customWidth="1"/>
    <col min="16128" max="16130" width="13.85546875" style="18" customWidth="1"/>
    <col min="16131" max="16131" width="15.42578125" style="18" customWidth="1"/>
    <col min="16132" max="16384" width="8.28515625" style="18"/>
  </cols>
  <sheetData>
    <row r="1" spans="1:4" ht="21" customHeight="1" x14ac:dyDescent="0.25">
      <c r="C1" s="34" t="s">
        <v>59</v>
      </c>
    </row>
    <row r="2" spans="1:4" s="1" customFormat="1" ht="21" customHeight="1" x14ac:dyDescent="0.25">
      <c r="A2" s="175" t="s">
        <v>86</v>
      </c>
      <c r="B2" s="175"/>
      <c r="C2" s="175"/>
      <c r="D2" s="35"/>
    </row>
    <row r="3" spans="1:4" s="1" customFormat="1" ht="21" customHeight="1" x14ac:dyDescent="0.25">
      <c r="A3" s="175" t="s">
        <v>0</v>
      </c>
      <c r="B3" s="175"/>
      <c r="C3" s="175"/>
      <c r="D3" s="35"/>
    </row>
    <row r="4" spans="1:4" ht="71.25" customHeight="1" x14ac:dyDescent="0.3">
      <c r="A4" s="188" t="s">
        <v>96</v>
      </c>
      <c r="B4" s="188"/>
      <c r="C4" s="188"/>
    </row>
    <row r="5" spans="1:4" ht="17.25" x14ac:dyDescent="0.25">
      <c r="A5" s="36"/>
      <c r="B5" s="36"/>
      <c r="C5" s="36" t="s">
        <v>56</v>
      </c>
    </row>
    <row r="6" spans="1:4" ht="17.25" x14ac:dyDescent="0.25">
      <c r="A6" s="189" t="s">
        <v>35</v>
      </c>
      <c r="B6" s="189"/>
      <c r="C6" s="189"/>
    </row>
    <row r="7" spans="1:4" ht="17.25" x14ac:dyDescent="0.25">
      <c r="A7" s="37" t="s">
        <v>57</v>
      </c>
      <c r="B7" s="37"/>
      <c r="C7" s="37"/>
    </row>
    <row r="8" spans="1:4" ht="17.25" x14ac:dyDescent="0.25">
      <c r="A8" s="25" t="s">
        <v>7</v>
      </c>
      <c r="B8" s="38" t="s">
        <v>8</v>
      </c>
      <c r="C8" s="39"/>
    </row>
    <row r="9" spans="1:4" ht="17.25" x14ac:dyDescent="0.25">
      <c r="A9" s="20" t="s">
        <v>50</v>
      </c>
      <c r="B9" s="21" t="s">
        <v>51</v>
      </c>
      <c r="C9" s="22"/>
    </row>
    <row r="10" spans="1:4" ht="17.25" x14ac:dyDescent="0.25">
      <c r="A10" s="23"/>
      <c r="B10" s="23"/>
      <c r="C10" s="23"/>
    </row>
    <row r="11" spans="1:4" s="24" customFormat="1" ht="17.25" x14ac:dyDescent="0.25">
      <c r="A11" s="37" t="s">
        <v>9</v>
      </c>
      <c r="B11" s="39"/>
      <c r="C11" s="39"/>
    </row>
    <row r="12" spans="1:4" ht="17.25" x14ac:dyDescent="0.25">
      <c r="A12" s="23"/>
      <c r="B12" s="23"/>
      <c r="C12" s="23"/>
    </row>
    <row r="13" spans="1:4" ht="51" customHeight="1" x14ac:dyDescent="0.25">
      <c r="A13" s="25" t="s">
        <v>10</v>
      </c>
      <c r="B13" s="20" t="s">
        <v>50</v>
      </c>
      <c r="C13" s="52" t="s">
        <v>94</v>
      </c>
    </row>
    <row r="14" spans="1:4" ht="17.25" x14ac:dyDescent="0.25">
      <c r="A14" s="25" t="s">
        <v>11</v>
      </c>
      <c r="B14" s="20" t="s">
        <v>52</v>
      </c>
      <c r="C14" s="26" t="s">
        <v>2</v>
      </c>
    </row>
    <row r="15" spans="1:4" ht="34.5" x14ac:dyDescent="0.25">
      <c r="A15" s="25" t="s">
        <v>12</v>
      </c>
      <c r="B15" s="20" t="s">
        <v>53</v>
      </c>
      <c r="C15" s="180"/>
    </row>
    <row r="16" spans="1:4" ht="69" x14ac:dyDescent="0.25">
      <c r="A16" s="25" t="s">
        <v>13</v>
      </c>
      <c r="B16" s="20" t="s">
        <v>81</v>
      </c>
      <c r="C16" s="181"/>
    </row>
    <row r="17" spans="1:3" ht="51.75" x14ac:dyDescent="0.25">
      <c r="A17" s="25" t="s">
        <v>14</v>
      </c>
      <c r="B17" s="20" t="s">
        <v>62</v>
      </c>
      <c r="C17" s="181"/>
    </row>
    <row r="18" spans="1:3" ht="17.25" x14ac:dyDescent="0.25">
      <c r="A18" s="187" t="s">
        <v>15</v>
      </c>
      <c r="B18" s="187"/>
      <c r="C18" s="25"/>
    </row>
    <row r="19" spans="1:3" ht="17.25" x14ac:dyDescent="0.25">
      <c r="A19" s="182" t="s">
        <v>122</v>
      </c>
      <c r="B19" s="183"/>
      <c r="C19" s="27">
        <v>16</v>
      </c>
    </row>
    <row r="20" spans="1:3" ht="17.25" x14ac:dyDescent="0.25">
      <c r="A20" s="182" t="s">
        <v>16</v>
      </c>
      <c r="B20" s="183"/>
      <c r="C20" s="28">
        <f>+'3'!G30</f>
        <v>61302.001000000011</v>
      </c>
    </row>
    <row r="21" spans="1:3" ht="17.25" x14ac:dyDescent="0.25">
      <c r="A21" s="19"/>
      <c r="B21" s="19"/>
      <c r="C21" s="19"/>
    </row>
    <row r="22" spans="1:3" ht="17.25" x14ac:dyDescent="0.25">
      <c r="A22" s="23"/>
      <c r="B22" s="23"/>
      <c r="C22" s="23"/>
    </row>
    <row r="23" spans="1:3" ht="17.25" x14ac:dyDescent="0.25">
      <c r="C23" s="40" t="s">
        <v>89</v>
      </c>
    </row>
    <row r="24" spans="1:3" ht="17.25" x14ac:dyDescent="0.25">
      <c r="A24" s="189" t="s">
        <v>85</v>
      </c>
      <c r="B24" s="189"/>
      <c r="C24" s="189"/>
    </row>
    <row r="25" spans="1:3" ht="17.25" x14ac:dyDescent="0.25">
      <c r="A25" s="37" t="s">
        <v>57</v>
      </c>
      <c r="B25" s="37"/>
      <c r="C25" s="37"/>
    </row>
    <row r="26" spans="1:3" ht="17.25" x14ac:dyDescent="0.25">
      <c r="A26" s="25" t="s">
        <v>7</v>
      </c>
      <c r="B26" s="38" t="s">
        <v>8</v>
      </c>
      <c r="C26" s="39"/>
    </row>
    <row r="27" spans="1:3" ht="17.25" x14ac:dyDescent="0.25">
      <c r="A27" s="20" t="s">
        <v>50</v>
      </c>
      <c r="B27" s="21" t="s">
        <v>51</v>
      </c>
      <c r="C27" s="22"/>
    </row>
    <row r="28" spans="1:3" ht="17.25" x14ac:dyDescent="0.25">
      <c r="A28" s="23"/>
      <c r="B28" s="22"/>
      <c r="C28" s="22"/>
    </row>
    <row r="29" spans="1:3" ht="17.25" x14ac:dyDescent="0.25">
      <c r="A29" s="190" t="s">
        <v>9</v>
      </c>
      <c r="B29" s="190"/>
      <c r="C29" s="190"/>
    </row>
    <row r="30" spans="1:3" ht="17.25" x14ac:dyDescent="0.25">
      <c r="A30" s="41"/>
      <c r="B30" s="41"/>
      <c r="C30" s="41"/>
    </row>
    <row r="31" spans="1:3" ht="17.25" customHeight="1" x14ac:dyDescent="0.25">
      <c r="A31" s="25" t="s">
        <v>10</v>
      </c>
      <c r="B31" s="20" t="s">
        <v>50</v>
      </c>
      <c r="C31" s="52" t="s">
        <v>95</v>
      </c>
    </row>
    <row r="32" spans="1:3" ht="17.25" x14ac:dyDescent="0.25">
      <c r="A32" s="25" t="s">
        <v>11</v>
      </c>
      <c r="B32" s="20" t="s">
        <v>100</v>
      </c>
      <c r="C32" s="26" t="s">
        <v>2</v>
      </c>
    </row>
    <row r="33" spans="1:3" s="19" customFormat="1" ht="34.5" x14ac:dyDescent="0.25">
      <c r="A33" s="25" t="s">
        <v>12</v>
      </c>
      <c r="B33" s="20" t="s">
        <v>99</v>
      </c>
      <c r="C33" s="180"/>
    </row>
    <row r="34" spans="1:3" ht="34.5" x14ac:dyDescent="0.25">
      <c r="A34" s="25" t="s">
        <v>13</v>
      </c>
      <c r="B34" s="20" t="s">
        <v>101</v>
      </c>
      <c r="C34" s="181"/>
    </row>
    <row r="35" spans="1:3" ht="51.75" x14ac:dyDescent="0.25">
      <c r="A35" s="25" t="s">
        <v>14</v>
      </c>
      <c r="B35" s="20" t="s">
        <v>54</v>
      </c>
      <c r="C35" s="184"/>
    </row>
    <row r="36" spans="1:3" ht="17.25" x14ac:dyDescent="0.25">
      <c r="A36" s="185" t="s">
        <v>15</v>
      </c>
      <c r="B36" s="186"/>
      <c r="C36" s="25"/>
    </row>
    <row r="37" spans="1:3" ht="17.25" x14ac:dyDescent="0.25">
      <c r="A37" s="182" t="s">
        <v>16</v>
      </c>
      <c r="B37" s="183"/>
      <c r="C37" s="28">
        <f>-C20</f>
        <v>-61302.001000000011</v>
      </c>
    </row>
  </sheetData>
  <mergeCells count="13">
    <mergeCell ref="A2:C2"/>
    <mergeCell ref="A3:C3"/>
    <mergeCell ref="C15:C17"/>
    <mergeCell ref="A19:B19"/>
    <mergeCell ref="A37:B37"/>
    <mergeCell ref="C33:C35"/>
    <mergeCell ref="A36:B36"/>
    <mergeCell ref="A18:B18"/>
    <mergeCell ref="A4:C4"/>
    <mergeCell ref="A6:C6"/>
    <mergeCell ref="A29:C29"/>
    <mergeCell ref="A20:B20"/>
    <mergeCell ref="A24:C24"/>
  </mergeCells>
  <pageMargins left="0.54" right="0.41" top="0.33" bottom="0.33" header="0.31496062992125984" footer="0.31496062992125984"/>
  <pageSetup paperSize="9" scale="69" orientation="portrait" r:id="rId1"/>
  <ignoredErrors>
    <ignoredError sqref="B13:B14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topLeftCell="A4" workbookViewId="0">
      <selection activeCell="J9" sqref="J9"/>
    </sheetView>
  </sheetViews>
  <sheetFormatPr defaultRowHeight="17.25" x14ac:dyDescent="0.25"/>
  <cols>
    <col min="1" max="1" width="17.28515625" style="13" customWidth="1"/>
    <col min="2" max="2" width="57.5703125" style="14" bestFit="1" customWidth="1"/>
    <col min="3" max="3" width="11.5703125" style="14" bestFit="1" customWidth="1"/>
    <col min="4" max="4" width="10.85546875" style="14" customWidth="1"/>
    <col min="5" max="5" width="19.7109375" style="15" customWidth="1"/>
    <col min="6" max="6" width="9.140625" style="15" customWidth="1"/>
    <col min="7" max="7" width="20.140625" style="15" customWidth="1"/>
    <col min="8" max="9" width="9.140625" style="14"/>
    <col min="10" max="10" width="14.28515625" style="14" bestFit="1" customWidth="1"/>
    <col min="11" max="16384" width="9.140625" style="14"/>
  </cols>
  <sheetData>
    <row r="1" spans="1:7" s="127" customFormat="1" ht="17.25" customHeight="1" x14ac:dyDescent="0.25">
      <c r="A1" s="197" t="s">
        <v>149</v>
      </c>
      <c r="B1" s="197"/>
      <c r="C1" s="197"/>
      <c r="D1" s="197"/>
      <c r="E1" s="197"/>
      <c r="F1" s="197"/>
      <c r="G1" s="197"/>
    </row>
    <row r="2" spans="1:7" s="127" customFormat="1" ht="17.25" customHeight="1" x14ac:dyDescent="0.25">
      <c r="A2" s="197" t="s">
        <v>91</v>
      </c>
      <c r="B2" s="197"/>
      <c r="C2" s="197"/>
      <c r="D2" s="197"/>
      <c r="E2" s="197"/>
      <c r="F2" s="197"/>
      <c r="G2" s="197"/>
    </row>
    <row r="3" spans="1:7" s="127" customFormat="1" ht="17.25" customHeight="1" x14ac:dyDescent="0.25">
      <c r="A3" s="197" t="s">
        <v>0</v>
      </c>
      <c r="B3" s="197"/>
      <c r="C3" s="197"/>
      <c r="D3" s="197"/>
      <c r="E3" s="197"/>
      <c r="F3" s="197"/>
      <c r="G3" s="197"/>
    </row>
    <row r="5" spans="1:7" ht="55.5" customHeight="1" x14ac:dyDescent="0.25">
      <c r="A5" s="198" t="s">
        <v>90</v>
      </c>
      <c r="B5" s="198"/>
      <c r="C5" s="198"/>
      <c r="D5" s="198"/>
      <c r="E5" s="198"/>
      <c r="F5" s="198"/>
      <c r="G5" s="198"/>
    </row>
    <row r="6" spans="1:7" ht="87.75" customHeight="1" x14ac:dyDescent="0.25">
      <c r="A6" s="199" t="s">
        <v>63</v>
      </c>
      <c r="B6" s="192" t="s">
        <v>64</v>
      </c>
      <c r="C6" s="192" t="s">
        <v>65</v>
      </c>
      <c r="D6" s="192" t="s">
        <v>66</v>
      </c>
      <c r="E6" s="200" t="s">
        <v>67</v>
      </c>
      <c r="F6" s="200" t="s">
        <v>93</v>
      </c>
      <c r="G6" s="200"/>
    </row>
    <row r="7" spans="1:7" ht="34.5" customHeight="1" x14ac:dyDescent="0.25">
      <c r="A7" s="199"/>
      <c r="B7" s="192"/>
      <c r="C7" s="192"/>
      <c r="D7" s="192"/>
      <c r="E7" s="200"/>
      <c r="F7" s="2" t="s">
        <v>68</v>
      </c>
      <c r="G7" s="2" t="s">
        <v>69</v>
      </c>
    </row>
    <row r="8" spans="1:7" ht="22.5" customHeight="1" x14ac:dyDescent="0.25">
      <c r="A8" s="191" t="s">
        <v>38</v>
      </c>
      <c r="B8" s="191"/>
      <c r="C8" s="191"/>
      <c r="D8" s="191"/>
      <c r="E8" s="191"/>
      <c r="F8" s="191"/>
      <c r="G8" s="2">
        <f>+G11</f>
        <v>61302.000999999997</v>
      </c>
    </row>
    <row r="9" spans="1:7" ht="29.25" customHeight="1" x14ac:dyDescent="0.25">
      <c r="A9" s="115" t="s">
        <v>70</v>
      </c>
      <c r="B9" s="115" t="s">
        <v>71</v>
      </c>
      <c r="C9" s="115" t="s">
        <v>72</v>
      </c>
      <c r="D9" s="192" t="s">
        <v>43</v>
      </c>
      <c r="E9" s="192"/>
      <c r="F9" s="192"/>
      <c r="G9" s="2">
        <f>+G10</f>
        <v>61302.000999999997</v>
      </c>
    </row>
    <row r="10" spans="1:7" s="48" customFormat="1" ht="24" customHeight="1" x14ac:dyDescent="0.25">
      <c r="A10" s="116" t="s">
        <v>73</v>
      </c>
      <c r="B10" s="193" t="s">
        <v>36</v>
      </c>
      <c r="C10" s="193"/>
      <c r="D10" s="193"/>
      <c r="E10" s="193"/>
      <c r="F10" s="193"/>
      <c r="G10" s="47">
        <f>G11</f>
        <v>61302.000999999997</v>
      </c>
    </row>
    <row r="11" spans="1:7" ht="25.5" customHeight="1" x14ac:dyDescent="0.25">
      <c r="A11" s="194" t="s">
        <v>74</v>
      </c>
      <c r="B11" s="195"/>
      <c r="C11" s="195"/>
      <c r="D11" s="195"/>
      <c r="E11" s="195"/>
      <c r="F11" s="196"/>
      <c r="G11" s="2">
        <f>SUM(G12:G27)</f>
        <v>61302.000999999997</v>
      </c>
    </row>
    <row r="12" spans="1:7" s="48" customFormat="1" ht="21" customHeight="1" x14ac:dyDescent="0.25">
      <c r="A12" s="116">
        <v>98111140</v>
      </c>
      <c r="B12" s="116" t="s">
        <v>124</v>
      </c>
      <c r="C12" s="49" t="s">
        <v>125</v>
      </c>
      <c r="D12" s="116" t="s">
        <v>123</v>
      </c>
      <c r="E12" s="47">
        <v>3655832</v>
      </c>
      <c r="F12" s="50">
        <v>1</v>
      </c>
      <c r="G12" s="47">
        <f t="shared" ref="G12:G27" si="0">+E12/1000</f>
        <v>3655.8319999999999</v>
      </c>
    </row>
    <row r="13" spans="1:7" s="48" customFormat="1" ht="24" customHeight="1" x14ac:dyDescent="0.25">
      <c r="A13" s="116">
        <v>98111140</v>
      </c>
      <c r="B13" s="116" t="s">
        <v>124</v>
      </c>
      <c r="C13" s="49" t="s">
        <v>125</v>
      </c>
      <c r="D13" s="116" t="s">
        <v>123</v>
      </c>
      <c r="E13" s="47">
        <v>11289700</v>
      </c>
      <c r="F13" s="50">
        <v>1</v>
      </c>
      <c r="G13" s="47">
        <f t="shared" si="0"/>
        <v>11289.7</v>
      </c>
    </row>
    <row r="14" spans="1:7" s="48" customFormat="1" ht="22.5" customHeight="1" x14ac:dyDescent="0.25">
      <c r="A14" s="116">
        <v>98111140</v>
      </c>
      <c r="B14" s="116" t="s">
        <v>124</v>
      </c>
      <c r="C14" s="49" t="s">
        <v>125</v>
      </c>
      <c r="D14" s="116" t="s">
        <v>123</v>
      </c>
      <c r="E14" s="47">
        <v>9236600</v>
      </c>
      <c r="F14" s="50">
        <v>1</v>
      </c>
      <c r="G14" s="47">
        <f t="shared" si="0"/>
        <v>9236.6</v>
      </c>
    </row>
    <row r="15" spans="1:7" s="48" customFormat="1" ht="22.5" customHeight="1" x14ac:dyDescent="0.25">
      <c r="A15" s="116">
        <v>98111140</v>
      </c>
      <c r="B15" s="116" t="s">
        <v>124</v>
      </c>
      <c r="C15" s="49" t="s">
        <v>125</v>
      </c>
      <c r="D15" s="116" t="s">
        <v>123</v>
      </c>
      <c r="E15" s="47">
        <v>1389373</v>
      </c>
      <c r="F15" s="50">
        <v>1</v>
      </c>
      <c r="G15" s="47">
        <f t="shared" si="0"/>
        <v>1389.373</v>
      </c>
    </row>
    <row r="16" spans="1:7" s="48" customFormat="1" ht="22.5" customHeight="1" x14ac:dyDescent="0.25">
      <c r="A16" s="116">
        <v>98111140</v>
      </c>
      <c r="B16" s="116" t="s">
        <v>124</v>
      </c>
      <c r="C16" s="49" t="s">
        <v>125</v>
      </c>
      <c r="D16" s="116" t="s">
        <v>123</v>
      </c>
      <c r="E16" s="47">
        <v>6783200</v>
      </c>
      <c r="F16" s="50">
        <v>1</v>
      </c>
      <c r="G16" s="47">
        <f t="shared" si="0"/>
        <v>6783.2</v>
      </c>
    </row>
    <row r="17" spans="1:7" s="48" customFormat="1" ht="24" customHeight="1" x14ac:dyDescent="0.25">
      <c r="A17" s="116">
        <v>98111140</v>
      </c>
      <c r="B17" s="116" t="s">
        <v>124</v>
      </c>
      <c r="C17" s="49" t="s">
        <v>125</v>
      </c>
      <c r="D17" s="116" t="s">
        <v>123</v>
      </c>
      <c r="E17" s="47">
        <v>1249046</v>
      </c>
      <c r="F17" s="50">
        <v>1</v>
      </c>
      <c r="G17" s="47">
        <f t="shared" si="0"/>
        <v>1249.046</v>
      </c>
    </row>
    <row r="18" spans="1:7" s="48" customFormat="1" ht="24" customHeight="1" x14ac:dyDescent="0.25">
      <c r="A18" s="116">
        <v>98111140</v>
      </c>
      <c r="B18" s="116" t="s">
        <v>124</v>
      </c>
      <c r="C18" s="49" t="s">
        <v>125</v>
      </c>
      <c r="D18" s="116" t="s">
        <v>123</v>
      </c>
      <c r="E18" s="47">
        <v>12758300</v>
      </c>
      <c r="F18" s="50">
        <v>1</v>
      </c>
      <c r="G18" s="47">
        <f t="shared" si="0"/>
        <v>12758.3</v>
      </c>
    </row>
    <row r="19" spans="1:7" s="48" customFormat="1" ht="24" customHeight="1" x14ac:dyDescent="0.25">
      <c r="A19" s="116">
        <v>98111140</v>
      </c>
      <c r="B19" s="116" t="s">
        <v>124</v>
      </c>
      <c r="C19" s="49" t="s">
        <v>125</v>
      </c>
      <c r="D19" s="116" t="s">
        <v>123</v>
      </c>
      <c r="E19" s="47">
        <v>1961876</v>
      </c>
      <c r="F19" s="50">
        <v>1</v>
      </c>
      <c r="G19" s="47">
        <f t="shared" si="0"/>
        <v>1961.876</v>
      </c>
    </row>
    <row r="20" spans="1:7" s="48" customFormat="1" ht="24" customHeight="1" x14ac:dyDescent="0.25">
      <c r="A20" s="116">
        <v>98111140</v>
      </c>
      <c r="B20" s="116" t="s">
        <v>124</v>
      </c>
      <c r="C20" s="49" t="s">
        <v>125</v>
      </c>
      <c r="D20" s="116" t="s">
        <v>123</v>
      </c>
      <c r="E20" s="47">
        <v>1080979</v>
      </c>
      <c r="F20" s="50">
        <v>1</v>
      </c>
      <c r="G20" s="47">
        <f t="shared" si="0"/>
        <v>1080.979</v>
      </c>
    </row>
    <row r="21" spans="1:7" s="48" customFormat="1" ht="24" customHeight="1" x14ac:dyDescent="0.25">
      <c r="A21" s="116">
        <v>98111140</v>
      </c>
      <c r="B21" s="116" t="s">
        <v>124</v>
      </c>
      <c r="C21" s="49" t="s">
        <v>125</v>
      </c>
      <c r="D21" s="116" t="s">
        <v>123</v>
      </c>
      <c r="E21" s="47">
        <v>1764927</v>
      </c>
      <c r="F21" s="50">
        <v>1</v>
      </c>
      <c r="G21" s="47">
        <f t="shared" si="0"/>
        <v>1764.9269999999999</v>
      </c>
    </row>
    <row r="22" spans="1:7" s="48" customFormat="1" ht="24" customHeight="1" x14ac:dyDescent="0.25">
      <c r="A22" s="116">
        <v>98111140</v>
      </c>
      <c r="B22" s="116" t="s">
        <v>124</v>
      </c>
      <c r="C22" s="49" t="s">
        <v>125</v>
      </c>
      <c r="D22" s="116" t="s">
        <v>123</v>
      </c>
      <c r="E22" s="47">
        <v>2848147</v>
      </c>
      <c r="F22" s="50">
        <v>1</v>
      </c>
      <c r="G22" s="47">
        <f t="shared" si="0"/>
        <v>2848.1469999999999</v>
      </c>
    </row>
    <row r="23" spans="1:7" s="48" customFormat="1" ht="24" customHeight="1" x14ac:dyDescent="0.25">
      <c r="A23" s="116">
        <v>98111140</v>
      </c>
      <c r="B23" s="116" t="s">
        <v>124</v>
      </c>
      <c r="C23" s="49" t="s">
        <v>125</v>
      </c>
      <c r="D23" s="116" t="s">
        <v>123</v>
      </c>
      <c r="E23" s="47">
        <v>2538469</v>
      </c>
      <c r="F23" s="50">
        <v>1</v>
      </c>
      <c r="G23" s="47">
        <f t="shared" si="0"/>
        <v>2538.4690000000001</v>
      </c>
    </row>
    <row r="24" spans="1:7" s="48" customFormat="1" ht="24" customHeight="1" x14ac:dyDescent="0.25">
      <c r="A24" s="116">
        <v>98111140</v>
      </c>
      <c r="B24" s="116" t="s">
        <v>124</v>
      </c>
      <c r="C24" s="49" t="s">
        <v>125</v>
      </c>
      <c r="D24" s="116" t="s">
        <v>123</v>
      </c>
      <c r="E24" s="47">
        <v>503496</v>
      </c>
      <c r="F24" s="50">
        <v>1</v>
      </c>
      <c r="G24" s="47">
        <f t="shared" si="0"/>
        <v>503.49599999999998</v>
      </c>
    </row>
    <row r="25" spans="1:7" s="48" customFormat="1" ht="24" customHeight="1" x14ac:dyDescent="0.25">
      <c r="A25" s="116">
        <v>98111140</v>
      </c>
      <c r="B25" s="116" t="s">
        <v>124</v>
      </c>
      <c r="C25" s="49" t="s">
        <v>125</v>
      </c>
      <c r="D25" s="116" t="s">
        <v>123</v>
      </c>
      <c r="E25" s="47">
        <v>1360846</v>
      </c>
      <c r="F25" s="50">
        <v>1</v>
      </c>
      <c r="G25" s="47">
        <f t="shared" si="0"/>
        <v>1360.846</v>
      </c>
    </row>
    <row r="26" spans="1:7" s="48" customFormat="1" ht="24" customHeight="1" x14ac:dyDescent="0.25">
      <c r="A26" s="116">
        <v>98111140</v>
      </c>
      <c r="B26" s="116" t="s">
        <v>124</v>
      </c>
      <c r="C26" s="49" t="s">
        <v>125</v>
      </c>
      <c r="D26" s="116" t="s">
        <v>123</v>
      </c>
      <c r="E26" s="47">
        <v>1949110</v>
      </c>
      <c r="F26" s="50">
        <v>1</v>
      </c>
      <c r="G26" s="47">
        <f t="shared" si="0"/>
        <v>1949.11</v>
      </c>
    </row>
    <row r="27" spans="1:7" s="48" customFormat="1" ht="24" customHeight="1" x14ac:dyDescent="0.25">
      <c r="A27" s="116">
        <v>98111140</v>
      </c>
      <c r="B27" s="116" t="s">
        <v>124</v>
      </c>
      <c r="C27" s="49" t="s">
        <v>125</v>
      </c>
      <c r="D27" s="116" t="s">
        <v>123</v>
      </c>
      <c r="E27" s="47">
        <v>932100</v>
      </c>
      <c r="F27" s="50">
        <v>1</v>
      </c>
      <c r="G27" s="47">
        <f t="shared" si="0"/>
        <v>932.1</v>
      </c>
    </row>
  </sheetData>
  <mergeCells count="14">
    <mergeCell ref="A8:F8"/>
    <mergeCell ref="D9:F9"/>
    <mergeCell ref="B10:F10"/>
    <mergeCell ref="A11:F11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28000000000000003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'2'!Print_Titles</vt:lpstr>
      <vt:lpstr>'3'!Print_Titles</vt:lpstr>
      <vt:lpstr>'4'!Print_Titles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https:/mul-mta.gov.am/tasks/docs/attachment.php?id=108815&amp;fn=Havelvacner.xlsx&amp;out=1&amp;token=</cp:keywords>
  <cp:lastModifiedBy>ShekoyanK</cp:lastModifiedBy>
  <cp:lastPrinted>2021-05-06T12:45:26Z</cp:lastPrinted>
  <dcterms:created xsi:type="dcterms:W3CDTF">2020-01-16T08:04:10Z</dcterms:created>
  <dcterms:modified xsi:type="dcterms:W3CDTF">2021-10-01T09:58:29Z</dcterms:modified>
</cp:coreProperties>
</file>