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tabRatio="500" activeTab="7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78" i="8" l="1"/>
  <c r="G74" i="8"/>
  <c r="G73" i="8" s="1"/>
  <c r="G72" i="8"/>
  <c r="G71" i="8"/>
  <c r="G70" i="8" s="1"/>
  <c r="G67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3" i="8" s="1"/>
  <c r="G32" i="8" s="1"/>
  <c r="G34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9" i="8" s="1"/>
  <c r="D13" i="4"/>
  <c r="H11" i="4"/>
  <c r="H9" i="4" s="1"/>
  <c r="G11" i="4"/>
  <c r="G9" i="4" s="1"/>
  <c r="F11" i="4"/>
  <c r="E11" i="4"/>
  <c r="D11" i="4"/>
  <c r="D9" i="4" s="1"/>
  <c r="F9" i="4"/>
  <c r="E9" i="4"/>
  <c r="G9" i="3"/>
  <c r="I121" i="2"/>
  <c r="I120" i="2"/>
  <c r="I119" i="2"/>
  <c r="I118" i="2"/>
  <c r="I116" i="2"/>
  <c r="I114" i="2"/>
  <c r="I113" i="2"/>
  <c r="I112" i="2"/>
  <c r="I111" i="2"/>
  <c r="I110" i="2"/>
  <c r="I108" i="2"/>
  <c r="I106" i="2"/>
  <c r="J104" i="2"/>
  <c r="I104" i="2"/>
  <c r="I102" i="2" s="1"/>
  <c r="I100" i="2" s="1"/>
  <c r="H104" i="2"/>
  <c r="G104" i="2"/>
  <c r="J102" i="2"/>
  <c r="H102" i="2"/>
  <c r="G102" i="2"/>
  <c r="J100" i="2"/>
  <c r="H100" i="2"/>
  <c r="G100" i="2"/>
  <c r="H80" i="2"/>
  <c r="G80" i="2"/>
  <c r="H78" i="2"/>
  <c r="G78" i="2"/>
  <c r="H75" i="2"/>
  <c r="H74" i="2" s="1"/>
  <c r="H73" i="2" s="1"/>
  <c r="G75" i="2"/>
  <c r="G74" i="2" s="1"/>
  <c r="G73" i="2" s="1"/>
  <c r="H71" i="2"/>
  <c r="G71" i="2"/>
  <c r="H70" i="2"/>
  <c r="H69" i="2" s="1"/>
  <c r="H68" i="2" s="1"/>
  <c r="H66" i="2" s="1"/>
  <c r="H64" i="2" s="1"/>
  <c r="G70" i="2"/>
  <c r="G69" i="2" s="1"/>
  <c r="G68" i="2" s="1"/>
  <c r="G66" i="2" s="1"/>
  <c r="G64" i="2" s="1"/>
  <c r="H61" i="2"/>
  <c r="G61" i="2"/>
  <c r="H58" i="2"/>
  <c r="H57" i="2" s="1"/>
  <c r="G58" i="2"/>
  <c r="G57" i="2" s="1"/>
  <c r="H56" i="2"/>
  <c r="H55" i="2" s="1"/>
  <c r="H53" i="2" s="1"/>
  <c r="H51" i="2" s="1"/>
  <c r="H14" i="2"/>
  <c r="H13" i="2" s="1"/>
  <c r="H11" i="2" s="1"/>
  <c r="H9" i="2" s="1"/>
  <c r="G14" i="2"/>
  <c r="G13" i="2" s="1"/>
  <c r="G11" i="2" s="1"/>
  <c r="G9" i="2" s="1"/>
  <c r="E63" i="1"/>
  <c r="E62" i="1" s="1"/>
  <c r="D63" i="1"/>
  <c r="D62" i="1"/>
  <c r="E49" i="1"/>
  <c r="E47" i="1" s="1"/>
  <c r="D49" i="1"/>
  <c r="D47" i="1"/>
  <c r="E34" i="1"/>
  <c r="D34" i="1"/>
  <c r="E9" i="1"/>
  <c r="D9" i="1"/>
  <c r="D8" i="1" s="1"/>
  <c r="D7" i="1" s="1"/>
  <c r="E8" i="1"/>
  <c r="E7" i="1" s="1"/>
  <c r="H49" i="2" l="1"/>
  <c r="H47" i="2" s="1"/>
  <c r="H45" i="2" s="1"/>
  <c r="H43" i="2" s="1"/>
  <c r="H8" i="2" s="1"/>
  <c r="G7" i="8"/>
  <c r="G56" i="2"/>
  <c r="G55" i="2" s="1"/>
  <c r="G53" i="2" s="1"/>
  <c r="G51" i="2" s="1"/>
  <c r="G49" i="2" s="1"/>
  <c r="G47" i="2" s="1"/>
  <c r="G45" i="2" s="1"/>
  <c r="G43" i="2" s="1"/>
  <c r="G8" i="2" s="1"/>
</calcChain>
</file>

<file path=xl/sharedStrings.xml><?xml version="1.0" encoding="utf-8"?>
<sst xmlns="http://schemas.openxmlformats.org/spreadsheetml/2006/main" count="937" uniqueCount="339">
  <si>
    <t xml:space="preserve"> Հավելված N 1
</t>
  </si>
  <si>
    <t xml:space="preserve">ՀՀ կառավարության 2021 թվականի
-ի  N       -Ն որոշման 
</t>
  </si>
  <si>
    <t>«ՀԱՅԱՍՏԱՆԻ  ՀԱՆՐԱՊԵՏՈՒԹՅԱՆ 2020 ԹՎԱԿԱՆԻ ՊԵՏԱԿԱՆ ԲՅՈՒՋԵԻ ՄԱՍԻՆ» ՀԱՅԱՍՏԱՆԻ  ՀԱՆՐԱՊԵՏՈՒԹՅԱՆ ՕՐԵՆՔԻ N1 ՀԱՎԵԼՎԱԾԻ N2 ԱՂՅՈՒՍԱԿՈՒՄ ԿԱՏԱՐՎՈՂ ՎԵՐԱԲԱՇԽՈՒՄԸ ԵՎ ՀԱՅԱՍՏԱՆԻ  ՀԱՆՐԱՊԵՏՈՒԹՅԱՆ ԿԱՌԱՎԱՐՈՒԹՅԱՆ 2020 ԹՎԱԿԱՆԻ ԴԵԿՏԵՄԲԵՐԻ 30-Ի N 2215-Ն ՈՐՈՇՄԱՆ N 5 ՀԱՎԵԼՎԱԾԻ N1  ԱՂՅՈՒՍԱԿՈՒՄ ԿԱՏԱՐՎՈՂ ՓՈՓՈԽՈՒԹՅՈՒՆՆԵՐԸ ԵՎ ԼՐԱՑՈՒՄՆԵՐԸ</t>
  </si>
  <si>
    <t>Հազ. դրամ</t>
  </si>
  <si>
    <t>Ծրագրային դասիչը</t>
  </si>
  <si>
    <t>Բյուջետային գլխավոր կարգադրիչների, ծրագրերի և միջոցառումների անվանումները</t>
  </si>
  <si>
    <t>Ցուցանիշների փոփոխությունը (ավելացումները նշված են դրական նշանով, իսկ նվազեցումները` փակագծերում)</t>
  </si>
  <si>
    <t>Ծրագիր</t>
  </si>
  <si>
    <t>Միջոցառում</t>
  </si>
  <si>
    <t xml:space="preserve"> Ինն ամիս</t>
  </si>
  <si>
    <t xml:space="preserve"> Տարի</t>
  </si>
  <si>
    <t>ԸՆԴԱՄԵՆԸ ԾԱԽՍԵՐ</t>
  </si>
  <si>
    <t>ՀՀ բարձր տեխնոլոգիական արդյունաբերության նախարարություն</t>
  </si>
  <si>
    <t xml:space="preserve"> 1100</t>
  </si>
  <si>
    <t xml:space="preserve"> Ծրագրի անվանումը`</t>
  </si>
  <si>
    <t xml:space="preserve"> Բարձր տեխնոլոգիական արդյունաբերության բնագավառում պետական քաղաքականության մշակում, ծրագրերի համակարգում և մոնիտորինգ</t>
  </si>
  <si>
    <t xml:space="preserve">                   </t>
  </si>
  <si>
    <t xml:space="preserve"> Ծրագրի նպատակը`</t>
  </si>
  <si>
    <t>Բարձր տեխնոլոգիական ոլորտում պետական քաղաքականության մշակում, ծրագրերի համակարգում</t>
  </si>
  <si>
    <t xml:space="preserve"> Վերջնական արդյունքի նկարագրությունը`</t>
  </si>
  <si>
    <t xml:space="preserve"> Բարձր տեխնոլոգիական արդյունաբերության բնագավառում  իրականացվող ծրագրերի ազդեցության և արդյունավետության բարելավում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</si>
  <si>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</si>
  <si>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</si>
  <si>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</si>
  <si>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Բարձր տեխնոլոգիաների, ռազմարդյունաբերության, թվայնացման, կիբեռանվտանգության, ինովացիոն տեխնոլոգիաների, կապի, փոստի, համացանցի և տիեզերական  բնագավառներում պետական քաղաքականության մշակում,  ծրագրերի համակարգում և մոնիտորինգ</t>
  </si>
  <si>
    <t xml:space="preserve"> Միջոցառման նկարագրությունը`</t>
  </si>
  <si>
    <t xml:space="preserve"> Բարձր տխնոլոգիաների, ռազմարդյունաբերության, թվայնացման, կիբ.անգության, ինովացիոն տեխ.ների, կապի, փոստի, համացանցի և տիեզերական  բնագավառներում պետական քաղաքականության մշակում,   մոնիտորինգի և աջակցման ծառայություններ, ծրագրերի համակարգում</t>
  </si>
  <si>
    <t xml:space="preserve"> Միջոցառման տեսակը</t>
  </si>
  <si>
    <t xml:space="preserve"> Ծառայությունների մատուցում</t>
  </si>
  <si>
    <t xml:space="preserve"> Ռազմարդյունաբերության բնագավառում պետական քաղաքականության մշակում խորհրդատվական, մոնիտորինգի և աջակցության ծառայություններ, ծրագրերի համակարգում</t>
  </si>
  <si>
    <t xml:space="preserve"> Ոլորտի քաղաքականության, խորհրդատվության, մոնիտորինգի, գնման և աջակցության ծառայություններ</t>
  </si>
  <si>
    <t xml:space="preserve"> 31001</t>
  </si>
  <si>
    <t xml:space="preserve"> Բարձր տեխնոլոգիական արդյունաբերության նախարարության կարողությունների զարգացում և տեխնիկական հագեցվածության ապահովում</t>
  </si>
  <si>
    <t>Բարձր տեխնոլոգիական արդյունաբերության նախարարության աշխատանքային պայմանների բարելավման համար վարչական սարքավորումների ձեռք բերում_x005F_x000D_</t>
  </si>
  <si>
    <t xml:space="preserve"> Պետական մարմինների կողմից օգտագործվող ոչ ֆինանսական ակտիվների հետ գործառնություններ</t>
  </si>
  <si>
    <t xml:space="preserve"> 1164</t>
  </si>
  <si>
    <t xml:space="preserve"> Հեռահաղորդակցության ապահովում</t>
  </si>
  <si>
    <t xml:space="preserve"> Անխափան ռադիոկապի, հեռախոսային կապի և հեռուստառադիոհեռարձակման ապահովում</t>
  </si>
  <si>
    <t xml:space="preserve"> Ռադիոկապի, հեռախոսային կապի և հեռուստառադիոհեռարձակման որակի բարելավում</t>
  </si>
  <si>
    <t xml:space="preserve"> 11002</t>
  </si>
  <si>
    <t xml:space="preserve"> Թվային հեռուստահեռարձակման ապահովման ծառայություններ</t>
  </si>
  <si>
    <t xml:space="preserve"> Հայաստանի Հանրապետությունում թվային հեռուստահեռարձակման ապահովման շրջանակներում հանրապետական սփռման մուլտիպլեքսի արբանյակային տարածման համար արբանյակային ունակության վարձակալում </t>
  </si>
  <si>
    <t xml:space="preserve"> ՀՀ տարածքային կառավարման և ենթակառուցվածքների նախարարություն</t>
  </si>
  <si>
    <t xml:space="preserve"> այդ թվում`</t>
  </si>
  <si>
    <t xml:space="preserve"> Պետական գույքի կառավարում</t>
  </si>
  <si>
    <t xml:space="preserve"> Պետական գույքի համալիր և արդյունավետ կառավարման ապահովում</t>
  </si>
  <si>
    <t xml:space="preserve"> Պետական գույքի կառավարման արդյունավետության բարձրացում</t>
  </si>
  <si>
    <t xml:space="preserve"> 11003</t>
  </si>
  <si>
    <t xml:space="preserve"> Պետական գույքի հաշվառման, գույքագրման, գնահատման, անշարժ գույքի պահառության, սպասարկման աշխատանքների և աճուրդների իրականացման  ծառայություններ</t>
  </si>
  <si>
    <t xml:space="preserve"> Պետական գույքի հաշվառում, գույքագրում, գնահատում, անշարժ գույքի պահառություն, աճուրդների իրականացում և Կառավարական N 2 և N 3, ք. Երևան Վ.Սարգսյան 3/3 շենքերի սպասարկում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</si>
  <si>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</si>
  <si>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</si>
  <si>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</si>
  <si>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</si>
  <si>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</si>
  <si>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</si>
  <si>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Հավելված N2
</t>
  </si>
  <si>
    <t>ՀԱՅԱՍՏԱՆԻ ՀԱՆՐԱՊԵՏՈՒԹՅԱՆ ԿԱՌԱՎԱՐՈՒԹՅԱՆ 2021 ԹՎԱԿԱՆԻ ԴԵԿՏԵՄԲԵՐԻ 30-Ի N 2215-Ն ՈՐՈՇՄԱՆ N 3 ԵՎ 4 ՀԱՎԵԼՎԱԾՆԵՐՈՒՄ ԿԱՏԱՐՎՈՂ ՓՈՓՈԽՈՒԹՅՈՒՆՆԵՐԸ  ԵՎ ԼՐԱՑՈՒՄՆԵՐԸ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</si>
  <si>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</si>
  <si>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</si>
  <si>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</si>
  <si>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</si>
  <si>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</si>
  <si>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</si>
  <si>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</si>
  <si>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</si>
  <si>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</si>
  <si>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</si>
  <si>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</si>
  <si>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</si>
  <si>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</si>
  <si>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</si>
  <si>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</si>
  <si>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1043</t>
  </si>
  <si>
    <t xml:space="preserve"> Բարձր տեխնոլոգիական արդյունաբերության էկոհամակարգի և շուկայի զարգացման ծրագիր</t>
  </si>
  <si>
    <t xml:space="preserve"> Շուկաների զարգացում և միջազգային համագործակցություն
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</si>
  <si>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</si>
  <si>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</si>
  <si>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</si>
  <si>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</si>
  <si>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</si>
  <si>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</si>
  <si>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</si>
  <si>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</si>
  <si>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</si>
  <si>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</si>
  <si>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06</t>
  </si>
  <si>
    <t xml:space="preserve"> Ընդհանուր բնույթի հանրային ծառայություններ (այլ դասերին չպատկանող)</t>
  </si>
  <si>
    <t xml:space="preserve"> 1079</t>
  </si>
  <si>
    <t xml:space="preserve"> ՀՀ տարածքային կառավարման և ենթակառուցվածքների  նախարարության  պետական գույքի կառավարման կոմիտե</t>
  </si>
  <si>
    <t xml:space="preserve"> - Ընթացիկ դրամաշնորհներ պետական և համայնքային ոչ առևտրային կազմակերպություններին</t>
  </si>
  <si>
    <t xml:space="preserve"> 04</t>
  </si>
  <si>
    <t xml:space="preserve"> ՏՆՏԵՍԱԿԱՆ ՀԱՐԱԲԵՐՈՒԹՅՈՒՆՆԵՐ</t>
  </si>
  <si>
    <t xml:space="preserve"> 09</t>
  </si>
  <si>
    <t xml:space="preserve"> Տնտեսական հարաբերություններ (այլ դասերին չպատկանող)</t>
  </si>
  <si>
    <t xml:space="preserve"> - Համակարգչային ծառայություններ</t>
  </si>
  <si>
    <t xml:space="preserve"> -Ներկայացուցչական ծախսեր</t>
  </si>
  <si>
    <t xml:space="preserve"> Նյութեր (Ապրանքներ)</t>
  </si>
  <si>
    <t xml:space="preserve"> - Գրասենյակային նյութեր և հագուստ</t>
  </si>
  <si>
    <t xml:space="preserve"> - Կենցաղային և հանրային սննդի նյութեր</t>
  </si>
  <si>
    <t xml:space="preserve"> ԱՇԽԱՏԱՆՔԻ ՎԱՐՁԱՏՐՈՒԹՅՈՒՆ</t>
  </si>
  <si>
    <t xml:space="preserve"> Դրամով վճարվող աշխատավարձեր և հավելավճարներ</t>
  </si>
  <si>
    <t xml:space="preserve">-Քաղաքացիական, դատական և պետական ծառայողների պարգևատրում </t>
  </si>
  <si>
    <t xml:space="preserve"> Ծառայողական գործուղումների գծով ծախսեր</t>
  </si>
  <si>
    <t xml:space="preserve"> - Արտասահմանյան գործուղումների գծով ծախսեր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</si>
  <si>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</si>
  <si>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</si>
  <si>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>ՀՀ բարձր տեխնոլոգիական արդյունաբերության նախարարության կարողությունների զարգացում և տեխնիկական հագեցվածության ապահովում</t>
  </si>
  <si>
    <t>այդ թվում` ըստ կատարողների</t>
  </si>
  <si>
    <t>այդ թվում` բյուջետային ծախսերի տնտեսագիտական դասակարգման հոդվածների</t>
  </si>
  <si>
    <t xml:space="preserve"> - Վարչական սարքավորումներ</t>
  </si>
  <si>
    <t xml:space="preserve"> 08</t>
  </si>
  <si>
    <t xml:space="preserve"> ՀԱՆԳԻՍՏ, ՄՇԱԿՈՒՅԹ ԵՎ ԿՐՈՆ</t>
  </si>
  <si>
    <t xml:space="preserve"> Ռադիո և հեռուստահաղորդումների հեռարձակման և հրատարակչական ծառայություններ</t>
  </si>
  <si>
    <t xml:space="preserve"> Հեռուստառադիոհաղորդումներ</t>
  </si>
  <si>
    <t xml:space="preserve"> 11</t>
  </si>
  <si>
    <t xml:space="preserve"> ՀԻՄՆԱԿԱՆ ԲԱԺԻՆՆԵՐԻՆ ՉԴԱՍՎՈՂ ՊԱՀՈՒՍՏԱՅԻՆ ՖՈՆԴԵՐ</t>
  </si>
  <si>
    <t xml:space="preserve"> ԱՅԼ  ԾԱԽՍԵՐ</t>
  </si>
  <si>
    <t xml:space="preserve"> Պահուստային միջոցներ</t>
  </si>
  <si>
    <t>Հավելված 3</t>
  </si>
  <si>
    <t>ՀԱՅԱՍՏԱՆԻ ՀԱՆՐԱՊԵՏՈՒԹՅԱՆ ԿԱՌԱՎԱՐՈՒԹՅԱՆ 2020 ԹՎԱԿԱՆԻ ԴԵԿՏԵՄԲԵՐԻ 30-Ի N 2215-Ն ՈՐՈՇՄԱՆ N 5 ՀԱՎԵԼՎԱԾԻ 7-ՐԴ ԱՂՅՈՒՍԱԿՈՒՄ ԿԱՏԱՐՎՈՂ  ՓՈՓԽՈՒԹՅՈՒՆՆԵՐԸ ԵՎ ԼՐԱՑՈՒՄՆԵՐԸ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</si>
  <si>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</si>
  <si>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</si>
  <si>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</si>
  <si>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</si>
  <si>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Ցուցանիշների փոփոխությունը (ավելացումները նշված են դրական նշանով)</t>
  </si>
  <si>
    <t>այդ թվում՝ ըստ տնտեսվարող սուբյեկտների</t>
  </si>
  <si>
    <t>«Առաջատար տեխնոլոգիաների ձեռնարկությունների միություն» ՀԿ</t>
  </si>
  <si>
    <t>ՀՀ տարածքային կառավարման և ենթակառուցվածքների նախարարություն</t>
  </si>
  <si>
    <t>Պետական գույքի կառավարում</t>
  </si>
  <si>
    <t>Պետական գույքի հաշվառման, գույքագրման, գնահատման, անշարժ գույքի պահառության, սպասարկման աշխատանքների և աճուրդների իրականացման ծառայություններ</t>
  </si>
  <si>
    <t>ՀՀ տարածքային կառավարման և ենթակառուցվածքների նախարարության պետական գույքի կառավարման կոմիտե</t>
  </si>
  <si>
    <t>«Գույքի գնահատման և աճուրդի կենտրոն» ՊՈԱԿ</t>
  </si>
  <si>
    <t>Հավելված 4</t>
  </si>
  <si>
    <t xml:space="preserve">ՀՀ կառավարության  2021 թվականի </t>
  </si>
  <si>
    <t>______________ ի    ___Ն որոշման</t>
  </si>
  <si>
    <t>«ՀԱՅԱՍՏԱՆԻ ՀԱՆՐԱՊԵՏՈՒԹՅԱՆ 2021 ԹՎԱԿԱՆԻ ՊԵՏԱԿԱՆ ԲՅՈՒՋԵԻ ՄԱՍԻՆ» ՀԱՅԱՍՏԱՆԻ ՀԱՆՐԱՊԵՏՈՒԹՅԱՆ
ՕՐԵՆՔԻ N 1 ՀԱՎԵԼՎԱԾԻ N 3 ԱՂՅՈՒՍԱԿՈՒՄ ԿԱՏԱՐՎՈՂ ԼՐԱՑՈՒՄԸ</t>
  </si>
  <si>
    <t>Բյուջետային գլխավոր կարգադրիչների, ծրագրերի, միջոցառումների և ուղղությունների անվանումները</t>
  </si>
  <si>
    <t xml:space="preserve">Ցուցանիշների փոփոխությունը 
(ավելացումները նշված են դրական նշանով) 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</si>
  <si>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</si>
  <si>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</si>
  <si>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</si>
  <si>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</si>
  <si>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</si>
  <si>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</si>
  <si>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</si>
  <si>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</si>
  <si>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ԲԱՐՁՐ ՏԵԽՆՈԼՈԳԻԱԿԱՆ ԱՐԴՅՈԻՆԱԲԵՐՈՒԹՅԱՆ ՆԱԽԱՐԱՐՈՒԹՅՈՒՆ</t>
  </si>
  <si>
    <t>այդ թվում`</t>
  </si>
  <si>
    <t>Հավելված 5</t>
  </si>
  <si>
    <t xml:space="preserve">ՀՀ կառավարության  2020 թվականի </t>
  </si>
  <si>
    <t>ՀԱՅԱՍՏԱՆԻ ՀԱՆՐԱՊԵՏՈՒԹՅԱՆ ԿԱՌԱՎԱՐՈՒԹՅԱՆ 2020 ԹՎԱԿԱՆԻ ԴԵԿՏԵՄԲԵՐԻ 30-Ի  N 2215-Ն ՈՐՈՇՄԱՆ N 5 ՀԱՎԵԼՎԱԾԻ N 2 ԱՂՅՈՒՍԱԿՈՒՄ ԿԱՏԱՐՎՈՂ ԼՐԱՑՈՒՄԸ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</si>
  <si>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</si>
  <si>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Հավելված N6</t>
  </si>
  <si>
    <t xml:space="preserve">ՀԱՅԱՍՏԱՆԻ ՀԱՆՐԱՊԵՏՈՒԹՅԱՆ ԿԱՌԱՎԱՐՈՒԹՅԱՆ 2020 ԹՎԱԿԱՆԻ ԴԵԿՏԵՄԲԵՐԻ 30-Ի N 2215-Ն ՈՐՈՇՄԱՆ N 9 ՀԱՎԵԼՎԱԾԻ  NN 9.17, 9.47 և 9.8  ԱՂՅՈՒՍԱԿՆԵՐՈՒՄ  ԿԱՏԱՐՎՈՂ ՓՈՓՈԽՈՒԹՅՈՒՆՆԵՐԸ  ԵՎ ԼՐԱՑՈՒՄՆԵՐԸ  </t>
  </si>
  <si>
    <t xml:space="preserve"> ՀՀ բարձր տեխնոլոգիական արդյունաբերության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</si>
  <si>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</si>
  <si>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</si>
  <si>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</si>
  <si>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1043 </t>
  </si>
  <si>
    <t xml:space="preserve"> Բարձր տեխնոլոգիական արդյունաբերության էկոհամակարգի և շուկայի զարգացման ծրագիր </t>
  </si>
  <si>
    <t xml:space="preserve"> Ծրագրի դասիչը` </t>
  </si>
  <si>
    <t>Ցուցանիշների փոփոխությունը                  ( նվազեցումները նշված են փակագծերում)</t>
  </si>
  <si>
    <t xml:space="preserve"> Միջոցառման դասիչը` </t>
  </si>
  <si>
    <t xml:space="preserve"> Ինն ամիս </t>
  </si>
  <si>
    <t xml:space="preserve"> Տարի </t>
  </si>
  <si>
    <t xml:space="preserve"> Միջոցառման անվանումը` </t>
  </si>
  <si>
    <t>«Կորոնավիրուսի (COVID-19) տնտեսական հետևանքների չեզոքացման  17-րդ միջոցառման շրջանակներում աջակցության տրամադրում»</t>
  </si>
  <si>
    <t xml:space="preserve"> Նկարագրությունը` </t>
  </si>
  <si>
    <t>«Կորոնավիրուսի (COVID-19) տնտեսական հետևանքների չեզոքացման 17-րդ միջոցառման շահառու համարվող տնտեսավարող սուբյեկտներին աջակցության տրամադրում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</si>
  <si>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</si>
  <si>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</si>
  <si>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</si>
  <si>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ՀՀ բարձր տեխնոլոգիական արդյունաբերության նախարարություն
 </t>
  </si>
  <si>
    <t xml:space="preserve"> Արդյունքի չափորոշիչներ </t>
  </si>
  <si>
    <t>Նորարարական դրամաշնորհները, քանակը, հատ</t>
  </si>
  <si>
    <t>Կայացած ընկերությունների դրամաշնորհներ, քանակը, հատ</t>
  </si>
  <si>
    <t xml:space="preserve"> Միջոցառման վրա կատարվող ծախսը (հազար դրամ) </t>
  </si>
  <si>
    <t xml:space="preserve"> 1100 </t>
  </si>
  <si>
    <t xml:space="preserve"> Բարձր տեխնոլոգիական արդյունաբերության բնագավառում պետական քաղաքականության մշակում, ծրագրերի համակարգում և մոնիտորինգ </t>
  </si>
  <si>
    <t xml:space="preserve"> Ծրագրի միջոցառումները </t>
  </si>
  <si>
    <t xml:space="preserve">  Ցուցանիշների փոփոխությունը                  (ավելացումները նշված են դրական նշանով)</t>
  </si>
  <si>
    <t xml:space="preserve"> Բարձր տեխնոլոգիաների, ռազմարդյունաբերության, թվայնացման, կիբեռանվտանգության, ինովացիոն տեխնոլոգիաների, կապի, փոստի, համացանցի և տիեզերական  բնագավառներում պետական քաղաքականության մշակում,  ծրագրերի համակարգում և մոնիտորինգ </t>
  </si>
  <si>
    <t xml:space="preserve"> Բարձր տեխնոլոգիաների, ռազմարդյունաբերության, թվայնացման, կիբեռանվտանգության, ինովացիոն տեխնոլոգիաների, կապի, փոստի, համացանցի և տիեզերական  բնագավառներում պետական քաղաքականության մշակում,   մոնիտորինգի և աջակցության ծառայություններ, ծրագրերի համակարգում
 </t>
  </si>
  <si>
    <t xml:space="preserve"> Ակտիվն օգտագործող կազմակերպության(ների) անվանում(ներ)ը՛ </t>
  </si>
  <si>
    <t xml:space="preserve"> Չի սահմանվում </t>
  </si>
  <si>
    <t xml:space="preserve"> 11005 </t>
  </si>
  <si>
    <t xml:space="preserve"> Ռազմարդյունաբերության բնագավառում պետական քաղաքականության մշակում խորհրդատվական, մոնիտորինգի և աջակցության ծառայություններ, ծրագրերի համակարգում </t>
  </si>
  <si>
    <t xml:space="preserve"> Ոլորտի քաղաքականության, խորհրդատվության, մոնիտորինգի, գնման և աջակցության ծառայություններ </t>
  </si>
  <si>
    <t>Ցուցանիշների փոփոխությունը       (ավելացումները նշված են դրական նշանով)</t>
  </si>
  <si>
    <t xml:space="preserve"> ՀՀ բարձր տեխնոլոգիական արդյունաբերության նախարարության կարողությունների զարգացում և տեխնիկական հագեցվածության ապահովում</t>
  </si>
  <si>
    <t>ՀՀ բարձր տեխնոլոգիական արդյունաբերության  նախարարության աշխատանքային պայմանների բարելավման համար վարչական սարքավորումների ձեռք բերում</t>
  </si>
  <si>
    <t>Հեռախոսային սարքեր, հատ</t>
  </si>
  <si>
    <t>Ցանցային բաժանարար, հատ</t>
  </si>
  <si>
    <t>Անվտանգության տեսախցիկներ, հատ</t>
  </si>
  <si>
    <t>Ուղղահայաց շերտավարագույր, քառ․ մ․</t>
  </si>
  <si>
    <t>Սեղան, հատ</t>
  </si>
  <si>
    <t>Ցանցային բաղադրիչներ, հատ</t>
  </si>
  <si>
    <t>Համակարգչի կոշտ սկավառակ, հատ</t>
  </si>
  <si>
    <t xml:space="preserve"> 1164 </t>
  </si>
  <si>
    <t xml:space="preserve"> Հեռահաղորդակցության ապահովում </t>
  </si>
  <si>
    <t xml:space="preserve"> 11002 </t>
  </si>
  <si>
    <t xml:space="preserve"> Թվային հեռուստահեռարձակման ապահովման ծառայություններ </t>
  </si>
  <si>
    <t xml:space="preserve"> Մասնագիտացված կազմակերպություն </t>
  </si>
  <si>
    <t xml:space="preserve"> Հայաստանի Հանրապետությունում մուլտիպլեքսի արբանյակային տարածման համար արբանյակային ունակության վարձակալում, հատ </t>
  </si>
  <si>
    <t xml:space="preserve">  </t>
  </si>
  <si>
    <t xml:space="preserve"> ՀՀ ողջ տարածքում հեռուստահեռարձակման ծածկույթը, տոկոս </t>
  </si>
  <si>
    <t xml:space="preserve"> 1079 </t>
  </si>
  <si>
    <t xml:space="preserve"> Պետական գույքի կառավարում </t>
  </si>
  <si>
    <t xml:space="preserve"> 11003 </t>
  </si>
  <si>
    <t xml:space="preserve"> Պետական գույքի հաշվառման, գույքագրման, գնահատման, անշարժ գույքի պահառության, սպասարկման աշխատանքների և աճուրդների իրականացման  ծառայություններ </t>
  </si>
  <si>
    <t xml:space="preserve"> Պետական գույքի հաշվառում, գույքագրում, գնահատում, անշարժ գույքի պահառություն, աճուրդների իրականացում և Կառավարական N 2 և N 3, ք. Երևան Վ.Սարգսյան 3/3 շենքերի սպասարկում </t>
  </si>
  <si>
    <t xml:space="preserve"> Ծառայությունը մատուցող կազմակերպության(ների) անվանում(ներ)ը </t>
  </si>
  <si>
    <t xml:space="preserve"> Մասնագիտացված կազմակերպություններ </t>
  </si>
  <si>
    <t xml:space="preserve"> Պետական գույքի հաշվառում, հաշվառված գույքի տվյալների մշակում, փոփոխությունների գրանցում, հաշվառում, տեղեկատվության տրամադրում՛հաշվառման ավտոմատացված համակարգի ամենամսյա սպասարկումով, հատ </t>
  </si>
  <si>
    <t xml:space="preserve"> Պետական գույքի գնահատում, ուսումնասիրություն, տեղեկատվության տրամադրում, հատ </t>
  </si>
  <si>
    <t xml:space="preserve"> Պետական գույքի գույքագրում, ուսումնասիրություն, տեղեկատվության տրամադրում, հատ </t>
  </si>
  <si>
    <t xml:space="preserve"> Աճուրդների իրականացում (այդ թվում էլեկտրոնային)՛ էլեկտրոնային աճուրդների ամենամսյա սպասարկումով, քանակ, հատ </t>
  </si>
  <si>
    <t xml:space="preserve"> Կառավարական N2, N3, Վ.Սարգսյան 3/3 և Նալբանդյան 28 շենքերի սպասարկվող տարածքը (ք.մ) </t>
  </si>
  <si>
    <t xml:space="preserve"> Կառավարական N2, N3, Վ.Սարգսյան 3/3 և Նալբանդյան 28 շենքերի վերելակների սպասարկում, վերելակների քանակը՛ հատ </t>
  </si>
  <si>
    <t xml:space="preserve"> Կառավարական N2 և Վ.Սարգսյան 3/3 շենքերում տեղակայված ջեռուցման, հովացման և օդափոխության համակարգի վերանորոգում ու պահպանում, հատ </t>
  </si>
  <si>
    <t xml:space="preserve"> Կառավարական N2 և Վ.Սարգսյան 3/3 շենքերում տեղակայված հրդեհի ազդանշանային ազդարարման, հրդեհաշիջման և ծխահեռացման համակարգի պահպանման ծառայություններ, հատ </t>
  </si>
  <si>
    <t xml:space="preserve"> Կառավարական N2, N3 և Վ.Սարգսյան 3/3 շենքերում տեղակայված անցակետային և տեսահսկման համակարգերի պահպանման ծառայություններ, հատ </t>
  </si>
  <si>
    <t xml:space="preserve"> Անշարժ գույքի պահառություն, հատ </t>
  </si>
  <si>
    <t>ՀՀ կառավարություն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</si>
  <si>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</si>
  <si>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</si>
  <si>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</si>
  <si>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</si>
  <si>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Ցուցանիշների փոփոխությունը (նվազեցումները նշված են  փակագծերում)</t>
  </si>
  <si>
    <t>Հավելված N7</t>
  </si>
  <si>
    <t xml:space="preserve">ՀԱՅԱՍՏԱՆԻ ՀԱՆՐԱՊԵՏՈՒԹՅԱՆ ԿԱՌԱՎԱՐՈՒԹՅԱՆ 2020 ԹՎԱԿԱՆԻ ԴԵԿՏԵՄԲԵՐԻ 30-Ի N 2215-Ն ՈՐՈՇՄԱՆ N 9.1 ՀԱՎԵԼՎԱԾԻ   NN 9.1.17, 9.1.34 և 9.1.58  ԱՂՅՈՒՍԱԿՆԵՐՈՒՄ  ԿԱՏԱՐՎՈՂ ՓՈՓՈԽՈՒԹՅՈՒՆՆԵՐԸ  ԵՎ ԼՐԱՑՈՒՄՆԵՐԸ  </t>
  </si>
  <si>
    <t>Ցուցանիշների փոփոխությունը                  ( ավելացումները նշված են դրական նշանով)</t>
  </si>
  <si>
    <t>ՀՀ տարածքային կառավարման և ենթակառուցվածքների  նախարարության  պետական գույքի կառավարման կոմիտե</t>
  </si>
  <si>
    <t xml:space="preserve">ՀՀ կառավարություն </t>
  </si>
  <si>
    <t>Հավելված  8</t>
  </si>
  <si>
    <t>ՀՀ կառավարության  2021 թվականի</t>
  </si>
  <si>
    <t xml:space="preserve">ՀԱՅԱՍՏԱՆԻ ՀԱՆՐԱՊԵՏՈՒԹՅԱՆ ԿԱՌԱՎԱՐՈՒԹՅԱՆ 2020 ԹՎԱԿԱՆԻ ԴԵԿՏԵՄԲԵՐԻ 30-Ի N 2215-Ն ՈՐՈՇՄԱՆ N 12 ՀԱՎԵԼՎԱԾՈՒՄ ԿԱՏԱՐՎՈՂ ՓՈՓՈԽՈՒԹՅՈՒՆՆԵՐԸ ԵՎ ԼՐԱՑՈՒՄՆԵՐԸ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</si>
  <si>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</si>
  <si>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</si>
  <si>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</si>
  <si>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</si>
  <si>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</si>
  <si>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</si>
  <si>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</si>
  <si>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</si>
  <si>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09</t>
  </si>
  <si>
    <t>Դաս N 01</t>
  </si>
  <si>
    <t>1100    31001</t>
  </si>
  <si>
    <t>ՄԱՍ I. ԱՊՐԱՆՔՆԵՐ</t>
  </si>
  <si>
    <t>32551160/501</t>
  </si>
  <si>
    <t>Հեռախոսային սարքեր</t>
  </si>
  <si>
    <t>ԳՀ</t>
  </si>
  <si>
    <t>հատ</t>
  </si>
  <si>
    <t>32551160/502</t>
  </si>
  <si>
    <t>32421300/502</t>
  </si>
  <si>
    <t>Ցանցային բաժանարար</t>
  </si>
  <si>
    <t>32421300/503</t>
  </si>
  <si>
    <t>35121320/504</t>
  </si>
  <si>
    <t>Անվտանգության տեսախցիկներ</t>
  </si>
  <si>
    <t>Ուղղահայաց շերտավարագույր</t>
  </si>
  <si>
    <t>ԷԱՃ</t>
  </si>
  <si>
    <r>
      <rPr>
        <sz val="11"/>
        <rFont val="GHEA Grapalat"/>
        <family val="3"/>
        <charset val="1"/>
      </rPr>
      <t>մ</t>
    </r>
    <r>
      <rPr>
        <vertAlign val="superscript"/>
        <sz val="11"/>
        <rFont val="GHEA Grapalat"/>
        <family val="3"/>
        <charset val="1"/>
      </rPr>
      <t>2</t>
    </r>
  </si>
  <si>
    <t>Սեղան՝ ղեկավարի</t>
  </si>
  <si>
    <t xml:space="preserve">Սեղան՝ լսարանային </t>
  </si>
  <si>
    <t>Զգեստապահարաններ</t>
  </si>
  <si>
    <t>ՄԱ</t>
  </si>
  <si>
    <t>Լրագրասեղան</t>
  </si>
  <si>
    <t>Ցանցային բաղադրիչներ</t>
  </si>
  <si>
    <t xml:space="preserve">Համակարգչի կոշտ սկավառակ </t>
  </si>
  <si>
    <t>1100    11001</t>
  </si>
  <si>
    <t>Բարձր տեխնոլոգիաների, ռազմարդյունաբերության, թվայնացման,կիբեռանվտանգության, կապի, փոստի,համացանցի և տիեզերական բնագավառներում պետական քաղաքականության մշակում, ծրագրերի համակարգում և մոնիտորինգ</t>
  </si>
  <si>
    <t>Դռան փականներ</t>
  </si>
  <si>
    <t>Դռան փականի միջուկ</t>
  </si>
  <si>
    <t>Դռան բռնակ</t>
  </si>
  <si>
    <t>Էլեկտրական լամպեր</t>
  </si>
  <si>
    <t>Օճառի տարա</t>
  </si>
  <si>
    <t>Ձեռքի թղթե սրբիչներ</t>
  </si>
  <si>
    <t>տուփ</t>
  </si>
  <si>
    <t xml:space="preserve">Մեկանգամյա օգտագործման բաժակներ </t>
  </si>
  <si>
    <t>Ձեռքերը չորացնելու սարքեր</t>
  </si>
  <si>
    <t>Հոսանքի եռաբևեռ</t>
  </si>
  <si>
    <t>Հեռախոսային միացումներ</t>
  </si>
  <si>
    <t>Հեռախոսային մալուխներ</t>
  </si>
  <si>
    <t>մետր</t>
  </si>
  <si>
    <t>Էլեկտրական երկարացման լար</t>
  </si>
  <si>
    <r>
      <rPr>
        <sz val="11"/>
        <color rgb="FF000000"/>
        <rFont val="GHEA Grapalat"/>
        <family val="3"/>
        <charset val="1"/>
      </rPr>
      <t>Ֆլեշ հիշողություն</t>
    </r>
    <r>
      <rPr>
        <sz val="11"/>
        <rFont val="GHEA Grapalat"/>
        <family val="3"/>
        <charset val="1"/>
      </rPr>
      <t>, 32GB</t>
    </r>
  </si>
  <si>
    <t>22811150/2</t>
  </si>
  <si>
    <t>Նոթատետրեր</t>
  </si>
  <si>
    <t>39263100/1</t>
  </si>
  <si>
    <t>Գրասենյակային լրակազմ</t>
  </si>
  <si>
    <t>34921440/1</t>
  </si>
  <si>
    <t>Թափոնների և աղբի տարաներ և աղբամաններ</t>
  </si>
  <si>
    <t>39263200/1</t>
  </si>
  <si>
    <t>Գրասենյակային գիրք, մատյան, 70-200էջ, տողանի, սպիտակ էջերով</t>
  </si>
  <si>
    <t>30192160/1</t>
  </si>
  <si>
    <t>Շտրիխներ</t>
  </si>
  <si>
    <t>30197234/1</t>
  </si>
  <si>
    <t>Թղթապանակ, կոշտ կազմով</t>
  </si>
  <si>
    <t>30199420/1</t>
  </si>
  <si>
    <t>Թուղթ նշումների համար, սոսնձվածքով</t>
  </si>
  <si>
    <t>30192720/1</t>
  </si>
  <si>
    <t>Գծանշիչ</t>
  </si>
  <si>
    <t>39241141/1</t>
  </si>
  <si>
    <t>Դանակ` գրասենյակային</t>
  </si>
  <si>
    <t>30192780/1</t>
  </si>
  <si>
    <t>էջաբաժանիչ</t>
  </si>
  <si>
    <t>39263400/1</t>
  </si>
  <si>
    <t>Ամրակ, միջին</t>
  </si>
  <si>
    <t>30195931/1</t>
  </si>
  <si>
    <t>Գրատախտակ մարկերով գրելու համար, կախովի</t>
  </si>
  <si>
    <t>30234650/1</t>
  </si>
  <si>
    <t>Ֆլեշ հիշողություն, 32GB</t>
  </si>
  <si>
    <t>39292530/1</t>
  </si>
  <si>
    <t>Քանոն` մետաղյա</t>
  </si>
  <si>
    <t>30192710/1</t>
  </si>
  <si>
    <t>Սոսնձամատիտ, գրասենյակային</t>
  </si>
  <si>
    <t>39241210/1</t>
  </si>
  <si>
    <t>Մկրատ, գրասենյակային</t>
  </si>
  <si>
    <t>22811150/1</t>
  </si>
  <si>
    <t>ՄԱՍ II. ԾԱՌԱՅՈՒԹՅՈՒՆՆԵՐ</t>
  </si>
  <si>
    <t>79111200/7</t>
  </si>
  <si>
    <t>Ներկայացուցչական ծառայություններ</t>
  </si>
  <si>
    <t>դրամ</t>
  </si>
  <si>
    <t>72211139/2</t>
  </si>
  <si>
    <t>Համացանցային էջի խմբագրման համակարգչային ծրագրային փաթեթների մշակման ծառայություններ</t>
  </si>
  <si>
    <t>1100    11005</t>
  </si>
  <si>
    <t>Ռազմարդյունաբերության բնագավառում պետական քաղաքականության մշակում խորհրդատվական, մոնիտորինգի և աջակցության ծառայություններ, ծրագրերի համակարգում</t>
  </si>
  <si>
    <t>Անվտանգության ապահովման ծառայություններ</t>
  </si>
  <si>
    <t>ՄԱՍ III. ԱՇԽԱՏԱՆՔՆԵՐ</t>
  </si>
  <si>
    <t>45461100/503</t>
  </si>
  <si>
    <t>Շենքերի, շինությունների ընթացիկ նորոգման աշխատանքներ</t>
  </si>
  <si>
    <t>Բաժին N 08</t>
  </si>
  <si>
    <t>Խումբ N 03</t>
  </si>
  <si>
    <t>1164    11002</t>
  </si>
  <si>
    <t xml:space="preserve">ՄԱՍ I. ԾԱՌԱՅՈՒԹՅՈՒՆՆԵՐ </t>
  </si>
  <si>
    <t>64211250/1</t>
  </si>
  <si>
    <t>Արբանյակային կապի վարձակալության ծառայություններ</t>
  </si>
  <si>
    <t>ՀՄԱ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</si>
</sst>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_);\(#,##0.0\)"/>
    <numFmt numFmtId="169" formatCode="_(* #,##0.0_);_(* \(#,##0.0\);_(* \-??_);_(@_)"/>
    <numFmt numFmtId="170" formatCode="_-* #,##0.0\ _₽_-;\-* #,##0.0\ _₽_-;_-* \-??\ _₽_-;_-@_-"/>
    <numFmt numFmtId="171" formatCode="#,##0.0"/>
    <numFmt numFmtId="172" formatCode="##,##0;\(##,##0\);\-"/>
    <numFmt numFmtId="173" formatCode="_(* #,##0.0_);_(* \(#,##0.0\);_(* \-?_);_(@_)"/>
    <numFmt numFmtId="174" formatCode="_(* #,##0_);_(* \(#,##0\);_(* \-??_);_(@_)"/>
    <numFmt numFmtId="175" formatCode="0.0"/>
  </numFmts>
  <fonts count="36" x14ac:knownFonts="1">
    <font>
      <sz val="10"/>
      <name val="Arial Armenian"/>
      <family val="2"/>
      <charset val="1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b/>
      <sz val="8"/>
      <name val="GHEA Grapalat"/>
      <family val="2"/>
      <charset val="1"/>
    </font>
    <font>
      <i/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b/>
      <sz val="11"/>
      <name val="GHEA Grapalat"/>
      <family val="3"/>
      <charset val="1"/>
    </font>
    <font>
      <i/>
      <sz val="11"/>
      <name val="GHEA Grapalat"/>
      <charset val="1"/>
    </font>
    <font>
      <sz val="11"/>
      <name val="GHEA Grapalat"/>
      <charset val="1"/>
    </font>
    <font>
      <i/>
      <sz val="11"/>
      <name val="GHEA Grapalat"/>
      <family val="3"/>
      <charset val="1"/>
    </font>
    <font>
      <sz val="11"/>
      <name val="GHEA Grapalat"/>
      <family val="2"/>
      <charset val="1"/>
    </font>
    <font>
      <b/>
      <sz val="11"/>
      <name val="GHEA Grapalat"/>
      <family val="2"/>
      <charset val="1"/>
    </font>
    <font>
      <sz val="10"/>
      <name val="GHEA Grapalat"/>
      <family val="2"/>
      <charset val="1"/>
    </font>
    <font>
      <i/>
      <sz val="11"/>
      <name val="GHEA Grapalat"/>
      <family val="2"/>
      <charset val="1"/>
    </font>
    <font>
      <sz val="10"/>
      <name val="GHEA Grapalat"/>
      <family val="3"/>
      <charset val="1"/>
    </font>
    <font>
      <sz val="11"/>
      <color rgb="FF000000"/>
      <name val="GHEA Grapalat"/>
      <family val="3"/>
      <charset val="1"/>
    </font>
    <font>
      <b/>
      <sz val="12"/>
      <name val="GHEA Grapalat"/>
      <family val="3"/>
      <charset val="1"/>
    </font>
    <font>
      <b/>
      <sz val="10"/>
      <name val="GHEA Grapalat"/>
      <family val="3"/>
      <charset val="1"/>
    </font>
    <font>
      <b/>
      <sz val="10"/>
      <color rgb="FF000000"/>
      <name val="GHEA Grapalat"/>
      <family val="3"/>
      <charset val="1"/>
    </font>
    <font>
      <sz val="10"/>
      <color rgb="FF000000"/>
      <name val="GHEA Grapalat"/>
      <family val="3"/>
      <charset val="1"/>
    </font>
    <font>
      <i/>
      <sz val="8"/>
      <color rgb="FF000000"/>
      <name val="GHEA Grapalat"/>
      <family val="3"/>
      <charset val="1"/>
    </font>
    <font>
      <i/>
      <sz val="10"/>
      <name val="GHEA Grapalat"/>
      <family val="3"/>
      <charset val="1"/>
    </font>
    <font>
      <sz val="12"/>
      <name val="GHEA Grapalat"/>
      <family val="3"/>
      <charset val="1"/>
    </font>
    <font>
      <b/>
      <sz val="12"/>
      <name val="GHEA Grapalat"/>
      <family val="2"/>
      <charset val="1"/>
    </font>
    <font>
      <b/>
      <sz val="12"/>
      <color rgb="FF000000"/>
      <name val="GHEA Grapalat"/>
      <family val="3"/>
      <charset val="1"/>
    </font>
    <font>
      <b/>
      <u/>
      <sz val="12"/>
      <color rgb="FF000000"/>
      <name val="GHEA Grapalat"/>
      <family val="3"/>
      <charset val="1"/>
    </font>
    <font>
      <b/>
      <u/>
      <sz val="12"/>
      <name val="GHEA Grapalat"/>
      <family val="3"/>
      <charset val="1"/>
    </font>
    <font>
      <b/>
      <i/>
      <sz val="12"/>
      <name val="GHEA Grapalat"/>
      <family val="3"/>
      <charset val="1"/>
    </font>
    <font>
      <sz val="11"/>
      <name val="Arial Armenian"/>
      <family val="2"/>
      <charset val="1"/>
    </font>
    <font>
      <b/>
      <i/>
      <sz val="11"/>
      <name val="GHEA Grapalat"/>
      <family val="3"/>
      <charset val="1"/>
    </font>
    <font>
      <b/>
      <sz val="11"/>
      <color rgb="FF000000"/>
      <name val="GHEA Grapalat"/>
      <family val="3"/>
      <charset val="1"/>
    </font>
    <font>
      <vertAlign val="superscript"/>
      <sz val="11"/>
      <name val="GHEA Grapalat"/>
      <family val="3"/>
      <charset val="1"/>
    </font>
    <font>
      <b/>
      <sz val="11"/>
      <color rgb="FFFF0000"/>
      <name val="GHEA Grapalat"/>
      <family val="3"/>
      <charset val="1"/>
    </font>
    <font>
      <sz val="10"/>
      <name val="Arial Armenian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EDEDED"/>
        <bgColor rgb="FFF2F2F2"/>
      </patternFill>
    </fill>
    <fill>
      <patternFill patternType="solid">
        <fgColor rgb="FFF2F2F2"/>
        <bgColor rgb="FFEDEDED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6">
    <xf numFmtId="0" fontId="0" fillId="0" borderId="0"/>
    <xf numFmtId="165" fontId="35" fillId="0" borderId="0" applyBorder="0" applyProtection="0"/>
    <xf numFmtId="164" fontId="35" fillId="0" borderId="0" applyBorder="0" applyProtection="0"/>
    <xf numFmtId="165" fontId="35" fillId="0" borderId="0" applyBorder="0" applyProtection="0"/>
    <xf numFmtId="0" fontId="1" fillId="0" borderId="0"/>
    <xf numFmtId="0" fontId="2" fillId="0" borderId="0">
      <alignment horizontal="left" vertical="top" wrapText="1"/>
    </xf>
    <xf numFmtId="0" fontId="3" fillId="0" borderId="0"/>
    <xf numFmtId="0" fontId="35" fillId="0" borderId="0"/>
    <xf numFmtId="0" fontId="2" fillId="0" borderId="0">
      <alignment horizontal="left" vertical="top" wrapText="1"/>
    </xf>
    <xf numFmtId="0" fontId="1" fillId="0" borderId="0"/>
    <xf numFmtId="166" fontId="2" fillId="0" borderId="0" applyBorder="0" applyProtection="0">
      <alignment horizontal="right" vertical="top"/>
    </xf>
    <xf numFmtId="166" fontId="4" fillId="0" borderId="0" applyBorder="0" applyProtection="0">
      <alignment horizontal="right" vertical="top"/>
    </xf>
    <xf numFmtId="166" fontId="5" fillId="0" borderId="0" applyBorder="0" applyProtection="0">
      <alignment horizontal="right" vertical="top"/>
    </xf>
    <xf numFmtId="0" fontId="6" fillId="0" borderId="0"/>
    <xf numFmtId="0" fontId="35" fillId="0" borderId="0"/>
    <xf numFmtId="167" fontId="35" fillId="0" borderId="0" applyBorder="0" applyProtection="0"/>
  </cellStyleXfs>
  <cellXfs count="256">
    <xf numFmtId="0" fontId="0" fillId="0" borderId="0" xfId="0"/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right" vertical="top" wrapText="1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top" wrapText="1"/>
    </xf>
    <xf numFmtId="0" fontId="8" fillId="2" borderId="2" xfId="0" applyFont="1" applyFill="1" applyBorder="1" applyAlignment="1">
      <alignment horizontal="left" vertical="center" wrapText="1"/>
    </xf>
    <xf numFmtId="168" fontId="8" fillId="2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166" fontId="7" fillId="2" borderId="2" xfId="10" applyFont="1" applyFill="1" applyBorder="1" applyProtection="1">
      <alignment horizontal="right" vertical="top"/>
    </xf>
    <xf numFmtId="0" fontId="9" fillId="0" borderId="2" xfId="0" applyFont="1" applyBorder="1" applyAlignment="1">
      <alignment horizontal="left" vertical="top" wrapText="1"/>
    </xf>
    <xf numFmtId="166" fontId="7" fillId="0" borderId="2" xfId="10" applyFont="1" applyBorder="1" applyProtection="1">
      <alignment horizontal="right" vertical="top"/>
    </xf>
    <xf numFmtId="0" fontId="10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7" fillId="0" borderId="2" xfId="8" applyFont="1" applyBorder="1" applyAlignment="1">
      <alignment horizontal="left" vertical="center" wrapText="1"/>
    </xf>
    <xf numFmtId="0" fontId="11" fillId="0" borderId="2" xfId="8" applyFont="1" applyBorder="1" applyAlignment="1">
      <alignment horizontal="left" vertical="center" wrapText="1"/>
    </xf>
    <xf numFmtId="0" fontId="7" fillId="0" borderId="2" xfId="8" applyFont="1" applyBorder="1" applyAlignment="1">
      <alignment horizontal="center" vertical="center" wrapText="1"/>
    </xf>
    <xf numFmtId="166" fontId="11" fillId="0" borderId="2" xfId="12" applyFont="1" applyBorder="1" applyProtection="1">
      <alignment horizontal="right" vertical="top"/>
    </xf>
    <xf numFmtId="166" fontId="8" fillId="2" borderId="2" xfId="10" applyFont="1" applyFill="1" applyBorder="1" applyProtection="1">
      <alignment horizontal="right" vertical="top"/>
    </xf>
    <xf numFmtId="0" fontId="7" fillId="0" borderId="2" xfId="0" applyFont="1" applyBorder="1" applyAlignment="1">
      <alignment horizontal="right" vertical="top" wrapText="1"/>
    </xf>
    <xf numFmtId="0" fontId="12" fillId="0" borderId="2" xfId="0" applyFont="1" applyBorder="1"/>
    <xf numFmtId="0" fontId="13" fillId="0" borderId="2" xfId="0" applyFont="1" applyBorder="1" applyAlignment="1">
      <alignment horizontal="left" vertical="top" wrapText="1"/>
    </xf>
    <xf numFmtId="169" fontId="13" fillId="0" borderId="2" xfId="1" applyNumberFormat="1" applyFont="1" applyBorder="1" applyAlignment="1" applyProtection="1">
      <alignment horizontal="right" vertical="top"/>
    </xf>
    <xf numFmtId="0" fontId="14" fillId="2" borderId="0" xfId="0" applyFont="1" applyFill="1"/>
    <xf numFmtId="0" fontId="12" fillId="0" borderId="2" xfId="0" applyFont="1" applyBorder="1" applyAlignment="1">
      <alignment horizontal="left" vertical="top" wrapText="1"/>
    </xf>
    <xf numFmtId="0" fontId="15" fillId="0" borderId="2" xfId="0" applyFont="1" applyBorder="1"/>
    <xf numFmtId="169" fontId="12" fillId="0" borderId="2" xfId="1" applyNumberFormat="1" applyFont="1" applyBorder="1" applyAlignment="1" applyProtection="1">
      <alignment horizontal="right" vertical="top"/>
    </xf>
    <xf numFmtId="0" fontId="12" fillId="0" borderId="2" xfId="0" applyFont="1" applyBorder="1" applyAlignment="1">
      <alignment vertical="top" wrapText="1"/>
    </xf>
    <xf numFmtId="168" fontId="7" fillId="2" borderId="2" xfId="1" applyNumberFormat="1" applyFont="1" applyFill="1" applyBorder="1" applyAlignment="1" applyProtection="1">
      <alignment vertical="center" wrapText="1"/>
    </xf>
    <xf numFmtId="0" fontId="7" fillId="2" borderId="0" xfId="0" applyFont="1" applyFill="1"/>
    <xf numFmtId="0" fontId="7" fillId="2" borderId="0" xfId="0" applyFont="1" applyFill="1" applyAlignment="1">
      <alignment horizontal="left"/>
    </xf>
    <xf numFmtId="0" fontId="7" fillId="2" borderId="0" xfId="0" applyFont="1" applyFill="1" applyAlignment="1">
      <alignment horizontal="center"/>
    </xf>
    <xf numFmtId="170" fontId="7" fillId="2" borderId="0" xfId="1" applyNumberFormat="1" applyFont="1" applyFill="1" applyBorder="1" applyAlignment="1" applyProtection="1"/>
    <xf numFmtId="170" fontId="8" fillId="2" borderId="0" xfId="1" applyNumberFormat="1" applyFont="1" applyFill="1" applyBorder="1" applyAlignment="1" applyProtection="1">
      <alignment horizontal="right" vertical="top" wrapText="1"/>
    </xf>
    <xf numFmtId="0" fontId="16" fillId="0" borderId="0" xfId="0" applyFont="1" applyBorder="1" applyAlignment="1">
      <alignment horizontal="right" wrapText="1"/>
    </xf>
    <xf numFmtId="0" fontId="7" fillId="2" borderId="2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horizontal="left" vertical="top" wrapText="1"/>
    </xf>
    <xf numFmtId="0" fontId="7" fillId="2" borderId="2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left" vertical="top" wrapText="1"/>
    </xf>
    <xf numFmtId="168" fontId="8" fillId="2" borderId="2" xfId="0" applyNumberFormat="1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left" vertical="top" wrapText="1"/>
    </xf>
    <xf numFmtId="168" fontId="8" fillId="2" borderId="2" xfId="1" applyNumberFormat="1" applyFont="1" applyFill="1" applyBorder="1" applyAlignment="1" applyProtection="1">
      <alignment vertical="center" wrapText="1"/>
    </xf>
    <xf numFmtId="0" fontId="7" fillId="2" borderId="3" xfId="0" applyFont="1" applyFill="1" applyBorder="1" applyAlignment="1">
      <alignment horizontal="left" vertical="top" wrapText="1"/>
    </xf>
    <xf numFmtId="170" fontId="7" fillId="2" borderId="2" xfId="1" applyNumberFormat="1" applyFont="1" applyFill="1" applyBorder="1" applyAlignment="1" applyProtection="1">
      <alignment vertical="center" wrapText="1"/>
    </xf>
    <xf numFmtId="170" fontId="8" fillId="2" borderId="2" xfId="1" applyNumberFormat="1" applyFont="1" applyFill="1" applyBorder="1" applyAlignment="1" applyProtection="1">
      <alignment vertical="center"/>
    </xf>
    <xf numFmtId="168" fontId="17" fillId="2" borderId="2" xfId="1" applyNumberFormat="1" applyFont="1" applyFill="1" applyBorder="1" applyAlignment="1" applyProtection="1">
      <alignment vertical="center" wrapText="1"/>
    </xf>
    <xf numFmtId="168" fontId="7" fillId="2" borderId="3" xfId="1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>
      <alignment horizontal="center" vertical="top" wrapText="1"/>
    </xf>
    <xf numFmtId="0" fontId="7" fillId="2" borderId="2" xfId="8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left" vertical="top" wrapText="1"/>
    </xf>
    <xf numFmtId="0" fontId="11" fillId="2" borderId="2" xfId="0" applyFont="1" applyFill="1" applyBorder="1" applyAlignment="1">
      <alignment horizontal="left" vertical="top" wrapText="1"/>
    </xf>
    <xf numFmtId="0" fontId="7" fillId="2" borderId="2" xfId="0" applyFont="1" applyFill="1" applyBorder="1"/>
    <xf numFmtId="0" fontId="7" fillId="2" borderId="2" xfId="8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left" vertical="top" wrapText="1"/>
    </xf>
    <xf numFmtId="166" fontId="8" fillId="2" borderId="2" xfId="11" applyFont="1" applyFill="1" applyBorder="1" applyAlignment="1" applyProtection="1">
      <alignment vertical="top"/>
    </xf>
    <xf numFmtId="0" fontId="17" fillId="2" borderId="0" xfId="0" applyFont="1" applyFill="1" applyAlignment="1">
      <alignment horizontal="left" vertical="top"/>
    </xf>
    <xf numFmtId="0" fontId="17" fillId="2" borderId="2" xfId="0" applyFont="1" applyFill="1" applyBorder="1" applyAlignment="1">
      <alignment vertical="top" wrapText="1"/>
    </xf>
    <xf numFmtId="166" fontId="7" fillId="2" borderId="2" xfId="10" applyFont="1" applyFill="1" applyBorder="1" applyAlignment="1" applyProtection="1">
      <alignment vertical="top"/>
    </xf>
    <xf numFmtId="0" fontId="7" fillId="2" borderId="2" xfId="0" applyFont="1" applyFill="1" applyBorder="1" applyAlignment="1">
      <alignment horizontal="left"/>
    </xf>
    <xf numFmtId="0" fontId="7" fillId="2" borderId="2" xfId="0" applyFont="1" applyFill="1" applyBorder="1" applyAlignment="1">
      <alignment horizontal="center"/>
    </xf>
    <xf numFmtId="170" fontId="7" fillId="2" borderId="2" xfId="1" applyNumberFormat="1" applyFont="1" applyFill="1" applyBorder="1" applyAlignment="1" applyProtection="1"/>
    <xf numFmtId="168" fontId="8" fillId="2" borderId="3" xfId="1" applyNumberFormat="1" applyFont="1" applyFill="1" applyBorder="1" applyAlignment="1" applyProtection="1">
      <alignment horizontal="center" vertical="center" wrapText="1"/>
    </xf>
    <xf numFmtId="0" fontId="7" fillId="0" borderId="0" xfId="0" applyFont="1"/>
    <xf numFmtId="168" fontId="7" fillId="2" borderId="3" xfId="1" applyNumberFormat="1" applyFont="1" applyFill="1" applyBorder="1" applyAlignment="1" applyProtection="1">
      <alignment horizontal="center" vertical="center" wrapText="1"/>
    </xf>
    <xf numFmtId="0" fontId="7" fillId="0" borderId="3" xfId="0" applyFont="1" applyBorder="1" applyAlignment="1">
      <alignment horizontal="left" vertical="top" wrapText="1"/>
    </xf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0" fillId="0" borderId="0" xfId="0" applyBorder="1"/>
    <xf numFmtId="0" fontId="18" fillId="0" borderId="0" xfId="0" applyFont="1" applyBorder="1" applyAlignment="1">
      <alignment vertical="center" wrapText="1"/>
    </xf>
    <xf numFmtId="0" fontId="19" fillId="0" borderId="0" xfId="0" applyFont="1" applyBorder="1" applyAlignment="1">
      <alignment horizontal="center" vertical="center" wrapText="1"/>
    </xf>
    <xf numFmtId="0" fontId="20" fillId="0" borderId="2" xfId="9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1" fontId="22" fillId="0" borderId="5" xfId="9" applyNumberFormat="1" applyFont="1" applyBorder="1" applyAlignment="1">
      <alignment horizontal="center" vertical="center"/>
    </xf>
    <xf numFmtId="1" fontId="22" fillId="0" borderId="6" xfId="9" applyNumberFormat="1" applyFont="1" applyBorder="1" applyAlignment="1">
      <alignment horizontal="center" vertical="center"/>
    </xf>
    <xf numFmtId="171" fontId="19" fillId="4" borderId="7" xfId="9" applyNumberFormat="1" applyFont="1" applyFill="1" applyBorder="1" applyAlignment="1">
      <alignment horizontal="center" vertical="center"/>
    </xf>
    <xf numFmtId="0" fontId="20" fillId="0" borderId="6" xfId="9" applyFont="1" applyBorder="1" applyAlignment="1">
      <alignment horizontal="center" vertical="center" wrapText="1"/>
    </xf>
    <xf numFmtId="171" fontId="19" fillId="2" borderId="7" xfId="9" applyNumberFormat="1" applyFont="1" applyFill="1" applyBorder="1" applyAlignment="1">
      <alignment horizontal="center" vertical="center"/>
    </xf>
    <xf numFmtId="0" fontId="20" fillId="0" borderId="5" xfId="9" applyFont="1" applyBorder="1" applyAlignment="1">
      <alignment horizontal="center" vertical="center" wrapText="1"/>
    </xf>
    <xf numFmtId="0" fontId="19" fillId="0" borderId="2" xfId="9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168" fontId="19" fillId="2" borderId="7" xfId="9" applyNumberFormat="1" applyFont="1" applyFill="1" applyBorder="1" applyAlignment="1">
      <alignment horizontal="center" vertical="center"/>
    </xf>
    <xf numFmtId="0" fontId="21" fillId="0" borderId="0" xfId="0" applyFont="1"/>
    <xf numFmtId="0" fontId="8" fillId="2" borderId="2" xfId="4" applyFont="1" applyFill="1" applyBorder="1" applyAlignment="1">
      <alignment vertical="center" wrapText="1"/>
    </xf>
    <xf numFmtId="0" fontId="19" fillId="0" borderId="2" xfId="9" applyFont="1" applyBorder="1" applyAlignment="1">
      <alignment horizontal="center" vertical="center" wrapText="1"/>
    </xf>
    <xf numFmtId="171" fontId="19" fillId="0" borderId="2" xfId="9" applyNumberFormat="1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 wrapText="1"/>
    </xf>
    <xf numFmtId="168" fontId="23" fillId="0" borderId="2" xfId="9" applyNumberFormat="1" applyFont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168" fontId="23" fillId="2" borderId="7" xfId="9" applyNumberFormat="1" applyFont="1" applyFill="1" applyBorder="1" applyAlignment="1">
      <alignment horizontal="center" vertical="center"/>
    </xf>
    <xf numFmtId="0" fontId="24" fillId="0" borderId="0" xfId="7" applyFont="1" applyAlignment="1">
      <alignment horizontal="center" vertical="center" wrapText="1"/>
    </xf>
    <xf numFmtId="0" fontId="24" fillId="0" borderId="0" xfId="7" applyFont="1" applyAlignment="1">
      <alignment vertical="center" wrapText="1"/>
    </xf>
    <xf numFmtId="168" fontId="24" fillId="0" borderId="0" xfId="7" applyNumberFormat="1" applyFont="1" applyAlignment="1">
      <alignment vertical="center" wrapText="1"/>
    </xf>
    <xf numFmtId="0" fontId="25" fillId="0" borderId="0" xfId="8" applyFont="1" applyAlignment="1">
      <alignment vertical="center" wrapText="1"/>
    </xf>
    <xf numFmtId="49" fontId="19" fillId="0" borderId="0" xfId="7" applyNumberFormat="1" applyFont="1" applyAlignment="1">
      <alignment horizontal="center" vertical="center" wrapText="1"/>
    </xf>
    <xf numFmtId="0" fontId="8" fillId="0" borderId="0" xfId="7" applyFont="1" applyAlignment="1">
      <alignment horizontal="center" vertical="center" wrapText="1"/>
    </xf>
    <xf numFmtId="168" fontId="19" fillId="0" borderId="0" xfId="7" applyNumberFormat="1" applyFont="1" applyAlignment="1">
      <alignment horizontal="center" vertical="center" wrapText="1"/>
    </xf>
    <xf numFmtId="168" fontId="16" fillId="0" borderId="1" xfId="7" applyNumberFormat="1" applyFont="1" applyBorder="1" applyAlignment="1">
      <alignment horizontal="right" vertical="center" wrapText="1"/>
    </xf>
    <xf numFmtId="168" fontId="20" fillId="0" borderId="2" xfId="7" applyNumberFormat="1" applyFont="1" applyBorder="1" applyAlignment="1">
      <alignment horizontal="center" vertical="center" wrapText="1"/>
    </xf>
    <xf numFmtId="0" fontId="16" fillId="0" borderId="0" xfId="7" applyFont="1" applyAlignment="1">
      <alignment horizontal="center" vertical="center" wrapText="1"/>
    </xf>
    <xf numFmtId="49" fontId="20" fillId="0" borderId="2" xfId="7" applyNumberFormat="1" applyFont="1" applyBorder="1" applyAlignment="1">
      <alignment horizontal="center" vertical="center" textRotation="90" wrapText="1"/>
    </xf>
    <xf numFmtId="49" fontId="26" fillId="0" borderId="2" xfId="7" applyNumberFormat="1" applyFont="1" applyBorder="1" applyAlignment="1">
      <alignment horizontal="center" vertical="center" textRotation="90" wrapText="1"/>
    </xf>
    <xf numFmtId="0" fontId="26" fillId="0" borderId="2" xfId="7" applyFont="1" applyBorder="1" applyAlignment="1">
      <alignment horizontal="center" vertical="center" wrapText="1"/>
    </xf>
    <xf numFmtId="168" fontId="26" fillId="0" borderId="6" xfId="7" applyNumberFormat="1" applyFont="1" applyBorder="1" applyAlignment="1">
      <alignment horizontal="center" vertical="center" wrapText="1"/>
    </xf>
    <xf numFmtId="0" fontId="24" fillId="0" borderId="2" xfId="7" applyFont="1" applyBorder="1" applyAlignment="1">
      <alignment horizontal="center" vertical="center" wrapText="1"/>
    </xf>
    <xf numFmtId="0" fontId="27" fillId="0" borderId="2" xfId="7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top" wrapText="1"/>
    </xf>
    <xf numFmtId="168" fontId="26" fillId="0" borderId="2" xfId="7" applyNumberFormat="1" applyFont="1" applyBorder="1" applyAlignment="1">
      <alignment horizontal="center" vertical="center" wrapText="1"/>
    </xf>
    <xf numFmtId="168" fontId="24" fillId="0" borderId="2" xfId="7" applyNumberFormat="1" applyFont="1" applyBorder="1" applyAlignment="1">
      <alignment horizontal="center" vertical="center" wrapText="1"/>
    </xf>
    <xf numFmtId="0" fontId="18" fillId="0" borderId="2" xfId="7" applyFont="1" applyBorder="1" applyAlignment="1">
      <alignment horizontal="center" vertical="center" wrapText="1"/>
    </xf>
    <xf numFmtId="0" fontId="18" fillId="0" borderId="2" xfId="7" applyFont="1" applyBorder="1" applyAlignment="1">
      <alignment horizontal="left" vertical="center" wrapText="1"/>
    </xf>
    <xf numFmtId="168" fontId="18" fillId="0" borderId="2" xfId="7" applyNumberFormat="1" applyFont="1" applyBorder="1" applyAlignment="1">
      <alignment horizontal="center" vertical="center" wrapText="1"/>
    </xf>
    <xf numFmtId="164" fontId="24" fillId="0" borderId="0" xfId="2" applyFont="1" applyBorder="1" applyAlignment="1" applyProtection="1">
      <alignment vertical="center" wrapText="1"/>
    </xf>
    <xf numFmtId="0" fontId="25" fillId="0" borderId="0" xfId="8" applyFont="1" applyAlignment="1">
      <alignment horizontal="right" vertical="center" wrapText="1"/>
    </xf>
    <xf numFmtId="164" fontId="16" fillId="0" borderId="0" xfId="2" applyFont="1" applyBorder="1" applyAlignment="1" applyProtection="1">
      <alignment horizontal="center" vertical="center" wrapText="1"/>
    </xf>
    <xf numFmtId="170" fontId="8" fillId="0" borderId="2" xfId="1" applyNumberFormat="1" applyFont="1" applyBorder="1" applyAlignment="1" applyProtection="1">
      <alignment horizontal="left" vertical="center" wrapText="1"/>
    </xf>
    <xf numFmtId="164" fontId="24" fillId="0" borderId="0" xfId="2" applyFont="1" applyBorder="1" applyAlignment="1" applyProtection="1">
      <alignment horizontal="center" vertical="center" wrapText="1"/>
    </xf>
    <xf numFmtId="170" fontId="7" fillId="0" borderId="2" xfId="1" applyNumberFormat="1" applyFont="1" applyBorder="1" applyAlignment="1" applyProtection="1">
      <alignment horizontal="left" vertical="center" wrapText="1"/>
    </xf>
    <xf numFmtId="0" fontId="18" fillId="0" borderId="0" xfId="7" applyFont="1" applyAlignment="1">
      <alignment vertical="center" wrapText="1"/>
    </xf>
    <xf numFmtId="164" fontId="18" fillId="0" borderId="0" xfId="2" applyFont="1" applyBorder="1" applyAlignment="1" applyProtection="1">
      <alignment vertical="center" wrapText="1"/>
    </xf>
    <xf numFmtId="0" fontId="29" fillId="0" borderId="2" xfId="7" applyFont="1" applyBorder="1" applyAlignment="1">
      <alignment horizontal="center" vertical="center" wrapText="1"/>
    </xf>
    <xf numFmtId="0" fontId="29" fillId="0" borderId="0" xfId="7" applyFont="1" applyAlignment="1">
      <alignment vertical="center" wrapText="1"/>
    </xf>
    <xf numFmtId="164" fontId="29" fillId="0" borderId="0" xfId="2" applyFont="1" applyBorder="1" applyAlignment="1" applyProtection="1">
      <alignment vertical="center" wrapText="1"/>
    </xf>
    <xf numFmtId="0" fontId="30" fillId="0" borderId="0" xfId="0" applyFont="1"/>
    <xf numFmtId="0" fontId="8" fillId="0" borderId="0" xfId="0" applyFont="1" applyAlignment="1">
      <alignment horizontal="right" vertical="top" wrapText="1"/>
    </xf>
    <xf numFmtId="0" fontId="8" fillId="0" borderId="0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30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172" fontId="11" fillId="0" borderId="0" xfId="10" applyNumberFormat="1" applyFont="1" applyBorder="1" applyProtection="1">
      <alignment horizontal="right" vertical="top"/>
    </xf>
    <xf numFmtId="0" fontId="7" fillId="0" borderId="0" xfId="0" applyFont="1" applyBorder="1" applyAlignment="1">
      <alignment horizontal="left" vertical="top" wrapText="1"/>
    </xf>
    <xf numFmtId="169" fontId="11" fillId="0" borderId="0" xfId="1" applyNumberFormat="1" applyFont="1" applyBorder="1" applyAlignment="1" applyProtection="1">
      <alignment horizontal="right" vertical="top" wrapText="1"/>
    </xf>
    <xf numFmtId="0" fontId="7" fillId="0" borderId="0" xfId="8" applyFont="1">
      <alignment horizontal="left" vertical="top" wrapText="1"/>
    </xf>
    <xf numFmtId="173" fontId="30" fillId="0" borderId="0" xfId="0" applyNumberFormat="1" applyFont="1" applyAlignment="1">
      <alignment horizontal="left" vertical="top" wrapText="1"/>
    </xf>
    <xf numFmtId="0" fontId="11" fillId="0" borderId="0" xfId="0" applyFont="1" applyAlignment="1">
      <alignment horizontal="right" vertical="top" wrapText="1"/>
    </xf>
    <xf numFmtId="0" fontId="11" fillId="0" borderId="0" xfId="8" applyFont="1">
      <alignment horizontal="left" vertical="top" wrapText="1"/>
    </xf>
    <xf numFmtId="0" fontId="12" fillId="0" borderId="0" xfId="8" applyFont="1">
      <alignment horizontal="left" vertical="top" wrapText="1"/>
    </xf>
    <xf numFmtId="170" fontId="11" fillId="0" borderId="0" xfId="1" applyNumberFormat="1" applyFont="1" applyBorder="1" applyAlignment="1" applyProtection="1">
      <alignment horizontal="right" vertical="top" wrapText="1"/>
    </xf>
    <xf numFmtId="0" fontId="8" fillId="0" borderId="0" xfId="0" applyFont="1" applyBorder="1" applyAlignment="1">
      <alignment horizontal="center" vertical="top" wrapText="1"/>
    </xf>
    <xf numFmtId="169" fontId="31" fillId="0" borderId="0" xfId="1" applyNumberFormat="1" applyFont="1" applyBorder="1" applyAlignment="1" applyProtection="1">
      <alignment horizontal="center" vertical="top" wrapText="1"/>
    </xf>
    <xf numFmtId="0" fontId="0" fillId="0" borderId="0" xfId="0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9" fillId="0" borderId="0" xfId="0" applyFont="1" applyAlignment="1">
      <alignment horizontal="right" vertical="top" wrapText="1"/>
    </xf>
    <xf numFmtId="0" fontId="17" fillId="0" borderId="0" xfId="0" applyFont="1" applyAlignment="1">
      <alignment horizontal="right"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169" fontId="17" fillId="0" borderId="0" xfId="1" applyNumberFormat="1" applyFont="1" applyBorder="1" applyAlignment="1" applyProtection="1">
      <alignment vertical="center" wrapText="1"/>
    </xf>
    <xf numFmtId="0" fontId="8" fillId="0" borderId="0" xfId="8" applyFont="1" applyAlignment="1">
      <alignment vertical="top" wrapText="1"/>
    </xf>
    <xf numFmtId="0" fontId="8" fillId="0" borderId="0" xfId="8" applyFont="1">
      <alignment horizontal="left" vertical="top" wrapText="1"/>
    </xf>
    <xf numFmtId="0" fontId="17" fillId="0" borderId="2" xfId="0" applyFont="1" applyBorder="1" applyAlignment="1">
      <alignment horizontal="center" vertical="center" wrapText="1"/>
    </xf>
    <xf numFmtId="169" fontId="17" fillId="0" borderId="2" xfId="1" applyNumberFormat="1" applyFont="1" applyBorder="1" applyAlignment="1" applyProtection="1">
      <alignment horizontal="center" vertical="center" wrapText="1"/>
    </xf>
    <xf numFmtId="174" fontId="17" fillId="0" borderId="2" xfId="1" applyNumberFormat="1" applyFont="1" applyBorder="1" applyAlignment="1" applyProtection="1">
      <alignment horizontal="center" vertical="center" wrapText="1"/>
    </xf>
    <xf numFmtId="169" fontId="32" fillId="0" borderId="2" xfId="0" applyNumberFormat="1" applyFont="1" applyBorder="1" applyAlignment="1">
      <alignment horizontal="center" vertical="center" wrapText="1"/>
    </xf>
    <xf numFmtId="0" fontId="32" fillId="0" borderId="0" xfId="0" applyFont="1" applyAlignment="1">
      <alignment vertical="center" wrapText="1"/>
    </xf>
    <xf numFmtId="0" fontId="32" fillId="2" borderId="2" xfId="0" applyFont="1" applyFill="1" applyBorder="1" applyAlignment="1">
      <alignment horizontal="right" vertical="center" wrapText="1"/>
    </xf>
    <xf numFmtId="0" fontId="32" fillId="2" borderId="2" xfId="0" applyFont="1" applyFill="1" applyBorder="1" applyAlignment="1">
      <alignment horizontal="center" vertical="center" wrapText="1"/>
    </xf>
    <xf numFmtId="169" fontId="32" fillId="2" borderId="2" xfId="1" applyNumberFormat="1" applyFont="1" applyFill="1" applyBorder="1" applyAlignment="1" applyProtection="1">
      <alignment vertical="center" wrapText="1"/>
    </xf>
    <xf numFmtId="0" fontId="32" fillId="2" borderId="2" xfId="0" applyFont="1" applyFill="1" applyBorder="1" applyAlignment="1">
      <alignment vertical="center"/>
    </xf>
    <xf numFmtId="175" fontId="32" fillId="0" borderId="7" xfId="0" applyNumberFormat="1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169" fontId="7" fillId="2" borderId="2" xfId="1" applyNumberFormat="1" applyFont="1" applyFill="1" applyBorder="1" applyAlignment="1" applyProtection="1">
      <alignment horizontal="right" vertical="center" wrapText="1"/>
    </xf>
    <xf numFmtId="169" fontId="7" fillId="0" borderId="2" xfId="1" applyNumberFormat="1" applyFont="1" applyBorder="1" applyAlignment="1" applyProtection="1">
      <alignment horizontal="right" vertical="center" wrapText="1"/>
    </xf>
    <xf numFmtId="175" fontId="17" fillId="0" borderId="2" xfId="0" applyNumberFormat="1" applyFont="1" applyBorder="1" applyAlignment="1">
      <alignment vertical="center" wrapText="1"/>
    </xf>
    <xf numFmtId="169" fontId="17" fillId="2" borderId="2" xfId="1" applyNumberFormat="1" applyFont="1" applyFill="1" applyBorder="1" applyAlignment="1" applyProtection="1">
      <alignment horizontal="right" vertical="center" wrapText="1"/>
    </xf>
    <xf numFmtId="169" fontId="17" fillId="0" borderId="2" xfId="1" applyNumberFormat="1" applyFont="1" applyBorder="1" applyAlignment="1" applyProtection="1">
      <alignment horizontal="right" vertical="center" wrapText="1"/>
    </xf>
    <xf numFmtId="0" fontId="17" fillId="2" borderId="2" xfId="0" applyFont="1" applyFill="1" applyBorder="1"/>
    <xf numFmtId="0" fontId="7" fillId="0" borderId="2" xfId="0" applyFont="1" applyBorder="1" applyAlignment="1">
      <alignment horizontal="left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vertical="center"/>
    </xf>
    <xf numFmtId="169" fontId="17" fillId="0" borderId="2" xfId="1" applyNumberFormat="1" applyFont="1" applyBorder="1" applyAlignment="1" applyProtection="1">
      <alignment vertical="center" wrapText="1"/>
    </xf>
    <xf numFmtId="0" fontId="7" fillId="0" borderId="2" xfId="0" applyFont="1" applyBorder="1" applyAlignment="1">
      <alignment vertical="center" wrapText="1"/>
    </xf>
    <xf numFmtId="0" fontId="34" fillId="0" borderId="0" xfId="0" applyFont="1" applyAlignment="1">
      <alignment vertical="center" wrapText="1"/>
    </xf>
    <xf numFmtId="169" fontId="8" fillId="2" borderId="2" xfId="1" applyNumberFormat="1" applyFont="1" applyFill="1" applyBorder="1" applyAlignment="1" applyProtection="1">
      <alignment horizontal="right" vertical="center" wrapText="1"/>
    </xf>
    <xf numFmtId="169" fontId="8" fillId="0" borderId="2" xfId="1" applyNumberFormat="1" applyFont="1" applyBorder="1" applyAlignment="1" applyProtection="1">
      <alignment horizontal="right" vertical="center" wrapText="1"/>
    </xf>
    <xf numFmtId="175" fontId="17" fillId="0" borderId="0" xfId="0" applyNumberFormat="1" applyFont="1" applyAlignment="1">
      <alignment vertical="center" wrapText="1"/>
    </xf>
    <xf numFmtId="0" fontId="17" fillId="0" borderId="2" xfId="0" applyFont="1" applyBorder="1"/>
    <xf numFmtId="0" fontId="17" fillId="0" borderId="2" xfId="0" applyFont="1" applyBorder="1" applyAlignment="1">
      <alignment horizontal="left" vertical="center" wrapText="1"/>
    </xf>
    <xf numFmtId="0" fontId="17" fillId="0" borderId="2" xfId="0" applyFont="1" applyBorder="1" applyAlignment="1">
      <alignment vertical="center" wrapText="1"/>
    </xf>
    <xf numFmtId="169" fontId="17" fillId="0" borderId="0" xfId="0" applyNumberFormat="1" applyFont="1" applyAlignment="1">
      <alignment vertical="center" wrapText="1"/>
    </xf>
    <xf numFmtId="0" fontId="32" fillId="0" borderId="2" xfId="0" applyFont="1" applyBorder="1" applyAlignment="1">
      <alignment horizontal="left" vertical="center" wrapText="1"/>
    </xf>
    <xf numFmtId="169" fontId="32" fillId="0" borderId="2" xfId="1" applyNumberFormat="1" applyFont="1" applyBorder="1" applyAlignment="1" applyProtection="1">
      <alignment vertical="center" wrapText="1"/>
    </xf>
    <xf numFmtId="0" fontId="7" fillId="0" borderId="0" xfId="0" applyFont="1" applyAlignment="1">
      <alignment horizontal="left"/>
    </xf>
    <xf numFmtId="169" fontId="7" fillId="0" borderId="6" xfId="1" applyNumberFormat="1" applyFont="1" applyBorder="1" applyAlignment="1" applyProtection="1">
      <alignment horizontal="right" vertical="center" wrapText="1"/>
    </xf>
    <xf numFmtId="169" fontId="32" fillId="0" borderId="2" xfId="1" applyNumberFormat="1" applyFont="1" applyBorder="1" applyAlignment="1" applyProtection="1">
      <alignment horizontal="right" vertical="center" wrapText="1"/>
    </xf>
    <xf numFmtId="0" fontId="7" fillId="0" borderId="2" xfId="0" applyFont="1" applyBorder="1" applyAlignment="1">
      <alignment horizontal="left" wrapText="1"/>
    </xf>
    <xf numFmtId="0" fontId="32" fillId="0" borderId="4" xfId="0" applyFont="1" applyBorder="1" applyAlignment="1">
      <alignment vertical="center"/>
    </xf>
    <xf numFmtId="169" fontId="32" fillId="0" borderId="6" xfId="0" applyNumberFormat="1" applyFont="1" applyBorder="1" applyAlignment="1">
      <alignment horizontal="center" vertical="center" wrapText="1"/>
    </xf>
    <xf numFmtId="0" fontId="32" fillId="0" borderId="3" xfId="0" applyFont="1" applyBorder="1" applyAlignment="1">
      <alignment vertical="center"/>
    </xf>
    <xf numFmtId="0" fontId="32" fillId="0" borderId="8" xfId="0" applyFont="1" applyBorder="1" applyAlignment="1">
      <alignment vertical="center" wrapText="1"/>
    </xf>
    <xf numFmtId="169" fontId="32" fillId="0" borderId="7" xfId="0" applyNumberFormat="1" applyFont="1" applyBorder="1" applyAlignment="1">
      <alignment horizontal="center" vertical="center" wrapText="1"/>
    </xf>
    <xf numFmtId="0" fontId="17" fillId="2" borderId="6" xfId="0" applyFont="1" applyFill="1" applyBorder="1" applyAlignment="1">
      <alignment vertical="center"/>
    </xf>
    <xf numFmtId="0" fontId="17" fillId="0" borderId="6" xfId="0" applyFont="1" applyBorder="1" applyAlignment="1">
      <alignment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2" fontId="8" fillId="2" borderId="0" xfId="0" applyNumberFormat="1" applyFont="1" applyFill="1" applyBorder="1" applyAlignment="1">
      <alignment horizontal="right" vertical="center" wrapText="1"/>
    </xf>
    <xf numFmtId="0" fontId="8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0" fontId="7" fillId="2" borderId="2" xfId="0" applyFont="1" applyFill="1" applyBorder="1" applyAlignment="1">
      <alignment horizontal="center" vertical="center" wrapText="1"/>
    </xf>
    <xf numFmtId="170" fontId="8" fillId="2" borderId="0" xfId="1" applyNumberFormat="1" applyFont="1" applyFill="1" applyBorder="1" applyAlignment="1" applyProtection="1">
      <alignment horizontal="right" vertical="center" wrapText="1"/>
    </xf>
    <xf numFmtId="0" fontId="8" fillId="2" borderId="0" xfId="0" applyFont="1" applyFill="1" applyBorder="1" applyAlignment="1">
      <alignment horizontal="center" wrapText="1"/>
    </xf>
    <xf numFmtId="0" fontId="7" fillId="2" borderId="2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19" fillId="0" borderId="0" xfId="0" applyFont="1" applyBorder="1" applyAlignment="1">
      <alignment horizontal="center" vertical="center" wrapText="1"/>
    </xf>
    <xf numFmtId="0" fontId="20" fillId="0" borderId="2" xfId="9" applyFont="1" applyBorder="1" applyAlignment="1">
      <alignment horizontal="center" vertical="center" wrapText="1"/>
    </xf>
    <xf numFmtId="171" fontId="21" fillId="0" borderId="2" xfId="9" applyNumberFormat="1" applyFont="1" applyBorder="1" applyAlignment="1">
      <alignment horizontal="center" vertical="center" wrapText="1"/>
    </xf>
    <xf numFmtId="1" fontId="22" fillId="0" borderId="5" xfId="9" applyNumberFormat="1" applyFont="1" applyBorder="1" applyAlignment="1">
      <alignment horizontal="center" vertical="center"/>
    </xf>
    <xf numFmtId="0" fontId="20" fillId="3" borderId="2" xfId="9" applyFont="1" applyFill="1" applyBorder="1" applyAlignment="1">
      <alignment horizontal="center" vertical="center"/>
    </xf>
    <xf numFmtId="0" fontId="19" fillId="0" borderId="6" xfId="9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2" borderId="2" xfId="4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left" vertical="center" wrapText="1"/>
    </xf>
    <xf numFmtId="0" fontId="25" fillId="0" borderId="0" xfId="8" applyFont="1" applyBorder="1" applyAlignment="1">
      <alignment horizontal="right" vertical="center" wrapText="1"/>
    </xf>
    <xf numFmtId="0" fontId="8" fillId="0" borderId="0" xfId="7" applyFont="1" applyBorder="1" applyAlignment="1">
      <alignment horizontal="center" vertical="center" wrapText="1"/>
    </xf>
    <xf numFmtId="168" fontId="16" fillId="0" borderId="1" xfId="7" applyNumberFormat="1" applyFont="1" applyBorder="1" applyAlignment="1">
      <alignment horizontal="right" vertical="center" wrapText="1"/>
    </xf>
    <xf numFmtId="49" fontId="20" fillId="0" borderId="2" xfId="7" applyNumberFormat="1" applyFont="1" applyBorder="1" applyAlignment="1">
      <alignment horizontal="center" vertical="center" wrapText="1"/>
    </xf>
    <xf numFmtId="0" fontId="20" fillId="0" borderId="2" xfId="7" applyFont="1" applyBorder="1" applyAlignment="1">
      <alignment horizontal="center" vertical="center" wrapText="1"/>
    </xf>
    <xf numFmtId="168" fontId="20" fillId="0" borderId="2" xfId="7" applyNumberFormat="1" applyFont="1" applyBorder="1" applyAlignment="1">
      <alignment horizontal="center" vertical="center" wrapText="1"/>
    </xf>
    <xf numFmtId="0" fontId="25" fillId="0" borderId="0" xfId="8" applyFont="1" applyBorder="1" applyAlignment="1">
      <alignment horizontal="center" vertical="center" wrapText="1"/>
    </xf>
    <xf numFmtId="49" fontId="26" fillId="0" borderId="2" xfId="7" applyNumberFormat="1" applyFont="1" applyBorder="1" applyAlignment="1">
      <alignment horizontal="center" vertical="center" wrapText="1"/>
    </xf>
    <xf numFmtId="0" fontId="26" fillId="0" borderId="2" xfId="7" applyFont="1" applyBorder="1" applyAlignment="1">
      <alignment horizontal="center" vertical="center" wrapText="1"/>
    </xf>
    <xf numFmtId="0" fontId="26" fillId="0" borderId="3" xfId="7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/>
    </xf>
    <xf numFmtId="0" fontId="8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left" vertical="top" wrapText="1"/>
    </xf>
    <xf numFmtId="2" fontId="19" fillId="2" borderId="0" xfId="0" applyNumberFormat="1" applyFont="1" applyFill="1" applyBorder="1" applyAlignment="1">
      <alignment horizontal="right" vertical="center" wrapText="1"/>
    </xf>
    <xf numFmtId="0" fontId="19" fillId="2" borderId="0" xfId="0" applyFont="1" applyFill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center" wrapText="1"/>
    </xf>
    <xf numFmtId="0" fontId="8" fillId="0" borderId="0" xfId="8" applyFont="1" applyBorder="1" applyAlignment="1">
      <alignment horizontal="right" vertical="top" wrapText="1"/>
    </xf>
    <xf numFmtId="0" fontId="32" fillId="0" borderId="0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169" fontId="17" fillId="0" borderId="2" xfId="1" applyNumberFormat="1" applyFont="1" applyBorder="1" applyAlignment="1" applyProtection="1">
      <alignment horizontal="center" vertical="center" wrapText="1"/>
    </xf>
    <xf numFmtId="0" fontId="32" fillId="0" borderId="2" xfId="0" applyFont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32" fillId="2" borderId="7" xfId="0" applyFont="1" applyFill="1" applyBorder="1" applyAlignment="1">
      <alignment horizontal="center" vertical="center" wrapText="1"/>
    </xf>
    <xf numFmtId="0" fontId="32" fillId="0" borderId="3" xfId="0" applyFont="1" applyBorder="1" applyAlignment="1">
      <alignment vertical="center" wrapText="1"/>
    </xf>
    <xf numFmtId="0" fontId="32" fillId="0" borderId="2" xfId="0" applyFont="1" applyBorder="1" applyAlignment="1">
      <alignment horizontal="left" vertical="center" wrapText="1"/>
    </xf>
    <xf numFmtId="0" fontId="32" fillId="0" borderId="4" xfId="0" applyFont="1" applyBorder="1" applyAlignment="1">
      <alignment vertical="center" wrapText="1"/>
    </xf>
    <xf numFmtId="0" fontId="32" fillId="2" borderId="2" xfId="0" applyFont="1" applyFill="1" applyBorder="1" applyAlignment="1">
      <alignment vertical="center" wrapText="1"/>
    </xf>
  </cellXfs>
  <cellStyles count="16">
    <cellStyle name="Comma" xfId="1" builtinId="3"/>
    <cellStyle name="Comma 2" xfId="2"/>
    <cellStyle name="Comma 3" xfId="3"/>
    <cellStyle name="Normal" xfId="0" builtinId="0"/>
    <cellStyle name="Normal 10" xfId="4"/>
    <cellStyle name="Normal 2" xfId="5"/>
    <cellStyle name="Normal 4" xfId="6"/>
    <cellStyle name="Normal 5" xfId="7"/>
    <cellStyle name="Normal 8" xfId="8"/>
    <cellStyle name="Normal 9" xfId="9"/>
    <cellStyle name="SN_241" xfId="10"/>
    <cellStyle name="SN_b" xfId="11"/>
    <cellStyle name="SN_it" xfId="12"/>
    <cellStyle name="Style 1" xfId="13"/>
    <cellStyle name="Обычный 2" xfId="14"/>
    <cellStyle name="Финансовый 2" xfId="1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1"/>
  <sheetViews>
    <sheetView view="pageBreakPreview" zoomScale="120" zoomScaleNormal="100" zoomScalePageLayoutView="120" workbookViewId="0">
      <selection activeCell="C12" sqref="C12"/>
    </sheetView>
  </sheetViews>
  <sheetFormatPr defaultColWidth="9.140625" defaultRowHeight="16.5" x14ac:dyDescent="0.2"/>
  <cols>
    <col min="1" max="1" width="9.85546875" style="1" customWidth="1"/>
    <col min="2" max="2" width="13.42578125" style="1" customWidth="1"/>
    <col min="3" max="3" width="98.28515625" style="1" customWidth="1"/>
    <col min="4" max="4" width="18.7109375" style="2" customWidth="1"/>
    <col min="5" max="5" width="24.28515625" style="2" customWidth="1"/>
    <col min="6" max="237" width="9.140625" style="1"/>
    <col min="238" max="239" width="5.7109375" style="1" customWidth="1"/>
    <col min="240" max="240" width="76.28515625" style="1" customWidth="1"/>
    <col min="241" max="241" width="17.85546875" style="1" customWidth="1"/>
    <col min="242" max="493" width="9.140625" style="1"/>
    <col min="494" max="495" width="5.7109375" style="1" customWidth="1"/>
    <col min="496" max="496" width="76.28515625" style="1" customWidth="1"/>
    <col min="497" max="497" width="17.85546875" style="1" customWidth="1"/>
    <col min="498" max="749" width="9.140625" style="1"/>
    <col min="750" max="751" width="5.7109375" style="1" customWidth="1"/>
    <col min="752" max="752" width="76.28515625" style="1" customWidth="1"/>
    <col min="753" max="753" width="17.85546875" style="1" customWidth="1"/>
    <col min="754" max="1005" width="9.140625" style="1"/>
    <col min="1006" max="1007" width="5.7109375" style="1" customWidth="1"/>
    <col min="1008" max="1008" width="76.28515625" style="1" customWidth="1"/>
    <col min="1009" max="1009" width="17.85546875" style="1" customWidth="1"/>
    <col min="1010" max="1019" width="9.140625" style="1"/>
    <col min="1024" max="1024" width="11.5703125" customWidth="1"/>
  </cols>
  <sheetData>
    <row r="1" spans="1:5" ht="22.5" customHeight="1" x14ac:dyDescent="0.2">
      <c r="D1" s="3"/>
      <c r="E1" s="3" t="s">
        <v>0</v>
      </c>
    </row>
    <row r="2" spans="1:5" ht="46.5" customHeight="1" x14ac:dyDescent="0.2">
      <c r="D2" s="205" t="s">
        <v>1</v>
      </c>
      <c r="E2" s="205"/>
    </row>
    <row r="3" spans="1:5" ht="54" customHeight="1" x14ac:dyDescent="0.2">
      <c r="A3" s="206" t="s">
        <v>2</v>
      </c>
      <c r="B3" s="206"/>
      <c r="C3" s="206"/>
      <c r="D3" s="206"/>
      <c r="E3" s="206"/>
    </row>
    <row r="4" spans="1:5" ht="20.25" customHeight="1" x14ac:dyDescent="0.2">
      <c r="A4" s="4"/>
      <c r="B4" s="4"/>
      <c r="C4" s="4"/>
      <c r="D4" s="207" t="s">
        <v>3</v>
      </c>
      <c r="E4" s="207"/>
    </row>
    <row r="5" spans="1:5" ht="75.2" customHeight="1" x14ac:dyDescent="0.2">
      <c r="A5" s="208" t="s">
        <v>4</v>
      </c>
      <c r="B5" s="208"/>
      <c r="C5" s="208" t="s">
        <v>5</v>
      </c>
      <c r="D5" s="208" t="s">
        <v>6</v>
      </c>
      <c r="E5" s="208"/>
    </row>
    <row r="6" spans="1:5" ht="34.5" customHeight="1" x14ac:dyDescent="0.2">
      <c r="A6" s="5" t="s">
        <v>7</v>
      </c>
      <c r="B6" s="6" t="s">
        <v>8</v>
      </c>
      <c r="C6" s="208"/>
      <c r="D6" s="7" t="s">
        <v>9</v>
      </c>
      <c r="E6" s="7" t="s">
        <v>10</v>
      </c>
    </row>
    <row r="7" spans="1:5" ht="42" customHeight="1" x14ac:dyDescent="0.2">
      <c r="A7" s="5"/>
      <c r="B7" s="6"/>
      <c r="C7" s="8" t="s">
        <v>11</v>
      </c>
      <c r="D7" s="9">
        <f>SUM(D8+D47)</f>
        <v>9.0949470177292824E-13</v>
      </c>
      <c r="E7" s="9">
        <f>SUM(E8+E47)</f>
        <v>-1.8189894035458565E-12</v>
      </c>
    </row>
    <row r="8" spans="1:5" ht="22.35" customHeight="1" x14ac:dyDescent="0.2">
      <c r="A8" s="10"/>
      <c r="B8" s="10"/>
      <c r="C8" s="11" t="s">
        <v>12</v>
      </c>
      <c r="D8" s="12">
        <f>SUM(D9+D34)</f>
        <v>-3268.7999999999993</v>
      </c>
      <c r="E8" s="12">
        <f>SUM(E9+E34)</f>
        <v>-5720.4000000000015</v>
      </c>
    </row>
    <row r="9" spans="1:5" x14ac:dyDescent="0.2">
      <c r="A9" s="10" t="s">
        <v>13</v>
      </c>
      <c r="B9" s="10"/>
      <c r="C9" s="13" t="s">
        <v>14</v>
      </c>
      <c r="D9" s="14">
        <f>SUM(D22+D28+D16)</f>
        <v>-3268.7999999999993</v>
      </c>
      <c r="E9" s="14">
        <f>SUM(E22+E28+E16)</f>
        <v>-5020.4000000000015</v>
      </c>
    </row>
    <row r="10" spans="1:5" ht="34.5" customHeight="1" x14ac:dyDescent="0.2">
      <c r="A10" s="10"/>
      <c r="B10" s="10"/>
      <c r="C10" s="15" t="s">
        <v>15</v>
      </c>
      <c r="D10" s="10"/>
      <c r="E10" s="10" t="s">
        <v>16</v>
      </c>
    </row>
    <row r="11" spans="1:5" x14ac:dyDescent="0.2">
      <c r="A11" s="10"/>
      <c r="B11" s="10"/>
      <c r="C11" s="16" t="s">
        <v>17</v>
      </c>
      <c r="D11" s="10"/>
      <c r="E11" s="10"/>
    </row>
    <row r="12" spans="1:5" ht="41.65" customHeight="1" x14ac:dyDescent="0.2">
      <c r="A12" s="10"/>
      <c r="B12" s="10"/>
      <c r="C12" s="15" t="s">
        <v>18</v>
      </c>
      <c r="D12" s="10"/>
      <c r="E12" s="10"/>
    </row>
    <row r="13" spans="1:5" x14ac:dyDescent="0.2">
      <c r="A13" s="10"/>
      <c r="B13" s="10"/>
      <c r="C13" s="16" t="s">
        <v>19</v>
      </c>
      <c r="D13" s="10"/>
      <c r="E13" s="10"/>
    </row>
    <row r="14" spans="1:5" ht="38.25" customHeight="1" x14ac:dyDescent="0.2">
      <c r="A14" s="10"/>
      <c r="B14" s="10"/>
      <c r="C14" s="10" t="s">
        <v>20</v>
      </c>
      <c r="D14" s="10"/>
      <c r="E14" s="10"/>
    </row>
    <row r="15" spans="1:5" ht="16.5" customHeight="1" x14ac:dyDescent="0.2">
      <c r="A15" s="203" t="s">
        <v>21</v>
      </c>
      <c r="B15" s="203"/>
      <c r="C15" s="203"/>
      <c r="D15" s="10"/>
      <c r="E15" s="10"/>
    </row>
    <row r="16" spans="1:5" x14ac:dyDescent="0.2">
      <c r="A16" s="10"/>
      <c r="B16" s="10" t="s">
        <v>22</v>
      </c>
      <c r="C16" s="16" t="s">
        <v>23</v>
      </c>
      <c r="D16" s="14">
        <v>2450</v>
      </c>
      <c r="E16" s="14">
        <v>2450</v>
      </c>
    </row>
    <row r="17" spans="1:5" ht="49.5" x14ac:dyDescent="0.2">
      <c r="A17" s="10"/>
      <c r="B17" s="10"/>
      <c r="C17" s="10" t="s">
        <v>24</v>
      </c>
      <c r="D17" s="10"/>
      <c r="E17" s="10"/>
    </row>
    <row r="18" spans="1:5" x14ac:dyDescent="0.2">
      <c r="A18" s="10"/>
      <c r="B18" s="10"/>
      <c r="C18" s="16" t="s">
        <v>25</v>
      </c>
      <c r="D18" s="10"/>
      <c r="E18" s="10"/>
    </row>
    <row r="19" spans="1:5" ht="66" x14ac:dyDescent="0.2">
      <c r="A19" s="10"/>
      <c r="B19" s="10"/>
      <c r="C19" s="10" t="s">
        <v>26</v>
      </c>
      <c r="D19" s="10"/>
      <c r="E19" s="10"/>
    </row>
    <row r="20" spans="1:5" x14ac:dyDescent="0.2">
      <c r="A20" s="10"/>
      <c r="B20" s="10"/>
      <c r="C20" s="16" t="s">
        <v>27</v>
      </c>
      <c r="D20" s="10"/>
      <c r="E20" s="10"/>
    </row>
    <row r="21" spans="1:5" x14ac:dyDescent="0.2">
      <c r="A21" s="10"/>
      <c r="B21" s="10"/>
      <c r="C21" s="10" t="s">
        <v>28</v>
      </c>
      <c r="D21" s="10"/>
      <c r="E21" s="10"/>
    </row>
    <row r="22" spans="1:5" x14ac:dyDescent="0.2">
      <c r="A22" s="10"/>
      <c r="B22" s="10">
        <v>11005</v>
      </c>
      <c r="C22" s="16" t="s">
        <v>23</v>
      </c>
      <c r="D22" s="14">
        <v>-15424.3</v>
      </c>
      <c r="E22" s="14">
        <v>-17175.900000000001</v>
      </c>
    </row>
    <row r="23" spans="1:5" ht="38.25" customHeight="1" x14ac:dyDescent="0.2">
      <c r="A23" s="10"/>
      <c r="B23" s="10"/>
      <c r="C23" s="10" t="s">
        <v>29</v>
      </c>
      <c r="D23" s="10"/>
      <c r="E23" s="10"/>
    </row>
    <row r="24" spans="1:5" x14ac:dyDescent="0.2">
      <c r="A24" s="10"/>
      <c r="B24" s="10"/>
      <c r="C24" s="16" t="s">
        <v>25</v>
      </c>
      <c r="D24" s="10"/>
      <c r="E24" s="10"/>
    </row>
    <row r="25" spans="1:5" ht="33" x14ac:dyDescent="0.2">
      <c r="A25" s="10"/>
      <c r="B25" s="10"/>
      <c r="C25" s="10" t="s">
        <v>30</v>
      </c>
      <c r="D25" s="10"/>
      <c r="E25" s="10"/>
    </row>
    <row r="26" spans="1:5" x14ac:dyDescent="0.2">
      <c r="A26" s="10"/>
      <c r="B26" s="10"/>
      <c r="C26" s="16" t="s">
        <v>27</v>
      </c>
      <c r="D26" s="10"/>
      <c r="E26" s="10"/>
    </row>
    <row r="27" spans="1:5" x14ac:dyDescent="0.2">
      <c r="A27" s="10"/>
      <c r="B27" s="10"/>
      <c r="C27" s="10" t="s">
        <v>28</v>
      </c>
      <c r="D27" s="10"/>
      <c r="E27" s="10"/>
    </row>
    <row r="28" spans="1:5" x14ac:dyDescent="0.2">
      <c r="A28" s="10"/>
      <c r="B28" s="17" t="s">
        <v>31</v>
      </c>
      <c r="C28" s="18" t="s">
        <v>23</v>
      </c>
      <c r="D28" s="14">
        <v>9705.5</v>
      </c>
      <c r="E28" s="14">
        <v>9705.5</v>
      </c>
    </row>
    <row r="29" spans="1:5" ht="39" customHeight="1" x14ac:dyDescent="0.2">
      <c r="A29" s="10"/>
      <c r="B29" s="19"/>
      <c r="C29" s="17" t="s">
        <v>32</v>
      </c>
      <c r="D29" s="10"/>
      <c r="E29" s="10"/>
    </row>
    <row r="30" spans="1:5" x14ac:dyDescent="0.2">
      <c r="A30" s="10"/>
      <c r="B30" s="19"/>
      <c r="C30" s="18" t="s">
        <v>25</v>
      </c>
      <c r="D30" s="10"/>
      <c r="E30" s="10"/>
    </row>
    <row r="31" spans="1:5" ht="42.75" customHeight="1" x14ac:dyDescent="0.2">
      <c r="A31" s="10"/>
      <c r="B31" s="19"/>
      <c r="C31" s="17" t="s">
        <v>33</v>
      </c>
      <c r="D31" s="10"/>
      <c r="E31" s="10"/>
    </row>
    <row r="32" spans="1:5" x14ac:dyDescent="0.2">
      <c r="A32" s="10"/>
      <c r="B32" s="19"/>
      <c r="C32" s="18" t="s">
        <v>27</v>
      </c>
      <c r="D32" s="10"/>
      <c r="E32" s="10"/>
    </row>
    <row r="33" spans="1:5" ht="44.25" customHeight="1" x14ac:dyDescent="0.2">
      <c r="A33" s="10"/>
      <c r="B33" s="19"/>
      <c r="C33" s="17" t="s">
        <v>34</v>
      </c>
      <c r="D33" s="10"/>
      <c r="E33" s="10"/>
    </row>
    <row r="34" spans="1:5" x14ac:dyDescent="0.2">
      <c r="A34" s="10" t="s">
        <v>35</v>
      </c>
      <c r="B34" s="10"/>
      <c r="C34" s="16" t="s">
        <v>14</v>
      </c>
      <c r="D34" s="14">
        <f>SUM(D41)</f>
        <v>0</v>
      </c>
      <c r="E34" s="14">
        <f>SUM(E41)</f>
        <v>-700</v>
      </c>
    </row>
    <row r="35" spans="1:5" x14ac:dyDescent="0.2">
      <c r="A35" s="10"/>
      <c r="B35" s="10"/>
      <c r="C35" s="10" t="s">
        <v>36</v>
      </c>
      <c r="D35" s="10"/>
      <c r="E35" s="10"/>
    </row>
    <row r="36" spans="1:5" x14ac:dyDescent="0.2">
      <c r="A36" s="10"/>
      <c r="B36" s="10"/>
      <c r="C36" s="16" t="s">
        <v>17</v>
      </c>
      <c r="D36" s="10"/>
      <c r="E36" s="10"/>
    </row>
    <row r="37" spans="1:5" x14ac:dyDescent="0.2">
      <c r="A37" s="10"/>
      <c r="B37" s="10"/>
      <c r="C37" s="16" t="s">
        <v>37</v>
      </c>
      <c r="D37" s="10"/>
      <c r="E37" s="10"/>
    </row>
    <row r="38" spans="1:5" x14ac:dyDescent="0.2">
      <c r="A38" s="10"/>
      <c r="B38" s="10"/>
      <c r="C38" s="10" t="s">
        <v>19</v>
      </c>
      <c r="D38" s="10"/>
      <c r="E38" s="10"/>
    </row>
    <row r="39" spans="1:5" x14ac:dyDescent="0.2">
      <c r="A39" s="10"/>
      <c r="B39" s="10"/>
      <c r="C39" s="10" t="s">
        <v>38</v>
      </c>
      <c r="D39" s="10"/>
      <c r="E39" s="10"/>
    </row>
    <row r="40" spans="1:5" ht="16.5" customHeight="1" x14ac:dyDescent="0.2">
      <c r="A40" s="203" t="s">
        <v>21</v>
      </c>
      <c r="B40" s="203"/>
      <c r="C40" s="203"/>
      <c r="D40" s="10"/>
      <c r="E40" s="10"/>
    </row>
    <row r="41" spans="1:5" x14ac:dyDescent="0.2">
      <c r="A41" s="10"/>
      <c r="B41" s="10" t="s">
        <v>39</v>
      </c>
      <c r="C41" s="16" t="s">
        <v>23</v>
      </c>
      <c r="D41" s="14"/>
      <c r="E41" s="12">
        <v>-700</v>
      </c>
    </row>
    <row r="42" spans="1:5" x14ac:dyDescent="0.2">
      <c r="A42" s="10"/>
      <c r="B42" s="10"/>
      <c r="C42" s="10" t="s">
        <v>40</v>
      </c>
      <c r="D42" s="10"/>
      <c r="E42" s="10"/>
    </row>
    <row r="43" spans="1:5" x14ac:dyDescent="0.2">
      <c r="A43" s="10"/>
      <c r="B43" s="10"/>
      <c r="C43" s="10" t="s">
        <v>25</v>
      </c>
      <c r="D43" s="20"/>
      <c r="E43" s="20"/>
    </row>
    <row r="44" spans="1:5" ht="49.5" x14ac:dyDescent="0.2">
      <c r="A44" s="10"/>
      <c r="B44" s="10"/>
      <c r="C44" s="16" t="s">
        <v>41</v>
      </c>
      <c r="D44" s="20"/>
      <c r="E44" s="20"/>
    </row>
    <row r="45" spans="1:5" x14ac:dyDescent="0.2">
      <c r="A45" s="10"/>
      <c r="B45" s="10"/>
      <c r="C45" s="10" t="s">
        <v>27</v>
      </c>
      <c r="D45" s="14"/>
      <c r="E45" s="14"/>
    </row>
    <row r="46" spans="1:5" x14ac:dyDescent="0.2">
      <c r="A46" s="10"/>
      <c r="B46" s="10"/>
      <c r="C46" s="16" t="s">
        <v>28</v>
      </c>
      <c r="D46" s="14"/>
      <c r="E46" s="14"/>
    </row>
    <row r="47" spans="1:5" x14ac:dyDescent="0.2">
      <c r="A47" s="10"/>
      <c r="B47" s="10"/>
      <c r="C47" s="11" t="s">
        <v>42</v>
      </c>
      <c r="D47" s="21">
        <f>SUM(D49)</f>
        <v>3268.8</v>
      </c>
      <c r="E47" s="21">
        <f>SUM(E49)</f>
        <v>5720.4</v>
      </c>
    </row>
    <row r="48" spans="1:5" x14ac:dyDescent="0.2">
      <c r="A48" s="10"/>
      <c r="B48" s="10"/>
      <c r="C48" s="10" t="s">
        <v>43</v>
      </c>
      <c r="D48" s="12"/>
      <c r="E48" s="12"/>
    </row>
    <row r="49" spans="1:1024" x14ac:dyDescent="0.2">
      <c r="A49" s="10">
        <v>1079</v>
      </c>
      <c r="B49" s="10"/>
      <c r="C49" s="16" t="s">
        <v>14</v>
      </c>
      <c r="D49" s="12">
        <f>SUM(D56)</f>
        <v>3268.8</v>
      </c>
      <c r="E49" s="12">
        <f>SUM(E56)</f>
        <v>5720.4</v>
      </c>
    </row>
    <row r="50" spans="1:1024" x14ac:dyDescent="0.2">
      <c r="A50" s="10"/>
      <c r="B50" s="10"/>
      <c r="C50" s="10" t="s">
        <v>44</v>
      </c>
      <c r="D50" s="12"/>
      <c r="E50" s="12"/>
    </row>
    <row r="51" spans="1:1024" x14ac:dyDescent="0.2">
      <c r="A51" s="10"/>
      <c r="B51" s="10"/>
      <c r="C51" s="16" t="s">
        <v>17</v>
      </c>
      <c r="D51" s="12"/>
      <c r="E51" s="12"/>
    </row>
    <row r="52" spans="1:1024" x14ac:dyDescent="0.2">
      <c r="A52" s="10"/>
      <c r="B52" s="10"/>
      <c r="C52" s="10" t="s">
        <v>45</v>
      </c>
      <c r="D52" s="12"/>
      <c r="E52" s="12"/>
    </row>
    <row r="53" spans="1:1024" x14ac:dyDescent="0.2">
      <c r="A53" s="10"/>
      <c r="B53" s="10"/>
      <c r="C53" s="16" t="s">
        <v>19</v>
      </c>
      <c r="D53" s="22"/>
      <c r="E53" s="22"/>
    </row>
    <row r="54" spans="1:1024" x14ac:dyDescent="0.2">
      <c r="A54" s="10"/>
      <c r="B54" s="10"/>
      <c r="C54" s="10" t="s">
        <v>46</v>
      </c>
      <c r="D54" s="22"/>
      <c r="E54" s="22"/>
    </row>
    <row r="55" spans="1:1024" ht="16.5" customHeight="1" x14ac:dyDescent="0.2">
      <c r="A55" s="203" t="s">
        <v>21</v>
      </c>
      <c r="B55" s="203"/>
      <c r="C55" s="203"/>
      <c r="D55" s="10"/>
      <c r="E55" s="10"/>
    </row>
    <row r="56" spans="1:1024" x14ac:dyDescent="0.2">
      <c r="A56" s="10"/>
      <c r="B56" s="10" t="s">
        <v>47</v>
      </c>
      <c r="C56" s="16" t="s">
        <v>23</v>
      </c>
      <c r="D56" s="12">
        <v>3268.8</v>
      </c>
      <c r="E56" s="12">
        <v>5720.4</v>
      </c>
    </row>
    <row r="57" spans="1:1024" ht="33" x14ac:dyDescent="0.2">
      <c r="A57" s="10"/>
      <c r="B57" s="10"/>
      <c r="C57" s="10" t="s">
        <v>48</v>
      </c>
      <c r="D57" s="22"/>
      <c r="E57" s="22"/>
    </row>
    <row r="58" spans="1:1024" x14ac:dyDescent="0.2">
      <c r="A58" s="10"/>
      <c r="B58" s="10"/>
      <c r="C58" s="16" t="s">
        <v>25</v>
      </c>
      <c r="D58" s="22"/>
      <c r="E58" s="22"/>
    </row>
    <row r="59" spans="1:1024" ht="49.5" x14ac:dyDescent="0.2">
      <c r="A59" s="10"/>
      <c r="B59" s="10"/>
      <c r="C59" s="10" t="s">
        <v>49</v>
      </c>
      <c r="D59" s="22"/>
      <c r="E59" s="22"/>
    </row>
    <row r="60" spans="1:1024" x14ac:dyDescent="0.2">
      <c r="A60" s="10"/>
      <c r="B60" s="10"/>
      <c r="C60" s="16" t="s">
        <v>27</v>
      </c>
      <c r="D60" s="22"/>
      <c r="E60" s="22"/>
    </row>
    <row r="61" spans="1:1024" x14ac:dyDescent="0.2">
      <c r="A61" s="10"/>
      <c r="B61" s="10"/>
      <c r="C61" s="10" t="s">
        <v>28</v>
      </c>
      <c r="D61" s="22"/>
      <c r="E61" s="22"/>
    </row>
    <row r="62" spans="1:1024" s="26" customFormat="1" ht="16.7" customHeight="1" x14ac:dyDescent="0.3">
      <c r="A62" s="23"/>
      <c r="B62" s="23"/>
      <c r="C62" s="24" t="s">
        <v>50</v>
      </c>
      <c r="D62" s="25">
        <f>+D63</f>
        <v>0</v>
      </c>
      <c r="E62" s="25">
        <f>+E63</f>
        <v>0</v>
      </c>
      <c r="AMJ62"/>
    </row>
    <row r="63" spans="1:1024" s="26" customFormat="1" x14ac:dyDescent="0.3">
      <c r="A63" s="27" t="s">
        <v>51</v>
      </c>
      <c r="B63" s="23"/>
      <c r="C63" s="28" t="s">
        <v>14</v>
      </c>
      <c r="D63" s="29">
        <f>D76+D70</f>
        <v>0</v>
      </c>
      <c r="E63" s="29">
        <f>E76+E70</f>
        <v>0</v>
      </c>
      <c r="AMJ63"/>
    </row>
    <row r="64" spans="1:1024" s="26" customFormat="1" ht="18.600000000000001" customHeight="1" x14ac:dyDescent="0.3">
      <c r="A64" s="23"/>
      <c r="B64" s="23"/>
      <c r="C64" s="27" t="s">
        <v>52</v>
      </c>
      <c r="D64" s="27"/>
      <c r="E64" s="27"/>
      <c r="AMJ64"/>
    </row>
    <row r="65" spans="1:1024" s="26" customFormat="1" ht="19.350000000000001" customHeight="1" x14ac:dyDescent="0.3">
      <c r="A65" s="23"/>
      <c r="B65" s="23"/>
      <c r="C65" s="28" t="s">
        <v>17</v>
      </c>
      <c r="D65" s="28"/>
      <c r="E65" s="28"/>
      <c r="AMJ65"/>
    </row>
    <row r="66" spans="1:1024" s="26" customFormat="1" ht="34.5" customHeight="1" x14ac:dyDescent="0.3">
      <c r="A66" s="23"/>
      <c r="B66" s="23"/>
      <c r="C66" s="27" t="s">
        <v>53</v>
      </c>
      <c r="D66" s="27"/>
      <c r="E66" s="27"/>
      <c r="AMJ66"/>
    </row>
    <row r="67" spans="1:1024" s="26" customFormat="1" x14ac:dyDescent="0.3">
      <c r="A67" s="23"/>
      <c r="B67" s="23"/>
      <c r="C67" s="28" t="s">
        <v>19</v>
      </c>
      <c r="D67" s="28"/>
      <c r="E67" s="28"/>
      <c r="AMJ67"/>
    </row>
    <row r="68" spans="1:1024" s="26" customFormat="1" ht="33.75" customHeight="1" x14ac:dyDescent="0.3">
      <c r="A68" s="23"/>
      <c r="B68" s="23"/>
      <c r="C68" s="27" t="s">
        <v>54</v>
      </c>
      <c r="D68" s="27"/>
      <c r="E68" s="27"/>
      <c r="AMJ68"/>
    </row>
    <row r="69" spans="1:1024" s="26" customFormat="1" ht="13.5" customHeight="1" x14ac:dyDescent="0.25">
      <c r="A69" s="204" t="s">
        <v>21</v>
      </c>
      <c r="B69" s="204"/>
      <c r="C69" s="204"/>
      <c r="D69" s="30"/>
      <c r="E69" s="30"/>
      <c r="AMJ69"/>
    </row>
    <row r="70" spans="1:1024" s="26" customFormat="1" x14ac:dyDescent="0.3">
      <c r="A70" s="23"/>
      <c r="B70" s="27" t="s">
        <v>22</v>
      </c>
      <c r="C70" s="28" t="s">
        <v>23</v>
      </c>
      <c r="D70" s="31">
        <v>9705.5</v>
      </c>
      <c r="E70" s="31">
        <v>9705.5</v>
      </c>
      <c r="AMJ70"/>
    </row>
    <row r="71" spans="1:1024" s="26" customFormat="1" ht="16.5" customHeight="1" x14ac:dyDescent="0.3">
      <c r="A71" s="23"/>
      <c r="B71" s="23"/>
      <c r="C71" s="27" t="s">
        <v>52</v>
      </c>
      <c r="D71" s="27"/>
      <c r="E71" s="27"/>
      <c r="AMJ71"/>
    </row>
    <row r="72" spans="1:1024" s="26" customFormat="1" ht="13.5" customHeight="1" x14ac:dyDescent="0.3">
      <c r="A72" s="23"/>
      <c r="B72" s="23"/>
      <c r="C72" s="28" t="s">
        <v>25</v>
      </c>
      <c r="D72" s="28"/>
      <c r="E72" s="28"/>
      <c r="AMJ72"/>
    </row>
    <row r="73" spans="1:1024" s="26" customFormat="1" ht="60.75" customHeight="1" x14ac:dyDescent="0.3">
      <c r="A73" s="23"/>
      <c r="B73" s="23"/>
      <c r="C73" s="27" t="s">
        <v>55</v>
      </c>
      <c r="D73" s="27"/>
      <c r="E73" s="27"/>
      <c r="AMJ73"/>
    </row>
    <row r="74" spans="1:1024" s="26" customFormat="1" x14ac:dyDescent="0.3">
      <c r="A74" s="23"/>
      <c r="B74" s="23"/>
      <c r="C74" s="28" t="s">
        <v>27</v>
      </c>
      <c r="D74" s="28"/>
      <c r="E74" s="28"/>
      <c r="AMJ74"/>
    </row>
    <row r="75" spans="1:1024" s="26" customFormat="1" x14ac:dyDescent="0.3">
      <c r="A75" s="23"/>
      <c r="B75" s="23"/>
      <c r="C75" s="27" t="s">
        <v>28</v>
      </c>
      <c r="D75" s="27"/>
      <c r="E75" s="27"/>
      <c r="AMJ75"/>
    </row>
    <row r="76" spans="1:1024" s="26" customFormat="1" x14ac:dyDescent="0.3">
      <c r="A76" s="23"/>
      <c r="B76" s="27" t="s">
        <v>22</v>
      </c>
      <c r="C76" s="28" t="s">
        <v>23</v>
      </c>
      <c r="D76" s="14">
        <v>-9705.5</v>
      </c>
      <c r="E76" s="14">
        <v>-9705.5</v>
      </c>
      <c r="AMJ76"/>
    </row>
    <row r="77" spans="1:1024" s="26" customFormat="1" ht="16.5" customHeight="1" x14ac:dyDescent="0.3">
      <c r="A77" s="23"/>
      <c r="B77" s="23"/>
      <c r="C77" s="27" t="s">
        <v>52</v>
      </c>
      <c r="D77" s="27"/>
      <c r="E77" s="27"/>
      <c r="AMJ77"/>
    </row>
    <row r="78" spans="1:1024" s="26" customFormat="1" ht="13.5" customHeight="1" x14ac:dyDescent="0.3">
      <c r="A78" s="23"/>
      <c r="B78" s="23"/>
      <c r="C78" s="28" t="s">
        <v>25</v>
      </c>
      <c r="D78" s="28"/>
      <c r="E78" s="28"/>
      <c r="AMJ78"/>
    </row>
    <row r="79" spans="1:1024" s="26" customFormat="1" ht="60.75" customHeight="1" x14ac:dyDescent="0.3">
      <c r="A79" s="23"/>
      <c r="B79" s="23"/>
      <c r="C79" s="27" t="s">
        <v>55</v>
      </c>
      <c r="D79" s="27"/>
      <c r="E79" s="27"/>
      <c r="AMJ79"/>
    </row>
    <row r="80" spans="1:1024" s="26" customFormat="1" x14ac:dyDescent="0.3">
      <c r="A80" s="23"/>
      <c r="B80" s="23"/>
      <c r="C80" s="28" t="s">
        <v>27</v>
      </c>
      <c r="D80" s="28"/>
      <c r="E80" s="28"/>
      <c r="AMJ80"/>
    </row>
    <row r="81" spans="1:1024" s="26" customFormat="1" x14ac:dyDescent="0.3">
      <c r="A81" s="23"/>
      <c r="B81" s="23"/>
      <c r="C81" s="27" t="s">
        <v>28</v>
      </c>
      <c r="D81" s="27"/>
      <c r="E81" s="27"/>
      <c r="AMJ81"/>
    </row>
  </sheetData>
  <mergeCells count="10">
    <mergeCell ref="A15:C15"/>
    <mergeCell ref="A40:C40"/>
    <mergeCell ref="A55:C55"/>
    <mergeCell ref="A69:C69"/>
    <mergeCell ref="D2:E2"/>
    <mergeCell ref="A3:E3"/>
    <mergeCell ref="D4:E4"/>
    <mergeCell ref="A5:B5"/>
    <mergeCell ref="C5:C6"/>
    <mergeCell ref="D5:E5"/>
  </mergeCells>
  <pageMargins left="0.25" right="0.25" top="0.75" bottom="0.75" header="0.51180555555555496" footer="0.51180555555555496"/>
  <pageSetup paperSize="9" scale="80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21"/>
  <sheetViews>
    <sheetView view="pageBreakPreview" topLeftCell="A34" zoomScale="80" zoomScaleNormal="100" zoomScaleSheetLayoutView="80" zoomScalePageLayoutView="120" workbookViewId="0">
      <selection activeCell="H120" sqref="H120"/>
    </sheetView>
  </sheetViews>
  <sheetFormatPr defaultColWidth="9.140625" defaultRowHeight="16.5" x14ac:dyDescent="0.3"/>
  <cols>
    <col min="1" max="3" width="9.140625" style="32"/>
    <col min="4" max="4" width="11.42578125" style="33" customWidth="1"/>
    <col min="5" max="5" width="11.28515625" style="34" customWidth="1"/>
    <col min="6" max="6" width="47" style="32" customWidth="1"/>
    <col min="7" max="7" width="26.5703125" style="35" customWidth="1"/>
    <col min="8" max="8" width="25.5703125" style="35" customWidth="1"/>
    <col min="9" max="12" width="11.5703125" style="32" hidden="1" customWidth="1"/>
    <col min="13" max="1024" width="9.140625" style="32"/>
  </cols>
  <sheetData>
    <row r="1" spans="1:8" ht="27" customHeight="1" x14ac:dyDescent="0.3">
      <c r="H1" s="36" t="s">
        <v>56</v>
      </c>
    </row>
    <row r="2" spans="1:8" ht="47.25" customHeight="1" x14ac:dyDescent="0.3">
      <c r="G2" s="209" t="s">
        <v>1</v>
      </c>
      <c r="H2" s="209"/>
    </row>
    <row r="3" spans="1:8" ht="37.5" customHeight="1" x14ac:dyDescent="0.3">
      <c r="B3" s="210" t="s">
        <v>57</v>
      </c>
      <c r="C3" s="210"/>
      <c r="D3" s="210"/>
      <c r="E3" s="210"/>
      <c r="F3" s="210"/>
      <c r="G3" s="210"/>
      <c r="H3" s="210"/>
    </row>
    <row r="4" spans="1:8" ht="34.5" customHeight="1" x14ac:dyDescent="0.3">
      <c r="H4" s="37" t="s">
        <v>3</v>
      </c>
    </row>
    <row r="5" spans="1:8" ht="54" customHeight="1" x14ac:dyDescent="0.3">
      <c r="A5" s="211" t="s">
        <v>58</v>
      </c>
      <c r="B5" s="211"/>
      <c r="C5" s="211"/>
      <c r="D5" s="211" t="s">
        <v>59</v>
      </c>
      <c r="E5" s="211"/>
      <c r="F5" s="212" t="s">
        <v>60</v>
      </c>
      <c r="G5" s="213" t="s">
        <v>6</v>
      </c>
      <c r="H5" s="213"/>
    </row>
    <row r="6" spans="1:8" ht="16.5" customHeight="1" x14ac:dyDescent="0.3">
      <c r="A6" s="211"/>
      <c r="B6" s="211"/>
      <c r="C6" s="211"/>
      <c r="D6" s="211"/>
      <c r="E6" s="211"/>
      <c r="F6" s="212"/>
      <c r="G6" s="214" t="s">
        <v>9</v>
      </c>
      <c r="H6" s="214" t="s">
        <v>10</v>
      </c>
    </row>
    <row r="7" spans="1:8" ht="39.75" customHeight="1" x14ac:dyDescent="0.3">
      <c r="A7" s="39" t="s">
        <v>61</v>
      </c>
      <c r="B7" s="39" t="s">
        <v>62</v>
      </c>
      <c r="C7" s="39" t="s">
        <v>63</v>
      </c>
      <c r="D7" s="41" t="s">
        <v>64</v>
      </c>
      <c r="E7" s="39" t="s">
        <v>65</v>
      </c>
      <c r="F7" s="212"/>
      <c r="G7" s="214"/>
      <c r="H7" s="214"/>
    </row>
    <row r="8" spans="1:8" ht="21.75" customHeight="1" x14ac:dyDescent="0.3">
      <c r="A8" s="42"/>
      <c r="B8" s="42"/>
      <c r="C8" s="42"/>
      <c r="D8" s="42"/>
      <c r="E8" s="38"/>
      <c r="F8" s="43" t="s">
        <v>66</v>
      </c>
      <c r="G8" s="44">
        <f>SUM(G9+G43+G85)</f>
        <v>9.0949470177292824E-13</v>
      </c>
      <c r="H8" s="44">
        <f>SUM(H9+H43+H85)</f>
        <v>1.8189894035458565E-12</v>
      </c>
    </row>
    <row r="9" spans="1:8" ht="39" customHeight="1" x14ac:dyDescent="0.3">
      <c r="A9" s="45" t="s">
        <v>67</v>
      </c>
      <c r="B9" s="42"/>
      <c r="C9" s="42"/>
      <c r="D9" s="42"/>
      <c r="E9" s="38"/>
      <c r="F9" s="45" t="s">
        <v>68</v>
      </c>
      <c r="G9" s="46">
        <f>SUM(G11+G28)</f>
        <v>3268.8</v>
      </c>
      <c r="H9" s="46">
        <f>SUM(H11+H28)</f>
        <v>5720.4</v>
      </c>
    </row>
    <row r="10" spans="1:8" ht="22.5" customHeight="1" x14ac:dyDescent="0.3">
      <c r="A10" s="42"/>
      <c r="B10" s="42"/>
      <c r="C10" s="42"/>
      <c r="D10" s="42"/>
      <c r="E10" s="38"/>
      <c r="F10" s="42" t="s">
        <v>43</v>
      </c>
      <c r="G10" s="46"/>
      <c r="H10" s="46"/>
    </row>
    <row r="11" spans="1:8" ht="21.75" customHeight="1" x14ac:dyDescent="0.3">
      <c r="A11" s="42"/>
      <c r="B11" s="45" t="s">
        <v>69</v>
      </c>
      <c r="C11" s="42"/>
      <c r="D11" s="42"/>
      <c r="E11" s="38"/>
      <c r="F11" s="45" t="s">
        <v>70</v>
      </c>
      <c r="G11" s="46">
        <f>SUM(G13)</f>
        <v>0</v>
      </c>
      <c r="H11" s="46">
        <f>SUM(H13)</f>
        <v>0</v>
      </c>
    </row>
    <row r="12" spans="1:8" ht="21.75" customHeight="1" x14ac:dyDescent="0.3">
      <c r="A12" s="42"/>
      <c r="B12" s="42"/>
      <c r="C12" s="42"/>
      <c r="D12" s="42"/>
      <c r="E12" s="38"/>
      <c r="F12" s="42" t="s">
        <v>43</v>
      </c>
      <c r="G12" s="46"/>
      <c r="H12" s="46"/>
    </row>
    <row r="13" spans="1:8" ht="35.25" customHeight="1" x14ac:dyDescent="0.3">
      <c r="A13" s="42"/>
      <c r="B13" s="42"/>
      <c r="C13" s="45" t="s">
        <v>71</v>
      </c>
      <c r="D13" s="42"/>
      <c r="E13" s="38"/>
      <c r="F13" s="45" t="s">
        <v>72</v>
      </c>
      <c r="G13" s="46">
        <f>SUM(G14)</f>
        <v>0</v>
      </c>
      <c r="H13" s="46">
        <f>SUM(H14)</f>
        <v>0</v>
      </c>
    </row>
    <row r="14" spans="1:8" ht="54.75" customHeight="1" x14ac:dyDescent="0.3">
      <c r="A14" s="42"/>
      <c r="B14" s="42"/>
      <c r="C14" s="42"/>
      <c r="D14" s="42" t="s">
        <v>73</v>
      </c>
      <c r="E14" s="38"/>
      <c r="F14" s="47" t="s">
        <v>74</v>
      </c>
      <c r="G14" s="31">
        <f>SUM(G16)</f>
        <v>0</v>
      </c>
      <c r="H14" s="31">
        <f>SUM(H16)</f>
        <v>0</v>
      </c>
    </row>
    <row r="15" spans="1:8" ht="21.75" customHeight="1" x14ac:dyDescent="0.3">
      <c r="A15" s="42"/>
      <c r="B15" s="42"/>
      <c r="C15" s="42"/>
      <c r="D15" s="42"/>
      <c r="E15" s="38"/>
      <c r="F15" s="47" t="s">
        <v>43</v>
      </c>
      <c r="G15" s="48"/>
      <c r="H15" s="49"/>
    </row>
    <row r="16" spans="1:8" ht="38.25" customHeight="1" x14ac:dyDescent="0.3">
      <c r="A16" s="42"/>
      <c r="B16" s="42"/>
      <c r="C16" s="42"/>
      <c r="D16" s="42"/>
      <c r="E16" s="38">
        <v>11007</v>
      </c>
      <c r="F16" s="47" t="s">
        <v>75</v>
      </c>
      <c r="G16" s="31">
        <v>0</v>
      </c>
      <c r="H16" s="31">
        <v>0</v>
      </c>
    </row>
    <row r="17" spans="1:8" ht="21.75" customHeight="1" x14ac:dyDescent="0.3">
      <c r="A17" s="42"/>
      <c r="B17" s="42"/>
      <c r="C17" s="42"/>
      <c r="D17" s="42"/>
      <c r="E17" s="38"/>
      <c r="F17" s="47" t="s">
        <v>76</v>
      </c>
      <c r="G17" s="31"/>
      <c r="H17" s="31"/>
    </row>
    <row r="18" spans="1:8" ht="40.5" customHeight="1" x14ac:dyDescent="0.3">
      <c r="A18" s="42"/>
      <c r="B18" s="42"/>
      <c r="C18" s="42"/>
      <c r="D18" s="42"/>
      <c r="E18" s="38"/>
      <c r="F18" s="47" t="s">
        <v>77</v>
      </c>
      <c r="G18" s="31">
        <v>0</v>
      </c>
      <c r="H18" s="31">
        <v>0</v>
      </c>
    </row>
    <row r="19" spans="1:8" ht="37.5" customHeight="1" x14ac:dyDescent="0.3">
      <c r="A19" s="42"/>
      <c r="B19" s="42"/>
      <c r="C19" s="42"/>
      <c r="D19" s="42"/>
      <c r="E19" s="38"/>
      <c r="F19" s="47" t="s">
        <v>78</v>
      </c>
      <c r="G19" s="31"/>
      <c r="H19" s="31"/>
    </row>
    <row r="20" spans="1:8" ht="21.75" customHeight="1" x14ac:dyDescent="0.3">
      <c r="A20" s="42"/>
      <c r="B20" s="42"/>
      <c r="C20" s="42"/>
      <c r="D20" s="42"/>
      <c r="E20" s="38"/>
      <c r="F20" s="47" t="s">
        <v>66</v>
      </c>
      <c r="G20" s="31">
        <v>0</v>
      </c>
      <c r="H20" s="31">
        <v>0</v>
      </c>
    </row>
    <row r="21" spans="1:8" ht="21.75" customHeight="1" x14ac:dyDescent="0.3">
      <c r="A21" s="42"/>
      <c r="B21" s="42"/>
      <c r="C21" s="42"/>
      <c r="D21" s="42"/>
      <c r="E21" s="38"/>
      <c r="F21" s="47" t="s">
        <v>79</v>
      </c>
      <c r="G21" s="31">
        <v>0</v>
      </c>
      <c r="H21" s="31">
        <v>0</v>
      </c>
    </row>
    <row r="22" spans="1:8" ht="39" customHeight="1" x14ac:dyDescent="0.3">
      <c r="A22" s="42"/>
      <c r="B22" s="42"/>
      <c r="C22" s="42"/>
      <c r="D22" s="42"/>
      <c r="E22" s="38"/>
      <c r="F22" s="47" t="s">
        <v>80</v>
      </c>
      <c r="G22" s="50">
        <v>-600</v>
      </c>
      <c r="H22" s="50">
        <v>-18000</v>
      </c>
    </row>
    <row r="23" spans="1:8" ht="33.75" customHeight="1" x14ac:dyDescent="0.3">
      <c r="A23" s="42"/>
      <c r="B23" s="42"/>
      <c r="C23" s="42"/>
      <c r="D23" s="42"/>
      <c r="E23" s="38"/>
      <c r="F23" s="47" t="s">
        <v>81</v>
      </c>
      <c r="G23" s="31"/>
      <c r="H23" s="31"/>
    </row>
    <row r="24" spans="1:8" ht="21.75" customHeight="1" x14ac:dyDescent="0.3">
      <c r="A24" s="42"/>
      <c r="B24" s="42"/>
      <c r="C24" s="42"/>
      <c r="D24" s="42"/>
      <c r="E24" s="38"/>
      <c r="F24" s="47" t="s">
        <v>82</v>
      </c>
      <c r="G24" s="31">
        <v>-600</v>
      </c>
      <c r="H24" s="31">
        <v>-18000</v>
      </c>
    </row>
    <row r="25" spans="1:8" ht="21.75" customHeight="1" x14ac:dyDescent="0.3">
      <c r="A25" s="42"/>
      <c r="B25" s="42"/>
      <c r="C25" s="42"/>
      <c r="D25" s="42"/>
      <c r="E25" s="42"/>
      <c r="F25" s="47" t="s">
        <v>83</v>
      </c>
      <c r="G25" s="51">
        <v>600</v>
      </c>
      <c r="H25" s="51">
        <v>18000</v>
      </c>
    </row>
    <row r="26" spans="1:8" ht="39" customHeight="1" x14ac:dyDescent="0.3">
      <c r="A26" s="42"/>
      <c r="B26" s="42"/>
      <c r="C26" s="42"/>
      <c r="D26" s="42"/>
      <c r="E26" s="42"/>
      <c r="F26" s="47" t="s">
        <v>84</v>
      </c>
      <c r="G26" s="51"/>
      <c r="H26" s="51"/>
    </row>
    <row r="27" spans="1:8" ht="21" customHeight="1" x14ac:dyDescent="0.3">
      <c r="A27" s="42"/>
      <c r="B27" s="42"/>
      <c r="C27" s="42"/>
      <c r="D27" s="42"/>
      <c r="E27" s="42"/>
      <c r="F27" s="47" t="s">
        <v>85</v>
      </c>
      <c r="G27" s="51">
        <v>600</v>
      </c>
      <c r="H27" s="51">
        <v>18000</v>
      </c>
    </row>
    <row r="28" spans="1:8" ht="65.25" customHeight="1" x14ac:dyDescent="0.3">
      <c r="A28" s="42"/>
      <c r="B28" s="45" t="s">
        <v>86</v>
      </c>
      <c r="C28" s="42"/>
      <c r="D28" s="42"/>
      <c r="E28" s="42"/>
      <c r="F28" s="45" t="s">
        <v>87</v>
      </c>
      <c r="G28" s="51">
        <v>3268.8</v>
      </c>
      <c r="H28" s="51">
        <v>5720.4</v>
      </c>
    </row>
    <row r="29" spans="1:8" ht="21" customHeight="1" x14ac:dyDescent="0.3">
      <c r="A29" s="42"/>
      <c r="B29" s="42"/>
      <c r="C29" s="42"/>
      <c r="D29" s="42"/>
      <c r="E29" s="42"/>
      <c r="F29" s="42" t="s">
        <v>43</v>
      </c>
      <c r="G29" s="51"/>
      <c r="H29" s="51"/>
    </row>
    <row r="30" spans="1:8" ht="55.5" customHeight="1" x14ac:dyDescent="0.3">
      <c r="A30" s="42"/>
      <c r="B30" s="42"/>
      <c r="C30" s="45" t="s">
        <v>67</v>
      </c>
      <c r="D30" s="42"/>
      <c r="E30" s="42"/>
      <c r="F30" s="45" t="s">
        <v>87</v>
      </c>
      <c r="G30" s="51">
        <v>3268.8</v>
      </c>
      <c r="H30" s="51">
        <v>5720.4</v>
      </c>
    </row>
    <row r="31" spans="1:8" ht="21" customHeight="1" x14ac:dyDescent="0.3">
      <c r="A31" s="42"/>
      <c r="B31" s="42"/>
      <c r="C31" s="42"/>
      <c r="D31" s="42"/>
      <c r="E31" s="42"/>
      <c r="F31" s="41" t="s">
        <v>43</v>
      </c>
      <c r="G31" s="51"/>
      <c r="H31" s="51"/>
    </row>
    <row r="32" spans="1:8" s="32" customFormat="1" x14ac:dyDescent="0.3">
      <c r="A32" s="42"/>
      <c r="B32" s="42"/>
      <c r="C32" s="42"/>
      <c r="D32" s="42" t="s">
        <v>88</v>
      </c>
      <c r="F32" s="10" t="s">
        <v>44</v>
      </c>
      <c r="G32" s="51">
        <v>3268.8</v>
      </c>
      <c r="H32" s="51">
        <v>5720.4</v>
      </c>
    </row>
    <row r="33" spans="1:8" ht="21" customHeight="1" x14ac:dyDescent="0.3">
      <c r="A33" s="42"/>
      <c r="B33" s="42"/>
      <c r="C33" s="42"/>
      <c r="D33" s="42"/>
      <c r="E33" s="42"/>
      <c r="F33" s="47" t="s">
        <v>43</v>
      </c>
      <c r="G33" s="51"/>
      <c r="H33" s="51"/>
    </row>
    <row r="34" spans="1:8" ht="88.5" customHeight="1" x14ac:dyDescent="0.3">
      <c r="A34" s="42"/>
      <c r="B34" s="42"/>
      <c r="C34" s="42"/>
      <c r="D34" s="42"/>
      <c r="E34" s="42" t="s">
        <v>47</v>
      </c>
      <c r="F34" s="42" t="s">
        <v>48</v>
      </c>
      <c r="G34" s="51">
        <v>3268.8</v>
      </c>
      <c r="H34" s="51">
        <v>5720.4</v>
      </c>
    </row>
    <row r="35" spans="1:8" s="32" customFormat="1" ht="21" customHeight="1" x14ac:dyDescent="0.3">
      <c r="A35" s="42"/>
      <c r="B35" s="42"/>
      <c r="C35" s="42"/>
      <c r="D35" s="42"/>
      <c r="F35" s="47" t="s">
        <v>76</v>
      </c>
      <c r="G35" s="51"/>
      <c r="H35" s="51"/>
    </row>
    <row r="36" spans="1:8" ht="35.25" customHeight="1" x14ac:dyDescent="0.3">
      <c r="A36" s="42"/>
      <c r="B36" s="42"/>
      <c r="C36" s="42"/>
      <c r="D36" s="42"/>
      <c r="E36" s="42"/>
      <c r="F36" s="16" t="s">
        <v>89</v>
      </c>
      <c r="G36" s="51">
        <v>3268.8</v>
      </c>
      <c r="H36" s="51">
        <v>5720.4</v>
      </c>
    </row>
    <row r="37" spans="1:8" ht="37.5" customHeight="1" x14ac:dyDescent="0.3">
      <c r="A37" s="42"/>
      <c r="B37" s="42"/>
      <c r="C37" s="42"/>
      <c r="D37" s="42"/>
      <c r="E37" s="42"/>
      <c r="F37" s="10" t="s">
        <v>78</v>
      </c>
      <c r="G37" s="51"/>
      <c r="H37" s="51"/>
    </row>
    <row r="38" spans="1:8" ht="21" customHeight="1" x14ac:dyDescent="0.3">
      <c r="A38" s="42"/>
      <c r="B38" s="42"/>
      <c r="C38" s="42"/>
      <c r="D38" s="42"/>
      <c r="E38" s="42"/>
      <c r="F38" s="10" t="s">
        <v>66</v>
      </c>
      <c r="G38" s="51">
        <v>3268.8</v>
      </c>
      <c r="H38" s="51">
        <v>5720.4</v>
      </c>
    </row>
    <row r="39" spans="1:8" ht="21" customHeight="1" x14ac:dyDescent="0.3">
      <c r="A39" s="42"/>
      <c r="B39" s="42"/>
      <c r="C39" s="42"/>
      <c r="D39" s="42"/>
      <c r="E39" s="42"/>
      <c r="F39" s="10" t="s">
        <v>79</v>
      </c>
      <c r="G39" s="51">
        <v>3268.8</v>
      </c>
      <c r="H39" s="51">
        <v>5720.4</v>
      </c>
    </row>
    <row r="40" spans="1:8" ht="21" customHeight="1" x14ac:dyDescent="0.3">
      <c r="A40" s="42"/>
      <c r="B40" s="42"/>
      <c r="C40" s="42"/>
      <c r="D40" s="42"/>
      <c r="E40" s="42"/>
      <c r="F40" s="10" t="s">
        <v>83</v>
      </c>
      <c r="G40" s="51">
        <v>3268.8</v>
      </c>
      <c r="H40" s="51">
        <v>5720.4</v>
      </c>
    </row>
    <row r="41" spans="1:8" ht="42" customHeight="1" x14ac:dyDescent="0.3">
      <c r="A41" s="42"/>
      <c r="B41" s="42"/>
      <c r="C41" s="42"/>
      <c r="D41" s="42"/>
      <c r="E41" s="42"/>
      <c r="F41" s="10" t="s">
        <v>84</v>
      </c>
      <c r="G41" s="51">
        <v>3268.8</v>
      </c>
      <c r="H41" s="51">
        <v>5720.4</v>
      </c>
    </row>
    <row r="42" spans="1:8" ht="49.5" customHeight="1" x14ac:dyDescent="0.3">
      <c r="A42" s="42"/>
      <c r="B42" s="42"/>
      <c r="C42" s="42"/>
      <c r="D42" s="42"/>
      <c r="E42" s="42"/>
      <c r="F42" s="10" t="s">
        <v>90</v>
      </c>
      <c r="G42" s="12">
        <v>3268.8</v>
      </c>
      <c r="H42" s="12">
        <v>5720.4</v>
      </c>
    </row>
    <row r="43" spans="1:8" x14ac:dyDescent="0.3">
      <c r="A43" s="45" t="s">
        <v>91</v>
      </c>
      <c r="B43" s="42"/>
      <c r="C43" s="42"/>
      <c r="D43" s="42"/>
      <c r="E43" s="38"/>
      <c r="F43" s="43" t="s">
        <v>92</v>
      </c>
      <c r="G43" s="31">
        <f>SUM(G45)</f>
        <v>-3268.7999999999993</v>
      </c>
      <c r="H43" s="31">
        <f>SUM(H45)</f>
        <v>-5020.3999999999978</v>
      </c>
    </row>
    <row r="44" spans="1:8" x14ac:dyDescent="0.3">
      <c r="A44" s="42"/>
      <c r="B44" s="42"/>
      <c r="C44" s="42"/>
      <c r="D44" s="42"/>
      <c r="E44" s="38"/>
      <c r="F44" s="47" t="s">
        <v>43</v>
      </c>
      <c r="G44" s="31"/>
      <c r="H44" s="31"/>
    </row>
    <row r="45" spans="1:8" ht="33" x14ac:dyDescent="0.3">
      <c r="A45" s="42"/>
      <c r="B45" s="45" t="s">
        <v>93</v>
      </c>
      <c r="C45" s="42"/>
      <c r="D45" s="42"/>
      <c r="E45" s="38"/>
      <c r="F45" s="43" t="s">
        <v>94</v>
      </c>
      <c r="G45" s="31">
        <f>SUM(G47)</f>
        <v>-3268.7999999999993</v>
      </c>
      <c r="H45" s="31">
        <f>SUM(H47)</f>
        <v>-5020.3999999999978</v>
      </c>
    </row>
    <row r="46" spans="1:8" x14ac:dyDescent="0.3">
      <c r="A46" s="42"/>
      <c r="B46" s="42"/>
      <c r="C46" s="42"/>
      <c r="D46" s="42"/>
      <c r="E46" s="38"/>
      <c r="F46" s="47" t="s">
        <v>43</v>
      </c>
      <c r="G46" s="31"/>
      <c r="H46" s="31"/>
    </row>
    <row r="47" spans="1:8" ht="33" x14ac:dyDescent="0.3">
      <c r="A47" s="42"/>
      <c r="B47" s="42"/>
      <c r="C47" s="45" t="s">
        <v>67</v>
      </c>
      <c r="E47" s="38"/>
      <c r="F47" s="43" t="s">
        <v>94</v>
      </c>
      <c r="G47" s="31">
        <f>SUM(G49)</f>
        <v>-3268.7999999999993</v>
      </c>
      <c r="H47" s="31">
        <f>SUM(H49)</f>
        <v>-5020.3999999999978</v>
      </c>
    </row>
    <row r="48" spans="1:8" x14ac:dyDescent="0.3">
      <c r="A48" s="42"/>
      <c r="B48" s="42"/>
      <c r="C48" s="42"/>
      <c r="D48" s="42"/>
      <c r="E48" s="38"/>
      <c r="F48" s="47" t="s">
        <v>43</v>
      </c>
      <c r="G48" s="31"/>
      <c r="H48" s="31"/>
    </row>
    <row r="49" spans="1:8" ht="72" customHeight="1" x14ac:dyDescent="0.3">
      <c r="A49" s="42"/>
      <c r="B49" s="42"/>
      <c r="C49" s="42"/>
      <c r="D49" s="45">
        <v>1100</v>
      </c>
      <c r="E49" s="52"/>
      <c r="F49" s="43" t="s">
        <v>15</v>
      </c>
      <c r="G49" s="31">
        <f>SUM(G64+G51+G80)</f>
        <v>-3268.7999999999993</v>
      </c>
      <c r="H49" s="31">
        <f>SUM(H64+H51+H80)</f>
        <v>-5020.3999999999978</v>
      </c>
    </row>
    <row r="50" spans="1:8" x14ac:dyDescent="0.3">
      <c r="A50" s="42"/>
      <c r="B50" s="42"/>
      <c r="C50" s="42"/>
      <c r="D50" s="42"/>
      <c r="E50" s="38"/>
      <c r="F50" s="53" t="s">
        <v>43</v>
      </c>
      <c r="G50" s="31"/>
      <c r="H50" s="31"/>
    </row>
    <row r="51" spans="1:8" s="54" customFormat="1" ht="142.5" customHeight="1" x14ac:dyDescent="0.2">
      <c r="A51" s="42"/>
      <c r="B51" s="42"/>
      <c r="C51" s="42"/>
      <c r="D51" s="42"/>
      <c r="E51" s="42" t="s">
        <v>22</v>
      </c>
      <c r="F51" s="42" t="s">
        <v>24</v>
      </c>
      <c r="G51" s="12">
        <f>SUM(G53)</f>
        <v>2450</v>
      </c>
      <c r="H51" s="12">
        <f>SUM(H53)</f>
        <v>2450</v>
      </c>
    </row>
    <row r="52" spans="1:8" s="54" customFormat="1" x14ac:dyDescent="0.2">
      <c r="A52" s="42"/>
      <c r="B52" s="42"/>
      <c r="C52" s="42"/>
      <c r="D52" s="42"/>
      <c r="E52" s="42"/>
      <c r="F52" s="42" t="s">
        <v>76</v>
      </c>
      <c r="G52" s="42"/>
      <c r="H52" s="42"/>
    </row>
    <row r="53" spans="1:8" s="54" customFormat="1" ht="33" x14ac:dyDescent="0.2">
      <c r="A53" s="42"/>
      <c r="B53" s="42"/>
      <c r="C53" s="42"/>
      <c r="D53" s="42"/>
      <c r="E53" s="42"/>
      <c r="F53" s="55" t="s">
        <v>77</v>
      </c>
      <c r="G53" s="12">
        <f>SUM(G55)</f>
        <v>2450</v>
      </c>
      <c r="H53" s="12">
        <f>SUM(H55)</f>
        <v>2450</v>
      </c>
    </row>
    <row r="54" spans="1:8" s="54" customFormat="1" ht="36.6" customHeight="1" x14ac:dyDescent="0.2">
      <c r="A54" s="42"/>
      <c r="B54" s="42"/>
      <c r="C54" s="42"/>
      <c r="D54" s="42"/>
      <c r="E54" s="42"/>
      <c r="F54" s="42" t="s">
        <v>78</v>
      </c>
      <c r="G54" s="42"/>
      <c r="H54" s="42"/>
    </row>
    <row r="55" spans="1:8" s="54" customFormat="1" x14ac:dyDescent="0.2">
      <c r="A55" s="42"/>
      <c r="B55" s="42"/>
      <c r="C55" s="42"/>
      <c r="D55" s="42"/>
      <c r="E55" s="42"/>
      <c r="F55" s="42" t="s">
        <v>66</v>
      </c>
      <c r="G55" s="12">
        <f>SUM(G56)</f>
        <v>2450</v>
      </c>
      <c r="H55" s="12">
        <f>SUM(H56)</f>
        <v>2450</v>
      </c>
    </row>
    <row r="56" spans="1:8" s="54" customFormat="1" x14ac:dyDescent="0.2">
      <c r="A56" s="42"/>
      <c r="B56" s="42"/>
      <c r="C56" s="42"/>
      <c r="D56" s="42"/>
      <c r="E56" s="42"/>
      <c r="F56" s="42" t="s">
        <v>79</v>
      </c>
      <c r="G56" s="12">
        <f>SUM(G58+G61)</f>
        <v>2450</v>
      </c>
      <c r="H56" s="12">
        <f>SUM(H58+H61)</f>
        <v>2450</v>
      </c>
    </row>
    <row r="57" spans="1:8" s="54" customFormat="1" ht="33" x14ac:dyDescent="0.2">
      <c r="A57" s="42"/>
      <c r="B57" s="42"/>
      <c r="C57" s="42"/>
      <c r="D57" s="42"/>
      <c r="E57" s="42"/>
      <c r="F57" s="42" t="s">
        <v>80</v>
      </c>
      <c r="G57" s="12">
        <f>SUM(G58+G61)</f>
        <v>2450</v>
      </c>
      <c r="H57" s="12">
        <f>SUM(H58+H61)</f>
        <v>2450</v>
      </c>
    </row>
    <row r="58" spans="1:8" s="54" customFormat="1" ht="33" x14ac:dyDescent="0.2">
      <c r="A58" s="42"/>
      <c r="B58" s="42"/>
      <c r="C58" s="42"/>
      <c r="D58" s="42"/>
      <c r="E58" s="42"/>
      <c r="F58" s="42" t="s">
        <v>81</v>
      </c>
      <c r="G58" s="12">
        <f>SUM(G59:G60)</f>
        <v>1750</v>
      </c>
      <c r="H58" s="12">
        <f>SUM(H59:H60)</f>
        <v>1750</v>
      </c>
    </row>
    <row r="59" spans="1:8" s="54" customFormat="1" x14ac:dyDescent="0.2">
      <c r="A59" s="42"/>
      <c r="B59" s="42"/>
      <c r="C59" s="42"/>
      <c r="D59" s="42"/>
      <c r="E59" s="42"/>
      <c r="F59" s="42" t="s">
        <v>95</v>
      </c>
      <c r="G59" s="12">
        <v>-1250</v>
      </c>
      <c r="H59" s="12">
        <v>-1250</v>
      </c>
    </row>
    <row r="60" spans="1:8" s="54" customFormat="1" x14ac:dyDescent="0.2">
      <c r="A60" s="42"/>
      <c r="B60" s="42"/>
      <c r="C60" s="42"/>
      <c r="D60" s="42"/>
      <c r="E60" s="42"/>
      <c r="F60" s="42" t="s">
        <v>96</v>
      </c>
      <c r="G60" s="12">
        <v>3000</v>
      </c>
      <c r="H60" s="12">
        <v>3000</v>
      </c>
    </row>
    <row r="61" spans="1:8" s="54" customFormat="1" x14ac:dyDescent="0.2">
      <c r="A61" s="42"/>
      <c r="B61" s="42"/>
      <c r="C61" s="42"/>
      <c r="D61" s="42"/>
      <c r="E61" s="42"/>
      <c r="F61" s="42" t="s">
        <v>97</v>
      </c>
      <c r="G61" s="12">
        <f>SUM(G62:G63)</f>
        <v>700</v>
      </c>
      <c r="H61" s="12">
        <f>SUM(H62:H63)</f>
        <v>700</v>
      </c>
    </row>
    <row r="62" spans="1:8" s="54" customFormat="1" x14ac:dyDescent="0.2">
      <c r="A62" s="42"/>
      <c r="B62" s="42"/>
      <c r="C62" s="42"/>
      <c r="D62" s="42"/>
      <c r="E62" s="42"/>
      <c r="F62" s="42" t="s">
        <v>98</v>
      </c>
      <c r="G62" s="12">
        <v>-761</v>
      </c>
      <c r="H62" s="12">
        <v>-761</v>
      </c>
    </row>
    <row r="63" spans="1:8" s="54" customFormat="1" x14ac:dyDescent="0.2">
      <c r="A63" s="42"/>
      <c r="B63" s="42"/>
      <c r="C63" s="42"/>
      <c r="D63" s="42"/>
      <c r="E63" s="42"/>
      <c r="F63" s="42" t="s">
        <v>99</v>
      </c>
      <c r="G63" s="12">
        <v>1461</v>
      </c>
      <c r="H63" s="12">
        <v>1461</v>
      </c>
    </row>
    <row r="64" spans="1:8" ht="82.5" x14ac:dyDescent="0.3">
      <c r="A64" s="42"/>
      <c r="B64" s="42"/>
      <c r="C64" s="42"/>
      <c r="D64" s="42"/>
      <c r="E64" s="38">
        <v>11005</v>
      </c>
      <c r="F64" s="42" t="s">
        <v>29</v>
      </c>
      <c r="G64" s="31">
        <f>SUM(G66)</f>
        <v>-15424.3</v>
      </c>
      <c r="H64" s="31">
        <f>SUM(H66)</f>
        <v>-17175.899999999998</v>
      </c>
    </row>
    <row r="65" spans="1:8" x14ac:dyDescent="0.3">
      <c r="A65" s="42"/>
      <c r="B65" s="42"/>
      <c r="C65" s="42"/>
      <c r="D65" s="42"/>
      <c r="E65" s="38"/>
      <c r="F65" s="42" t="s">
        <v>76</v>
      </c>
      <c r="G65" s="31"/>
      <c r="H65" s="31"/>
    </row>
    <row r="66" spans="1:8" ht="33" x14ac:dyDescent="0.3">
      <c r="A66" s="42"/>
      <c r="B66" s="42"/>
      <c r="C66" s="42"/>
      <c r="D66" s="42"/>
      <c r="E66" s="38"/>
      <c r="F66" s="55" t="s">
        <v>77</v>
      </c>
      <c r="G66" s="31">
        <f>SUM(G68)</f>
        <v>-15424.3</v>
      </c>
      <c r="H66" s="31">
        <f>SUM(H68)</f>
        <v>-17175.899999999998</v>
      </c>
    </row>
    <row r="67" spans="1:8" ht="55.5" customHeight="1" x14ac:dyDescent="0.3">
      <c r="A67" s="42"/>
      <c r="B67" s="42"/>
      <c r="C67" s="42"/>
      <c r="D67" s="42"/>
      <c r="E67" s="38"/>
      <c r="F67" s="42" t="s">
        <v>78</v>
      </c>
      <c r="G67" s="31"/>
      <c r="H67" s="31"/>
    </row>
    <row r="68" spans="1:8" s="54" customFormat="1" x14ac:dyDescent="0.2">
      <c r="A68" s="42"/>
      <c r="B68" s="42"/>
      <c r="C68" s="42"/>
      <c r="D68" s="42"/>
      <c r="E68" s="42"/>
      <c r="F68" s="42" t="s">
        <v>66</v>
      </c>
      <c r="G68" s="12">
        <f>SUM(G69)</f>
        <v>-15424.3</v>
      </c>
      <c r="H68" s="12">
        <f>SUM(H69)</f>
        <v>-17175.899999999998</v>
      </c>
    </row>
    <row r="69" spans="1:8" s="54" customFormat="1" x14ac:dyDescent="0.2">
      <c r="A69" s="42"/>
      <c r="B69" s="42"/>
      <c r="C69" s="42"/>
      <c r="D69" s="42"/>
      <c r="E69" s="42"/>
      <c r="F69" s="42" t="s">
        <v>79</v>
      </c>
      <c r="G69" s="12">
        <f>SUM(G70+G73)</f>
        <v>-15424.3</v>
      </c>
      <c r="H69" s="12">
        <f>SUM(H70+H73)</f>
        <v>-17175.899999999998</v>
      </c>
    </row>
    <row r="70" spans="1:8" s="54" customFormat="1" x14ac:dyDescent="0.2">
      <c r="A70" s="42"/>
      <c r="B70" s="42"/>
      <c r="C70" s="42"/>
      <c r="D70" s="42"/>
      <c r="E70" s="42"/>
      <c r="F70" s="42" t="s">
        <v>100</v>
      </c>
      <c r="G70" s="12">
        <f>SUM(G71)</f>
        <v>-7236.8</v>
      </c>
      <c r="H70" s="12">
        <f>SUM(H71)</f>
        <v>-7236.8</v>
      </c>
    </row>
    <row r="71" spans="1:8" s="54" customFormat="1" ht="33" x14ac:dyDescent="0.2">
      <c r="A71" s="42"/>
      <c r="B71" s="42"/>
      <c r="C71" s="42"/>
      <c r="D71" s="42"/>
      <c r="E71" s="42"/>
      <c r="F71" s="42" t="s">
        <v>101</v>
      </c>
      <c r="G71" s="12">
        <f>SUM(G72)</f>
        <v>-7236.8</v>
      </c>
      <c r="H71" s="12">
        <f>SUM(H72)</f>
        <v>-7236.8</v>
      </c>
    </row>
    <row r="72" spans="1:8" s="54" customFormat="1" ht="33" x14ac:dyDescent="0.2">
      <c r="A72" s="42"/>
      <c r="B72" s="42"/>
      <c r="C72" s="42"/>
      <c r="D72" s="42"/>
      <c r="E72" s="42"/>
      <c r="F72" s="42" t="s">
        <v>102</v>
      </c>
      <c r="G72" s="12">
        <v>-7236.8</v>
      </c>
      <c r="H72" s="12">
        <v>-7236.8</v>
      </c>
    </row>
    <row r="73" spans="1:8" ht="33" x14ac:dyDescent="0.3">
      <c r="A73" s="42"/>
      <c r="B73" s="42"/>
      <c r="C73" s="42"/>
      <c r="D73" s="42"/>
      <c r="E73" s="38"/>
      <c r="F73" s="42" t="s">
        <v>80</v>
      </c>
      <c r="G73" s="31">
        <f>SUM(G74+G76+G78)</f>
        <v>-8187.5</v>
      </c>
      <c r="H73" s="31">
        <f>SUM(H74+H76+H78)</f>
        <v>-9939.0999999999985</v>
      </c>
    </row>
    <row r="74" spans="1:8" ht="34.5" customHeight="1" x14ac:dyDescent="0.3">
      <c r="A74" s="42"/>
      <c r="B74" s="42"/>
      <c r="C74" s="42"/>
      <c r="D74" s="42"/>
      <c r="E74" s="38"/>
      <c r="F74" s="42" t="s">
        <v>103</v>
      </c>
      <c r="G74" s="31">
        <f>SUM(G75)</f>
        <v>-14187.5</v>
      </c>
      <c r="H74" s="31">
        <f>SUM(H75)</f>
        <v>-15939.099999999999</v>
      </c>
    </row>
    <row r="75" spans="1:8" ht="33" x14ac:dyDescent="0.3">
      <c r="A75" s="42"/>
      <c r="B75" s="42"/>
      <c r="C75" s="42"/>
      <c r="D75" s="42"/>
      <c r="E75" s="38"/>
      <c r="F75" s="42" t="s">
        <v>104</v>
      </c>
      <c r="G75" s="31">
        <f>-15027.5+3840-3000</f>
        <v>-14187.5</v>
      </c>
      <c r="H75" s="31">
        <f>-15000-555.9-1223.2+3840-3000</f>
        <v>-15939.099999999999</v>
      </c>
    </row>
    <row r="76" spans="1:8" ht="33" x14ac:dyDescent="0.3">
      <c r="A76" s="42"/>
      <c r="B76" s="42"/>
      <c r="C76" s="42"/>
      <c r="D76" s="42"/>
      <c r="E76" s="38"/>
      <c r="F76" s="10" t="s">
        <v>81</v>
      </c>
      <c r="G76" s="31">
        <v>2000</v>
      </c>
      <c r="H76" s="31">
        <v>2000</v>
      </c>
    </row>
    <row r="77" spans="1:8" x14ac:dyDescent="0.3">
      <c r="A77" s="42"/>
      <c r="B77" s="42"/>
      <c r="C77" s="42"/>
      <c r="D77" s="42"/>
      <c r="E77" s="38"/>
      <c r="F77" s="10" t="s">
        <v>82</v>
      </c>
      <c r="G77" s="31">
        <v>2000</v>
      </c>
      <c r="H77" s="31">
        <v>2000</v>
      </c>
    </row>
    <row r="78" spans="1:8" ht="33" x14ac:dyDescent="0.3">
      <c r="A78" s="42"/>
      <c r="B78" s="42"/>
      <c r="C78" s="42"/>
      <c r="D78" s="42"/>
      <c r="E78" s="38"/>
      <c r="F78" s="10" t="s">
        <v>105</v>
      </c>
      <c r="G78" s="31">
        <f>SUM(G79)</f>
        <v>4000</v>
      </c>
      <c r="H78" s="31">
        <f>SUM(H79)</f>
        <v>4000</v>
      </c>
    </row>
    <row r="79" spans="1:8" ht="33" x14ac:dyDescent="0.3">
      <c r="A79" s="42"/>
      <c r="B79" s="42"/>
      <c r="C79" s="42"/>
      <c r="D79" s="42"/>
      <c r="E79" s="38"/>
      <c r="F79" s="10" t="s">
        <v>106</v>
      </c>
      <c r="G79" s="31">
        <v>4000</v>
      </c>
      <c r="H79" s="31">
        <v>4000</v>
      </c>
    </row>
    <row r="80" spans="1:8" ht="84.75" customHeight="1" x14ac:dyDescent="0.3">
      <c r="A80" s="56"/>
      <c r="B80" s="56"/>
      <c r="C80" s="56"/>
      <c r="D80" s="56"/>
      <c r="E80" s="57" t="s">
        <v>31</v>
      </c>
      <c r="F80" s="42" t="s">
        <v>107</v>
      </c>
      <c r="G80" s="31">
        <f>SUM(G82)</f>
        <v>9705.5</v>
      </c>
      <c r="H80" s="31">
        <f>SUM(H82)</f>
        <v>9705.5</v>
      </c>
    </row>
    <row r="81" spans="1:8" ht="27.75" customHeight="1" x14ac:dyDescent="0.3">
      <c r="A81" s="56"/>
      <c r="B81" s="56"/>
      <c r="C81" s="56"/>
      <c r="D81" s="56"/>
      <c r="E81" s="57"/>
      <c r="F81" s="53" t="s">
        <v>108</v>
      </c>
      <c r="G81" s="31"/>
      <c r="H81" s="31"/>
    </row>
    <row r="82" spans="1:8" ht="33" x14ac:dyDescent="0.3">
      <c r="A82" s="56"/>
      <c r="B82" s="56"/>
      <c r="C82" s="56"/>
      <c r="D82" s="56"/>
      <c r="E82" s="57"/>
      <c r="F82" s="42" t="s">
        <v>12</v>
      </c>
      <c r="G82" s="31">
        <v>9705.5</v>
      </c>
      <c r="H82" s="31">
        <v>9705.5</v>
      </c>
    </row>
    <row r="83" spans="1:8" ht="49.5" x14ac:dyDescent="0.3">
      <c r="A83" s="56"/>
      <c r="B83" s="56"/>
      <c r="C83" s="56"/>
      <c r="D83" s="56"/>
      <c r="E83" s="57"/>
      <c r="F83" s="42" t="s">
        <v>109</v>
      </c>
      <c r="G83" s="31"/>
      <c r="H83" s="31"/>
    </row>
    <row r="84" spans="1:8" x14ac:dyDescent="0.3">
      <c r="A84" s="56"/>
      <c r="B84" s="56"/>
      <c r="C84" s="56"/>
      <c r="D84" s="56"/>
      <c r="E84" s="57"/>
      <c r="F84" s="42" t="s">
        <v>110</v>
      </c>
      <c r="G84" s="31">
        <v>9705.5</v>
      </c>
      <c r="H84" s="31">
        <v>9705.5</v>
      </c>
    </row>
    <row r="85" spans="1:8" s="60" customFormat="1" x14ac:dyDescent="0.2">
      <c r="A85" s="45" t="s">
        <v>111</v>
      </c>
      <c r="B85" s="58"/>
      <c r="C85" s="58"/>
      <c r="D85" s="58"/>
      <c r="E85" s="58"/>
      <c r="F85" s="45" t="s">
        <v>112</v>
      </c>
      <c r="G85" s="59">
        <v>0</v>
      </c>
      <c r="H85" s="59">
        <v>-700</v>
      </c>
    </row>
    <row r="86" spans="1:8" s="60" customFormat="1" x14ac:dyDescent="0.2">
      <c r="A86" s="58"/>
      <c r="B86" s="58"/>
      <c r="C86" s="58"/>
      <c r="D86" s="58"/>
      <c r="E86" s="58"/>
      <c r="F86" s="58" t="s">
        <v>43</v>
      </c>
      <c r="G86" s="61"/>
      <c r="H86" s="61"/>
    </row>
    <row r="87" spans="1:8" s="60" customFormat="1" ht="49.5" x14ac:dyDescent="0.2">
      <c r="A87" s="58"/>
      <c r="B87" s="45" t="s">
        <v>69</v>
      </c>
      <c r="C87" s="58"/>
      <c r="D87" s="58"/>
      <c r="E87" s="58"/>
      <c r="F87" s="45" t="s">
        <v>113</v>
      </c>
      <c r="G87" s="59">
        <v>0</v>
      </c>
      <c r="H87" s="59">
        <v>-700</v>
      </c>
    </row>
    <row r="88" spans="1:8" s="60" customFormat="1" x14ac:dyDescent="0.2">
      <c r="A88" s="58"/>
      <c r="B88" s="58"/>
      <c r="C88" s="58"/>
      <c r="D88" s="58"/>
      <c r="E88" s="58"/>
      <c r="F88" s="58" t="s">
        <v>43</v>
      </c>
      <c r="G88" s="61"/>
      <c r="H88" s="61"/>
    </row>
    <row r="89" spans="1:8" s="60" customFormat="1" x14ac:dyDescent="0.2">
      <c r="A89" s="58"/>
      <c r="B89" s="58"/>
      <c r="C89" s="45" t="s">
        <v>67</v>
      </c>
      <c r="D89" s="58"/>
      <c r="E89" s="58"/>
      <c r="F89" s="45" t="s">
        <v>114</v>
      </c>
      <c r="G89" s="59">
        <v>0</v>
      </c>
      <c r="H89" s="59">
        <v>-700</v>
      </c>
    </row>
    <row r="90" spans="1:8" s="60" customFormat="1" x14ac:dyDescent="0.2">
      <c r="A90" s="58"/>
      <c r="B90" s="58"/>
      <c r="C90" s="58"/>
      <c r="D90" s="58"/>
      <c r="E90" s="58"/>
      <c r="F90" s="58" t="s">
        <v>43</v>
      </c>
      <c r="G90" s="61"/>
      <c r="H90" s="61"/>
    </row>
    <row r="91" spans="1:8" s="60" customFormat="1" ht="33" x14ac:dyDescent="0.2">
      <c r="A91" s="58"/>
      <c r="B91" s="58"/>
      <c r="C91" s="58"/>
      <c r="D91" s="58" t="s">
        <v>35</v>
      </c>
      <c r="E91" s="58" t="s">
        <v>39</v>
      </c>
      <c r="F91" s="58" t="s">
        <v>40</v>
      </c>
      <c r="G91" s="62">
        <v>0</v>
      </c>
      <c r="H91" s="62">
        <v>-700</v>
      </c>
    </row>
    <row r="92" spans="1:8" x14ac:dyDescent="0.3">
      <c r="A92" s="56"/>
      <c r="B92" s="56"/>
      <c r="C92" s="56"/>
      <c r="D92" s="63"/>
      <c r="E92" s="64"/>
      <c r="F92" s="58" t="s">
        <v>76</v>
      </c>
      <c r="G92" s="65"/>
      <c r="H92" s="65"/>
    </row>
    <row r="93" spans="1:8" ht="33" x14ac:dyDescent="0.3">
      <c r="A93" s="56"/>
      <c r="B93" s="56"/>
      <c r="C93" s="56"/>
      <c r="D93" s="63"/>
      <c r="E93" s="64"/>
      <c r="F93" s="55" t="s">
        <v>77</v>
      </c>
      <c r="G93" s="65"/>
      <c r="H93" s="62">
        <v>-700</v>
      </c>
    </row>
    <row r="94" spans="1:8" ht="38.25" customHeight="1" x14ac:dyDescent="0.3">
      <c r="A94" s="56"/>
      <c r="B94" s="56"/>
      <c r="C94" s="56"/>
      <c r="D94" s="63"/>
      <c r="E94" s="64"/>
      <c r="F94" s="58" t="s">
        <v>78</v>
      </c>
      <c r="G94" s="65"/>
      <c r="H94" s="65"/>
    </row>
    <row r="95" spans="1:8" x14ac:dyDescent="0.3">
      <c r="A95" s="56"/>
      <c r="B95" s="56"/>
      <c r="C95" s="56"/>
      <c r="D95" s="63"/>
      <c r="E95" s="64"/>
      <c r="F95" s="58" t="s">
        <v>66</v>
      </c>
      <c r="G95" s="65"/>
      <c r="H95" s="62">
        <v>-700</v>
      </c>
    </row>
    <row r="96" spans="1:8" x14ac:dyDescent="0.3">
      <c r="A96" s="56"/>
      <c r="B96" s="56"/>
      <c r="C96" s="56"/>
      <c r="D96" s="63"/>
      <c r="E96" s="64"/>
      <c r="F96" s="58" t="s">
        <v>79</v>
      </c>
      <c r="G96" s="65"/>
      <c r="H96" s="62">
        <v>-700</v>
      </c>
    </row>
    <row r="97" spans="1:10" ht="33" x14ac:dyDescent="0.3">
      <c r="A97" s="56"/>
      <c r="B97" s="56"/>
      <c r="C97" s="56"/>
      <c r="D97" s="63"/>
      <c r="E97" s="64"/>
      <c r="F97" s="58" t="s">
        <v>80</v>
      </c>
      <c r="G97" s="65"/>
      <c r="H97" s="62">
        <v>-700</v>
      </c>
    </row>
    <row r="98" spans="1:10" ht="33" x14ac:dyDescent="0.3">
      <c r="A98" s="56"/>
      <c r="B98" s="56"/>
      <c r="C98" s="56"/>
      <c r="D98" s="63"/>
      <c r="E98" s="64"/>
      <c r="F98" s="58" t="s">
        <v>81</v>
      </c>
      <c r="G98" s="65"/>
      <c r="H98" s="62">
        <v>-700</v>
      </c>
    </row>
    <row r="99" spans="1:10" x14ac:dyDescent="0.3">
      <c r="A99" s="56"/>
      <c r="B99" s="56"/>
      <c r="C99" s="56"/>
      <c r="D99" s="63"/>
      <c r="E99" s="64"/>
      <c r="F99" s="58" t="s">
        <v>82</v>
      </c>
      <c r="G99" s="65"/>
      <c r="H99" s="62">
        <v>-700</v>
      </c>
    </row>
    <row r="100" spans="1:10" s="67" customFormat="1" ht="33" x14ac:dyDescent="0.3">
      <c r="A100" s="11" t="s">
        <v>115</v>
      </c>
      <c r="B100" s="10"/>
      <c r="C100" s="10"/>
      <c r="D100" s="10"/>
      <c r="E100" s="7"/>
      <c r="F100" s="11" t="s">
        <v>116</v>
      </c>
      <c r="G100" s="66">
        <f>SUM(G102)</f>
        <v>0</v>
      </c>
      <c r="H100" s="66">
        <f>SUM(H102)</f>
        <v>0</v>
      </c>
      <c r="I100" s="66">
        <f>SUM(I102)</f>
        <v>0</v>
      </c>
      <c r="J100" s="66">
        <f>SUM(J102)</f>
        <v>0</v>
      </c>
    </row>
    <row r="101" spans="1:10" s="67" customFormat="1" ht="23.25" customHeight="1" x14ac:dyDescent="0.3">
      <c r="A101" s="10"/>
      <c r="B101" s="10"/>
      <c r="C101" s="10"/>
      <c r="D101" s="10"/>
      <c r="E101" s="7"/>
      <c r="F101" s="10" t="s">
        <v>43</v>
      </c>
      <c r="G101" s="68"/>
      <c r="H101" s="68"/>
      <c r="I101" s="68"/>
      <c r="J101" s="68"/>
    </row>
    <row r="102" spans="1:10" s="67" customFormat="1" ht="23.25" customHeight="1" x14ac:dyDescent="0.3">
      <c r="A102" s="10"/>
      <c r="B102" s="11" t="s">
        <v>67</v>
      </c>
      <c r="C102" s="10"/>
      <c r="D102" s="10"/>
      <c r="E102" s="7"/>
      <c r="F102" s="10" t="s">
        <v>52</v>
      </c>
      <c r="G102" s="68">
        <f>SUM(G104)</f>
        <v>0</v>
      </c>
      <c r="H102" s="68">
        <f>SUM(H104)</f>
        <v>0</v>
      </c>
      <c r="I102" s="68">
        <f>SUM(I104)</f>
        <v>0</v>
      </c>
      <c r="J102" s="68">
        <f>SUM(J104)</f>
        <v>0</v>
      </c>
    </row>
    <row r="103" spans="1:10" s="67" customFormat="1" ht="23.25" customHeight="1" x14ac:dyDescent="0.3">
      <c r="A103" s="10"/>
      <c r="B103" s="10"/>
      <c r="C103" s="10"/>
      <c r="D103" s="10"/>
      <c r="E103" s="7"/>
      <c r="F103" s="10" t="s">
        <v>43</v>
      </c>
      <c r="G103" s="68"/>
      <c r="H103" s="68"/>
      <c r="I103" s="68"/>
      <c r="J103" s="68"/>
    </row>
    <row r="104" spans="1:10" s="67" customFormat="1" ht="23.25" customHeight="1" x14ac:dyDescent="0.3">
      <c r="A104" s="10"/>
      <c r="B104" s="10"/>
      <c r="C104" s="11" t="s">
        <v>67</v>
      </c>
      <c r="D104" s="10"/>
      <c r="E104" s="7"/>
      <c r="F104" s="10" t="s">
        <v>52</v>
      </c>
      <c r="G104" s="68">
        <f>SUM(G106+G114)</f>
        <v>0</v>
      </c>
      <c r="H104" s="68">
        <f>SUM(H106+H114)</f>
        <v>0</v>
      </c>
      <c r="I104" s="68">
        <f>SUM(I106+I114)</f>
        <v>0</v>
      </c>
      <c r="J104" s="68">
        <f>SUM(J106+J114)</f>
        <v>0</v>
      </c>
    </row>
    <row r="105" spans="1:10" s="67" customFormat="1" ht="23.25" customHeight="1" x14ac:dyDescent="0.3">
      <c r="A105" s="10"/>
      <c r="B105" s="10"/>
      <c r="C105" s="69"/>
      <c r="D105" s="10"/>
      <c r="E105" s="7"/>
      <c r="F105" s="10" t="s">
        <v>43</v>
      </c>
      <c r="G105" s="68"/>
      <c r="H105" s="68"/>
      <c r="I105" s="68"/>
      <c r="J105" s="68"/>
    </row>
    <row r="106" spans="1:10" s="67" customFormat="1" ht="23.25" customHeight="1" x14ac:dyDescent="0.3">
      <c r="A106" s="10"/>
      <c r="B106" s="10"/>
      <c r="C106" s="69"/>
      <c r="D106" s="10" t="s">
        <v>51</v>
      </c>
      <c r="E106" s="7" t="s">
        <v>22</v>
      </c>
      <c r="F106" s="10" t="s">
        <v>52</v>
      </c>
      <c r="G106" s="31">
        <v>9705.5</v>
      </c>
      <c r="H106" s="31">
        <v>9705.5</v>
      </c>
      <c r="I106" s="68">
        <f>1036000*75/100</f>
        <v>777000</v>
      </c>
      <c r="J106" s="68">
        <v>1036000</v>
      </c>
    </row>
    <row r="107" spans="1:10" s="67" customFormat="1" ht="23.25" customHeight="1" x14ac:dyDescent="0.3">
      <c r="A107" s="10"/>
      <c r="B107" s="10"/>
      <c r="C107" s="69"/>
      <c r="D107" s="10"/>
      <c r="E107" s="7"/>
      <c r="F107" s="10" t="s">
        <v>76</v>
      </c>
      <c r="G107" s="68"/>
      <c r="H107" s="68"/>
      <c r="I107" s="68"/>
      <c r="J107" s="68"/>
    </row>
    <row r="108" spans="1:10" s="67" customFormat="1" ht="23.25" customHeight="1" x14ac:dyDescent="0.3">
      <c r="A108" s="10"/>
      <c r="B108" s="10"/>
      <c r="C108" s="69"/>
      <c r="D108" s="10"/>
      <c r="E108" s="7"/>
      <c r="F108" s="16" t="s">
        <v>50</v>
      </c>
      <c r="G108" s="31">
        <v>9705.5</v>
      </c>
      <c r="H108" s="31">
        <v>9705.5</v>
      </c>
      <c r="I108" s="68">
        <f>1036000*75/100</f>
        <v>777000</v>
      </c>
      <c r="J108" s="68">
        <v>1036000</v>
      </c>
    </row>
    <row r="109" spans="1:10" s="67" customFormat="1" ht="55.5" customHeight="1" x14ac:dyDescent="0.3">
      <c r="A109" s="10"/>
      <c r="B109" s="10"/>
      <c r="C109" s="69"/>
      <c r="D109" s="10"/>
      <c r="E109" s="7"/>
      <c r="F109" s="10" t="s">
        <v>78</v>
      </c>
      <c r="G109" s="68"/>
      <c r="H109" s="68"/>
      <c r="I109" s="68"/>
      <c r="J109" s="68"/>
    </row>
    <row r="110" spans="1:10" s="67" customFormat="1" ht="23.25" customHeight="1" x14ac:dyDescent="0.3">
      <c r="A110" s="10"/>
      <c r="B110" s="10"/>
      <c r="C110" s="69"/>
      <c r="D110" s="10"/>
      <c r="E110" s="7"/>
      <c r="F110" s="10" t="s">
        <v>66</v>
      </c>
      <c r="G110" s="31">
        <v>9705.5</v>
      </c>
      <c r="H110" s="31">
        <v>9705.5</v>
      </c>
      <c r="I110" s="68">
        <f>1036000*75/100</f>
        <v>777000</v>
      </c>
      <c r="J110" s="68">
        <v>1036000</v>
      </c>
    </row>
    <row r="111" spans="1:10" s="67" customFormat="1" ht="23.25" customHeight="1" x14ac:dyDescent="0.3">
      <c r="A111" s="10"/>
      <c r="B111" s="10"/>
      <c r="C111" s="69"/>
      <c r="D111" s="10"/>
      <c r="E111" s="7"/>
      <c r="F111" s="10" t="s">
        <v>79</v>
      </c>
      <c r="G111" s="31">
        <v>9705.5</v>
      </c>
      <c r="H111" s="31">
        <v>9705.5</v>
      </c>
      <c r="I111" s="68">
        <f>1036000*75/100</f>
        <v>777000</v>
      </c>
      <c r="J111" s="68">
        <v>1036000</v>
      </c>
    </row>
    <row r="112" spans="1:10" s="67" customFormat="1" ht="23.25" customHeight="1" x14ac:dyDescent="0.3">
      <c r="A112" s="10"/>
      <c r="B112" s="10"/>
      <c r="C112" s="69"/>
      <c r="D112" s="10"/>
      <c r="E112" s="7"/>
      <c r="F112" s="10" t="s">
        <v>117</v>
      </c>
      <c r="G112" s="31">
        <v>9705.5</v>
      </c>
      <c r="H112" s="31">
        <v>9705.5</v>
      </c>
      <c r="I112" s="68">
        <f>1036000*75/100</f>
        <v>777000</v>
      </c>
      <c r="J112" s="68">
        <v>1036000</v>
      </c>
    </row>
    <row r="113" spans="1:10" s="67" customFormat="1" ht="23.25" customHeight="1" x14ac:dyDescent="0.3">
      <c r="D113" s="70"/>
      <c r="E113" s="71"/>
      <c r="F113" s="10" t="s">
        <v>118</v>
      </c>
      <c r="G113" s="31">
        <v>9705.5</v>
      </c>
      <c r="H113" s="31">
        <v>9705.5</v>
      </c>
      <c r="I113" s="68">
        <f>1036000*75/100</f>
        <v>777000</v>
      </c>
      <c r="J113" s="68">
        <v>1036000</v>
      </c>
    </row>
    <row r="114" spans="1:10" s="67" customFormat="1" ht="23.25" customHeight="1" x14ac:dyDescent="0.3">
      <c r="A114" s="10"/>
      <c r="B114" s="10"/>
      <c r="C114" s="69"/>
      <c r="D114" s="10" t="s">
        <v>51</v>
      </c>
      <c r="E114" s="7" t="s">
        <v>22</v>
      </c>
      <c r="F114" s="10" t="s">
        <v>52</v>
      </c>
      <c r="G114" s="31">
        <v>-9705.5</v>
      </c>
      <c r="H114" s="31">
        <v>-9705.5</v>
      </c>
      <c r="I114" s="68">
        <f>-1036000*75/100</f>
        <v>-777000</v>
      </c>
      <c r="J114" s="68">
        <v>-1036000</v>
      </c>
    </row>
    <row r="115" spans="1:10" s="67" customFormat="1" ht="23.25" customHeight="1" x14ac:dyDescent="0.3">
      <c r="A115" s="10"/>
      <c r="B115" s="10"/>
      <c r="C115" s="69"/>
      <c r="D115" s="10"/>
      <c r="E115" s="7"/>
      <c r="F115" s="10" t="s">
        <v>76</v>
      </c>
      <c r="G115" s="68"/>
      <c r="H115" s="68"/>
      <c r="I115" s="68"/>
      <c r="J115" s="68"/>
    </row>
    <row r="116" spans="1:10" s="67" customFormat="1" ht="23.25" customHeight="1" x14ac:dyDescent="0.3">
      <c r="A116" s="10"/>
      <c r="B116" s="10"/>
      <c r="C116" s="69"/>
      <c r="D116" s="10"/>
      <c r="E116" s="7"/>
      <c r="F116" s="16" t="s">
        <v>50</v>
      </c>
      <c r="G116" s="31">
        <v>-9705.5</v>
      </c>
      <c r="H116" s="31">
        <v>-9705.5</v>
      </c>
      <c r="I116" s="68">
        <f>-1036000*75/100</f>
        <v>-777000</v>
      </c>
      <c r="J116" s="68">
        <v>-1036000</v>
      </c>
    </row>
    <row r="117" spans="1:10" s="67" customFormat="1" ht="54.75" customHeight="1" x14ac:dyDescent="0.3">
      <c r="A117" s="10"/>
      <c r="B117" s="10"/>
      <c r="C117" s="69"/>
      <c r="D117" s="10"/>
      <c r="E117" s="7"/>
      <c r="F117" s="10" t="s">
        <v>78</v>
      </c>
      <c r="G117" s="68"/>
      <c r="H117" s="68"/>
      <c r="I117" s="68"/>
      <c r="J117" s="68"/>
    </row>
    <row r="118" spans="1:10" s="67" customFormat="1" ht="23.25" customHeight="1" x14ac:dyDescent="0.3">
      <c r="A118" s="10"/>
      <c r="B118" s="10"/>
      <c r="C118" s="69"/>
      <c r="D118" s="10"/>
      <c r="E118" s="7"/>
      <c r="F118" s="10" t="s">
        <v>66</v>
      </c>
      <c r="G118" s="31">
        <v>-9705.5</v>
      </c>
      <c r="H118" s="31">
        <v>-9705.5</v>
      </c>
      <c r="I118" s="68">
        <f>-1036000*75/100</f>
        <v>-777000</v>
      </c>
      <c r="J118" s="68">
        <v>-1036000</v>
      </c>
    </row>
    <row r="119" spans="1:10" s="67" customFormat="1" ht="23.25" customHeight="1" x14ac:dyDescent="0.3">
      <c r="A119" s="10"/>
      <c r="B119" s="10"/>
      <c r="C119" s="69"/>
      <c r="D119" s="10"/>
      <c r="E119" s="7"/>
      <c r="F119" s="10" t="s">
        <v>79</v>
      </c>
      <c r="G119" s="31">
        <v>-9705.5</v>
      </c>
      <c r="H119" s="31">
        <v>-9705.5</v>
      </c>
      <c r="I119" s="68">
        <f>-1036000*75/100</f>
        <v>-777000</v>
      </c>
      <c r="J119" s="68">
        <v>-1036000</v>
      </c>
    </row>
    <row r="120" spans="1:10" s="67" customFormat="1" ht="23.25" customHeight="1" x14ac:dyDescent="0.3">
      <c r="A120" s="10"/>
      <c r="B120" s="10"/>
      <c r="C120" s="10"/>
      <c r="D120" s="10"/>
      <c r="E120" s="7"/>
      <c r="F120" s="10" t="s">
        <v>117</v>
      </c>
      <c r="G120" s="31">
        <v>-9705.5</v>
      </c>
      <c r="H120" s="31">
        <v>-9705.5</v>
      </c>
      <c r="I120" s="68">
        <f>-1036000*75/100</f>
        <v>-777000</v>
      </c>
      <c r="J120" s="68">
        <v>-1036000</v>
      </c>
    </row>
    <row r="121" spans="1:10" s="67" customFormat="1" ht="23.25" customHeight="1" x14ac:dyDescent="0.3">
      <c r="A121" s="70"/>
      <c r="B121" s="70"/>
      <c r="C121" s="70"/>
      <c r="D121" s="70"/>
      <c r="E121" s="71"/>
      <c r="F121" s="10" t="s">
        <v>118</v>
      </c>
      <c r="G121" s="31">
        <v>-9705.5</v>
      </c>
      <c r="H121" s="31">
        <v>-9705.5</v>
      </c>
      <c r="I121" s="68">
        <f>-1036000*75/100</f>
        <v>-777000</v>
      </c>
      <c r="J121" s="68">
        <v>-1036000</v>
      </c>
    </row>
  </sheetData>
  <mergeCells count="8">
    <mergeCell ref="G2:H2"/>
    <mergeCell ref="B3:H3"/>
    <mergeCell ref="A5:C6"/>
    <mergeCell ref="D5:E6"/>
    <mergeCell ref="F5:F7"/>
    <mergeCell ref="G5:H5"/>
    <mergeCell ref="G6:G7"/>
    <mergeCell ref="H6:H7"/>
  </mergeCells>
  <pageMargins left="0.25" right="0.25" top="0.75" bottom="0.75" header="0.51180555555555496" footer="0.51180555555555496"/>
  <pageSetup paperSize="9" scale="80" firstPageNumber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view="pageBreakPreview" zoomScale="120" zoomScaleNormal="100" zoomScalePageLayoutView="120" workbookViewId="0">
      <selection activeCell="F5" sqref="F5:F7"/>
    </sheetView>
  </sheetViews>
  <sheetFormatPr defaultColWidth="8.85546875" defaultRowHeight="12.75" x14ac:dyDescent="0.2"/>
  <cols>
    <col min="2" max="2" width="12.7109375" customWidth="1"/>
    <col min="3" max="3" width="13" customWidth="1"/>
    <col min="4" max="4" width="16.5703125" customWidth="1"/>
    <col min="5" max="5" width="15.28515625" customWidth="1"/>
    <col min="6" max="6" width="39.28515625" customWidth="1"/>
    <col min="7" max="7" width="30.85546875" customWidth="1"/>
  </cols>
  <sheetData>
    <row r="1" spans="1:7" ht="16.5" x14ac:dyDescent="0.3">
      <c r="G1" s="72" t="s">
        <v>119</v>
      </c>
    </row>
    <row r="2" spans="1:7" ht="58.5" customHeight="1" x14ac:dyDescent="0.2">
      <c r="B2" s="73"/>
      <c r="C2" s="74"/>
      <c r="D2" s="74"/>
      <c r="E2" s="73"/>
      <c r="F2" s="205" t="s">
        <v>1</v>
      </c>
      <c r="G2" s="205"/>
    </row>
    <row r="3" spans="1:7" ht="42" customHeight="1" x14ac:dyDescent="0.2">
      <c r="B3" s="215" t="s">
        <v>120</v>
      </c>
      <c r="C3" s="215"/>
      <c r="D3" s="215"/>
      <c r="E3" s="215"/>
      <c r="F3" s="215"/>
      <c r="G3" s="215"/>
    </row>
    <row r="4" spans="1:7" ht="21" customHeight="1" x14ac:dyDescent="0.25">
      <c r="B4" s="75"/>
      <c r="C4" s="75"/>
      <c r="D4" s="75"/>
      <c r="E4" s="75"/>
      <c r="F4" s="75"/>
      <c r="G4" s="37" t="s">
        <v>3</v>
      </c>
    </row>
    <row r="5" spans="1:7" ht="42" customHeight="1" x14ac:dyDescent="0.2">
      <c r="A5" s="216" t="s">
        <v>121</v>
      </c>
      <c r="B5" s="216"/>
      <c r="C5" s="216" t="s">
        <v>122</v>
      </c>
      <c r="D5" s="216"/>
      <c r="E5" s="216"/>
      <c r="F5" s="216" t="s">
        <v>123</v>
      </c>
      <c r="G5" s="77" t="s">
        <v>124</v>
      </c>
    </row>
    <row r="6" spans="1:7" ht="14.25" customHeight="1" x14ac:dyDescent="0.2">
      <c r="A6" s="216"/>
      <c r="B6" s="216"/>
      <c r="C6" s="216"/>
      <c r="D6" s="216"/>
      <c r="E6" s="216"/>
      <c r="F6" s="216"/>
      <c r="G6" s="217" t="s">
        <v>125</v>
      </c>
    </row>
    <row r="7" spans="1:7" ht="51.75" customHeight="1" x14ac:dyDescent="0.2">
      <c r="A7" s="76" t="s">
        <v>7</v>
      </c>
      <c r="B7" s="76" t="s">
        <v>8</v>
      </c>
      <c r="C7" s="216"/>
      <c r="D7" s="216"/>
      <c r="E7" s="216"/>
      <c r="F7" s="216"/>
      <c r="G7" s="217"/>
    </row>
    <row r="8" spans="1:7" x14ac:dyDescent="0.2">
      <c r="A8" s="78">
        <v>1</v>
      </c>
      <c r="B8" s="78">
        <v>2</v>
      </c>
      <c r="C8" s="218">
        <v>3</v>
      </c>
      <c r="D8" s="218"/>
      <c r="E8" s="218"/>
      <c r="F8" s="78">
        <v>4</v>
      </c>
      <c r="G8" s="79">
        <v>5</v>
      </c>
    </row>
    <row r="9" spans="1:7" ht="14.25" x14ac:dyDescent="0.2">
      <c r="A9" s="219" t="s">
        <v>12</v>
      </c>
      <c r="B9" s="219"/>
      <c r="C9" s="219"/>
      <c r="D9" s="219"/>
      <c r="E9" s="219"/>
      <c r="F9" s="219"/>
      <c r="G9" s="80">
        <f>SUM(G10)</f>
        <v>18000</v>
      </c>
    </row>
    <row r="10" spans="1:7" ht="34.5" customHeight="1" x14ac:dyDescent="0.2">
      <c r="A10" s="81">
        <v>1043</v>
      </c>
      <c r="B10" s="220" t="s">
        <v>74</v>
      </c>
      <c r="C10" s="220"/>
      <c r="D10" s="220"/>
      <c r="E10" s="220"/>
      <c r="F10" s="77"/>
      <c r="G10" s="82">
        <v>18000</v>
      </c>
    </row>
    <row r="11" spans="1:7" s="87" customFormat="1" ht="42.75" customHeight="1" x14ac:dyDescent="0.25">
      <c r="A11" s="83"/>
      <c r="B11" s="84">
        <v>11007</v>
      </c>
      <c r="C11" s="221" t="s">
        <v>75</v>
      </c>
      <c r="D11" s="221"/>
      <c r="E11" s="221"/>
      <c r="F11" s="85" t="s">
        <v>12</v>
      </c>
      <c r="G11" s="86">
        <v>18000</v>
      </c>
    </row>
    <row r="12" spans="1:7" ht="31.5" customHeight="1" x14ac:dyDescent="0.2">
      <c r="A12" s="83"/>
      <c r="B12" s="88"/>
      <c r="C12" s="222" t="s">
        <v>126</v>
      </c>
      <c r="D12" s="222"/>
      <c r="E12" s="222"/>
      <c r="F12" s="89"/>
      <c r="G12" s="90"/>
    </row>
    <row r="13" spans="1:7" ht="31.5" customHeight="1" x14ac:dyDescent="0.2">
      <c r="A13" s="83"/>
      <c r="B13" s="88"/>
      <c r="C13" s="222"/>
      <c r="D13" s="222"/>
      <c r="E13" s="222"/>
      <c r="F13" s="91" t="s">
        <v>127</v>
      </c>
      <c r="G13" s="92">
        <v>18000</v>
      </c>
    </row>
    <row r="14" spans="1:7" ht="14.25" x14ac:dyDescent="0.2">
      <c r="A14" s="219" t="s">
        <v>128</v>
      </c>
      <c r="B14" s="219"/>
      <c r="C14" s="219"/>
      <c r="D14" s="219"/>
      <c r="E14" s="219"/>
      <c r="F14" s="219"/>
      <c r="G14" s="80">
        <v>5720.4</v>
      </c>
    </row>
    <row r="15" spans="1:7" ht="25.5" customHeight="1" x14ac:dyDescent="0.2">
      <c r="A15" s="93">
        <v>1079</v>
      </c>
      <c r="B15" s="223" t="s">
        <v>129</v>
      </c>
      <c r="C15" s="223"/>
      <c r="D15" s="223"/>
      <c r="E15" s="223"/>
      <c r="F15" s="94"/>
      <c r="G15" s="86">
        <v>5720.4</v>
      </c>
    </row>
    <row r="16" spans="1:7" s="87" customFormat="1" ht="69" customHeight="1" x14ac:dyDescent="0.25">
      <c r="A16" s="224"/>
      <c r="B16" s="94">
        <v>11003</v>
      </c>
      <c r="C16" s="225" t="s">
        <v>130</v>
      </c>
      <c r="D16" s="225"/>
      <c r="E16" s="225"/>
      <c r="F16" s="95" t="s">
        <v>131</v>
      </c>
      <c r="G16" s="86">
        <v>5720.4</v>
      </c>
    </row>
    <row r="17" spans="1:7" ht="31.5" customHeight="1" x14ac:dyDescent="0.2">
      <c r="A17" s="224"/>
      <c r="B17" s="88"/>
      <c r="C17" s="222" t="s">
        <v>126</v>
      </c>
      <c r="D17" s="222"/>
      <c r="E17" s="222"/>
      <c r="F17" s="89"/>
      <c r="G17" s="90"/>
    </row>
    <row r="18" spans="1:7" ht="27" x14ac:dyDescent="0.2">
      <c r="A18" s="224"/>
      <c r="B18" s="94"/>
      <c r="C18" s="222"/>
      <c r="D18" s="222"/>
      <c r="E18" s="222"/>
      <c r="F18" s="96" t="s">
        <v>132</v>
      </c>
      <c r="G18" s="97">
        <v>5720.4</v>
      </c>
    </row>
  </sheetData>
  <mergeCells count="18">
    <mergeCell ref="C13:E13"/>
    <mergeCell ref="A14:F14"/>
    <mergeCell ref="B15:E15"/>
    <mergeCell ref="A16:A18"/>
    <mergeCell ref="C16:E16"/>
    <mergeCell ref="C17:E17"/>
    <mergeCell ref="C18:E18"/>
    <mergeCell ref="C8:E8"/>
    <mergeCell ref="A9:F9"/>
    <mergeCell ref="B10:E10"/>
    <mergeCell ref="C11:E11"/>
    <mergeCell ref="C12:E12"/>
    <mergeCell ref="F2:G2"/>
    <mergeCell ref="B3:G3"/>
    <mergeCell ref="A5:B6"/>
    <mergeCell ref="C5:E7"/>
    <mergeCell ref="F5:F7"/>
    <mergeCell ref="G6:G7"/>
  </mergeCells>
  <pageMargins left="0.7" right="0.7" top="0.75" bottom="0.75" header="0.51180555555555496" footer="0.51180555555555496"/>
  <pageSetup paperSize="9" scale="95" firstPageNumber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3"/>
  <sheetViews>
    <sheetView view="pageBreakPreview" topLeftCell="A4" zoomScale="120" zoomScaleNormal="130" zoomScalePageLayoutView="120" workbookViewId="0">
      <selection activeCell="A4" sqref="A4:H4"/>
    </sheetView>
  </sheetViews>
  <sheetFormatPr defaultColWidth="9.140625" defaultRowHeight="17.25" x14ac:dyDescent="0.2"/>
  <cols>
    <col min="1" max="1" width="7.42578125" style="98" customWidth="1"/>
    <col min="2" max="2" width="8.7109375" style="98" customWidth="1"/>
    <col min="3" max="3" width="44.7109375" style="99" customWidth="1"/>
    <col min="4" max="4" width="12.28515625" style="100" customWidth="1"/>
    <col min="5" max="5" width="16.5703125" style="100" customWidth="1"/>
    <col min="6" max="6" width="18.7109375" style="100" customWidth="1"/>
    <col min="7" max="8" width="15.5703125" style="100" customWidth="1"/>
    <col min="9" max="9" width="9.5703125" style="99" customWidth="1"/>
    <col min="10" max="10" width="9.85546875" style="99" customWidth="1"/>
    <col min="11" max="1024" width="9.140625" style="99"/>
  </cols>
  <sheetData>
    <row r="1" spans="1:9" ht="17.25" customHeight="1" x14ac:dyDescent="0.2">
      <c r="A1" s="226" t="s">
        <v>133</v>
      </c>
      <c r="B1" s="226"/>
      <c r="C1" s="226"/>
      <c r="D1" s="226"/>
      <c r="E1" s="226"/>
      <c r="F1" s="226"/>
      <c r="G1" s="226"/>
      <c r="H1" s="226"/>
      <c r="I1" s="101"/>
    </row>
    <row r="2" spans="1:9" ht="28.5" customHeight="1" x14ac:dyDescent="0.2">
      <c r="A2" s="226" t="s">
        <v>134</v>
      </c>
      <c r="B2" s="226"/>
      <c r="C2" s="226"/>
      <c r="D2" s="226"/>
      <c r="E2" s="226"/>
      <c r="F2" s="226"/>
      <c r="G2" s="226"/>
      <c r="H2" s="226"/>
      <c r="I2" s="101"/>
    </row>
    <row r="3" spans="1:9" ht="39" customHeight="1" x14ac:dyDescent="0.2">
      <c r="A3" s="226" t="s">
        <v>135</v>
      </c>
      <c r="B3" s="226"/>
      <c r="C3" s="226"/>
      <c r="D3" s="226"/>
      <c r="E3" s="226"/>
      <c r="F3" s="226"/>
      <c r="G3" s="226"/>
      <c r="H3" s="226"/>
      <c r="I3" s="101"/>
    </row>
    <row r="4" spans="1:9" ht="53.25" customHeight="1" x14ac:dyDescent="0.2">
      <c r="A4" s="227" t="s">
        <v>136</v>
      </c>
      <c r="B4" s="227"/>
      <c r="C4" s="227"/>
      <c r="D4" s="227"/>
      <c r="E4" s="227"/>
      <c r="F4" s="227"/>
      <c r="G4" s="227"/>
      <c r="H4" s="227"/>
    </row>
    <row r="5" spans="1:9" ht="17.25" customHeight="1" x14ac:dyDescent="0.2">
      <c r="A5" s="102"/>
      <c r="B5" s="102"/>
      <c r="C5" s="103"/>
      <c r="D5" s="104"/>
      <c r="E5" s="104"/>
      <c r="F5" s="104"/>
      <c r="G5" s="228" t="s">
        <v>3</v>
      </c>
      <c r="H5" s="228"/>
    </row>
    <row r="6" spans="1:9" s="107" customFormat="1" ht="43.5" customHeight="1" x14ac:dyDescent="0.2">
      <c r="A6" s="229" t="s">
        <v>121</v>
      </c>
      <c r="B6" s="229"/>
      <c r="C6" s="230" t="s">
        <v>137</v>
      </c>
      <c r="D6" s="231" t="s">
        <v>138</v>
      </c>
      <c r="E6" s="231"/>
      <c r="F6" s="231"/>
      <c r="G6" s="231"/>
      <c r="H6" s="231"/>
    </row>
    <row r="7" spans="1:9" s="107" customFormat="1" ht="14.25" customHeight="1" x14ac:dyDescent="0.2">
      <c r="A7" s="229"/>
      <c r="B7" s="229"/>
      <c r="C7" s="230"/>
      <c r="D7" s="231" t="s">
        <v>139</v>
      </c>
      <c r="E7" s="231" t="s">
        <v>140</v>
      </c>
      <c r="F7" s="231"/>
      <c r="G7" s="231"/>
      <c r="H7" s="231"/>
    </row>
    <row r="8" spans="1:9" s="107" customFormat="1" ht="85.5" x14ac:dyDescent="0.2">
      <c r="A8" s="108" t="s">
        <v>7</v>
      </c>
      <c r="B8" s="108" t="s">
        <v>8</v>
      </c>
      <c r="C8" s="230"/>
      <c r="D8" s="231"/>
      <c r="E8" s="106" t="s">
        <v>141</v>
      </c>
      <c r="F8" s="106" t="s">
        <v>142</v>
      </c>
      <c r="G8" s="106" t="s">
        <v>143</v>
      </c>
      <c r="H8" s="106" t="s">
        <v>144</v>
      </c>
    </row>
    <row r="9" spans="1:9" s="98" customFormat="1" x14ac:dyDescent="0.2">
      <c r="A9" s="109"/>
      <c r="B9" s="109"/>
      <c r="C9" s="110" t="s">
        <v>145</v>
      </c>
      <c r="D9" s="111">
        <f>D11</f>
        <v>9705.5</v>
      </c>
      <c r="E9" s="111">
        <f>E11</f>
        <v>0</v>
      </c>
      <c r="F9" s="111">
        <f>F11</f>
        <v>0</v>
      </c>
      <c r="G9" s="111">
        <f>G11</f>
        <v>0</v>
      </c>
      <c r="H9" s="111">
        <f>H11</f>
        <v>9705.5</v>
      </c>
    </row>
    <row r="10" spans="1:9" x14ac:dyDescent="0.2">
      <c r="A10" s="109"/>
      <c r="B10" s="109"/>
      <c r="C10" s="110" t="s">
        <v>146</v>
      </c>
      <c r="D10" s="111"/>
      <c r="E10" s="111"/>
      <c r="F10" s="111"/>
      <c r="G10" s="111"/>
      <c r="H10" s="111"/>
    </row>
    <row r="11" spans="1:9" s="98" customFormat="1" ht="51.75" x14ac:dyDescent="0.2">
      <c r="A11" s="112"/>
      <c r="B11" s="113"/>
      <c r="C11" s="114" t="s">
        <v>147</v>
      </c>
      <c r="D11" s="115">
        <f>SUM(D13:D13)</f>
        <v>9705.5</v>
      </c>
      <c r="E11" s="115">
        <f>SUM(E13:E13)</f>
        <v>0</v>
      </c>
      <c r="F11" s="115">
        <f>SUM(F13:F13)</f>
        <v>0</v>
      </c>
      <c r="G11" s="115">
        <f>SUM(G13:G13)</f>
        <v>0</v>
      </c>
      <c r="H11" s="115">
        <f>SUM(H13:H13)</f>
        <v>9705.5</v>
      </c>
    </row>
    <row r="12" spans="1:9" s="98" customFormat="1" x14ac:dyDescent="0.2">
      <c r="A12" s="112"/>
      <c r="B12" s="112"/>
      <c r="C12" s="112" t="s">
        <v>148</v>
      </c>
      <c r="D12" s="116"/>
      <c r="E12" s="116"/>
      <c r="F12" s="116"/>
      <c r="G12" s="116"/>
      <c r="H12" s="116"/>
    </row>
    <row r="13" spans="1:9" s="98" customFormat="1" ht="86.25" x14ac:dyDescent="0.2">
      <c r="A13" s="117">
        <v>1100</v>
      </c>
      <c r="B13" s="117">
        <v>31001</v>
      </c>
      <c r="C13" s="118" t="s">
        <v>107</v>
      </c>
      <c r="D13" s="119">
        <f>SUM(E13:H13)</f>
        <v>9705.5</v>
      </c>
      <c r="E13" s="119"/>
      <c r="F13" s="119"/>
      <c r="G13" s="119"/>
      <c r="H13" s="119">
        <v>9705.5</v>
      </c>
    </row>
  </sheetData>
  <mergeCells count="10">
    <mergeCell ref="A6:B7"/>
    <mergeCell ref="C6:C8"/>
    <mergeCell ref="D6:H6"/>
    <mergeCell ref="D7:D8"/>
    <mergeCell ref="E7:H7"/>
    <mergeCell ref="A1:H1"/>
    <mergeCell ref="A2:H2"/>
    <mergeCell ref="A3:H3"/>
    <mergeCell ref="A4:H4"/>
    <mergeCell ref="G5:H5"/>
  </mergeCells>
  <pageMargins left="0.7" right="0.7" top="0.75" bottom="0.75" header="0.51180555555555496" footer="0.51180555555555496"/>
  <pageSetup paperSize="9" scale="95" firstPageNumber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6"/>
  <sheetViews>
    <sheetView view="pageBreakPreview" topLeftCell="A4" zoomScale="120" zoomScaleNormal="100" zoomScalePageLayoutView="120" workbookViewId="0">
      <selection activeCell="A6" sqref="A6"/>
    </sheetView>
  </sheetViews>
  <sheetFormatPr defaultColWidth="9.140625" defaultRowHeight="17.25" x14ac:dyDescent="0.2"/>
  <cols>
    <col min="1" max="1" width="7.42578125" style="98" customWidth="1"/>
    <col min="2" max="2" width="8.7109375" style="98" customWidth="1"/>
    <col min="3" max="3" width="62.5703125" style="99" customWidth="1"/>
    <col min="4" max="4" width="19.5703125" style="99" customWidth="1"/>
    <col min="5" max="5" width="18" style="100" customWidth="1"/>
    <col min="6" max="6" width="9.5703125" style="99" customWidth="1"/>
    <col min="7" max="7" width="16.42578125" style="120" customWidth="1"/>
    <col min="8" max="9" width="18.28515625" style="120" customWidth="1"/>
    <col min="10" max="10" width="18.5703125" style="120" customWidth="1"/>
    <col min="11" max="11" width="16.42578125" style="99" customWidth="1"/>
    <col min="12" max="1024" width="9.140625" style="99"/>
  </cols>
  <sheetData>
    <row r="1" spans="1:10" ht="17.25" customHeight="1" x14ac:dyDescent="0.2">
      <c r="A1" s="226" t="s">
        <v>149</v>
      </c>
      <c r="B1" s="226"/>
      <c r="C1" s="226"/>
      <c r="D1" s="226"/>
      <c r="E1" s="226"/>
      <c r="F1" s="101"/>
      <c r="G1" s="101"/>
    </row>
    <row r="2" spans="1:10" ht="17.25" customHeight="1" x14ac:dyDescent="0.2">
      <c r="A2" s="226" t="s">
        <v>150</v>
      </c>
      <c r="B2" s="226"/>
      <c r="C2" s="226"/>
      <c r="D2" s="226"/>
      <c r="E2" s="226"/>
      <c r="F2" s="101"/>
      <c r="G2" s="101"/>
    </row>
    <row r="3" spans="1:10" ht="17.25" customHeight="1" x14ac:dyDescent="0.2">
      <c r="A3" s="226" t="s">
        <v>135</v>
      </c>
      <c r="B3" s="226"/>
      <c r="C3" s="226"/>
      <c r="D3" s="226"/>
      <c r="E3" s="226"/>
      <c r="F3" s="101"/>
      <c r="G3" s="101"/>
    </row>
    <row r="4" spans="1:10" x14ac:dyDescent="0.2">
      <c r="A4" s="121"/>
      <c r="B4" s="121"/>
      <c r="C4" s="121"/>
      <c r="D4" s="121"/>
      <c r="E4" s="121"/>
      <c r="F4" s="101"/>
      <c r="G4" s="101"/>
    </row>
    <row r="5" spans="1:10" ht="61.5" customHeight="1" x14ac:dyDescent="0.2">
      <c r="A5" s="232" t="s">
        <v>151</v>
      </c>
      <c r="B5" s="232"/>
      <c r="C5" s="232"/>
      <c r="D5" s="232"/>
      <c r="E5" s="232"/>
      <c r="F5" s="101"/>
      <c r="G5" s="101"/>
    </row>
    <row r="6" spans="1:10" x14ac:dyDescent="0.2">
      <c r="A6" s="121"/>
      <c r="B6" s="121"/>
      <c r="C6" s="121"/>
      <c r="D6" s="121"/>
      <c r="E6" s="121"/>
      <c r="F6" s="101"/>
      <c r="G6" s="101"/>
    </row>
    <row r="7" spans="1:10" ht="16.5" customHeight="1" x14ac:dyDescent="0.2">
      <c r="A7" s="102"/>
      <c r="B7" s="102"/>
      <c r="C7" s="103"/>
      <c r="D7" s="103"/>
      <c r="E7" s="105" t="s">
        <v>3</v>
      </c>
    </row>
    <row r="8" spans="1:10" s="107" customFormat="1" ht="81.75" customHeight="1" x14ac:dyDescent="0.2">
      <c r="A8" s="233" t="s">
        <v>121</v>
      </c>
      <c r="B8" s="233"/>
      <c r="C8" s="234" t="s">
        <v>152</v>
      </c>
      <c r="D8" s="235" t="s">
        <v>125</v>
      </c>
      <c r="E8" s="235"/>
      <c r="G8" s="122"/>
      <c r="H8" s="122"/>
      <c r="I8" s="122"/>
      <c r="J8" s="122"/>
    </row>
    <row r="9" spans="1:10" s="107" customFormat="1" ht="60.75" customHeight="1" x14ac:dyDescent="0.2">
      <c r="A9" s="108" t="s">
        <v>7</v>
      </c>
      <c r="B9" s="108" t="s">
        <v>8</v>
      </c>
      <c r="C9" s="234"/>
      <c r="D9" s="5" t="s">
        <v>9</v>
      </c>
      <c r="E9" s="5" t="s">
        <v>10</v>
      </c>
      <c r="G9" s="122"/>
      <c r="H9" s="122"/>
      <c r="I9" s="122"/>
      <c r="J9" s="122"/>
    </row>
    <row r="10" spans="1:10" s="98" customFormat="1" x14ac:dyDescent="0.2">
      <c r="A10" s="109"/>
      <c r="B10" s="109"/>
      <c r="C10" s="110" t="s">
        <v>145</v>
      </c>
      <c r="D10" s="123">
        <v>9705.5</v>
      </c>
      <c r="E10" s="123">
        <v>9705.5</v>
      </c>
      <c r="G10" s="124"/>
      <c r="H10" s="124"/>
      <c r="I10" s="124"/>
      <c r="J10" s="124"/>
    </row>
    <row r="11" spans="1:10" x14ac:dyDescent="0.2">
      <c r="A11" s="109"/>
      <c r="B11" s="109"/>
      <c r="C11" s="110" t="s">
        <v>146</v>
      </c>
      <c r="D11" s="110"/>
      <c r="E11" s="123"/>
    </row>
    <row r="12" spans="1:10" s="98" customFormat="1" ht="34.5" x14ac:dyDescent="0.2">
      <c r="A12" s="112"/>
      <c r="B12" s="113"/>
      <c r="C12" s="114" t="s">
        <v>147</v>
      </c>
      <c r="D12" s="125">
        <v>9705.5</v>
      </c>
      <c r="E12" s="125">
        <v>9705.5</v>
      </c>
      <c r="G12" s="124"/>
      <c r="H12" s="124"/>
      <c r="I12" s="124"/>
      <c r="J12" s="124"/>
    </row>
    <row r="13" spans="1:10" s="98" customFormat="1" x14ac:dyDescent="0.2">
      <c r="A13" s="112"/>
      <c r="B13" s="112"/>
      <c r="C13" s="112" t="s">
        <v>148</v>
      </c>
      <c r="D13" s="119"/>
      <c r="E13" s="119"/>
      <c r="G13" s="124"/>
      <c r="H13" s="124"/>
      <c r="I13" s="124"/>
      <c r="J13" s="124"/>
    </row>
    <row r="14" spans="1:10" s="126" customFormat="1" ht="51.75" x14ac:dyDescent="0.2">
      <c r="A14" s="117">
        <v>1100</v>
      </c>
      <c r="B14" s="117">
        <v>31001</v>
      </c>
      <c r="C14" s="118" t="s">
        <v>107</v>
      </c>
      <c r="D14" s="125">
        <v>9705.5</v>
      </c>
      <c r="E14" s="125">
        <v>9705.5</v>
      </c>
      <c r="G14" s="127"/>
      <c r="H14" s="127"/>
      <c r="I14" s="127"/>
      <c r="J14" s="127"/>
    </row>
    <row r="15" spans="1:10" s="126" customFormat="1" x14ac:dyDescent="0.2">
      <c r="A15" s="117"/>
      <c r="B15" s="117"/>
      <c r="C15" s="112" t="s">
        <v>108</v>
      </c>
      <c r="D15" s="119"/>
      <c r="E15" s="119"/>
      <c r="G15" s="127"/>
      <c r="H15" s="127"/>
      <c r="I15" s="127"/>
      <c r="J15" s="127"/>
    </row>
    <row r="16" spans="1:10" s="129" customFormat="1" ht="33" x14ac:dyDescent="0.2">
      <c r="A16" s="128"/>
      <c r="B16" s="128"/>
      <c r="C16" s="10" t="s">
        <v>12</v>
      </c>
      <c r="D16" s="125">
        <v>9705.5</v>
      </c>
      <c r="E16" s="125">
        <v>9705.5</v>
      </c>
      <c r="G16" s="130"/>
      <c r="H16" s="130"/>
      <c r="I16" s="130"/>
      <c r="J16" s="130"/>
    </row>
  </sheetData>
  <mergeCells count="7">
    <mergeCell ref="A1:E1"/>
    <mergeCell ref="A2:E2"/>
    <mergeCell ref="A3:E3"/>
    <mergeCell ref="A5:E5"/>
    <mergeCell ref="A8:B8"/>
    <mergeCell ref="C8:C9"/>
    <mergeCell ref="D8:E8"/>
  </mergeCells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27"/>
  <sheetViews>
    <sheetView view="pageBreakPreview" topLeftCell="A115" zoomScale="120" zoomScaleNormal="100" zoomScalePageLayoutView="120" workbookViewId="0">
      <selection activeCell="C29" sqref="C29"/>
    </sheetView>
  </sheetViews>
  <sheetFormatPr defaultColWidth="9.140625" defaultRowHeight="16.5" x14ac:dyDescent="0.2"/>
  <cols>
    <col min="1" max="1" width="28.5703125" style="1" customWidth="1"/>
    <col min="2" max="2" width="59.140625" style="1" customWidth="1"/>
    <col min="3" max="3" width="16.42578125" style="1" customWidth="1"/>
    <col min="4" max="4" width="17.85546875" style="1" customWidth="1"/>
    <col min="5" max="1019" width="9.140625" style="1"/>
    <col min="1020" max="1022" width="11.5703125" style="131" customWidth="1"/>
    <col min="1023" max="1024" width="11.5703125" customWidth="1"/>
  </cols>
  <sheetData>
    <row r="1" spans="1:1024" ht="23.25" customHeight="1" x14ac:dyDescent="0.2">
      <c r="D1" s="132" t="s">
        <v>153</v>
      </c>
    </row>
    <row r="2" spans="1:1024" ht="47.85" customHeight="1" x14ac:dyDescent="0.2">
      <c r="B2" s="205" t="s">
        <v>1</v>
      </c>
      <c r="C2" s="205"/>
      <c r="D2" s="205"/>
    </row>
    <row r="3" spans="1:1024" ht="43.5" customHeight="1" x14ac:dyDescent="0.2">
      <c r="A3" s="236" t="s">
        <v>154</v>
      </c>
      <c r="B3" s="236"/>
      <c r="C3" s="236"/>
      <c r="D3" s="236"/>
    </row>
    <row r="4" spans="1:1024" ht="20.25" customHeight="1" x14ac:dyDescent="0.2">
      <c r="A4" s="237" t="s">
        <v>155</v>
      </c>
      <c r="B4" s="237"/>
      <c r="C4" s="237"/>
      <c r="D4" s="237"/>
    </row>
    <row r="5" spans="1:1024" s="131" customFormat="1" ht="14.25" x14ac:dyDescent="0.2">
      <c r="AMI5"/>
      <c r="AMJ5"/>
    </row>
    <row r="6" spans="1:1024" ht="16.149999999999999" customHeight="1" x14ac:dyDescent="0.2">
      <c r="A6" s="238" t="s">
        <v>156</v>
      </c>
      <c r="B6" s="238"/>
      <c r="C6" s="238"/>
      <c r="D6" s="238"/>
    </row>
    <row r="7" spans="1:1024" ht="16.149999999999999" customHeight="1" x14ac:dyDescent="0.2">
      <c r="A7" s="133"/>
      <c r="B7" s="133"/>
      <c r="C7" s="133"/>
      <c r="D7" s="133"/>
    </row>
    <row r="8" spans="1:1024" s="135" customFormat="1" ht="15.95" customHeight="1" x14ac:dyDescent="0.2">
      <c r="A8" s="134" t="s">
        <v>157</v>
      </c>
      <c r="B8" s="238" t="s">
        <v>158</v>
      </c>
      <c r="C8" s="238"/>
      <c r="D8" s="238"/>
      <c r="AMH8" s="131"/>
      <c r="AMI8"/>
      <c r="AMJ8"/>
    </row>
    <row r="9" spans="1:1024" s="135" customFormat="1" ht="15.95" customHeight="1" x14ac:dyDescent="0.2">
      <c r="A9" s="136" t="s">
        <v>159</v>
      </c>
      <c r="B9" s="239" t="s">
        <v>160</v>
      </c>
      <c r="C9" s="239"/>
      <c r="D9" s="239"/>
      <c r="AMH9" s="131"/>
      <c r="AMI9"/>
      <c r="AMJ9"/>
    </row>
    <row r="10" spans="1:1024" ht="19.5" customHeight="1" x14ac:dyDescent="0.2">
      <c r="A10" s="134" t="s">
        <v>157</v>
      </c>
      <c r="B10" s="238" t="s">
        <v>158</v>
      </c>
      <c r="C10" s="238"/>
      <c r="D10" s="238"/>
    </row>
    <row r="11" spans="1:1024" ht="16.350000000000001" customHeight="1" x14ac:dyDescent="0.2">
      <c r="A11" s="136" t="s">
        <v>159</v>
      </c>
      <c r="B11" s="239" t="s">
        <v>160</v>
      </c>
      <c r="C11" s="239"/>
      <c r="D11" s="239"/>
    </row>
    <row r="12" spans="1:1024" ht="61.5" customHeight="1" x14ac:dyDescent="0.2">
      <c r="A12" s="1" t="s">
        <v>161</v>
      </c>
      <c r="B12" s="136" t="s">
        <v>159</v>
      </c>
      <c r="C12" s="240" t="s">
        <v>162</v>
      </c>
      <c r="D12" s="240"/>
    </row>
    <row r="13" spans="1:1024" x14ac:dyDescent="0.2">
      <c r="A13" s="1" t="s">
        <v>163</v>
      </c>
      <c r="B13" s="136">
        <v>11008</v>
      </c>
      <c r="C13" s="137" t="s">
        <v>164</v>
      </c>
      <c r="D13" s="137" t="s">
        <v>165</v>
      </c>
    </row>
    <row r="14" spans="1:1024" ht="61.5" customHeight="1" x14ac:dyDescent="0.2">
      <c r="A14" s="1" t="s">
        <v>166</v>
      </c>
      <c r="B14" s="136" t="s">
        <v>167</v>
      </c>
    </row>
    <row r="15" spans="1:1024" ht="57.75" customHeight="1" x14ac:dyDescent="0.2">
      <c r="A15" s="1" t="s">
        <v>168</v>
      </c>
      <c r="B15" s="136" t="s">
        <v>169</v>
      </c>
    </row>
    <row r="16" spans="1:1024" ht="25.5" customHeight="1" x14ac:dyDescent="0.2">
      <c r="A16" s="1" t="s">
        <v>170</v>
      </c>
      <c r="B16" s="136" t="s">
        <v>171</v>
      </c>
    </row>
    <row r="17" spans="1:1024" ht="36.75" customHeight="1" x14ac:dyDescent="0.2">
      <c r="A17" s="1" t="s">
        <v>172</v>
      </c>
      <c r="B17" s="136" t="s">
        <v>173</v>
      </c>
    </row>
    <row r="18" spans="1:1024" ht="16.350000000000001" customHeight="1" x14ac:dyDescent="0.2">
      <c r="A18" s="240" t="s">
        <v>174</v>
      </c>
      <c r="B18" s="240"/>
    </row>
    <row r="19" spans="1:1024" ht="22.5" customHeight="1" x14ac:dyDescent="0.2">
      <c r="A19" s="239" t="s">
        <v>175</v>
      </c>
      <c r="B19" s="239"/>
      <c r="C19" s="138"/>
      <c r="D19" s="138"/>
    </row>
    <row r="20" spans="1:1024" ht="22.5" customHeight="1" x14ac:dyDescent="0.2">
      <c r="A20" s="239" t="s">
        <v>176</v>
      </c>
      <c r="B20" s="239"/>
      <c r="C20" s="138">
        <v>-1</v>
      </c>
      <c r="D20" s="138">
        <v>-1</v>
      </c>
    </row>
    <row r="21" spans="1:1024" ht="19.5" customHeight="1" x14ac:dyDescent="0.2">
      <c r="A21" s="241" t="s">
        <v>177</v>
      </c>
      <c r="B21" s="241"/>
      <c r="C21" s="140">
        <v>0</v>
      </c>
      <c r="D21" s="140">
        <v>0</v>
      </c>
    </row>
    <row r="22" spans="1:1024" ht="16.149999999999999" customHeight="1" x14ac:dyDescent="0.2">
      <c r="A22" s="133"/>
      <c r="B22" s="133"/>
      <c r="C22" s="133"/>
      <c r="D22" s="133"/>
    </row>
    <row r="23" spans="1:1024" s="131" customFormat="1" ht="14.25" x14ac:dyDescent="0.2">
      <c r="AMI23"/>
      <c r="AMJ23"/>
    </row>
    <row r="24" spans="1:1024" ht="16.149999999999999" customHeight="1" x14ac:dyDescent="0.2">
      <c r="A24" s="134" t="s">
        <v>157</v>
      </c>
      <c r="B24" s="238" t="s">
        <v>158</v>
      </c>
      <c r="C24" s="238"/>
    </row>
    <row r="25" spans="1:1024" ht="31.15" customHeight="1" x14ac:dyDescent="0.2">
      <c r="A25" s="136" t="s">
        <v>178</v>
      </c>
      <c r="B25" s="239" t="s">
        <v>179</v>
      </c>
      <c r="C25" s="239"/>
    </row>
    <row r="26" spans="1:1024" ht="16.149999999999999" customHeight="1" x14ac:dyDescent="0.2">
      <c r="A26" s="238" t="s">
        <v>180</v>
      </c>
      <c r="B26" s="238"/>
    </row>
    <row r="27" spans="1:1024" ht="90.95" customHeight="1" x14ac:dyDescent="0.2">
      <c r="A27" s="141" t="s">
        <v>161</v>
      </c>
      <c r="B27" s="136" t="s">
        <v>178</v>
      </c>
      <c r="C27" s="240" t="s">
        <v>181</v>
      </c>
      <c r="D27" s="240"/>
    </row>
    <row r="28" spans="1:1024" x14ac:dyDescent="0.2">
      <c r="A28" s="141" t="s">
        <v>163</v>
      </c>
      <c r="B28" s="136">
        <v>11001</v>
      </c>
      <c r="C28" s="137" t="s">
        <v>164</v>
      </c>
      <c r="D28" s="137" t="s">
        <v>165</v>
      </c>
    </row>
    <row r="29" spans="1:1024" ht="105.75" customHeight="1" x14ac:dyDescent="0.2">
      <c r="A29" s="141" t="s">
        <v>166</v>
      </c>
      <c r="B29" s="136" t="s">
        <v>182</v>
      </c>
      <c r="C29" s="135"/>
      <c r="D29" s="135"/>
    </row>
    <row r="30" spans="1:1024" ht="111.4" customHeight="1" x14ac:dyDescent="0.2">
      <c r="A30" s="141" t="s">
        <v>168</v>
      </c>
      <c r="B30" s="136" t="s">
        <v>183</v>
      </c>
      <c r="C30" s="135"/>
      <c r="D30" s="135"/>
    </row>
    <row r="31" spans="1:1024" ht="20.45" customHeight="1" x14ac:dyDescent="0.2">
      <c r="A31" s="141" t="s">
        <v>170</v>
      </c>
      <c r="B31" s="136" t="s">
        <v>171</v>
      </c>
      <c r="C31" s="135"/>
      <c r="D31" s="135"/>
    </row>
    <row r="32" spans="1:1024" ht="49.5" x14ac:dyDescent="0.2">
      <c r="A32" s="141" t="s">
        <v>184</v>
      </c>
      <c r="B32" s="136" t="s">
        <v>155</v>
      </c>
      <c r="C32" s="135"/>
      <c r="D32" s="135"/>
    </row>
    <row r="33" spans="1:4" ht="16.149999999999999" customHeight="1" x14ac:dyDescent="0.2">
      <c r="A33" s="240" t="s">
        <v>174</v>
      </c>
      <c r="B33" s="240"/>
      <c r="C33" s="135"/>
      <c r="D33" s="135"/>
    </row>
    <row r="34" spans="1:4" ht="16.149999999999999" customHeight="1" x14ac:dyDescent="0.2">
      <c r="A34" s="239" t="s">
        <v>185</v>
      </c>
      <c r="B34" s="239"/>
      <c r="C34" s="135"/>
      <c r="D34" s="142"/>
    </row>
    <row r="35" spans="1:4" ht="46.35" customHeight="1" x14ac:dyDescent="0.2">
      <c r="A35" s="241" t="s">
        <v>177</v>
      </c>
      <c r="B35" s="241"/>
      <c r="C35" s="140">
        <v>2450</v>
      </c>
      <c r="D35" s="140">
        <v>2450</v>
      </c>
    </row>
    <row r="36" spans="1:4" ht="13.9" customHeight="1" x14ac:dyDescent="0.2"/>
    <row r="37" spans="1:4" ht="46.15" customHeight="1" x14ac:dyDescent="0.2">
      <c r="A37" s="1" t="s">
        <v>161</v>
      </c>
      <c r="B37" s="136" t="s">
        <v>178</v>
      </c>
      <c r="C37" s="240" t="s">
        <v>162</v>
      </c>
      <c r="D37" s="240"/>
    </row>
    <row r="38" spans="1:4" x14ac:dyDescent="0.2">
      <c r="A38" s="1" t="s">
        <v>163</v>
      </c>
      <c r="B38" s="136" t="s">
        <v>186</v>
      </c>
      <c r="C38" s="137" t="s">
        <v>164</v>
      </c>
      <c r="D38" s="137" t="s">
        <v>165</v>
      </c>
    </row>
    <row r="39" spans="1:4" ht="70.349999999999994" customHeight="1" x14ac:dyDescent="0.2">
      <c r="A39" s="1" t="s">
        <v>166</v>
      </c>
      <c r="B39" s="136" t="s">
        <v>187</v>
      </c>
    </row>
    <row r="40" spans="1:4" ht="36.6" customHeight="1" x14ac:dyDescent="0.2">
      <c r="A40" s="1" t="s">
        <v>168</v>
      </c>
      <c r="B40" s="136" t="s">
        <v>188</v>
      </c>
    </row>
    <row r="41" spans="1:4" ht="27.4" customHeight="1" x14ac:dyDescent="0.2">
      <c r="A41" s="1" t="s">
        <v>170</v>
      </c>
      <c r="B41" s="136" t="s">
        <v>171</v>
      </c>
    </row>
    <row r="42" spans="1:4" ht="49.5" x14ac:dyDescent="0.2">
      <c r="A42" s="1" t="s">
        <v>184</v>
      </c>
      <c r="B42" s="136" t="s">
        <v>155</v>
      </c>
    </row>
    <row r="43" spans="1:4" ht="16.350000000000001" customHeight="1" x14ac:dyDescent="0.2">
      <c r="A43" s="240" t="s">
        <v>174</v>
      </c>
      <c r="B43" s="240"/>
    </row>
    <row r="44" spans="1:4" ht="16.149999999999999" customHeight="1" x14ac:dyDescent="0.2">
      <c r="A44" s="239" t="s">
        <v>185</v>
      </c>
      <c r="B44" s="239"/>
      <c r="C44" s="143"/>
      <c r="D44" s="143"/>
    </row>
    <row r="45" spans="1:4" ht="16.149999999999999" customHeight="1" x14ac:dyDescent="0.2">
      <c r="A45" s="241" t="s">
        <v>177</v>
      </c>
      <c r="B45" s="241"/>
      <c r="C45" s="140">
        <v>-15424.3</v>
      </c>
      <c r="D45" s="140">
        <v>-17175.900000000001</v>
      </c>
    </row>
    <row r="46" spans="1:4" ht="13.9" customHeight="1" x14ac:dyDescent="0.2"/>
    <row r="47" spans="1:4" ht="16.149999999999999" customHeight="1" x14ac:dyDescent="0.2">
      <c r="A47" s="238" t="s">
        <v>180</v>
      </c>
      <c r="B47" s="238"/>
    </row>
    <row r="48" spans="1:4" ht="60" customHeight="1" x14ac:dyDescent="0.2">
      <c r="A48" s="141" t="s">
        <v>161</v>
      </c>
      <c r="B48" s="141">
        <v>1100</v>
      </c>
      <c r="C48" s="240" t="s">
        <v>189</v>
      </c>
      <c r="D48" s="240"/>
    </row>
    <row r="49" spans="1:4" ht="16.5" customHeight="1" x14ac:dyDescent="0.2">
      <c r="A49" s="141" t="s">
        <v>163</v>
      </c>
      <c r="B49" s="144" t="s">
        <v>31</v>
      </c>
      <c r="C49" s="137" t="s">
        <v>164</v>
      </c>
      <c r="D49" s="137" t="s">
        <v>165</v>
      </c>
    </row>
    <row r="50" spans="1:4" ht="49.5" customHeight="1" x14ac:dyDescent="0.2">
      <c r="A50" s="1" t="s">
        <v>166</v>
      </c>
      <c r="B50" s="136" t="s">
        <v>190</v>
      </c>
      <c r="C50" s="141"/>
      <c r="D50" s="141"/>
    </row>
    <row r="51" spans="1:4" ht="69" customHeight="1" x14ac:dyDescent="0.2">
      <c r="A51" s="1" t="s">
        <v>168</v>
      </c>
      <c r="B51" s="136" t="s">
        <v>191</v>
      </c>
      <c r="C51" s="145"/>
      <c r="D51" s="145"/>
    </row>
    <row r="52" spans="1:4" ht="37.9" customHeight="1" x14ac:dyDescent="0.2">
      <c r="A52" s="1" t="s">
        <v>170</v>
      </c>
      <c r="B52" s="136" t="s">
        <v>34</v>
      </c>
      <c r="C52" s="145"/>
      <c r="D52" s="145"/>
    </row>
    <row r="53" spans="1:4" ht="49.5" x14ac:dyDescent="0.2">
      <c r="A53" s="1" t="s">
        <v>172</v>
      </c>
      <c r="B53" s="136" t="s">
        <v>12</v>
      </c>
      <c r="C53" s="145"/>
      <c r="D53" s="145"/>
    </row>
    <row r="54" spans="1:4" ht="16.5" customHeight="1" x14ac:dyDescent="0.2">
      <c r="A54" s="240" t="s">
        <v>174</v>
      </c>
      <c r="B54" s="240"/>
      <c r="C54" s="145"/>
      <c r="D54" s="145"/>
    </row>
    <row r="55" spans="1:4" ht="16.5" customHeight="1" x14ac:dyDescent="0.2">
      <c r="A55" s="239" t="s">
        <v>192</v>
      </c>
      <c r="B55" s="239"/>
      <c r="C55" s="143">
        <v>45</v>
      </c>
      <c r="D55" s="143">
        <v>45</v>
      </c>
    </row>
    <row r="56" spans="1:4" ht="16.5" customHeight="1" x14ac:dyDescent="0.2">
      <c r="A56" s="239" t="s">
        <v>193</v>
      </c>
      <c r="B56" s="239"/>
      <c r="C56" s="143">
        <v>10</v>
      </c>
      <c r="D56" s="143">
        <v>10</v>
      </c>
    </row>
    <row r="57" spans="1:4" ht="16.5" customHeight="1" x14ac:dyDescent="0.2">
      <c r="A57" s="239" t="s">
        <v>194</v>
      </c>
      <c r="B57" s="239"/>
      <c r="C57" s="143">
        <v>2</v>
      </c>
      <c r="D57" s="143">
        <v>2</v>
      </c>
    </row>
    <row r="58" spans="1:4" ht="16.5" customHeight="1" x14ac:dyDescent="0.2">
      <c r="A58" s="239" t="s">
        <v>195</v>
      </c>
      <c r="B58" s="239"/>
      <c r="C58" s="143">
        <v>160</v>
      </c>
      <c r="D58" s="143">
        <v>160</v>
      </c>
    </row>
    <row r="59" spans="1:4" ht="16.5" customHeight="1" x14ac:dyDescent="0.2">
      <c r="A59" s="239" t="s">
        <v>196</v>
      </c>
      <c r="B59" s="239"/>
      <c r="C59" s="143">
        <v>3</v>
      </c>
      <c r="D59" s="143">
        <v>3</v>
      </c>
    </row>
    <row r="60" spans="1:4" ht="16.5" customHeight="1" x14ac:dyDescent="0.2">
      <c r="A60" s="239" t="s">
        <v>197</v>
      </c>
      <c r="B60" s="239"/>
      <c r="C60" s="143">
        <v>1152</v>
      </c>
      <c r="D60" s="143">
        <v>1152</v>
      </c>
    </row>
    <row r="61" spans="1:4" ht="16.5" customHeight="1" x14ac:dyDescent="0.2">
      <c r="A61" s="239" t="s">
        <v>198</v>
      </c>
      <c r="B61" s="239"/>
      <c r="C61" s="143">
        <v>4</v>
      </c>
      <c r="D61" s="143">
        <v>4</v>
      </c>
    </row>
    <row r="62" spans="1:4" ht="16.5" customHeight="1" x14ac:dyDescent="0.2">
      <c r="A62" s="241" t="s">
        <v>177</v>
      </c>
      <c r="B62" s="241"/>
      <c r="C62" s="146">
        <v>9705.5</v>
      </c>
      <c r="D62" s="146">
        <v>9705.5</v>
      </c>
    </row>
    <row r="63" spans="1:4" x14ac:dyDescent="0.2">
      <c r="C63" s="145"/>
      <c r="D63" s="145"/>
    </row>
    <row r="64" spans="1:4" x14ac:dyDescent="0.2">
      <c r="A64" s="141" t="s">
        <v>157</v>
      </c>
      <c r="B64" s="141" t="s">
        <v>158</v>
      </c>
      <c r="C64" s="141"/>
      <c r="D64" s="141"/>
    </row>
    <row r="65" spans="1:4" x14ac:dyDescent="0.2">
      <c r="A65" s="141" t="s">
        <v>199</v>
      </c>
      <c r="B65" s="144" t="s">
        <v>200</v>
      </c>
      <c r="C65" s="141"/>
      <c r="D65" s="141"/>
    </row>
    <row r="66" spans="1:4" x14ac:dyDescent="0.2">
      <c r="B66" s="136"/>
      <c r="C66" s="141"/>
      <c r="D66" s="141"/>
    </row>
    <row r="67" spans="1:4" x14ac:dyDescent="0.2">
      <c r="A67" s="141" t="s">
        <v>180</v>
      </c>
      <c r="B67" s="141"/>
      <c r="C67" s="141"/>
      <c r="D67" s="141"/>
    </row>
    <row r="68" spans="1:4" x14ac:dyDescent="0.2">
      <c r="A68" s="141"/>
      <c r="B68" s="144"/>
      <c r="C68" s="141"/>
      <c r="D68" s="141"/>
    </row>
    <row r="69" spans="1:4" ht="50.25" customHeight="1" x14ac:dyDescent="0.2">
      <c r="A69" s="1" t="s">
        <v>161</v>
      </c>
      <c r="B69" s="136" t="s">
        <v>199</v>
      </c>
      <c r="C69" s="240" t="s">
        <v>162</v>
      </c>
      <c r="D69" s="240"/>
    </row>
    <row r="70" spans="1:4" x14ac:dyDescent="0.2">
      <c r="A70" s="141" t="s">
        <v>163</v>
      </c>
      <c r="B70" s="141" t="s">
        <v>201</v>
      </c>
      <c r="C70" s="137" t="s">
        <v>164</v>
      </c>
      <c r="D70" s="137" t="s">
        <v>165</v>
      </c>
    </row>
    <row r="71" spans="1:4" ht="33" x14ac:dyDescent="0.2">
      <c r="A71" s="141" t="s">
        <v>166</v>
      </c>
      <c r="B71" s="144" t="s">
        <v>202</v>
      </c>
      <c r="C71" s="141"/>
      <c r="D71" s="141"/>
    </row>
    <row r="72" spans="1:4" ht="82.5" x14ac:dyDescent="0.2">
      <c r="A72" s="1" t="s">
        <v>168</v>
      </c>
      <c r="B72" s="136" t="s">
        <v>41</v>
      </c>
      <c r="C72" s="141"/>
      <c r="D72" s="141"/>
    </row>
    <row r="73" spans="1:4" x14ac:dyDescent="0.2">
      <c r="A73" s="141" t="s">
        <v>170</v>
      </c>
      <c r="B73" s="141" t="s">
        <v>171</v>
      </c>
      <c r="C73" s="141"/>
      <c r="D73" s="141"/>
    </row>
    <row r="74" spans="1:4" ht="49.5" x14ac:dyDescent="0.2">
      <c r="A74" s="141" t="s">
        <v>172</v>
      </c>
      <c r="B74" s="144" t="s">
        <v>203</v>
      </c>
      <c r="C74" s="141"/>
      <c r="D74" s="141"/>
    </row>
    <row r="75" spans="1:4" x14ac:dyDescent="0.2">
      <c r="A75" s="1" t="s">
        <v>174</v>
      </c>
      <c r="B75" s="136"/>
      <c r="C75" s="141"/>
      <c r="D75" s="141"/>
    </row>
    <row r="76" spans="1:4" ht="16.5" customHeight="1" x14ac:dyDescent="0.2">
      <c r="A76" s="239" t="s">
        <v>204</v>
      </c>
      <c r="B76" s="239"/>
      <c r="C76" s="141" t="s">
        <v>205</v>
      </c>
      <c r="D76" s="141" t="s">
        <v>205</v>
      </c>
    </row>
    <row r="77" spans="1:4" ht="16.5" customHeight="1" x14ac:dyDescent="0.2">
      <c r="A77" s="239" t="s">
        <v>206</v>
      </c>
      <c r="B77" s="239"/>
      <c r="C77" s="141" t="s">
        <v>205</v>
      </c>
      <c r="D77" s="141" t="s">
        <v>205</v>
      </c>
    </row>
    <row r="78" spans="1:4" ht="16.5" customHeight="1" x14ac:dyDescent="0.2">
      <c r="A78" s="241" t="s">
        <v>177</v>
      </c>
      <c r="B78" s="241"/>
      <c r="C78" s="140">
        <v>0</v>
      </c>
      <c r="D78" s="140">
        <v>-700</v>
      </c>
    </row>
    <row r="79" spans="1:4" x14ac:dyDescent="0.2">
      <c r="C79" s="140"/>
      <c r="D79" s="140"/>
    </row>
    <row r="80" spans="1:4" ht="16.350000000000001" customHeight="1" x14ac:dyDescent="0.2">
      <c r="A80" s="206" t="s">
        <v>128</v>
      </c>
      <c r="B80" s="206"/>
      <c r="C80" s="206"/>
      <c r="D80" s="206"/>
    </row>
    <row r="81" spans="1:4" x14ac:dyDescent="0.2">
      <c r="C81" s="140"/>
      <c r="D81" s="140"/>
    </row>
    <row r="82" spans="1:4" ht="16.5" customHeight="1" x14ac:dyDescent="0.2">
      <c r="A82" s="134" t="s">
        <v>157</v>
      </c>
      <c r="B82" s="238" t="s">
        <v>158</v>
      </c>
      <c r="C82" s="238"/>
      <c r="D82" s="238"/>
    </row>
    <row r="83" spans="1:4" ht="16.5" customHeight="1" x14ac:dyDescent="0.2">
      <c r="A83" s="136" t="s">
        <v>207</v>
      </c>
      <c r="B83" s="239" t="s">
        <v>208</v>
      </c>
      <c r="C83" s="239"/>
      <c r="D83" s="239"/>
    </row>
    <row r="85" spans="1:4" ht="61.5" customHeight="1" x14ac:dyDescent="0.2">
      <c r="A85" s="1" t="s">
        <v>161</v>
      </c>
      <c r="B85" s="136" t="s">
        <v>207</v>
      </c>
      <c r="C85" s="240" t="s">
        <v>125</v>
      </c>
      <c r="D85" s="240"/>
    </row>
    <row r="86" spans="1:4" x14ac:dyDescent="0.2">
      <c r="A86" s="1" t="s">
        <v>163</v>
      </c>
      <c r="B86" s="136" t="s">
        <v>209</v>
      </c>
      <c r="C86" s="137" t="s">
        <v>164</v>
      </c>
      <c r="D86" s="137" t="s">
        <v>165</v>
      </c>
    </row>
    <row r="87" spans="1:4" ht="66" x14ac:dyDescent="0.2">
      <c r="A87" s="1" t="s">
        <v>166</v>
      </c>
      <c r="B87" s="136" t="s">
        <v>210</v>
      </c>
    </row>
    <row r="88" spans="1:4" ht="66" x14ac:dyDescent="0.2">
      <c r="A88" s="1" t="s">
        <v>168</v>
      </c>
      <c r="B88" s="136" t="s">
        <v>211</v>
      </c>
    </row>
    <row r="89" spans="1:4" x14ac:dyDescent="0.2">
      <c r="A89" s="1" t="s">
        <v>170</v>
      </c>
      <c r="B89" s="136" t="s">
        <v>171</v>
      </c>
    </row>
    <row r="90" spans="1:4" ht="49.5" x14ac:dyDescent="0.2">
      <c r="A90" s="1" t="s">
        <v>212</v>
      </c>
      <c r="B90" s="136" t="s">
        <v>213</v>
      </c>
    </row>
    <row r="91" spans="1:4" ht="16.5" customHeight="1" x14ac:dyDescent="0.2">
      <c r="A91" s="240" t="s">
        <v>174</v>
      </c>
      <c r="B91" s="240"/>
    </row>
    <row r="92" spans="1:4" ht="16.5" customHeight="1" x14ac:dyDescent="0.2">
      <c r="A92" s="239" t="s">
        <v>214</v>
      </c>
      <c r="B92" s="239"/>
      <c r="C92" s="143"/>
      <c r="D92" s="143"/>
    </row>
    <row r="93" spans="1:4" ht="33" customHeight="1" x14ac:dyDescent="0.2">
      <c r="A93" s="239" t="s">
        <v>215</v>
      </c>
      <c r="B93" s="239"/>
      <c r="C93" s="143"/>
      <c r="D93" s="143"/>
    </row>
    <row r="94" spans="1:4" ht="33" customHeight="1" x14ac:dyDescent="0.2">
      <c r="A94" s="239" t="s">
        <v>216</v>
      </c>
      <c r="B94" s="239"/>
      <c r="C94" s="143"/>
      <c r="D94" s="143"/>
    </row>
    <row r="95" spans="1:4" ht="33" customHeight="1" x14ac:dyDescent="0.2">
      <c r="A95" s="239" t="s">
        <v>217</v>
      </c>
      <c r="B95" s="239"/>
      <c r="C95" s="143"/>
      <c r="D95" s="143"/>
    </row>
    <row r="96" spans="1:4" ht="33" customHeight="1" x14ac:dyDescent="0.2">
      <c r="A96" s="239" t="s">
        <v>218</v>
      </c>
      <c r="B96" s="239"/>
      <c r="C96" s="143">
        <v>790.8</v>
      </c>
      <c r="D96" s="143">
        <v>790.8</v>
      </c>
    </row>
    <row r="97" spans="1:1024" ht="33" customHeight="1" x14ac:dyDescent="0.2">
      <c r="A97" s="239" t="s">
        <v>219</v>
      </c>
      <c r="B97" s="239"/>
      <c r="C97" s="143"/>
      <c r="D97" s="143"/>
    </row>
    <row r="98" spans="1:1024" ht="33" customHeight="1" x14ac:dyDescent="0.2">
      <c r="A98" s="239" t="s">
        <v>220</v>
      </c>
      <c r="B98" s="239"/>
      <c r="C98" s="143"/>
      <c r="D98" s="143"/>
    </row>
    <row r="99" spans="1:1024" ht="33" customHeight="1" x14ac:dyDescent="0.2">
      <c r="A99" s="239" t="s">
        <v>221</v>
      </c>
      <c r="B99" s="239"/>
      <c r="C99" s="143"/>
      <c r="D99" s="143"/>
    </row>
    <row r="100" spans="1:1024" ht="33" customHeight="1" x14ac:dyDescent="0.2">
      <c r="A100" s="239" t="s">
        <v>222</v>
      </c>
      <c r="B100" s="239"/>
      <c r="C100" s="143"/>
      <c r="D100" s="143"/>
    </row>
    <row r="101" spans="1:1024" ht="33" customHeight="1" x14ac:dyDescent="0.2">
      <c r="A101" s="239" t="s">
        <v>223</v>
      </c>
      <c r="B101" s="239"/>
      <c r="C101" s="143">
        <v>1</v>
      </c>
      <c r="D101" s="143">
        <v>1</v>
      </c>
    </row>
    <row r="102" spans="1:1024" ht="33" customHeight="1" x14ac:dyDescent="0.2">
      <c r="A102" s="241" t="s">
        <v>177</v>
      </c>
      <c r="B102" s="241"/>
      <c r="C102" s="140">
        <v>3268.8</v>
      </c>
      <c r="D102" s="140">
        <v>5720.4</v>
      </c>
    </row>
    <row r="103" spans="1:1024" ht="33" customHeight="1" x14ac:dyDescent="0.2">
      <c r="A103" s="147"/>
      <c r="B103" s="147" t="s">
        <v>224</v>
      </c>
      <c r="C103" s="148"/>
      <c r="D103" s="148"/>
    </row>
    <row r="104" spans="1:1024" s="149" customFormat="1" ht="16.350000000000001" customHeight="1" x14ac:dyDescent="0.2">
      <c r="A104" s="134" t="s">
        <v>157</v>
      </c>
      <c r="B104" s="238" t="s">
        <v>158</v>
      </c>
      <c r="C104" s="238"/>
      <c r="D104" s="238"/>
      <c r="AMI104"/>
      <c r="AMJ104"/>
    </row>
    <row r="105" spans="1:1024" s="149" customFormat="1" ht="16.350000000000001" customHeight="1" x14ac:dyDescent="0.2">
      <c r="A105" s="136" t="s">
        <v>225</v>
      </c>
      <c r="B105" s="239" t="s">
        <v>226</v>
      </c>
      <c r="C105" s="239"/>
      <c r="D105" s="239"/>
      <c r="AMI105"/>
      <c r="AMJ105"/>
    </row>
    <row r="106" spans="1:1024" s="149" customFormat="1" x14ac:dyDescent="0.2">
      <c r="A106" s="1"/>
      <c r="B106" s="1"/>
      <c r="C106" s="1"/>
      <c r="D106" s="1"/>
      <c r="AMI106"/>
      <c r="AMJ106"/>
    </row>
    <row r="107" spans="1:1024" s="149" customFormat="1" ht="16.350000000000001" customHeight="1" x14ac:dyDescent="0.2">
      <c r="A107" s="238" t="s">
        <v>180</v>
      </c>
      <c r="B107" s="238"/>
      <c r="C107" s="238"/>
      <c r="D107" s="238"/>
      <c r="AMI107"/>
      <c r="AMJ107"/>
    </row>
    <row r="108" spans="1:1024" s="149" customFormat="1" x14ac:dyDescent="0.2">
      <c r="A108" s="1"/>
      <c r="B108" s="1"/>
      <c r="C108" s="1"/>
      <c r="D108" s="1"/>
      <c r="AMI108"/>
      <c r="AMJ108"/>
    </row>
    <row r="109" spans="1:1024" s="149" customFormat="1" ht="82.15" customHeight="1" x14ac:dyDescent="0.2">
      <c r="A109" s="1" t="s">
        <v>161</v>
      </c>
      <c r="B109" s="136" t="s">
        <v>225</v>
      </c>
      <c r="C109" s="240" t="s">
        <v>125</v>
      </c>
      <c r="D109" s="240"/>
      <c r="AMI109"/>
      <c r="AMJ109"/>
    </row>
    <row r="110" spans="1:1024" s="149" customFormat="1" ht="27.95" customHeight="1" x14ac:dyDescent="0.2">
      <c r="A110" s="1" t="s">
        <v>163</v>
      </c>
      <c r="B110" s="136" t="s">
        <v>227</v>
      </c>
      <c r="C110" s="137" t="s">
        <v>164</v>
      </c>
      <c r="D110" s="137" t="s">
        <v>165</v>
      </c>
      <c r="AMI110"/>
      <c r="AMJ110"/>
    </row>
    <row r="111" spans="1:1024" s="149" customFormat="1" x14ac:dyDescent="0.2">
      <c r="A111" s="1" t="s">
        <v>166</v>
      </c>
      <c r="B111" s="136" t="s">
        <v>226</v>
      </c>
      <c r="C111" s="1"/>
      <c r="D111" s="1"/>
      <c r="AMI111"/>
      <c r="AMJ111"/>
    </row>
    <row r="112" spans="1:1024" s="149" customFormat="1" ht="66" x14ac:dyDescent="0.2">
      <c r="A112" s="1" t="s">
        <v>168</v>
      </c>
      <c r="B112" s="136" t="s">
        <v>228</v>
      </c>
      <c r="C112" s="1"/>
      <c r="D112" s="1"/>
      <c r="AMI112"/>
      <c r="AMJ112"/>
    </row>
    <row r="113" spans="1:1024" s="149" customFormat="1" x14ac:dyDescent="0.2">
      <c r="A113" s="1" t="s">
        <v>170</v>
      </c>
      <c r="B113" s="136" t="s">
        <v>171</v>
      </c>
      <c r="C113" s="1"/>
      <c r="D113" s="1"/>
      <c r="AMI113"/>
      <c r="AMJ113"/>
    </row>
    <row r="114" spans="1:1024" s="149" customFormat="1" x14ac:dyDescent="0.2">
      <c r="A114" s="1" t="s">
        <v>205</v>
      </c>
      <c r="B114" s="136" t="s">
        <v>174</v>
      </c>
      <c r="C114" s="1"/>
      <c r="D114" s="1"/>
      <c r="AMI114"/>
      <c r="AMJ114"/>
    </row>
    <row r="115" spans="1:1024" s="149" customFormat="1" ht="16.350000000000001" customHeight="1" x14ac:dyDescent="0.2">
      <c r="A115" s="240" t="s">
        <v>174</v>
      </c>
      <c r="B115" s="240"/>
      <c r="C115" s="1"/>
      <c r="D115" s="1"/>
      <c r="AMI115"/>
      <c r="AMJ115"/>
    </row>
    <row r="116" spans="1:1024" s="149" customFormat="1" ht="24.75" customHeight="1" x14ac:dyDescent="0.2">
      <c r="A116" s="241" t="s">
        <v>177</v>
      </c>
      <c r="B116" s="241"/>
      <c r="C116" s="146">
        <v>9705.5</v>
      </c>
      <c r="D116" s="146">
        <v>9705.5</v>
      </c>
      <c r="AMI116"/>
      <c r="AMJ116"/>
    </row>
    <row r="117" spans="1:1024" s="149" customFormat="1" ht="19.5" customHeight="1" x14ac:dyDescent="0.2">
      <c r="A117" s="1"/>
      <c r="B117" s="1"/>
      <c r="C117" s="143"/>
      <c r="D117" s="143"/>
      <c r="AMI117"/>
      <c r="AMJ117"/>
    </row>
    <row r="118" spans="1:1024" s="149" customFormat="1" ht="16.350000000000001" customHeight="1" x14ac:dyDescent="0.2">
      <c r="A118" s="238" t="s">
        <v>180</v>
      </c>
      <c r="B118" s="238"/>
      <c r="C118" s="238"/>
      <c r="D118" s="238"/>
      <c r="AMI118"/>
      <c r="AMJ118"/>
    </row>
    <row r="119" spans="1:1024" s="149" customFormat="1" x14ac:dyDescent="0.2">
      <c r="A119" s="1"/>
      <c r="B119" s="1"/>
      <c r="C119" s="1"/>
      <c r="D119" s="1"/>
      <c r="AMI119"/>
      <c r="AMJ119"/>
    </row>
    <row r="120" spans="1:1024" s="149" customFormat="1" ht="54.2" customHeight="1" x14ac:dyDescent="0.2">
      <c r="A120" s="1" t="s">
        <v>161</v>
      </c>
      <c r="B120" s="136" t="s">
        <v>225</v>
      </c>
      <c r="C120" s="240" t="s">
        <v>229</v>
      </c>
      <c r="D120" s="240"/>
      <c r="AMI120"/>
      <c r="AMJ120"/>
    </row>
    <row r="121" spans="1:1024" s="149" customFormat="1" ht="23.65" customHeight="1" x14ac:dyDescent="0.2">
      <c r="A121" s="1" t="s">
        <v>163</v>
      </c>
      <c r="B121" s="136" t="s">
        <v>227</v>
      </c>
      <c r="C121" s="137" t="s">
        <v>164</v>
      </c>
      <c r="D121" s="137" t="s">
        <v>165</v>
      </c>
      <c r="AMI121"/>
      <c r="AMJ121"/>
    </row>
    <row r="122" spans="1:1024" s="149" customFormat="1" x14ac:dyDescent="0.2">
      <c r="A122" s="1" t="s">
        <v>166</v>
      </c>
      <c r="B122" s="136" t="s">
        <v>226</v>
      </c>
      <c r="C122" s="1"/>
      <c r="D122" s="1"/>
      <c r="AMI122"/>
      <c r="AMJ122"/>
    </row>
    <row r="123" spans="1:1024" s="149" customFormat="1" ht="66" x14ac:dyDescent="0.2">
      <c r="A123" s="1" t="s">
        <v>168</v>
      </c>
      <c r="B123" s="136" t="s">
        <v>228</v>
      </c>
      <c r="C123" s="1"/>
      <c r="D123" s="1"/>
      <c r="AMI123"/>
      <c r="AMJ123"/>
    </row>
    <row r="124" spans="1:1024" s="149" customFormat="1" x14ac:dyDescent="0.2">
      <c r="A124" s="1" t="s">
        <v>170</v>
      </c>
      <c r="B124" s="136" t="s">
        <v>171</v>
      </c>
      <c r="C124" s="1"/>
      <c r="D124" s="1"/>
      <c r="AMI124"/>
      <c r="AMJ124"/>
    </row>
    <row r="125" spans="1:1024" s="149" customFormat="1" x14ac:dyDescent="0.2">
      <c r="A125" s="1" t="s">
        <v>205</v>
      </c>
      <c r="B125" s="136" t="s">
        <v>174</v>
      </c>
      <c r="C125" s="1"/>
      <c r="D125" s="1"/>
      <c r="AMI125"/>
      <c r="AMJ125"/>
    </row>
    <row r="126" spans="1:1024" s="149" customFormat="1" ht="16.350000000000001" customHeight="1" x14ac:dyDescent="0.2">
      <c r="A126" s="240" t="s">
        <v>174</v>
      </c>
      <c r="B126" s="240"/>
      <c r="C126" s="1"/>
      <c r="D126" s="1"/>
      <c r="AMI126"/>
      <c r="AMJ126"/>
    </row>
    <row r="127" spans="1:1024" s="149" customFormat="1" ht="30.75" customHeight="1" x14ac:dyDescent="0.2">
      <c r="A127" s="241" t="s">
        <v>177</v>
      </c>
      <c r="B127" s="241"/>
      <c r="C127" s="140">
        <v>-9705.5</v>
      </c>
      <c r="D127" s="140">
        <v>-9705.5</v>
      </c>
      <c r="AMI127"/>
      <c r="AMJ127"/>
    </row>
  </sheetData>
  <mergeCells count="65">
    <mergeCell ref="A116:B116"/>
    <mergeCell ref="A118:D118"/>
    <mergeCell ref="C120:D120"/>
    <mergeCell ref="A126:B126"/>
    <mergeCell ref="A127:B127"/>
    <mergeCell ref="B104:D104"/>
    <mergeCell ref="B105:D105"/>
    <mergeCell ref="A107:D107"/>
    <mergeCell ref="C109:D109"/>
    <mergeCell ref="A115:B115"/>
    <mergeCell ref="A98:B98"/>
    <mergeCell ref="A99:B99"/>
    <mergeCell ref="A100:B100"/>
    <mergeCell ref="A101:B101"/>
    <mergeCell ref="A102:B102"/>
    <mergeCell ref="A93:B93"/>
    <mergeCell ref="A94:B94"/>
    <mergeCell ref="A95:B95"/>
    <mergeCell ref="A96:B96"/>
    <mergeCell ref="A97:B97"/>
    <mergeCell ref="B82:D82"/>
    <mergeCell ref="B83:D83"/>
    <mergeCell ref="C85:D85"/>
    <mergeCell ref="A91:B91"/>
    <mergeCell ref="A92:B92"/>
    <mergeCell ref="C69:D69"/>
    <mergeCell ref="A76:B76"/>
    <mergeCell ref="A77:B77"/>
    <mergeCell ref="A78:B78"/>
    <mergeCell ref="A80:D80"/>
    <mergeCell ref="A58:B58"/>
    <mergeCell ref="A59:B59"/>
    <mergeCell ref="A60:B60"/>
    <mergeCell ref="A61:B61"/>
    <mergeCell ref="A62:B62"/>
    <mergeCell ref="C48:D48"/>
    <mergeCell ref="A54:B54"/>
    <mergeCell ref="A55:B55"/>
    <mergeCell ref="A56:B56"/>
    <mergeCell ref="A57:B57"/>
    <mergeCell ref="C37:D37"/>
    <mergeCell ref="A43:B43"/>
    <mergeCell ref="A44:B44"/>
    <mergeCell ref="A45:B45"/>
    <mergeCell ref="A47:B47"/>
    <mergeCell ref="A26:B26"/>
    <mergeCell ref="C27:D27"/>
    <mergeCell ref="A33:B33"/>
    <mergeCell ref="A34:B34"/>
    <mergeCell ref="A35:B35"/>
    <mergeCell ref="A19:B19"/>
    <mergeCell ref="A20:B20"/>
    <mergeCell ref="A21:B21"/>
    <mergeCell ref="B24:C24"/>
    <mergeCell ref="B25:C25"/>
    <mergeCell ref="B9:D9"/>
    <mergeCell ref="B10:D10"/>
    <mergeCell ref="B11:D11"/>
    <mergeCell ref="C12:D12"/>
    <mergeCell ref="A18:B18"/>
    <mergeCell ref="B2:D2"/>
    <mergeCell ref="A3:D3"/>
    <mergeCell ref="A4:D4"/>
    <mergeCell ref="A6:D6"/>
    <mergeCell ref="B8:D8"/>
  </mergeCells>
  <pageMargins left="0.7" right="0.7" top="0.75" bottom="0.75" header="0.51180555555555496" footer="0.51180555555555496"/>
  <pageSetup paperSize="9" scale="95" firstPageNumber="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27"/>
  <sheetViews>
    <sheetView view="pageBreakPreview" topLeftCell="A118" zoomScale="120" zoomScaleNormal="100" zoomScalePageLayoutView="120" workbookViewId="0">
      <selection activeCell="B139" sqref="B139"/>
    </sheetView>
  </sheetViews>
  <sheetFormatPr defaultColWidth="9.140625" defaultRowHeight="13.5" x14ac:dyDescent="0.2"/>
  <cols>
    <col min="1" max="1" width="28.5703125" style="150" customWidth="1"/>
    <col min="2" max="2" width="59.140625" style="150" customWidth="1"/>
    <col min="3" max="3" width="16.5703125" style="150" customWidth="1"/>
    <col min="4" max="4" width="17.5703125" style="150" customWidth="1"/>
    <col min="5" max="1024" width="9.140625" style="150"/>
  </cols>
  <sheetData>
    <row r="1" spans="1:1024" ht="23.25" customHeight="1" x14ac:dyDescent="0.2">
      <c r="D1" s="151" t="s">
        <v>230</v>
      </c>
    </row>
    <row r="2" spans="1:1024" ht="63" customHeight="1" x14ac:dyDescent="0.2">
      <c r="C2" s="242" t="s">
        <v>1</v>
      </c>
      <c r="D2" s="242"/>
    </row>
    <row r="3" spans="1:1024" ht="43.5" customHeight="1" x14ac:dyDescent="0.2">
      <c r="A3" s="243" t="s">
        <v>231</v>
      </c>
      <c r="B3" s="243"/>
      <c r="C3" s="243"/>
      <c r="D3" s="243"/>
    </row>
    <row r="4" spans="1:1024" s="1" customFormat="1" ht="20.25" customHeight="1" x14ac:dyDescent="0.2">
      <c r="A4" s="237" t="s">
        <v>155</v>
      </c>
      <c r="B4" s="237"/>
      <c r="C4" s="237"/>
      <c r="D4" s="237"/>
      <c r="AMH4" s="131"/>
      <c r="AMI4" s="131"/>
      <c r="AMJ4" s="131"/>
    </row>
    <row r="5" spans="1:1024" s="131" customFormat="1" ht="14.25" x14ac:dyDescent="0.2"/>
    <row r="6" spans="1:1024" s="1" customFormat="1" ht="16.149999999999999" customHeight="1" x14ac:dyDescent="0.2">
      <c r="A6" s="238" t="s">
        <v>156</v>
      </c>
      <c r="B6" s="238"/>
      <c r="C6" s="238"/>
      <c r="D6" s="238"/>
      <c r="AMH6" s="131"/>
      <c r="AMI6" s="131"/>
      <c r="AMJ6" s="131"/>
    </row>
    <row r="7" spans="1:1024" s="1" customFormat="1" ht="16.149999999999999" customHeight="1" x14ac:dyDescent="0.2">
      <c r="A7" s="133"/>
      <c r="B7" s="133"/>
      <c r="C7" s="133"/>
      <c r="D7" s="133"/>
      <c r="AMH7" s="131"/>
      <c r="AMI7" s="131"/>
      <c r="AMJ7" s="131"/>
    </row>
    <row r="8" spans="1:1024" s="1" customFormat="1" ht="16.149999999999999" customHeight="1" x14ac:dyDescent="0.2">
      <c r="A8" s="133"/>
      <c r="B8" s="133"/>
      <c r="C8" s="133"/>
      <c r="D8" s="133"/>
      <c r="AMH8" s="131"/>
      <c r="AMI8" s="131"/>
      <c r="AMJ8" s="131"/>
    </row>
    <row r="9" spans="1:1024" s="1" customFormat="1" ht="19.5" customHeight="1" x14ac:dyDescent="0.2">
      <c r="A9" s="134" t="s">
        <v>157</v>
      </c>
      <c r="B9" s="238" t="s">
        <v>158</v>
      </c>
      <c r="C9" s="238"/>
      <c r="D9" s="238"/>
      <c r="AMH9" s="131"/>
      <c r="AMI9" s="131"/>
      <c r="AMJ9" s="131"/>
    </row>
    <row r="10" spans="1:1024" s="1" customFormat="1" ht="16.350000000000001" customHeight="1" x14ac:dyDescent="0.2">
      <c r="A10" s="136" t="s">
        <v>159</v>
      </c>
      <c r="B10" s="239" t="s">
        <v>160</v>
      </c>
      <c r="C10" s="239"/>
      <c r="D10" s="239"/>
      <c r="AMH10" s="131"/>
      <c r="AMI10" s="131"/>
      <c r="AMJ10" s="131"/>
    </row>
    <row r="11" spans="1:1024" s="1" customFormat="1" ht="61.5" customHeight="1" x14ac:dyDescent="0.2">
      <c r="A11" s="1" t="s">
        <v>161</v>
      </c>
      <c r="B11" s="136" t="s">
        <v>159</v>
      </c>
      <c r="C11" s="240" t="s">
        <v>162</v>
      </c>
      <c r="D11" s="240"/>
      <c r="AMH11" s="131"/>
      <c r="AMI11" s="131"/>
      <c r="AMJ11" s="131"/>
    </row>
    <row r="12" spans="1:1024" s="1" customFormat="1" ht="16.5" x14ac:dyDescent="0.2">
      <c r="A12" s="1" t="s">
        <v>163</v>
      </c>
      <c r="B12" s="136">
        <v>11008</v>
      </c>
      <c r="C12" s="137" t="s">
        <v>164</v>
      </c>
      <c r="D12" s="137" t="s">
        <v>165</v>
      </c>
      <c r="AMH12" s="131"/>
      <c r="AMI12" s="131"/>
      <c r="AMJ12" s="131"/>
    </row>
    <row r="13" spans="1:1024" s="1" customFormat="1" ht="61.5" customHeight="1" x14ac:dyDescent="0.2">
      <c r="A13" s="1" t="s">
        <v>166</v>
      </c>
      <c r="B13" s="136" t="s">
        <v>167</v>
      </c>
      <c r="AMH13" s="131"/>
      <c r="AMI13" s="131"/>
      <c r="AMJ13" s="131"/>
    </row>
    <row r="14" spans="1:1024" s="1" customFormat="1" ht="72.75" customHeight="1" x14ac:dyDescent="0.2">
      <c r="A14" s="1" t="s">
        <v>168</v>
      </c>
      <c r="B14" s="136" t="s">
        <v>169</v>
      </c>
      <c r="AMH14" s="131"/>
      <c r="AMI14" s="131"/>
      <c r="AMJ14" s="131"/>
    </row>
    <row r="15" spans="1:1024" s="1" customFormat="1" ht="25.5" customHeight="1" x14ac:dyDescent="0.2">
      <c r="A15" s="1" t="s">
        <v>170</v>
      </c>
      <c r="B15" s="136" t="s">
        <v>171</v>
      </c>
      <c r="AMH15" s="131"/>
      <c r="AMI15" s="131"/>
      <c r="AMJ15" s="131"/>
    </row>
    <row r="16" spans="1:1024" s="1" customFormat="1" ht="36.75" customHeight="1" x14ac:dyDescent="0.2">
      <c r="A16" s="1" t="s">
        <v>172</v>
      </c>
      <c r="B16" s="136" t="s">
        <v>173</v>
      </c>
      <c r="AMH16" s="131"/>
      <c r="AMI16" s="131"/>
      <c r="AMJ16" s="131"/>
    </row>
    <row r="17" spans="1:1024" s="1" customFormat="1" ht="16.350000000000001" customHeight="1" x14ac:dyDescent="0.2">
      <c r="A17" s="240" t="s">
        <v>174</v>
      </c>
      <c r="B17" s="240"/>
      <c r="AMH17" s="131"/>
      <c r="AMI17" s="131"/>
      <c r="AMJ17" s="131"/>
    </row>
    <row r="18" spans="1:1024" s="1" customFormat="1" ht="22.5" customHeight="1" x14ac:dyDescent="0.2">
      <c r="A18" s="239" t="s">
        <v>175</v>
      </c>
      <c r="B18" s="239"/>
      <c r="C18" s="138"/>
      <c r="D18" s="138"/>
      <c r="AMH18" s="131"/>
      <c r="AMI18" s="131"/>
      <c r="AMJ18" s="131"/>
    </row>
    <row r="19" spans="1:1024" s="1" customFormat="1" ht="22.5" customHeight="1" x14ac:dyDescent="0.2">
      <c r="A19" s="239" t="s">
        <v>176</v>
      </c>
      <c r="B19" s="239"/>
      <c r="C19" s="138">
        <v>-1</v>
      </c>
      <c r="D19" s="138">
        <v>-1</v>
      </c>
      <c r="AMH19" s="131"/>
      <c r="AMI19" s="131"/>
      <c r="AMJ19" s="131"/>
    </row>
    <row r="20" spans="1:1024" s="1" customFormat="1" ht="19.5" customHeight="1" x14ac:dyDescent="0.2">
      <c r="A20" s="241" t="s">
        <v>177</v>
      </c>
      <c r="B20" s="241"/>
      <c r="C20" s="140">
        <v>0</v>
      </c>
      <c r="D20" s="140">
        <v>0</v>
      </c>
      <c r="AMH20" s="131"/>
      <c r="AMI20" s="131"/>
      <c r="AMJ20" s="131"/>
    </row>
    <row r="21" spans="1:1024" s="1" customFormat="1" ht="16.149999999999999" customHeight="1" x14ac:dyDescent="0.2">
      <c r="A21" s="133"/>
      <c r="B21" s="133"/>
      <c r="C21" s="133"/>
      <c r="D21" s="133"/>
      <c r="AMH21" s="131"/>
      <c r="AMI21" s="131"/>
      <c r="AMJ21" s="131"/>
    </row>
    <row r="22" spans="1:1024" s="131" customFormat="1" ht="14.25" x14ac:dyDescent="0.2"/>
    <row r="23" spans="1:1024" s="1" customFormat="1" ht="16.149999999999999" customHeight="1" x14ac:dyDescent="0.2">
      <c r="A23" s="134" t="s">
        <v>157</v>
      </c>
      <c r="B23" s="238" t="s">
        <v>158</v>
      </c>
      <c r="C23" s="238"/>
      <c r="AMH23" s="131"/>
      <c r="AMI23" s="131"/>
      <c r="AMJ23" s="131"/>
    </row>
    <row r="24" spans="1:1024" s="1" customFormat="1" ht="31.15" customHeight="1" x14ac:dyDescent="0.2">
      <c r="A24" s="136" t="s">
        <v>178</v>
      </c>
      <c r="B24" s="239" t="s">
        <v>179</v>
      </c>
      <c r="C24" s="239"/>
      <c r="AMH24" s="131"/>
      <c r="AMI24" s="131"/>
      <c r="AMJ24" s="131"/>
    </row>
    <row r="25" spans="1:1024" s="1" customFormat="1" ht="16.149999999999999" customHeight="1" x14ac:dyDescent="0.2">
      <c r="A25" s="238" t="s">
        <v>180</v>
      </c>
      <c r="B25" s="238"/>
      <c r="AMH25" s="131"/>
      <c r="AMI25" s="131"/>
      <c r="AMJ25" s="131"/>
    </row>
    <row r="26" spans="1:1024" s="1" customFormat="1" ht="90.95" customHeight="1" x14ac:dyDescent="0.2">
      <c r="A26" s="141" t="s">
        <v>161</v>
      </c>
      <c r="B26" s="136" t="s">
        <v>178</v>
      </c>
      <c r="C26" s="240" t="s">
        <v>232</v>
      </c>
      <c r="D26" s="240"/>
      <c r="AMH26" s="131"/>
      <c r="AMI26" s="131"/>
      <c r="AMJ26" s="131"/>
    </row>
    <row r="27" spans="1:1024" s="1" customFormat="1" ht="16.5" x14ac:dyDescent="0.2">
      <c r="A27" s="141" t="s">
        <v>163</v>
      </c>
      <c r="B27" s="136">
        <v>11001</v>
      </c>
      <c r="C27" s="137" t="s">
        <v>164</v>
      </c>
      <c r="D27" s="137" t="s">
        <v>165</v>
      </c>
      <c r="AMH27" s="131"/>
      <c r="AMI27" s="131"/>
      <c r="AMJ27" s="131"/>
    </row>
    <row r="28" spans="1:1024" s="1" customFormat="1" ht="105.75" customHeight="1" x14ac:dyDescent="0.2">
      <c r="A28" s="141" t="s">
        <v>166</v>
      </c>
      <c r="B28" s="136" t="s">
        <v>182</v>
      </c>
      <c r="C28" s="135"/>
      <c r="D28" s="135"/>
      <c r="AMH28" s="131"/>
      <c r="AMI28" s="131"/>
      <c r="AMJ28" s="131"/>
    </row>
    <row r="29" spans="1:1024" s="1" customFormat="1" ht="111.4" customHeight="1" x14ac:dyDescent="0.2">
      <c r="A29" s="141" t="s">
        <v>168</v>
      </c>
      <c r="B29" s="136" t="s">
        <v>183</v>
      </c>
      <c r="C29" s="135"/>
      <c r="D29" s="135"/>
      <c r="AMH29" s="131"/>
      <c r="AMI29" s="131"/>
      <c r="AMJ29" s="131"/>
    </row>
    <row r="30" spans="1:1024" s="1" customFormat="1" ht="20.45" customHeight="1" x14ac:dyDescent="0.2">
      <c r="A30" s="141" t="s">
        <v>170</v>
      </c>
      <c r="B30" s="136" t="s">
        <v>171</v>
      </c>
      <c r="C30" s="135"/>
      <c r="D30" s="135"/>
      <c r="AMH30" s="131"/>
      <c r="AMI30" s="131"/>
      <c r="AMJ30" s="131"/>
    </row>
    <row r="31" spans="1:1024" s="1" customFormat="1" ht="49.5" x14ac:dyDescent="0.2">
      <c r="A31" s="141" t="s">
        <v>184</v>
      </c>
      <c r="B31" s="136" t="s">
        <v>155</v>
      </c>
      <c r="C31" s="135"/>
      <c r="D31" s="135"/>
      <c r="AMH31" s="131"/>
      <c r="AMI31" s="131"/>
      <c r="AMJ31" s="131"/>
    </row>
    <row r="32" spans="1:1024" s="1" customFormat="1" ht="16.149999999999999" customHeight="1" x14ac:dyDescent="0.2">
      <c r="A32" s="240" t="s">
        <v>174</v>
      </c>
      <c r="B32" s="240"/>
      <c r="C32" s="135"/>
      <c r="D32" s="135"/>
      <c r="AMH32" s="131"/>
      <c r="AMI32" s="131"/>
      <c r="AMJ32" s="131"/>
    </row>
    <row r="33" spans="1:1024" s="1" customFormat="1" ht="16.149999999999999" customHeight="1" x14ac:dyDescent="0.2">
      <c r="A33" s="239" t="s">
        <v>185</v>
      </c>
      <c r="B33" s="239"/>
      <c r="C33" s="135"/>
      <c r="D33" s="142"/>
      <c r="AMH33" s="131"/>
      <c r="AMI33" s="131"/>
      <c r="AMJ33" s="131"/>
    </row>
    <row r="34" spans="1:1024" s="1" customFormat="1" ht="46.35" customHeight="1" x14ac:dyDescent="0.2">
      <c r="A34" s="241" t="s">
        <v>177</v>
      </c>
      <c r="B34" s="241"/>
      <c r="C34" s="140">
        <v>2450</v>
      </c>
      <c r="D34" s="140">
        <v>2450</v>
      </c>
      <c r="AMH34" s="131"/>
      <c r="AMI34" s="131"/>
      <c r="AMJ34" s="131"/>
    </row>
    <row r="35" spans="1:1024" s="1" customFormat="1" ht="13.9" customHeight="1" x14ac:dyDescent="0.2">
      <c r="AMH35" s="131"/>
      <c r="AMI35" s="131"/>
      <c r="AMJ35" s="131"/>
    </row>
    <row r="36" spans="1:1024" s="1" customFormat="1" ht="46.15" customHeight="1" x14ac:dyDescent="0.2">
      <c r="A36" s="1" t="s">
        <v>161</v>
      </c>
      <c r="B36" s="136" t="s">
        <v>178</v>
      </c>
      <c r="C36" s="240" t="s">
        <v>162</v>
      </c>
      <c r="D36" s="240"/>
      <c r="AMH36" s="131"/>
      <c r="AMI36" s="131"/>
      <c r="AMJ36" s="131"/>
    </row>
    <row r="37" spans="1:1024" s="1" customFormat="1" ht="16.5" x14ac:dyDescent="0.2">
      <c r="A37" s="1" t="s">
        <v>163</v>
      </c>
      <c r="B37" s="136" t="s">
        <v>186</v>
      </c>
      <c r="C37" s="137" t="s">
        <v>164</v>
      </c>
      <c r="D37" s="137" t="s">
        <v>165</v>
      </c>
      <c r="AMH37" s="131"/>
      <c r="AMI37" s="131"/>
      <c r="AMJ37" s="131"/>
    </row>
    <row r="38" spans="1:1024" s="1" customFormat="1" ht="70.349999999999994" customHeight="1" x14ac:dyDescent="0.2">
      <c r="A38" s="1" t="s">
        <v>166</v>
      </c>
      <c r="B38" s="136" t="s">
        <v>187</v>
      </c>
      <c r="AMH38" s="131"/>
      <c r="AMI38" s="131"/>
      <c r="AMJ38" s="131"/>
    </row>
    <row r="39" spans="1:1024" s="1" customFormat="1" ht="36.6" customHeight="1" x14ac:dyDescent="0.2">
      <c r="A39" s="1" t="s">
        <v>168</v>
      </c>
      <c r="B39" s="136" t="s">
        <v>188</v>
      </c>
      <c r="AMH39" s="131"/>
      <c r="AMI39" s="131"/>
      <c r="AMJ39" s="131"/>
    </row>
    <row r="40" spans="1:1024" s="1" customFormat="1" ht="27.4" customHeight="1" x14ac:dyDescent="0.2">
      <c r="A40" s="1" t="s">
        <v>170</v>
      </c>
      <c r="B40" s="136" t="s">
        <v>171</v>
      </c>
      <c r="AMH40" s="131"/>
      <c r="AMI40" s="131"/>
      <c r="AMJ40" s="131"/>
    </row>
    <row r="41" spans="1:1024" s="1" customFormat="1" ht="49.5" x14ac:dyDescent="0.2">
      <c r="A41" s="1" t="s">
        <v>184</v>
      </c>
      <c r="B41" s="136" t="s">
        <v>155</v>
      </c>
      <c r="AMH41" s="131"/>
      <c r="AMI41" s="131"/>
      <c r="AMJ41" s="131"/>
    </row>
    <row r="42" spans="1:1024" s="1" customFormat="1" ht="16.350000000000001" customHeight="1" x14ac:dyDescent="0.2">
      <c r="A42" s="240" t="s">
        <v>174</v>
      </c>
      <c r="B42" s="240"/>
      <c r="AMH42" s="131"/>
      <c r="AMI42" s="131"/>
      <c r="AMJ42" s="131"/>
    </row>
    <row r="43" spans="1:1024" s="1" customFormat="1" ht="16.149999999999999" customHeight="1" x14ac:dyDescent="0.2">
      <c r="A43" s="239" t="s">
        <v>185</v>
      </c>
      <c r="B43" s="239"/>
      <c r="C43" s="143"/>
      <c r="D43" s="143"/>
      <c r="AMH43" s="131"/>
      <c r="AMI43" s="131"/>
      <c r="AMJ43" s="131"/>
    </row>
    <row r="44" spans="1:1024" s="1" customFormat="1" ht="16.149999999999999" customHeight="1" x14ac:dyDescent="0.2">
      <c r="A44" s="241" t="s">
        <v>177</v>
      </c>
      <c r="B44" s="241"/>
      <c r="C44" s="140">
        <v>-15424.3</v>
      </c>
      <c r="D44" s="140">
        <v>-17175.900000000001</v>
      </c>
      <c r="AMH44" s="131"/>
      <c r="AMI44" s="131"/>
      <c r="AMJ44" s="131"/>
    </row>
    <row r="45" spans="1:1024" s="1" customFormat="1" ht="13.9" customHeight="1" x14ac:dyDescent="0.2">
      <c r="AMH45" s="131"/>
      <c r="AMI45" s="131"/>
      <c r="AMJ45" s="131"/>
    </row>
    <row r="46" spans="1:1024" s="1" customFormat="1" ht="16.149999999999999" customHeight="1" x14ac:dyDescent="0.2">
      <c r="A46" s="238" t="s">
        <v>180</v>
      </c>
      <c r="B46" s="238"/>
      <c r="AMH46" s="131"/>
      <c r="AMI46" s="131"/>
      <c r="AMJ46" s="131"/>
    </row>
    <row r="47" spans="1:1024" s="1" customFormat="1" ht="60" customHeight="1" x14ac:dyDescent="0.2">
      <c r="A47" s="141" t="s">
        <v>161</v>
      </c>
      <c r="B47" s="141">
        <v>1100</v>
      </c>
      <c r="C47" s="240" t="s">
        <v>189</v>
      </c>
      <c r="D47" s="240"/>
      <c r="AMH47" s="131"/>
      <c r="AMI47" s="131"/>
      <c r="AMJ47" s="131"/>
    </row>
    <row r="48" spans="1:1024" s="1" customFormat="1" ht="16.5" customHeight="1" x14ac:dyDescent="0.2">
      <c r="A48" s="141" t="s">
        <v>163</v>
      </c>
      <c r="B48" s="144" t="s">
        <v>31</v>
      </c>
      <c r="C48" s="137" t="s">
        <v>164</v>
      </c>
      <c r="D48" s="137" t="s">
        <v>165</v>
      </c>
      <c r="AMH48" s="131"/>
      <c r="AMI48" s="131"/>
      <c r="AMJ48" s="131"/>
    </row>
    <row r="49" spans="1:1024" s="1" customFormat="1" ht="49.5" customHeight="1" x14ac:dyDescent="0.2">
      <c r="A49" s="1" t="s">
        <v>166</v>
      </c>
      <c r="B49" s="136" t="s">
        <v>190</v>
      </c>
      <c r="C49" s="141"/>
      <c r="D49" s="141"/>
      <c r="AMH49" s="131"/>
      <c r="AMI49" s="131"/>
      <c r="AMJ49" s="131"/>
    </row>
    <row r="50" spans="1:1024" s="1" customFormat="1" ht="69" customHeight="1" x14ac:dyDescent="0.2">
      <c r="A50" s="1" t="s">
        <v>168</v>
      </c>
      <c r="B50" s="136" t="s">
        <v>191</v>
      </c>
      <c r="C50" s="145"/>
      <c r="D50" s="145"/>
      <c r="AMH50" s="131"/>
      <c r="AMI50" s="131"/>
      <c r="AMJ50" s="131"/>
    </row>
    <row r="51" spans="1:1024" s="1" customFormat="1" ht="37.9" customHeight="1" x14ac:dyDescent="0.2">
      <c r="A51" s="1" t="s">
        <v>170</v>
      </c>
      <c r="B51" s="136" t="s">
        <v>34</v>
      </c>
      <c r="C51" s="145"/>
      <c r="D51" s="145"/>
      <c r="AMH51" s="131"/>
      <c r="AMI51" s="131"/>
      <c r="AMJ51" s="131"/>
    </row>
    <row r="52" spans="1:1024" s="1" customFormat="1" ht="49.5" x14ac:dyDescent="0.2">
      <c r="A52" s="1" t="s">
        <v>172</v>
      </c>
      <c r="B52" s="136" t="s">
        <v>12</v>
      </c>
      <c r="C52" s="145"/>
      <c r="D52" s="145"/>
      <c r="AMH52" s="131"/>
      <c r="AMI52" s="131"/>
      <c r="AMJ52" s="131"/>
    </row>
    <row r="53" spans="1:1024" s="1" customFormat="1" ht="16.5" customHeight="1" x14ac:dyDescent="0.2">
      <c r="A53" s="240" t="s">
        <v>174</v>
      </c>
      <c r="B53" s="240"/>
      <c r="C53" s="145"/>
      <c r="D53" s="145"/>
      <c r="AMH53" s="131"/>
      <c r="AMI53" s="131"/>
      <c r="AMJ53" s="131"/>
    </row>
    <row r="54" spans="1:1024" s="1" customFormat="1" ht="16.5" customHeight="1" x14ac:dyDescent="0.2">
      <c r="A54" s="239" t="s">
        <v>192</v>
      </c>
      <c r="B54" s="239"/>
      <c r="C54" s="143">
        <v>45</v>
      </c>
      <c r="D54" s="143">
        <v>45</v>
      </c>
      <c r="AMH54" s="131"/>
      <c r="AMI54" s="131"/>
      <c r="AMJ54" s="131"/>
    </row>
    <row r="55" spans="1:1024" s="1" customFormat="1" ht="16.5" customHeight="1" x14ac:dyDescent="0.2">
      <c r="A55" s="239" t="s">
        <v>193</v>
      </c>
      <c r="B55" s="239"/>
      <c r="C55" s="143">
        <v>10</v>
      </c>
      <c r="D55" s="143">
        <v>10</v>
      </c>
      <c r="AMH55" s="131"/>
      <c r="AMI55" s="131"/>
      <c r="AMJ55" s="131"/>
    </row>
    <row r="56" spans="1:1024" s="1" customFormat="1" ht="16.5" customHeight="1" x14ac:dyDescent="0.2">
      <c r="A56" s="239" t="s">
        <v>194</v>
      </c>
      <c r="B56" s="239"/>
      <c r="C56" s="143">
        <v>2</v>
      </c>
      <c r="D56" s="143">
        <v>2</v>
      </c>
      <c r="AMH56" s="131"/>
      <c r="AMI56" s="131"/>
      <c r="AMJ56" s="131"/>
    </row>
    <row r="57" spans="1:1024" s="1" customFormat="1" ht="16.5" customHeight="1" x14ac:dyDescent="0.2">
      <c r="A57" s="239" t="s">
        <v>195</v>
      </c>
      <c r="B57" s="239"/>
      <c r="C57" s="143">
        <v>160</v>
      </c>
      <c r="D57" s="143">
        <v>160</v>
      </c>
      <c r="AMH57" s="131"/>
      <c r="AMI57" s="131"/>
      <c r="AMJ57" s="131"/>
    </row>
    <row r="58" spans="1:1024" s="1" customFormat="1" ht="16.5" customHeight="1" x14ac:dyDescent="0.2">
      <c r="A58" s="239" t="s">
        <v>196</v>
      </c>
      <c r="B58" s="239"/>
      <c r="C58" s="143">
        <v>3</v>
      </c>
      <c r="D58" s="143">
        <v>3</v>
      </c>
      <c r="AMH58" s="131"/>
      <c r="AMI58" s="131"/>
      <c r="AMJ58" s="131"/>
    </row>
    <row r="59" spans="1:1024" s="1" customFormat="1" ht="16.5" customHeight="1" x14ac:dyDescent="0.2">
      <c r="A59" s="239" t="s">
        <v>197</v>
      </c>
      <c r="B59" s="239"/>
      <c r="C59" s="143">
        <v>1152</v>
      </c>
      <c r="D59" s="143">
        <v>1152</v>
      </c>
      <c r="AMH59" s="131"/>
      <c r="AMI59" s="131"/>
      <c r="AMJ59" s="131"/>
    </row>
    <row r="60" spans="1:1024" s="1" customFormat="1" ht="16.5" customHeight="1" x14ac:dyDescent="0.2">
      <c r="A60" s="239" t="s">
        <v>198</v>
      </c>
      <c r="B60" s="239"/>
      <c r="C60" s="143">
        <v>4</v>
      </c>
      <c r="D60" s="143">
        <v>4</v>
      </c>
      <c r="AMH60" s="131"/>
      <c r="AMI60" s="131"/>
      <c r="AMJ60" s="131"/>
    </row>
    <row r="61" spans="1:1024" s="1" customFormat="1" ht="16.5" customHeight="1" x14ac:dyDescent="0.2">
      <c r="A61" s="241" t="s">
        <v>177</v>
      </c>
      <c r="B61" s="241"/>
      <c r="C61" s="146">
        <v>9705.5</v>
      </c>
      <c r="D61" s="146">
        <v>9705.5</v>
      </c>
      <c r="AMH61" s="131"/>
      <c r="AMI61" s="131"/>
      <c r="AMJ61" s="131"/>
    </row>
    <row r="62" spans="1:1024" s="1" customFormat="1" ht="16.5" x14ac:dyDescent="0.2">
      <c r="C62" s="145"/>
      <c r="D62" s="145"/>
      <c r="AMH62" s="131"/>
      <c r="AMI62" s="131"/>
      <c r="AMJ62" s="131"/>
    </row>
    <row r="63" spans="1:1024" s="1" customFormat="1" ht="16.5" x14ac:dyDescent="0.2">
      <c r="A63" s="141" t="s">
        <v>157</v>
      </c>
      <c r="B63" s="141" t="s">
        <v>158</v>
      </c>
      <c r="C63" s="141"/>
      <c r="D63" s="141"/>
      <c r="AMH63" s="131"/>
      <c r="AMI63" s="131"/>
      <c r="AMJ63" s="131"/>
    </row>
    <row r="64" spans="1:1024" s="1" customFormat="1" ht="16.5" x14ac:dyDescent="0.2">
      <c r="A64" s="141" t="s">
        <v>199</v>
      </c>
      <c r="B64" s="144" t="s">
        <v>200</v>
      </c>
      <c r="C64" s="141"/>
      <c r="D64" s="141"/>
      <c r="AMH64" s="131"/>
      <c r="AMI64" s="131"/>
      <c r="AMJ64" s="131"/>
    </row>
    <row r="65" spans="1:1024" s="1" customFormat="1" ht="16.5" x14ac:dyDescent="0.2">
      <c r="B65" s="136"/>
      <c r="C65" s="141"/>
      <c r="D65" s="141"/>
      <c r="AMH65" s="131"/>
      <c r="AMI65" s="131"/>
      <c r="AMJ65" s="131"/>
    </row>
    <row r="66" spans="1:1024" s="1" customFormat="1" ht="16.5" x14ac:dyDescent="0.2">
      <c r="A66" s="141" t="s">
        <v>180</v>
      </c>
      <c r="B66" s="141"/>
      <c r="C66" s="141"/>
      <c r="D66" s="141"/>
      <c r="AMH66" s="131"/>
      <c r="AMI66" s="131"/>
      <c r="AMJ66" s="131"/>
    </row>
    <row r="67" spans="1:1024" s="1" customFormat="1" ht="16.5" x14ac:dyDescent="0.2">
      <c r="A67" s="141"/>
      <c r="B67" s="144"/>
      <c r="C67" s="141"/>
      <c r="D67" s="141"/>
      <c r="AMH67" s="131"/>
      <c r="AMI67" s="131"/>
      <c r="AMJ67" s="131"/>
    </row>
    <row r="68" spans="1:1024" s="1" customFormat="1" ht="50.25" customHeight="1" x14ac:dyDescent="0.2">
      <c r="A68" s="1" t="s">
        <v>161</v>
      </c>
      <c r="B68" s="136" t="s">
        <v>199</v>
      </c>
      <c r="C68" s="240" t="s">
        <v>162</v>
      </c>
      <c r="D68" s="240"/>
      <c r="AMH68" s="131"/>
      <c r="AMI68" s="131"/>
      <c r="AMJ68" s="131"/>
    </row>
    <row r="69" spans="1:1024" s="1" customFormat="1" ht="16.5" x14ac:dyDescent="0.2">
      <c r="A69" s="141" t="s">
        <v>163</v>
      </c>
      <c r="B69" s="141" t="s">
        <v>201</v>
      </c>
      <c r="C69" s="137" t="s">
        <v>164</v>
      </c>
      <c r="D69" s="137" t="s">
        <v>165</v>
      </c>
      <c r="AMH69" s="131"/>
      <c r="AMI69" s="131"/>
      <c r="AMJ69" s="131"/>
    </row>
    <row r="70" spans="1:1024" s="1" customFormat="1" ht="33" x14ac:dyDescent="0.2">
      <c r="A70" s="141" t="s">
        <v>166</v>
      </c>
      <c r="B70" s="144" t="s">
        <v>202</v>
      </c>
      <c r="C70" s="141"/>
      <c r="D70" s="141"/>
      <c r="AMH70" s="131"/>
      <c r="AMI70" s="131"/>
      <c r="AMJ70" s="131"/>
    </row>
    <row r="71" spans="1:1024" s="1" customFormat="1" ht="82.5" x14ac:dyDescent="0.2">
      <c r="A71" s="1" t="s">
        <v>168</v>
      </c>
      <c r="B71" s="136" t="s">
        <v>41</v>
      </c>
      <c r="C71" s="141"/>
      <c r="D71" s="141"/>
      <c r="AMH71" s="131"/>
      <c r="AMI71" s="131"/>
      <c r="AMJ71" s="131"/>
    </row>
    <row r="72" spans="1:1024" s="1" customFormat="1" ht="16.5" x14ac:dyDescent="0.2">
      <c r="A72" s="141" t="s">
        <v>170</v>
      </c>
      <c r="B72" s="141" t="s">
        <v>171</v>
      </c>
      <c r="C72" s="141"/>
      <c r="D72" s="141"/>
      <c r="AMH72" s="131"/>
      <c r="AMI72" s="131"/>
      <c r="AMJ72" s="131"/>
    </row>
    <row r="73" spans="1:1024" s="1" customFormat="1" ht="49.5" x14ac:dyDescent="0.2">
      <c r="A73" s="141" t="s">
        <v>172</v>
      </c>
      <c r="B73" s="144" t="s">
        <v>203</v>
      </c>
      <c r="C73" s="141"/>
      <c r="D73" s="141"/>
      <c r="AMH73" s="131"/>
      <c r="AMI73" s="131"/>
      <c r="AMJ73" s="131"/>
    </row>
    <row r="74" spans="1:1024" s="1" customFormat="1" ht="16.5" x14ac:dyDescent="0.2">
      <c r="A74" s="1" t="s">
        <v>174</v>
      </c>
      <c r="B74" s="136"/>
      <c r="C74" s="141"/>
      <c r="D74" s="141"/>
      <c r="AMH74" s="131"/>
      <c r="AMI74" s="131"/>
      <c r="AMJ74" s="131"/>
    </row>
    <row r="75" spans="1:1024" s="1" customFormat="1" ht="16.5" customHeight="1" x14ac:dyDescent="0.2">
      <c r="A75" s="239" t="s">
        <v>204</v>
      </c>
      <c r="B75" s="239"/>
      <c r="C75" s="141" t="s">
        <v>205</v>
      </c>
      <c r="D75" s="141" t="s">
        <v>205</v>
      </c>
      <c r="AMH75" s="131"/>
      <c r="AMI75" s="131"/>
      <c r="AMJ75" s="131"/>
    </row>
    <row r="76" spans="1:1024" s="1" customFormat="1" ht="16.5" customHeight="1" x14ac:dyDescent="0.2">
      <c r="A76" s="239" t="s">
        <v>206</v>
      </c>
      <c r="B76" s="239"/>
      <c r="C76" s="141" t="s">
        <v>205</v>
      </c>
      <c r="D76" s="141" t="s">
        <v>205</v>
      </c>
      <c r="AMH76" s="131"/>
      <c r="AMI76" s="131"/>
      <c r="AMJ76" s="131"/>
    </row>
    <row r="77" spans="1:1024" s="1" customFormat="1" ht="16.5" customHeight="1" x14ac:dyDescent="0.2">
      <c r="A77" s="241" t="s">
        <v>177</v>
      </c>
      <c r="B77" s="241"/>
      <c r="C77" s="140">
        <v>0</v>
      </c>
      <c r="D77" s="140">
        <v>-700</v>
      </c>
      <c r="AMH77" s="131"/>
      <c r="AMI77" s="131"/>
      <c r="AMJ77" s="131"/>
    </row>
    <row r="78" spans="1:1024" s="1" customFormat="1" ht="16.5" x14ac:dyDescent="0.2">
      <c r="C78" s="140"/>
      <c r="D78" s="140"/>
      <c r="AMH78" s="131"/>
      <c r="AMI78" s="131"/>
      <c r="AMJ78" s="131"/>
    </row>
    <row r="79" spans="1:1024" s="1" customFormat="1" ht="42.95" customHeight="1" x14ac:dyDescent="0.2">
      <c r="A79" s="244" t="s">
        <v>233</v>
      </c>
      <c r="B79" s="244"/>
      <c r="C79" s="244"/>
      <c r="D79" s="244"/>
      <c r="AMH79" s="131"/>
      <c r="AMI79" s="131"/>
      <c r="AMJ79" s="131"/>
    </row>
    <row r="80" spans="1:1024" s="1" customFormat="1" ht="16.5" x14ac:dyDescent="0.2">
      <c r="C80" s="140"/>
      <c r="D80" s="140"/>
      <c r="AMH80" s="131"/>
      <c r="AMI80" s="131"/>
      <c r="AMJ80" s="131"/>
    </row>
    <row r="81" spans="1:1024" s="1" customFormat="1" ht="16.5" customHeight="1" x14ac:dyDescent="0.2">
      <c r="A81" s="134" t="s">
        <v>157</v>
      </c>
      <c r="B81" s="238" t="s">
        <v>158</v>
      </c>
      <c r="C81" s="238"/>
      <c r="D81" s="238"/>
      <c r="AMH81" s="131"/>
      <c r="AMI81" s="131"/>
      <c r="AMJ81" s="131"/>
    </row>
    <row r="82" spans="1:1024" s="1" customFormat="1" ht="16.5" customHeight="1" x14ac:dyDescent="0.2">
      <c r="A82" s="136" t="s">
        <v>207</v>
      </c>
      <c r="B82" s="239" t="s">
        <v>208</v>
      </c>
      <c r="C82" s="239"/>
      <c r="D82" s="239"/>
      <c r="AMH82" s="131"/>
      <c r="AMI82" s="131"/>
      <c r="AMJ82" s="131"/>
    </row>
    <row r="83" spans="1:1024" s="1" customFormat="1" ht="16.5" x14ac:dyDescent="0.2">
      <c r="AMH83" s="131"/>
      <c r="AMI83" s="131"/>
      <c r="AMJ83" s="131"/>
    </row>
    <row r="84" spans="1:1024" s="1" customFormat="1" ht="61.5" customHeight="1" x14ac:dyDescent="0.2">
      <c r="A84" s="1" t="s">
        <v>161</v>
      </c>
      <c r="B84" s="136" t="s">
        <v>207</v>
      </c>
      <c r="C84" s="240" t="s">
        <v>125</v>
      </c>
      <c r="D84" s="240"/>
      <c r="AMH84" s="131"/>
      <c r="AMI84" s="131"/>
      <c r="AMJ84" s="131"/>
    </row>
    <row r="85" spans="1:1024" s="1" customFormat="1" ht="16.5" x14ac:dyDescent="0.2">
      <c r="A85" s="1" t="s">
        <v>163</v>
      </c>
      <c r="B85" s="136" t="s">
        <v>209</v>
      </c>
      <c r="C85" s="137" t="s">
        <v>164</v>
      </c>
      <c r="D85" s="137" t="s">
        <v>165</v>
      </c>
      <c r="AMH85" s="131"/>
      <c r="AMI85" s="131"/>
      <c r="AMJ85" s="131"/>
    </row>
    <row r="86" spans="1:1024" s="1" customFormat="1" ht="66" x14ac:dyDescent="0.2">
      <c r="A86" s="1" t="s">
        <v>166</v>
      </c>
      <c r="B86" s="136" t="s">
        <v>210</v>
      </c>
      <c r="AMH86" s="131"/>
      <c r="AMI86" s="131"/>
      <c r="AMJ86" s="131"/>
    </row>
    <row r="87" spans="1:1024" s="1" customFormat="1" ht="66" x14ac:dyDescent="0.2">
      <c r="A87" s="1" t="s">
        <v>168</v>
      </c>
      <c r="B87" s="136" t="s">
        <v>211</v>
      </c>
      <c r="AMH87" s="131"/>
      <c r="AMI87" s="131"/>
      <c r="AMJ87" s="131"/>
    </row>
    <row r="88" spans="1:1024" s="1" customFormat="1" ht="16.5" x14ac:dyDescent="0.2">
      <c r="A88" s="1" t="s">
        <v>170</v>
      </c>
      <c r="B88" s="136" t="s">
        <v>171</v>
      </c>
      <c r="AMH88" s="131"/>
      <c r="AMI88" s="131"/>
      <c r="AMJ88" s="131"/>
    </row>
    <row r="89" spans="1:1024" s="1" customFormat="1" ht="49.5" x14ac:dyDescent="0.2">
      <c r="A89" s="1" t="s">
        <v>212</v>
      </c>
      <c r="B89" s="136" t="s">
        <v>213</v>
      </c>
      <c r="AMH89" s="131"/>
      <c r="AMI89" s="131"/>
      <c r="AMJ89" s="131"/>
    </row>
    <row r="90" spans="1:1024" s="1" customFormat="1" ht="16.5" customHeight="1" x14ac:dyDescent="0.2">
      <c r="A90" s="240" t="s">
        <v>174</v>
      </c>
      <c r="B90" s="240"/>
      <c r="AMH90" s="131"/>
      <c r="AMI90" s="131"/>
      <c r="AMJ90" s="131"/>
    </row>
    <row r="91" spans="1:1024" s="1" customFormat="1" ht="16.5" customHeight="1" x14ac:dyDescent="0.2">
      <c r="A91" s="239" t="s">
        <v>214</v>
      </c>
      <c r="B91" s="239"/>
      <c r="C91" s="143"/>
      <c r="D91" s="143"/>
      <c r="AMH91" s="131"/>
      <c r="AMI91" s="131"/>
      <c r="AMJ91" s="131"/>
    </row>
    <row r="92" spans="1:1024" s="1" customFormat="1" ht="33" customHeight="1" x14ac:dyDescent="0.2">
      <c r="A92" s="239" t="s">
        <v>215</v>
      </c>
      <c r="B92" s="239"/>
      <c r="C92" s="143"/>
      <c r="D92" s="143"/>
      <c r="AMH92" s="131"/>
      <c r="AMI92" s="131"/>
      <c r="AMJ92" s="131"/>
    </row>
    <row r="93" spans="1:1024" s="1" customFormat="1" ht="33" customHeight="1" x14ac:dyDescent="0.2">
      <c r="A93" s="239" t="s">
        <v>216</v>
      </c>
      <c r="B93" s="239"/>
      <c r="C93" s="143"/>
      <c r="D93" s="143"/>
      <c r="AMH93" s="131"/>
      <c r="AMI93" s="131"/>
      <c r="AMJ93" s="131"/>
    </row>
    <row r="94" spans="1:1024" s="1" customFormat="1" ht="33" customHeight="1" x14ac:dyDescent="0.2">
      <c r="A94" s="239" t="s">
        <v>217</v>
      </c>
      <c r="B94" s="239"/>
      <c r="C94" s="143"/>
      <c r="D94" s="143"/>
      <c r="AMH94" s="131"/>
      <c r="AMI94" s="131"/>
      <c r="AMJ94" s="131"/>
    </row>
    <row r="95" spans="1:1024" s="1" customFormat="1" ht="33" customHeight="1" x14ac:dyDescent="0.2">
      <c r="A95" s="239" t="s">
        <v>218</v>
      </c>
      <c r="B95" s="239"/>
      <c r="C95" s="143">
        <v>790.8</v>
      </c>
      <c r="D95" s="143">
        <v>790.8</v>
      </c>
      <c r="AMH95" s="131"/>
      <c r="AMI95" s="131"/>
      <c r="AMJ95" s="131"/>
    </row>
    <row r="96" spans="1:1024" s="1" customFormat="1" ht="33" customHeight="1" x14ac:dyDescent="0.2">
      <c r="A96" s="239" t="s">
        <v>219</v>
      </c>
      <c r="B96" s="239"/>
      <c r="C96" s="143"/>
      <c r="D96" s="143"/>
      <c r="AMH96" s="131"/>
      <c r="AMI96" s="131"/>
      <c r="AMJ96" s="131"/>
    </row>
    <row r="97" spans="1:1024" s="1" customFormat="1" ht="33" customHeight="1" x14ac:dyDescent="0.2">
      <c r="A97" s="239" t="s">
        <v>220</v>
      </c>
      <c r="B97" s="239"/>
      <c r="C97" s="143"/>
      <c r="D97" s="143"/>
      <c r="AMH97" s="131"/>
      <c r="AMI97" s="131"/>
      <c r="AMJ97" s="131"/>
    </row>
    <row r="98" spans="1:1024" s="1" customFormat="1" ht="48" customHeight="1" x14ac:dyDescent="0.2">
      <c r="A98" s="239" t="s">
        <v>221</v>
      </c>
      <c r="B98" s="239"/>
      <c r="C98" s="143"/>
      <c r="D98" s="143"/>
      <c r="AMH98" s="131"/>
      <c r="AMI98" s="131"/>
      <c r="AMJ98" s="131"/>
    </row>
    <row r="99" spans="1:1024" s="1" customFormat="1" ht="33" customHeight="1" x14ac:dyDescent="0.2">
      <c r="A99" s="239" t="s">
        <v>222</v>
      </c>
      <c r="B99" s="239"/>
      <c r="C99" s="143"/>
      <c r="D99" s="143"/>
      <c r="AMH99" s="131"/>
      <c r="AMI99" s="131"/>
      <c r="AMJ99" s="131"/>
    </row>
    <row r="100" spans="1:1024" s="1" customFormat="1" ht="33" customHeight="1" x14ac:dyDescent="0.2">
      <c r="A100" s="239" t="s">
        <v>223</v>
      </c>
      <c r="B100" s="239"/>
      <c r="C100" s="143">
        <v>1</v>
      </c>
      <c r="D100" s="143">
        <v>1</v>
      </c>
      <c r="AMH100" s="131"/>
      <c r="AMI100" s="131"/>
      <c r="AMJ100" s="131"/>
    </row>
    <row r="101" spans="1:1024" s="1" customFormat="1" ht="33" customHeight="1" x14ac:dyDescent="0.2">
      <c r="A101" s="241" t="s">
        <v>177</v>
      </c>
      <c r="B101" s="241"/>
      <c r="C101" s="140">
        <v>3268.8</v>
      </c>
      <c r="D101" s="140">
        <v>5720.4</v>
      </c>
      <c r="AMH101" s="131"/>
      <c r="AMI101" s="131"/>
      <c r="AMJ101" s="131"/>
    </row>
    <row r="102" spans="1:1024" s="1" customFormat="1" ht="22.35" customHeight="1" x14ac:dyDescent="0.2">
      <c r="A102" s="139"/>
      <c r="B102" s="147" t="s">
        <v>234</v>
      </c>
      <c r="C102" s="140"/>
      <c r="D102" s="140"/>
      <c r="AMH102" s="131"/>
      <c r="AMI102" s="131"/>
      <c r="AMJ102" s="131"/>
    </row>
    <row r="103" spans="1:1024" s="1" customFormat="1" ht="22.35" customHeight="1" x14ac:dyDescent="0.2">
      <c r="A103" s="139"/>
      <c r="B103" s="139"/>
      <c r="C103" s="140"/>
      <c r="D103" s="140"/>
      <c r="AMH103" s="131"/>
      <c r="AMI103" s="131"/>
      <c r="AMJ103" s="131"/>
    </row>
    <row r="104" spans="1:1024" s="149" customFormat="1" ht="16.350000000000001" customHeight="1" x14ac:dyDescent="0.2">
      <c r="A104" s="134" t="s">
        <v>157</v>
      </c>
      <c r="B104" s="238" t="s">
        <v>158</v>
      </c>
      <c r="C104" s="238"/>
      <c r="D104" s="238"/>
      <c r="AMI104"/>
      <c r="AMJ104"/>
    </row>
    <row r="105" spans="1:1024" s="149" customFormat="1" ht="16.350000000000001" customHeight="1" x14ac:dyDescent="0.2">
      <c r="A105" s="136" t="s">
        <v>225</v>
      </c>
      <c r="B105" s="239" t="s">
        <v>226</v>
      </c>
      <c r="C105" s="239"/>
      <c r="D105" s="239"/>
      <c r="AMI105"/>
      <c r="AMJ105"/>
    </row>
    <row r="106" spans="1:1024" s="149" customFormat="1" ht="16.5" x14ac:dyDescent="0.2">
      <c r="A106" s="1"/>
      <c r="B106" s="1"/>
      <c r="C106" s="1"/>
      <c r="D106" s="1"/>
      <c r="AMI106"/>
      <c r="AMJ106"/>
    </row>
    <row r="107" spans="1:1024" s="149" customFormat="1" ht="16.350000000000001" customHeight="1" x14ac:dyDescent="0.2">
      <c r="A107" s="238" t="s">
        <v>180</v>
      </c>
      <c r="B107" s="238"/>
      <c r="C107" s="238"/>
      <c r="D107" s="238"/>
      <c r="AMI107"/>
      <c r="AMJ107"/>
    </row>
    <row r="108" spans="1:1024" s="149" customFormat="1" ht="16.5" x14ac:dyDescent="0.2">
      <c r="A108" s="1"/>
      <c r="B108" s="1"/>
      <c r="C108" s="1"/>
      <c r="D108" s="1"/>
      <c r="AMI108"/>
      <c r="AMJ108"/>
    </row>
    <row r="109" spans="1:1024" s="149" customFormat="1" ht="50.45" customHeight="1" x14ac:dyDescent="0.2">
      <c r="A109" s="1" t="s">
        <v>161</v>
      </c>
      <c r="B109" s="136" t="s">
        <v>225</v>
      </c>
      <c r="C109" s="240" t="s">
        <v>125</v>
      </c>
      <c r="D109" s="240"/>
      <c r="AMI109"/>
      <c r="AMJ109"/>
    </row>
    <row r="110" spans="1:1024" s="149" customFormat="1" ht="27.95" customHeight="1" x14ac:dyDescent="0.2">
      <c r="A110" s="1" t="s">
        <v>163</v>
      </c>
      <c r="B110" s="136" t="s">
        <v>227</v>
      </c>
      <c r="C110" s="137" t="s">
        <v>164</v>
      </c>
      <c r="D110" s="137" t="s">
        <v>165</v>
      </c>
      <c r="AMI110"/>
      <c r="AMJ110"/>
    </row>
    <row r="111" spans="1:1024" s="149" customFormat="1" ht="16.5" x14ac:dyDescent="0.2">
      <c r="A111" s="1" t="s">
        <v>166</v>
      </c>
      <c r="B111" s="136" t="s">
        <v>226</v>
      </c>
      <c r="C111" s="1"/>
      <c r="D111" s="1"/>
      <c r="AMI111"/>
      <c r="AMJ111"/>
    </row>
    <row r="112" spans="1:1024" s="149" customFormat="1" ht="66" x14ac:dyDescent="0.2">
      <c r="A112" s="1" t="s">
        <v>168</v>
      </c>
      <c r="B112" s="136" t="s">
        <v>228</v>
      </c>
      <c r="C112" s="1"/>
      <c r="D112" s="1"/>
      <c r="AMI112"/>
      <c r="AMJ112"/>
    </row>
    <row r="113" spans="1:1024" s="149" customFormat="1" ht="16.5" x14ac:dyDescent="0.2">
      <c r="A113" s="1" t="s">
        <v>170</v>
      </c>
      <c r="B113" s="136" t="s">
        <v>171</v>
      </c>
      <c r="C113" s="1"/>
      <c r="D113" s="1"/>
      <c r="AMI113"/>
      <c r="AMJ113"/>
    </row>
    <row r="114" spans="1:1024" s="149" customFormat="1" ht="16.5" x14ac:dyDescent="0.2">
      <c r="A114" s="1" t="s">
        <v>205</v>
      </c>
      <c r="B114" s="136" t="s">
        <v>174</v>
      </c>
      <c r="C114" s="1"/>
      <c r="D114" s="1"/>
      <c r="AMI114"/>
      <c r="AMJ114"/>
    </row>
    <row r="115" spans="1:1024" s="149" customFormat="1" ht="16.350000000000001" customHeight="1" x14ac:dyDescent="0.2">
      <c r="A115" s="240" t="s">
        <v>174</v>
      </c>
      <c r="B115" s="240"/>
      <c r="C115" s="1"/>
      <c r="D115" s="1"/>
      <c r="AMI115"/>
      <c r="AMJ115"/>
    </row>
    <row r="116" spans="1:1024" s="149" customFormat="1" ht="24.75" customHeight="1" x14ac:dyDescent="0.2">
      <c r="A116" s="241" t="s">
        <v>177</v>
      </c>
      <c r="B116" s="241"/>
      <c r="C116" s="146">
        <v>9705.5</v>
      </c>
      <c r="D116" s="146">
        <v>9705.7000000000007</v>
      </c>
      <c r="AMI116"/>
      <c r="AMJ116"/>
    </row>
    <row r="117" spans="1:1024" s="149" customFormat="1" ht="19.5" customHeight="1" x14ac:dyDescent="0.2">
      <c r="A117" s="1"/>
      <c r="B117" s="1"/>
      <c r="C117" s="143"/>
      <c r="D117" s="143"/>
      <c r="AMI117"/>
      <c r="AMJ117"/>
    </row>
    <row r="118" spans="1:1024" s="149" customFormat="1" ht="16.350000000000001" customHeight="1" x14ac:dyDescent="0.2">
      <c r="A118" s="238" t="s">
        <v>180</v>
      </c>
      <c r="B118" s="238"/>
      <c r="C118" s="238"/>
      <c r="D118" s="238"/>
      <c r="AMI118"/>
      <c r="AMJ118"/>
    </row>
    <row r="119" spans="1:1024" s="149" customFormat="1" ht="16.5" x14ac:dyDescent="0.2">
      <c r="A119" s="1"/>
      <c r="B119" s="1"/>
      <c r="C119" s="1"/>
      <c r="D119" s="1"/>
      <c r="AMI119"/>
      <c r="AMJ119"/>
    </row>
    <row r="120" spans="1:1024" s="149" customFormat="1" ht="54.2" customHeight="1" x14ac:dyDescent="0.2">
      <c r="A120" s="1" t="s">
        <v>161</v>
      </c>
      <c r="B120" s="136" t="s">
        <v>225</v>
      </c>
      <c r="C120" s="240" t="s">
        <v>229</v>
      </c>
      <c r="D120" s="240"/>
      <c r="AMI120"/>
      <c r="AMJ120"/>
    </row>
    <row r="121" spans="1:1024" s="149" customFormat="1" ht="23.65" customHeight="1" x14ac:dyDescent="0.2">
      <c r="A121" s="1" t="s">
        <v>163</v>
      </c>
      <c r="B121" s="136" t="s">
        <v>227</v>
      </c>
      <c r="C121" s="137" t="s">
        <v>164</v>
      </c>
      <c r="D121" s="137" t="s">
        <v>165</v>
      </c>
      <c r="AMI121"/>
      <c r="AMJ121"/>
    </row>
    <row r="122" spans="1:1024" s="149" customFormat="1" ht="16.5" x14ac:dyDescent="0.2">
      <c r="A122" s="1" t="s">
        <v>166</v>
      </c>
      <c r="B122" s="136" t="s">
        <v>226</v>
      </c>
      <c r="C122" s="1"/>
      <c r="D122" s="1"/>
      <c r="AMI122"/>
      <c r="AMJ122"/>
    </row>
    <row r="123" spans="1:1024" s="149" customFormat="1" ht="66" x14ac:dyDescent="0.2">
      <c r="A123" s="1" t="s">
        <v>168</v>
      </c>
      <c r="B123" s="136" t="s">
        <v>228</v>
      </c>
      <c r="C123" s="1"/>
      <c r="D123" s="1"/>
      <c r="AMI123"/>
      <c r="AMJ123"/>
    </row>
    <row r="124" spans="1:1024" s="149" customFormat="1" ht="16.5" x14ac:dyDescent="0.2">
      <c r="A124" s="1" t="s">
        <v>170</v>
      </c>
      <c r="B124" s="136" t="s">
        <v>171</v>
      </c>
      <c r="C124" s="1"/>
      <c r="D124" s="1"/>
      <c r="AMI124"/>
      <c r="AMJ124"/>
    </row>
    <row r="125" spans="1:1024" s="149" customFormat="1" ht="16.5" x14ac:dyDescent="0.2">
      <c r="A125" s="1" t="s">
        <v>205</v>
      </c>
      <c r="B125" s="136" t="s">
        <v>174</v>
      </c>
      <c r="C125" s="1"/>
      <c r="D125" s="1"/>
      <c r="AMI125"/>
      <c r="AMJ125"/>
    </row>
    <row r="126" spans="1:1024" s="149" customFormat="1" ht="16.350000000000001" customHeight="1" x14ac:dyDescent="0.2">
      <c r="A126" s="240" t="s">
        <v>174</v>
      </c>
      <c r="B126" s="240"/>
      <c r="C126" s="1"/>
      <c r="D126" s="1"/>
      <c r="AMI126"/>
      <c r="AMJ126"/>
    </row>
    <row r="127" spans="1:1024" s="149" customFormat="1" ht="30.75" customHeight="1" x14ac:dyDescent="0.2">
      <c r="A127" s="241" t="s">
        <v>177</v>
      </c>
      <c r="B127" s="241"/>
      <c r="C127" s="140">
        <v>-9705.5</v>
      </c>
      <c r="D127" s="140">
        <v>-9705.5</v>
      </c>
      <c r="AMI127"/>
      <c r="AMJ127"/>
    </row>
  </sheetData>
  <mergeCells count="63">
    <mergeCell ref="C120:D120"/>
    <mergeCell ref="A126:B126"/>
    <mergeCell ref="A127:B127"/>
    <mergeCell ref="A107:D107"/>
    <mergeCell ref="C109:D109"/>
    <mergeCell ref="A115:B115"/>
    <mergeCell ref="A116:B116"/>
    <mergeCell ref="A118:D118"/>
    <mergeCell ref="A99:B99"/>
    <mergeCell ref="A100:B100"/>
    <mergeCell ref="A101:B101"/>
    <mergeCell ref="B104:D104"/>
    <mergeCell ref="B105:D105"/>
    <mergeCell ref="A94:B94"/>
    <mergeCell ref="A95:B95"/>
    <mergeCell ref="A96:B96"/>
    <mergeCell ref="A97:B97"/>
    <mergeCell ref="A98:B98"/>
    <mergeCell ref="C84:D84"/>
    <mergeCell ref="A90:B90"/>
    <mergeCell ref="A91:B91"/>
    <mergeCell ref="A92:B92"/>
    <mergeCell ref="A93:B93"/>
    <mergeCell ref="A76:B76"/>
    <mergeCell ref="A77:B77"/>
    <mergeCell ref="A79:D79"/>
    <mergeCell ref="B81:D81"/>
    <mergeCell ref="B82:D82"/>
    <mergeCell ref="A59:B59"/>
    <mergeCell ref="A60:B60"/>
    <mergeCell ref="A61:B61"/>
    <mergeCell ref="C68:D68"/>
    <mergeCell ref="A75:B75"/>
    <mergeCell ref="A54:B54"/>
    <mergeCell ref="A55:B55"/>
    <mergeCell ref="A56:B56"/>
    <mergeCell ref="A57:B57"/>
    <mergeCell ref="A58:B58"/>
    <mergeCell ref="A43:B43"/>
    <mergeCell ref="A44:B44"/>
    <mergeCell ref="A46:B46"/>
    <mergeCell ref="C47:D47"/>
    <mergeCell ref="A53:B53"/>
    <mergeCell ref="A32:B32"/>
    <mergeCell ref="A33:B33"/>
    <mergeCell ref="A34:B34"/>
    <mergeCell ref="C36:D36"/>
    <mergeCell ref="A42:B42"/>
    <mergeCell ref="A20:B20"/>
    <mergeCell ref="B23:C23"/>
    <mergeCell ref="B24:C24"/>
    <mergeCell ref="A25:B25"/>
    <mergeCell ref="C26:D26"/>
    <mergeCell ref="B10:D10"/>
    <mergeCell ref="C11:D11"/>
    <mergeCell ref="A17:B17"/>
    <mergeCell ref="A18:B18"/>
    <mergeCell ref="A19:B19"/>
    <mergeCell ref="C2:D2"/>
    <mergeCell ref="A3:D3"/>
    <mergeCell ref="A4:D4"/>
    <mergeCell ref="A6:D6"/>
    <mergeCell ref="B9:D9"/>
  </mergeCells>
  <pageMargins left="0.7" right="0.7" top="0.75" bottom="0.75" header="0.51180555555555496" footer="0.51180555555555496"/>
  <pageSetup paperSize="9" scale="85" firstPageNumber="0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78"/>
  <sheetViews>
    <sheetView tabSelected="1" view="pageBreakPreview" topLeftCell="A67" zoomScale="120" zoomScaleNormal="145" zoomScalePageLayoutView="120" workbookViewId="0">
      <selection activeCell="D83" sqref="D83"/>
    </sheetView>
  </sheetViews>
  <sheetFormatPr defaultColWidth="9.140625" defaultRowHeight="16.5" x14ac:dyDescent="0.2"/>
  <cols>
    <col min="1" max="1" width="15.28515625" style="152" customWidth="1"/>
    <col min="2" max="2" width="66.28515625" style="153" customWidth="1"/>
    <col min="3" max="3" width="11.5703125" style="154" customWidth="1"/>
    <col min="4" max="4" width="11.85546875" style="154" customWidth="1"/>
    <col min="5" max="5" width="18.140625" style="155" customWidth="1"/>
    <col min="6" max="6" width="16.85546875" style="155" customWidth="1"/>
    <col min="7" max="7" width="13.42578125" style="155" customWidth="1"/>
    <col min="8" max="8" width="15.28515625" style="153" customWidth="1"/>
    <col min="9" max="1024" width="9.140625" style="153"/>
  </cols>
  <sheetData>
    <row r="1" spans="1:7" s="157" customFormat="1" ht="16.5" customHeight="1" x14ac:dyDescent="0.2">
      <c r="A1" s="156"/>
      <c r="B1" s="245" t="s">
        <v>235</v>
      </c>
      <c r="C1" s="245"/>
      <c r="D1" s="245"/>
      <c r="E1" s="245"/>
      <c r="F1" s="245"/>
      <c r="G1" s="245"/>
    </row>
    <row r="2" spans="1:7" s="157" customFormat="1" ht="16.5" customHeight="1" x14ac:dyDescent="0.2">
      <c r="A2" s="245" t="s">
        <v>236</v>
      </c>
      <c r="B2" s="245"/>
      <c r="C2" s="245"/>
      <c r="D2" s="245"/>
      <c r="E2" s="245"/>
      <c r="F2" s="245"/>
      <c r="G2" s="245"/>
    </row>
    <row r="3" spans="1:7" s="157" customFormat="1" ht="16.5" customHeight="1" x14ac:dyDescent="0.2">
      <c r="A3" s="245" t="s">
        <v>135</v>
      </c>
      <c r="B3" s="245"/>
      <c r="C3" s="245"/>
      <c r="D3" s="245"/>
      <c r="E3" s="245"/>
      <c r="F3" s="245"/>
      <c r="G3" s="245"/>
    </row>
    <row r="4" spans="1:7" ht="48" customHeight="1" x14ac:dyDescent="0.2">
      <c r="A4" s="246" t="s">
        <v>237</v>
      </c>
      <c r="B4" s="246"/>
      <c r="C4" s="246"/>
      <c r="D4" s="246"/>
      <c r="E4" s="246"/>
      <c r="F4" s="246"/>
      <c r="G4" s="246"/>
    </row>
    <row r="5" spans="1:7" ht="104.25" customHeight="1" x14ac:dyDescent="0.2">
      <c r="A5" s="247" t="s">
        <v>238</v>
      </c>
      <c r="B5" s="247" t="s">
        <v>239</v>
      </c>
      <c r="C5" s="247" t="s">
        <v>240</v>
      </c>
      <c r="D5" s="247" t="s">
        <v>241</v>
      </c>
      <c r="E5" s="248" t="s">
        <v>242</v>
      </c>
      <c r="F5" s="248" t="s">
        <v>6</v>
      </c>
      <c r="G5" s="248"/>
    </row>
    <row r="6" spans="1:7" ht="49.5" x14ac:dyDescent="0.2">
      <c r="A6" s="247"/>
      <c r="B6" s="247"/>
      <c r="C6" s="247"/>
      <c r="D6" s="247"/>
      <c r="E6" s="248"/>
      <c r="F6" s="159" t="s">
        <v>243</v>
      </c>
      <c r="G6" s="160" t="s">
        <v>244</v>
      </c>
    </row>
    <row r="7" spans="1:7" s="162" customFormat="1" ht="16.5" customHeight="1" x14ac:dyDescent="0.2">
      <c r="A7" s="249" t="s">
        <v>12</v>
      </c>
      <c r="B7" s="249"/>
      <c r="C7" s="249"/>
      <c r="D7" s="249"/>
      <c r="E7" s="249"/>
      <c r="F7" s="249"/>
      <c r="G7" s="161">
        <f>SUM(G9+G32+G70+G76)</f>
        <v>17455.5</v>
      </c>
    </row>
    <row r="8" spans="1:7" x14ac:dyDescent="0.2">
      <c r="A8" s="163" t="s">
        <v>245</v>
      </c>
      <c r="B8" s="164" t="s">
        <v>246</v>
      </c>
      <c r="C8" s="164" t="s">
        <v>247</v>
      </c>
      <c r="D8" s="250"/>
      <c r="E8" s="250"/>
      <c r="F8" s="250"/>
      <c r="G8" s="165"/>
    </row>
    <row r="9" spans="1:7" ht="32.25" customHeight="1" x14ac:dyDescent="0.2">
      <c r="A9" s="166" t="s">
        <v>248</v>
      </c>
      <c r="B9" s="251" t="s">
        <v>107</v>
      </c>
      <c r="C9" s="251"/>
      <c r="D9" s="251"/>
      <c r="E9" s="251"/>
      <c r="F9" s="251"/>
      <c r="G9" s="161">
        <f>SUM(G11:G30)</f>
        <v>9705.5</v>
      </c>
    </row>
    <row r="10" spans="1:7" ht="22.5" customHeight="1" x14ac:dyDescent="0.2">
      <c r="A10" s="252" t="s">
        <v>249</v>
      </c>
      <c r="B10" s="252"/>
      <c r="C10" s="252"/>
      <c r="D10" s="252"/>
      <c r="E10" s="252"/>
      <c r="F10" s="252"/>
      <c r="G10" s="167"/>
    </row>
    <row r="11" spans="1:7" ht="22.5" customHeight="1" x14ac:dyDescent="0.3">
      <c r="A11" s="70" t="s">
        <v>250</v>
      </c>
      <c r="B11" s="6" t="s">
        <v>251</v>
      </c>
      <c r="C11" s="168" t="s">
        <v>252</v>
      </c>
      <c r="D11" s="168" t="s">
        <v>253</v>
      </c>
      <c r="E11" s="169">
        <v>69000</v>
      </c>
      <c r="F11" s="170">
        <v>10</v>
      </c>
      <c r="G11" s="171">
        <f t="shared" ref="G11:G30" si="0">+E11*F11/1000</f>
        <v>690</v>
      </c>
    </row>
    <row r="12" spans="1:7" ht="22.5" customHeight="1" x14ac:dyDescent="0.3">
      <c r="A12" s="70" t="s">
        <v>254</v>
      </c>
      <c r="B12" s="6" t="s">
        <v>251</v>
      </c>
      <c r="C12" s="168" t="s">
        <v>252</v>
      </c>
      <c r="D12" s="168" t="s">
        <v>253</v>
      </c>
      <c r="E12" s="172">
        <v>25500</v>
      </c>
      <c r="F12" s="173">
        <v>35</v>
      </c>
      <c r="G12" s="171">
        <f t="shared" si="0"/>
        <v>892.5</v>
      </c>
    </row>
    <row r="13" spans="1:7" ht="22.5" customHeight="1" x14ac:dyDescent="0.3">
      <c r="A13" s="70" t="s">
        <v>255</v>
      </c>
      <c r="B13" s="174" t="s">
        <v>256</v>
      </c>
      <c r="C13" s="168" t="s">
        <v>252</v>
      </c>
      <c r="D13" s="168" t="s">
        <v>253</v>
      </c>
      <c r="E13" s="172">
        <v>540000</v>
      </c>
      <c r="F13" s="173">
        <v>5</v>
      </c>
      <c r="G13" s="171">
        <f t="shared" si="0"/>
        <v>2700</v>
      </c>
    </row>
    <row r="14" spans="1:7" ht="22.5" customHeight="1" x14ac:dyDescent="0.3">
      <c r="A14" s="70" t="s">
        <v>257</v>
      </c>
      <c r="B14" s="174" t="s">
        <v>256</v>
      </c>
      <c r="C14" s="168" t="s">
        <v>252</v>
      </c>
      <c r="D14" s="168" t="s">
        <v>253</v>
      </c>
      <c r="E14" s="172">
        <v>650000</v>
      </c>
      <c r="F14" s="173">
        <v>3</v>
      </c>
      <c r="G14" s="171">
        <f t="shared" si="0"/>
        <v>1950</v>
      </c>
    </row>
    <row r="15" spans="1:7" ht="25.5" customHeight="1" x14ac:dyDescent="0.3">
      <c r="A15" s="70" t="s">
        <v>258</v>
      </c>
      <c r="B15" s="174" t="s">
        <v>259</v>
      </c>
      <c r="C15" s="168" t="s">
        <v>252</v>
      </c>
      <c r="D15" s="168" t="s">
        <v>253</v>
      </c>
      <c r="E15" s="172">
        <v>55000</v>
      </c>
      <c r="F15" s="173">
        <v>2</v>
      </c>
      <c r="G15" s="171">
        <f t="shared" si="0"/>
        <v>110</v>
      </c>
    </row>
    <row r="16" spans="1:7" ht="16.5" customHeight="1" x14ac:dyDescent="0.3">
      <c r="A16" s="175">
        <v>39515440</v>
      </c>
      <c r="B16" s="40" t="s">
        <v>260</v>
      </c>
      <c r="C16" s="168" t="s">
        <v>261</v>
      </c>
      <c r="D16" s="168" t="s">
        <v>262</v>
      </c>
      <c r="E16" s="170">
        <v>5500</v>
      </c>
      <c r="F16" s="172">
        <v>160</v>
      </c>
      <c r="G16" s="171">
        <f t="shared" si="0"/>
        <v>880</v>
      </c>
    </row>
    <row r="17" spans="1:7" ht="17.25" customHeight="1" x14ac:dyDescent="0.2">
      <c r="A17" s="176">
        <v>39121360</v>
      </c>
      <c r="B17" s="40" t="s">
        <v>263</v>
      </c>
      <c r="C17" s="168" t="s">
        <v>261</v>
      </c>
      <c r="D17" s="168" t="s">
        <v>253</v>
      </c>
      <c r="E17" s="170">
        <v>175000</v>
      </c>
      <c r="F17" s="172">
        <v>2</v>
      </c>
      <c r="G17" s="171">
        <f t="shared" si="0"/>
        <v>350</v>
      </c>
    </row>
    <row r="18" spans="1:7" ht="17.25" customHeight="1" x14ac:dyDescent="0.3">
      <c r="A18" s="177">
        <v>39121330</v>
      </c>
      <c r="B18" s="56" t="s">
        <v>264</v>
      </c>
      <c r="C18" s="168" t="s">
        <v>261</v>
      </c>
      <c r="D18" s="168" t="s">
        <v>253</v>
      </c>
      <c r="E18" s="170">
        <v>220000</v>
      </c>
      <c r="F18" s="172">
        <v>1</v>
      </c>
      <c r="G18" s="171">
        <f t="shared" si="0"/>
        <v>220</v>
      </c>
    </row>
    <row r="19" spans="1:7" ht="17.25" customHeight="1" x14ac:dyDescent="0.3">
      <c r="A19" s="177">
        <v>39141260</v>
      </c>
      <c r="B19" s="56" t="s">
        <v>265</v>
      </c>
      <c r="C19" s="168" t="s">
        <v>266</v>
      </c>
      <c r="D19" s="168" t="s">
        <v>253</v>
      </c>
      <c r="E19" s="170">
        <v>70000</v>
      </c>
      <c r="F19" s="172">
        <v>1</v>
      </c>
      <c r="G19" s="171">
        <f t="shared" si="0"/>
        <v>70</v>
      </c>
    </row>
    <row r="20" spans="1:7" ht="17.25" customHeight="1" x14ac:dyDescent="0.3">
      <c r="A20" s="177">
        <v>39121400</v>
      </c>
      <c r="B20" s="56" t="s">
        <v>267</v>
      </c>
      <c r="C20" s="168" t="s">
        <v>266</v>
      </c>
      <c r="D20" s="168" t="s">
        <v>253</v>
      </c>
      <c r="E20" s="170">
        <v>40000</v>
      </c>
      <c r="F20" s="172">
        <v>1</v>
      </c>
      <c r="G20" s="171">
        <f t="shared" si="0"/>
        <v>40</v>
      </c>
    </row>
    <row r="21" spans="1:7" ht="17.25" customHeight="1" x14ac:dyDescent="0.2">
      <c r="A21" s="177">
        <v>32421300</v>
      </c>
      <c r="B21" s="178" t="s">
        <v>256</v>
      </c>
      <c r="C21" s="168" t="s">
        <v>261</v>
      </c>
      <c r="D21" s="158" t="s">
        <v>253</v>
      </c>
      <c r="E21" s="170">
        <v>130000</v>
      </c>
      <c r="F21" s="179">
        <v>1</v>
      </c>
      <c r="G21" s="171">
        <f t="shared" si="0"/>
        <v>130</v>
      </c>
    </row>
    <row r="22" spans="1:7" ht="17.25" customHeight="1" x14ac:dyDescent="0.2">
      <c r="A22" s="177">
        <v>32421300</v>
      </c>
      <c r="B22" s="178" t="s">
        <v>256</v>
      </c>
      <c r="C22" s="168" t="s">
        <v>338</v>
      </c>
      <c r="D22" s="158" t="s">
        <v>253</v>
      </c>
      <c r="E22" s="170">
        <v>540000</v>
      </c>
      <c r="F22" s="179">
        <v>1</v>
      </c>
      <c r="G22" s="171">
        <f t="shared" si="0"/>
        <v>540</v>
      </c>
    </row>
    <row r="23" spans="1:7" ht="17.25" customHeight="1" x14ac:dyDescent="0.3">
      <c r="A23" s="177">
        <v>32421200</v>
      </c>
      <c r="B23" s="70" t="s">
        <v>268</v>
      </c>
      <c r="C23" s="168" t="s">
        <v>261</v>
      </c>
      <c r="D23" s="158" t="s">
        <v>253</v>
      </c>
      <c r="E23" s="170">
        <v>15000</v>
      </c>
      <c r="F23" s="179">
        <v>20</v>
      </c>
      <c r="G23" s="171">
        <f t="shared" si="0"/>
        <v>300</v>
      </c>
    </row>
    <row r="24" spans="1:7" ht="17.25" customHeight="1" x14ac:dyDescent="0.3">
      <c r="A24" s="177">
        <v>32421200</v>
      </c>
      <c r="B24" s="70" t="s">
        <v>268</v>
      </c>
      <c r="C24" s="168" t="s">
        <v>261</v>
      </c>
      <c r="D24" s="158" t="s">
        <v>253</v>
      </c>
      <c r="E24" s="170">
        <v>600</v>
      </c>
      <c r="F24" s="179">
        <v>30</v>
      </c>
      <c r="G24" s="171">
        <f t="shared" si="0"/>
        <v>18</v>
      </c>
    </row>
    <row r="25" spans="1:7" ht="17.25" customHeight="1" x14ac:dyDescent="0.3">
      <c r="A25" s="177">
        <v>32421200</v>
      </c>
      <c r="B25" s="70" t="s">
        <v>268</v>
      </c>
      <c r="C25" s="168" t="s">
        <v>261</v>
      </c>
      <c r="D25" s="158" t="s">
        <v>253</v>
      </c>
      <c r="E25" s="170">
        <v>100</v>
      </c>
      <c r="F25" s="179">
        <v>300</v>
      </c>
      <c r="G25" s="171">
        <f t="shared" si="0"/>
        <v>30</v>
      </c>
    </row>
    <row r="26" spans="1:7" ht="17.25" customHeight="1" x14ac:dyDescent="0.3">
      <c r="A26" s="177">
        <v>32421200</v>
      </c>
      <c r="B26" s="70" t="s">
        <v>268</v>
      </c>
      <c r="C26" s="168" t="s">
        <v>261</v>
      </c>
      <c r="D26" s="158" t="s">
        <v>253</v>
      </c>
      <c r="E26" s="170">
        <v>70000</v>
      </c>
      <c r="F26" s="179">
        <v>2</v>
      </c>
      <c r="G26" s="171">
        <f t="shared" si="0"/>
        <v>140</v>
      </c>
    </row>
    <row r="27" spans="1:7" ht="17.25" customHeight="1" x14ac:dyDescent="0.3">
      <c r="A27" s="177">
        <v>32421200</v>
      </c>
      <c r="B27" s="70" t="s">
        <v>268</v>
      </c>
      <c r="C27" s="168" t="s">
        <v>261</v>
      </c>
      <c r="D27" s="158" t="s">
        <v>253</v>
      </c>
      <c r="E27" s="170">
        <v>400</v>
      </c>
      <c r="F27" s="179">
        <v>350</v>
      </c>
      <c r="G27" s="171">
        <f t="shared" si="0"/>
        <v>140</v>
      </c>
    </row>
    <row r="28" spans="1:7" ht="17.25" customHeight="1" x14ac:dyDescent="0.3">
      <c r="A28" s="177">
        <v>32421200</v>
      </c>
      <c r="B28" s="70" t="s">
        <v>268</v>
      </c>
      <c r="C28" s="168" t="s">
        <v>261</v>
      </c>
      <c r="D28" s="158" t="s">
        <v>253</v>
      </c>
      <c r="E28" s="170">
        <v>500</v>
      </c>
      <c r="F28" s="179">
        <v>350</v>
      </c>
      <c r="G28" s="171">
        <f t="shared" si="0"/>
        <v>175</v>
      </c>
    </row>
    <row r="29" spans="1:7" ht="17.25" customHeight="1" x14ac:dyDescent="0.3">
      <c r="A29" s="177">
        <v>32421200</v>
      </c>
      <c r="B29" s="70" t="s">
        <v>268</v>
      </c>
      <c r="C29" s="168" t="s">
        <v>261</v>
      </c>
      <c r="D29" s="158" t="s">
        <v>253</v>
      </c>
      <c r="E29" s="170">
        <v>700</v>
      </c>
      <c r="F29" s="179">
        <v>100</v>
      </c>
      <c r="G29" s="171">
        <f t="shared" si="0"/>
        <v>70</v>
      </c>
    </row>
    <row r="30" spans="1:7" ht="17.25" customHeight="1" x14ac:dyDescent="0.2">
      <c r="A30" s="177">
        <v>30232231</v>
      </c>
      <c r="B30" s="180" t="s">
        <v>269</v>
      </c>
      <c r="C30" s="168" t="s">
        <v>261</v>
      </c>
      <c r="D30" s="158" t="s">
        <v>253</v>
      </c>
      <c r="E30" s="170">
        <v>65000</v>
      </c>
      <c r="F30" s="179">
        <v>4</v>
      </c>
      <c r="G30" s="171">
        <f t="shared" si="0"/>
        <v>260</v>
      </c>
    </row>
    <row r="31" spans="1:7" s="181" customFormat="1" ht="22.5" customHeight="1" x14ac:dyDescent="0.2">
      <c r="A31" s="163" t="s">
        <v>245</v>
      </c>
      <c r="B31" s="164" t="s">
        <v>246</v>
      </c>
      <c r="C31" s="164" t="s">
        <v>247</v>
      </c>
      <c r="D31" s="250"/>
      <c r="E31" s="250"/>
      <c r="F31" s="250"/>
      <c r="G31" s="165"/>
    </row>
    <row r="32" spans="1:7" s="181" customFormat="1" ht="60" customHeight="1" x14ac:dyDescent="0.2">
      <c r="A32" s="166" t="s">
        <v>270</v>
      </c>
      <c r="B32" s="255" t="s">
        <v>271</v>
      </c>
      <c r="C32" s="255"/>
      <c r="D32" s="255"/>
      <c r="E32" s="255"/>
      <c r="F32" s="255"/>
      <c r="G32" s="182">
        <f>G33+G67</f>
        <v>2450</v>
      </c>
    </row>
    <row r="33" spans="1:8" s="181" customFormat="1" ht="33.75" customHeight="1" x14ac:dyDescent="0.2">
      <c r="A33" s="249" t="s">
        <v>249</v>
      </c>
      <c r="B33" s="249"/>
      <c r="C33" s="249"/>
      <c r="D33" s="249"/>
      <c r="E33" s="249"/>
      <c r="F33" s="249"/>
      <c r="G33" s="183">
        <f>SUM(G34:G66)</f>
        <v>700.00000000000023</v>
      </c>
    </row>
    <row r="34" spans="1:8" ht="17.25" customHeight="1" x14ac:dyDescent="0.3">
      <c r="A34" s="177">
        <v>44521120</v>
      </c>
      <c r="B34" s="70" t="s">
        <v>272</v>
      </c>
      <c r="C34" s="168" t="s">
        <v>261</v>
      </c>
      <c r="D34" s="168" t="s">
        <v>253</v>
      </c>
      <c r="E34" s="173">
        <v>5000</v>
      </c>
      <c r="F34" s="172">
        <v>20</v>
      </c>
      <c r="G34" s="171">
        <f t="shared" ref="G34:G49" si="1">+E34*F34/1000</f>
        <v>100</v>
      </c>
      <c r="H34" s="184"/>
    </row>
    <row r="35" spans="1:8" ht="18" customHeight="1" x14ac:dyDescent="0.3">
      <c r="A35" s="177">
        <v>44521121</v>
      </c>
      <c r="B35" s="70" t="s">
        <v>273</v>
      </c>
      <c r="C35" s="168" t="s">
        <v>261</v>
      </c>
      <c r="D35" s="168" t="s">
        <v>253</v>
      </c>
      <c r="E35" s="173">
        <v>5000</v>
      </c>
      <c r="F35" s="172">
        <v>25</v>
      </c>
      <c r="G35" s="171">
        <f t="shared" si="1"/>
        <v>125</v>
      </c>
    </row>
    <row r="36" spans="1:8" ht="15" customHeight="1" x14ac:dyDescent="0.3">
      <c r="A36" s="177">
        <v>44221141</v>
      </c>
      <c r="B36" s="70" t="s">
        <v>274</v>
      </c>
      <c r="C36" s="168" t="s">
        <v>261</v>
      </c>
      <c r="D36" s="158" t="s">
        <v>253</v>
      </c>
      <c r="E36" s="170">
        <v>5000</v>
      </c>
      <c r="F36" s="179">
        <v>5</v>
      </c>
      <c r="G36" s="171">
        <f t="shared" si="1"/>
        <v>25</v>
      </c>
    </row>
    <row r="37" spans="1:8" x14ac:dyDescent="0.3">
      <c r="A37" s="177">
        <v>31531100</v>
      </c>
      <c r="B37" s="70" t="s">
        <v>275</v>
      </c>
      <c r="C37" s="168" t="s">
        <v>261</v>
      </c>
      <c r="D37" s="158" t="s">
        <v>253</v>
      </c>
      <c r="E37" s="170">
        <v>2500</v>
      </c>
      <c r="F37" s="179">
        <v>10</v>
      </c>
      <c r="G37" s="171">
        <f t="shared" si="1"/>
        <v>25</v>
      </c>
    </row>
    <row r="38" spans="1:8" x14ac:dyDescent="0.3">
      <c r="A38" s="177">
        <v>31531100</v>
      </c>
      <c r="B38" s="70" t="s">
        <v>275</v>
      </c>
      <c r="C38" s="168" t="s">
        <v>261</v>
      </c>
      <c r="D38" s="158" t="s">
        <v>253</v>
      </c>
      <c r="E38" s="170">
        <v>8000</v>
      </c>
      <c r="F38" s="179">
        <v>10</v>
      </c>
      <c r="G38" s="171">
        <f t="shared" si="1"/>
        <v>80</v>
      </c>
    </row>
    <row r="39" spans="1:8" x14ac:dyDescent="0.3">
      <c r="A39" s="177">
        <v>31531100</v>
      </c>
      <c r="B39" s="70" t="s">
        <v>275</v>
      </c>
      <c r="C39" s="168" t="s">
        <v>261</v>
      </c>
      <c r="D39" s="158" t="s">
        <v>253</v>
      </c>
      <c r="E39" s="170">
        <v>6000</v>
      </c>
      <c r="F39" s="179">
        <v>20</v>
      </c>
      <c r="G39" s="171">
        <f t="shared" si="1"/>
        <v>120</v>
      </c>
    </row>
    <row r="40" spans="1:8" x14ac:dyDescent="0.3">
      <c r="A40" s="177">
        <v>39831260</v>
      </c>
      <c r="B40" s="70" t="s">
        <v>276</v>
      </c>
      <c r="C40" s="168" t="s">
        <v>261</v>
      </c>
      <c r="D40" s="158" t="s">
        <v>253</v>
      </c>
      <c r="E40" s="170">
        <v>5000</v>
      </c>
      <c r="F40" s="179">
        <v>25</v>
      </c>
      <c r="G40" s="171">
        <f t="shared" si="1"/>
        <v>125</v>
      </c>
    </row>
    <row r="41" spans="1:8" x14ac:dyDescent="0.3">
      <c r="A41" s="177">
        <v>33761300</v>
      </c>
      <c r="B41" s="70" t="s">
        <v>277</v>
      </c>
      <c r="C41" s="168" t="s">
        <v>261</v>
      </c>
      <c r="D41" s="158" t="s">
        <v>278</v>
      </c>
      <c r="E41" s="170">
        <v>900</v>
      </c>
      <c r="F41" s="179">
        <v>200</v>
      </c>
      <c r="G41" s="171">
        <f t="shared" si="1"/>
        <v>180</v>
      </c>
    </row>
    <row r="42" spans="1:8" x14ac:dyDescent="0.3">
      <c r="A42" s="177">
        <v>39221350</v>
      </c>
      <c r="B42" s="70" t="s">
        <v>279</v>
      </c>
      <c r="C42" s="168" t="s">
        <v>261</v>
      </c>
      <c r="D42" s="158" t="s">
        <v>253</v>
      </c>
      <c r="E42" s="170">
        <v>15</v>
      </c>
      <c r="F42" s="179">
        <v>5000</v>
      </c>
      <c r="G42" s="171">
        <f t="shared" si="1"/>
        <v>75</v>
      </c>
    </row>
    <row r="43" spans="1:8" x14ac:dyDescent="0.3">
      <c r="A43" s="177">
        <v>39712400</v>
      </c>
      <c r="B43" s="70" t="s">
        <v>280</v>
      </c>
      <c r="C43" s="168" t="s">
        <v>261</v>
      </c>
      <c r="D43" s="158" t="s">
        <v>253</v>
      </c>
      <c r="E43" s="170">
        <v>25000</v>
      </c>
      <c r="F43" s="179">
        <v>11</v>
      </c>
      <c r="G43" s="171">
        <f t="shared" si="1"/>
        <v>275</v>
      </c>
    </row>
    <row r="44" spans="1:8" x14ac:dyDescent="0.2">
      <c r="A44" s="177">
        <v>31684300</v>
      </c>
      <c r="B44" s="178" t="s">
        <v>281</v>
      </c>
      <c r="C44" s="168" t="s">
        <v>261</v>
      </c>
      <c r="D44" s="158" t="s">
        <v>253</v>
      </c>
      <c r="E44" s="170">
        <v>1700</v>
      </c>
      <c r="F44" s="179">
        <v>50</v>
      </c>
      <c r="G44" s="171">
        <f t="shared" si="1"/>
        <v>85</v>
      </c>
    </row>
    <row r="45" spans="1:8" x14ac:dyDescent="0.3">
      <c r="A45" s="177">
        <v>32551110</v>
      </c>
      <c r="B45" s="70" t="s">
        <v>282</v>
      </c>
      <c r="C45" s="168" t="s">
        <v>261</v>
      </c>
      <c r="D45" s="158" t="s">
        <v>253</v>
      </c>
      <c r="E45" s="170">
        <v>20</v>
      </c>
      <c r="F45" s="179">
        <v>500</v>
      </c>
      <c r="G45" s="171">
        <f t="shared" si="1"/>
        <v>10</v>
      </c>
    </row>
    <row r="46" spans="1:8" x14ac:dyDescent="0.3">
      <c r="A46" s="177">
        <v>32551150</v>
      </c>
      <c r="B46" s="70" t="s">
        <v>283</v>
      </c>
      <c r="C46" s="168" t="s">
        <v>261</v>
      </c>
      <c r="D46" s="158" t="s">
        <v>284</v>
      </c>
      <c r="E46" s="170">
        <v>50</v>
      </c>
      <c r="F46" s="179">
        <v>200</v>
      </c>
      <c r="G46" s="171">
        <f t="shared" si="1"/>
        <v>10</v>
      </c>
    </row>
    <row r="47" spans="1:8" x14ac:dyDescent="0.3">
      <c r="A47" s="177">
        <v>31685000</v>
      </c>
      <c r="B47" s="70" t="s">
        <v>285</v>
      </c>
      <c r="C47" s="168" t="s">
        <v>261</v>
      </c>
      <c r="D47" s="158" t="s">
        <v>253</v>
      </c>
      <c r="E47" s="170">
        <v>12000</v>
      </c>
      <c r="F47" s="179">
        <v>6</v>
      </c>
      <c r="G47" s="171">
        <f t="shared" si="1"/>
        <v>72</v>
      </c>
    </row>
    <row r="48" spans="1:8" ht="19.5" customHeight="1" x14ac:dyDescent="0.3">
      <c r="A48" s="177">
        <v>31685000</v>
      </c>
      <c r="B48" s="70" t="s">
        <v>285</v>
      </c>
      <c r="C48" s="168" t="s">
        <v>261</v>
      </c>
      <c r="D48" s="158" t="s">
        <v>253</v>
      </c>
      <c r="E48" s="170">
        <v>14000</v>
      </c>
      <c r="F48" s="179">
        <v>6</v>
      </c>
      <c r="G48" s="171">
        <f t="shared" si="1"/>
        <v>84</v>
      </c>
    </row>
    <row r="49" spans="1:8" ht="20.25" customHeight="1" x14ac:dyDescent="0.3">
      <c r="A49" s="177">
        <v>30234650</v>
      </c>
      <c r="B49" s="185" t="s">
        <v>286</v>
      </c>
      <c r="C49" s="168" t="s">
        <v>261</v>
      </c>
      <c r="D49" s="158" t="s">
        <v>253</v>
      </c>
      <c r="E49" s="170">
        <v>7000</v>
      </c>
      <c r="F49" s="179">
        <v>10</v>
      </c>
      <c r="G49" s="171">
        <f t="shared" si="1"/>
        <v>70</v>
      </c>
      <c r="H49" s="184"/>
    </row>
    <row r="50" spans="1:8" x14ac:dyDescent="0.2">
      <c r="A50" s="186" t="s">
        <v>287</v>
      </c>
      <c r="B50" s="187" t="s">
        <v>288</v>
      </c>
      <c r="C50" s="158" t="s">
        <v>252</v>
      </c>
      <c r="D50" s="158" t="s">
        <v>253</v>
      </c>
      <c r="E50" s="179"/>
      <c r="F50" s="179"/>
      <c r="G50" s="173">
        <v>-18</v>
      </c>
    </row>
    <row r="51" spans="1:8" x14ac:dyDescent="0.2">
      <c r="A51" s="186" t="s">
        <v>289</v>
      </c>
      <c r="B51" s="187" t="s">
        <v>290</v>
      </c>
      <c r="C51" s="158" t="s">
        <v>252</v>
      </c>
      <c r="D51" s="158" t="s">
        <v>253</v>
      </c>
      <c r="E51" s="179"/>
      <c r="F51" s="179"/>
      <c r="G51" s="173">
        <v>-112.5</v>
      </c>
    </row>
    <row r="52" spans="1:8" x14ac:dyDescent="0.2">
      <c r="A52" s="186" t="s">
        <v>291</v>
      </c>
      <c r="B52" s="187" t="s">
        <v>292</v>
      </c>
      <c r="C52" s="158" t="s">
        <v>252</v>
      </c>
      <c r="D52" s="158" t="s">
        <v>253</v>
      </c>
      <c r="E52" s="179"/>
      <c r="F52" s="179"/>
      <c r="G52" s="173">
        <v>-90</v>
      </c>
    </row>
    <row r="53" spans="1:8" ht="33" x14ac:dyDescent="0.2">
      <c r="A53" s="186" t="s">
        <v>293</v>
      </c>
      <c r="B53" s="187" t="s">
        <v>294</v>
      </c>
      <c r="C53" s="158" t="s">
        <v>252</v>
      </c>
      <c r="D53" s="158" t="s">
        <v>253</v>
      </c>
      <c r="E53" s="179"/>
      <c r="F53" s="179"/>
      <c r="G53" s="173">
        <v>-12.8</v>
      </c>
    </row>
    <row r="54" spans="1:8" x14ac:dyDescent="0.2">
      <c r="A54" s="186" t="s">
        <v>295</v>
      </c>
      <c r="B54" s="187" t="s">
        <v>296</v>
      </c>
      <c r="C54" s="158" t="s">
        <v>252</v>
      </c>
      <c r="D54" s="158" t="s">
        <v>253</v>
      </c>
      <c r="E54" s="179"/>
      <c r="F54" s="179"/>
      <c r="G54" s="173">
        <v>-12.6</v>
      </c>
    </row>
    <row r="55" spans="1:8" x14ac:dyDescent="0.2">
      <c r="A55" s="186" t="s">
        <v>297</v>
      </c>
      <c r="B55" s="187" t="s">
        <v>298</v>
      </c>
      <c r="C55" s="158" t="s">
        <v>252</v>
      </c>
      <c r="D55" s="158" t="s">
        <v>253</v>
      </c>
      <c r="E55" s="179"/>
      <c r="F55" s="179"/>
      <c r="G55" s="173">
        <v>-15</v>
      </c>
    </row>
    <row r="56" spans="1:8" x14ac:dyDescent="0.2">
      <c r="A56" s="186" t="s">
        <v>299</v>
      </c>
      <c r="B56" s="187" t="s">
        <v>300</v>
      </c>
      <c r="C56" s="158" t="s">
        <v>252</v>
      </c>
      <c r="D56" s="158" t="s">
        <v>253</v>
      </c>
      <c r="E56" s="179"/>
      <c r="F56" s="179"/>
      <c r="G56" s="173">
        <v>-54.8</v>
      </c>
    </row>
    <row r="57" spans="1:8" x14ac:dyDescent="0.2">
      <c r="A57" s="186" t="s">
        <v>301</v>
      </c>
      <c r="B57" s="187" t="s">
        <v>302</v>
      </c>
      <c r="C57" s="158" t="s">
        <v>252</v>
      </c>
      <c r="D57" s="158" t="s">
        <v>253</v>
      </c>
      <c r="E57" s="179"/>
      <c r="F57" s="179"/>
      <c r="G57" s="173">
        <v>-24.3</v>
      </c>
    </row>
    <row r="58" spans="1:8" x14ac:dyDescent="0.2">
      <c r="A58" s="186" t="s">
        <v>303</v>
      </c>
      <c r="B58" s="187" t="s">
        <v>304</v>
      </c>
      <c r="C58" s="158" t="s">
        <v>252</v>
      </c>
      <c r="D58" s="158" t="s">
        <v>253</v>
      </c>
      <c r="E58" s="179"/>
      <c r="F58" s="179"/>
      <c r="G58" s="179">
        <v>-10</v>
      </c>
    </row>
    <row r="59" spans="1:8" x14ac:dyDescent="0.2">
      <c r="A59" s="186" t="s">
        <v>305</v>
      </c>
      <c r="B59" s="187" t="s">
        <v>306</v>
      </c>
      <c r="C59" s="158" t="s">
        <v>252</v>
      </c>
      <c r="D59" s="158" t="s">
        <v>253</v>
      </c>
      <c r="E59" s="179"/>
      <c r="F59" s="179"/>
      <c r="G59" s="179">
        <v>-46</v>
      </c>
    </row>
    <row r="60" spans="1:8" x14ac:dyDescent="0.2">
      <c r="A60" s="186" t="s">
        <v>307</v>
      </c>
      <c r="B60" s="187" t="s">
        <v>308</v>
      </c>
      <c r="C60" s="158" t="s">
        <v>252</v>
      </c>
      <c r="D60" s="168" t="s">
        <v>278</v>
      </c>
      <c r="E60" s="179"/>
      <c r="F60" s="179"/>
      <c r="G60" s="179">
        <v>-34.5</v>
      </c>
    </row>
    <row r="61" spans="1:8" x14ac:dyDescent="0.2">
      <c r="A61" s="186" t="s">
        <v>309</v>
      </c>
      <c r="B61" s="187" t="s">
        <v>310</v>
      </c>
      <c r="C61" s="158" t="s">
        <v>252</v>
      </c>
      <c r="D61" s="158" t="s">
        <v>253</v>
      </c>
      <c r="E61" s="179"/>
      <c r="F61" s="179"/>
      <c r="G61" s="179">
        <v>-58.5</v>
      </c>
    </row>
    <row r="62" spans="1:8" x14ac:dyDescent="0.2">
      <c r="A62" s="186" t="s">
        <v>311</v>
      </c>
      <c r="B62" s="187" t="s">
        <v>312</v>
      </c>
      <c r="C62" s="158" t="s">
        <v>252</v>
      </c>
      <c r="D62" s="158" t="s">
        <v>253</v>
      </c>
      <c r="E62" s="179"/>
      <c r="F62" s="179"/>
      <c r="G62" s="179">
        <v>-140</v>
      </c>
    </row>
    <row r="63" spans="1:8" x14ac:dyDescent="0.2">
      <c r="A63" s="186" t="s">
        <v>313</v>
      </c>
      <c r="B63" s="187" t="s">
        <v>314</v>
      </c>
      <c r="C63" s="158" t="s">
        <v>252</v>
      </c>
      <c r="D63" s="158" t="s">
        <v>253</v>
      </c>
      <c r="E63" s="179"/>
      <c r="F63" s="179"/>
      <c r="G63" s="179">
        <v>-23.8</v>
      </c>
    </row>
    <row r="64" spans="1:8" x14ac:dyDescent="0.2">
      <c r="A64" s="186" t="s">
        <v>315</v>
      </c>
      <c r="B64" s="187" t="s">
        <v>316</v>
      </c>
      <c r="C64" s="158" t="s">
        <v>252</v>
      </c>
      <c r="D64" s="158" t="s">
        <v>253</v>
      </c>
      <c r="E64" s="179"/>
      <c r="F64" s="179"/>
      <c r="G64" s="179">
        <v>-24</v>
      </c>
    </row>
    <row r="65" spans="1:8" x14ac:dyDescent="0.2">
      <c r="A65" s="186" t="s">
        <v>317</v>
      </c>
      <c r="B65" s="187" t="s">
        <v>318</v>
      </c>
      <c r="C65" s="158" t="s">
        <v>252</v>
      </c>
      <c r="D65" s="158" t="s">
        <v>253</v>
      </c>
      <c r="E65" s="179"/>
      <c r="F65" s="179"/>
      <c r="G65" s="179">
        <v>-14</v>
      </c>
    </row>
    <row r="66" spans="1:8" x14ac:dyDescent="0.2">
      <c r="A66" s="186" t="s">
        <v>319</v>
      </c>
      <c r="B66" s="187" t="s">
        <v>288</v>
      </c>
      <c r="C66" s="158" t="s">
        <v>252</v>
      </c>
      <c r="D66" s="158" t="s">
        <v>253</v>
      </c>
      <c r="E66" s="179"/>
      <c r="F66" s="179"/>
      <c r="G66" s="179">
        <v>-70.2</v>
      </c>
      <c r="H66" s="188"/>
    </row>
    <row r="67" spans="1:8" ht="21" customHeight="1" x14ac:dyDescent="0.2">
      <c r="A67" s="253" t="s">
        <v>320</v>
      </c>
      <c r="B67" s="253"/>
      <c r="C67" s="253"/>
      <c r="D67" s="253"/>
      <c r="E67" s="253"/>
      <c r="F67" s="253"/>
      <c r="G67" s="190">
        <f>SUM(G68:G69)</f>
        <v>1750</v>
      </c>
    </row>
    <row r="68" spans="1:8" ht="21" customHeight="1" x14ac:dyDescent="0.2">
      <c r="A68" s="186" t="s">
        <v>321</v>
      </c>
      <c r="B68" s="186" t="s">
        <v>322</v>
      </c>
      <c r="C68" s="158" t="s">
        <v>266</v>
      </c>
      <c r="D68" s="158" t="s">
        <v>323</v>
      </c>
      <c r="E68" s="189"/>
      <c r="F68" s="189"/>
      <c r="G68" s="179">
        <v>3000</v>
      </c>
    </row>
    <row r="69" spans="1:8" ht="33" x14ac:dyDescent="0.2">
      <c r="A69" s="186" t="s">
        <v>324</v>
      </c>
      <c r="B69" s="187" t="s">
        <v>325</v>
      </c>
      <c r="C69" s="158" t="s">
        <v>252</v>
      </c>
      <c r="D69" s="158" t="s">
        <v>323</v>
      </c>
      <c r="E69" s="179"/>
      <c r="F69" s="179"/>
      <c r="G69" s="179">
        <v>-1250</v>
      </c>
    </row>
    <row r="70" spans="1:8" s="181" customFormat="1" ht="60" customHeight="1" x14ac:dyDescent="0.2">
      <c r="A70" s="166" t="s">
        <v>326</v>
      </c>
      <c r="B70" s="255" t="s">
        <v>327</v>
      </c>
      <c r="C70" s="255"/>
      <c r="D70" s="255"/>
      <c r="E70" s="255"/>
      <c r="F70" s="255"/>
      <c r="G70" s="182">
        <f>SUM(G71+G73)</f>
        <v>6000</v>
      </c>
    </row>
    <row r="71" spans="1:8" ht="21" customHeight="1" x14ac:dyDescent="0.2">
      <c r="A71" s="253" t="s">
        <v>320</v>
      </c>
      <c r="B71" s="253"/>
      <c r="C71" s="253"/>
      <c r="D71" s="253"/>
      <c r="E71" s="253"/>
      <c r="F71" s="253"/>
      <c r="G71" s="190">
        <f>+G72+G75</f>
        <v>2000</v>
      </c>
    </row>
    <row r="72" spans="1:8" ht="21.75" customHeight="1" x14ac:dyDescent="0.3">
      <c r="A72" s="191">
        <v>98111121</v>
      </c>
      <c r="B72" s="70" t="s">
        <v>328</v>
      </c>
      <c r="C72" s="168" t="s">
        <v>261</v>
      </c>
      <c r="D72" s="158" t="s">
        <v>323</v>
      </c>
      <c r="E72" s="192">
        <v>2000000</v>
      </c>
      <c r="F72" s="192">
        <v>1</v>
      </c>
      <c r="G72" s="173">
        <f>+E72*F72/1000</f>
        <v>2000</v>
      </c>
    </row>
    <row r="73" spans="1:8" ht="21" customHeight="1" x14ac:dyDescent="0.2">
      <c r="A73" s="253" t="s">
        <v>329</v>
      </c>
      <c r="B73" s="253"/>
      <c r="C73" s="253"/>
      <c r="D73" s="253"/>
      <c r="E73" s="253"/>
      <c r="F73" s="253"/>
      <c r="G73" s="193">
        <f>+G74</f>
        <v>4000</v>
      </c>
    </row>
    <row r="74" spans="1:8" x14ac:dyDescent="0.3">
      <c r="A74" s="177" t="s">
        <v>330</v>
      </c>
      <c r="B74" s="194" t="s">
        <v>331</v>
      </c>
      <c r="C74" s="168" t="s">
        <v>252</v>
      </c>
      <c r="D74" s="168" t="s">
        <v>323</v>
      </c>
      <c r="E74" s="170">
        <v>4000000</v>
      </c>
      <c r="F74" s="170">
        <v>1</v>
      </c>
      <c r="G74" s="170">
        <f>+E74*F74/1000</f>
        <v>4000</v>
      </c>
    </row>
    <row r="75" spans="1:8" x14ac:dyDescent="0.2">
      <c r="A75" s="163" t="s">
        <v>332</v>
      </c>
      <c r="B75" s="164" t="s">
        <v>333</v>
      </c>
      <c r="C75" s="164" t="s">
        <v>247</v>
      </c>
      <c r="D75" s="250"/>
      <c r="E75" s="250"/>
      <c r="F75" s="250"/>
      <c r="G75" s="165"/>
    </row>
    <row r="76" spans="1:8" ht="16.5" customHeight="1" x14ac:dyDescent="0.2">
      <c r="A76" s="195" t="s">
        <v>334</v>
      </c>
      <c r="B76" s="254" t="s">
        <v>36</v>
      </c>
      <c r="C76" s="254"/>
      <c r="D76" s="254"/>
      <c r="E76" s="254"/>
      <c r="F76" s="254"/>
      <c r="G76" s="196">
        <v>-700</v>
      </c>
    </row>
    <row r="77" spans="1:8" x14ac:dyDescent="0.2">
      <c r="A77" s="197" t="s">
        <v>335</v>
      </c>
      <c r="B77" s="198"/>
      <c r="C77" s="198"/>
      <c r="D77" s="198"/>
      <c r="E77" s="198"/>
      <c r="F77" s="198"/>
      <c r="G77" s="199"/>
    </row>
    <row r="78" spans="1:8" x14ac:dyDescent="0.2">
      <c r="A78" s="200" t="s">
        <v>336</v>
      </c>
      <c r="B78" s="201" t="s">
        <v>337</v>
      </c>
      <c r="C78" s="202" t="s">
        <v>266</v>
      </c>
      <c r="D78" s="202" t="s">
        <v>323</v>
      </c>
      <c r="E78" s="201"/>
      <c r="F78" s="201"/>
      <c r="G78" s="196">
        <f>-700</f>
        <v>-700</v>
      </c>
    </row>
  </sheetData>
  <mergeCells count="23">
    <mergeCell ref="A73:F73"/>
    <mergeCell ref="D75:F75"/>
    <mergeCell ref="B76:F76"/>
    <mergeCell ref="B32:F32"/>
    <mergeCell ref="A33:F33"/>
    <mergeCell ref="A67:F67"/>
    <mergeCell ref="B70:F70"/>
    <mergeCell ref="A71:F71"/>
    <mergeCell ref="A7:F7"/>
    <mergeCell ref="D8:F8"/>
    <mergeCell ref="B9:F9"/>
    <mergeCell ref="A10:F10"/>
    <mergeCell ref="D31:F31"/>
    <mergeCell ref="B1:G1"/>
    <mergeCell ref="A2:G2"/>
    <mergeCell ref="A3:G3"/>
    <mergeCell ref="A4:G4"/>
    <mergeCell ref="A5:A6"/>
    <mergeCell ref="B5:B6"/>
    <mergeCell ref="C5:C6"/>
    <mergeCell ref="D5:D6"/>
    <mergeCell ref="E5:E6"/>
    <mergeCell ref="F5:G5"/>
  </mergeCells>
  <pageMargins left="0.25" right="0.25" top="0.75" bottom="0.75" header="0.51180555555555496" footer="0.51180555555555496"/>
  <pageSetup paperSize="9" scale="90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387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https://mul2.gov.am/tasks/472593/oneclick/Voroshum2021-4.xlsx?token=b4e3ec43acc3e411f82e8c17c32c4262</cp:keywords>
  <dc:description/>
  <cp:lastModifiedBy>Arpine Martirosyan</cp:lastModifiedBy>
  <cp:revision>56</cp:revision>
  <cp:lastPrinted>2021-08-04T10:34:36Z</cp:lastPrinted>
  <dcterms:created xsi:type="dcterms:W3CDTF">2019-03-14T07:25:24Z</dcterms:created>
  <dcterms:modified xsi:type="dcterms:W3CDTF">2021-08-05T11:41:26Z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