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lenap\Desktop\123առողջ 28 մլն\"/>
    </mc:Choice>
  </mc:AlternateContent>
  <bookViews>
    <workbookView xWindow="0" yWindow="0" windowWidth="24000" windowHeight="9630" activeTab="3"/>
  </bookViews>
  <sheets>
    <sheet name="1" sheetId="3" r:id="rId1"/>
    <sheet name="2" sheetId="12" r:id="rId2"/>
    <sheet name="3" sheetId="11" r:id="rId3"/>
    <sheet name="4" sheetId="14" r:id="rId4"/>
  </sheets>
  <externalReferences>
    <externalReference r:id="rId5"/>
  </externalReferences>
  <definedNames>
    <definedName name="_xlnm.Print_Area" localSheetId="0">'1'!$A$1:$I$26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4" l="1"/>
  <c r="A23" i="14"/>
  <c r="B21" i="14"/>
  <c r="A21" i="14"/>
  <c r="B20" i="14"/>
  <c r="B19" i="14"/>
  <c r="B18" i="14"/>
  <c r="B12" i="11"/>
  <c r="B12" i="14" s="1"/>
  <c r="J24" i="12"/>
  <c r="J23" i="12" s="1"/>
  <c r="J22" i="12" s="1"/>
  <c r="G24" i="12"/>
  <c r="H26" i="12"/>
  <c r="I26" i="12"/>
  <c r="J26" i="12"/>
  <c r="L26" i="12"/>
  <c r="G26" i="12"/>
  <c r="G23" i="12" s="1"/>
  <c r="G22" i="12" s="1"/>
  <c r="L27" i="12"/>
  <c r="K27" i="12"/>
  <c r="K26" i="12" s="1"/>
  <c r="L25" i="12"/>
  <c r="L24" i="12" s="1"/>
  <c r="L23" i="12" s="1"/>
  <c r="L22" i="12" s="1"/>
  <c r="K25" i="12"/>
  <c r="K24" i="12" s="1"/>
  <c r="K23" i="12" s="1"/>
  <c r="K22" i="12" s="1"/>
  <c r="I27" i="12"/>
  <c r="H27" i="12"/>
  <c r="I25" i="12"/>
  <c r="I24" i="12" s="1"/>
  <c r="I23" i="12" s="1"/>
  <c r="I22" i="12" s="1"/>
  <c r="H25" i="12"/>
  <c r="H24" i="12" s="1"/>
  <c r="H23" i="12" s="1"/>
  <c r="H22" i="12" s="1"/>
  <c r="C20" i="12"/>
  <c r="C18" i="12"/>
  <c r="B18" i="12"/>
  <c r="C15" i="12"/>
  <c r="C16" i="12"/>
  <c r="H26" i="3"/>
  <c r="I24" i="3"/>
  <c r="H24" i="3"/>
  <c r="I27" i="3"/>
  <c r="I26" i="3" s="1"/>
  <c r="I25" i="3"/>
  <c r="H23" i="3" l="1"/>
  <c r="H22" i="3" s="1"/>
  <c r="I23" i="3"/>
  <c r="I22" i="3" s="1"/>
  <c r="C25" i="14"/>
  <c r="C25" i="11"/>
  <c r="H14" i="12" l="1"/>
  <c r="H13" i="12" s="1"/>
  <c r="H18" i="12" l="1"/>
  <c r="I14" i="12"/>
  <c r="I13" i="12" s="1"/>
  <c r="D25" i="12"/>
  <c r="L14" i="12"/>
  <c r="L13" i="12" s="1"/>
  <c r="F22" i="12"/>
  <c r="E22" i="12"/>
  <c r="E14" i="12" s="1"/>
  <c r="E18" i="12" l="1"/>
  <c r="E20" i="12" s="1"/>
  <c r="D22" i="12"/>
  <c r="F18" i="12"/>
  <c r="F20" i="12" s="1"/>
  <c r="F14" i="12"/>
  <c r="F13" i="12" s="1"/>
  <c r="H16" i="12"/>
  <c r="H20" i="12"/>
  <c r="E13" i="12"/>
  <c r="I18" i="12"/>
  <c r="K14" i="12"/>
  <c r="K13" i="12" s="1"/>
  <c r="E16" i="12"/>
  <c r="E15" i="12" s="1"/>
  <c r="L18" i="12"/>
  <c r="D20" i="12" l="1"/>
  <c r="D13" i="12"/>
  <c r="D14" i="12"/>
  <c r="D18" i="12"/>
  <c r="L20" i="12"/>
  <c r="L16" i="12"/>
  <c r="L15" i="12" s="1"/>
  <c r="I20" i="12"/>
  <c r="G20" i="12" s="1"/>
  <c r="I16" i="12"/>
  <c r="I15" i="12" s="1"/>
  <c r="G18" i="12"/>
  <c r="G16" i="12" s="1"/>
  <c r="K18" i="12"/>
  <c r="K16" i="12" s="1"/>
  <c r="G14" i="12"/>
  <c r="G13" i="12" s="1"/>
  <c r="F16" i="12"/>
  <c r="F15" i="12" s="1"/>
  <c r="D15" i="12" s="1"/>
  <c r="D16" i="12"/>
  <c r="K20" i="12" l="1"/>
  <c r="J20" i="12" s="1"/>
  <c r="J18" i="12"/>
  <c r="J16" i="12" s="1"/>
  <c r="J14" i="12"/>
  <c r="J13" i="12" s="1"/>
  <c r="K15" i="12"/>
  <c r="J15" i="12" s="1"/>
  <c r="H15" i="12"/>
  <c r="G15" i="12" s="1"/>
  <c r="I20" i="3" l="1"/>
  <c r="I18" i="3" s="1"/>
  <c r="I16" i="3" s="1"/>
  <c r="H20" i="3"/>
  <c r="H18" i="3" s="1"/>
  <c r="G22" i="3"/>
  <c r="G20" i="3" s="1"/>
  <c r="G18" i="3" s="1"/>
  <c r="G16" i="3" s="1"/>
  <c r="H16" i="3" l="1"/>
  <c r="H12" i="3" s="1"/>
  <c r="H10" i="3" s="1"/>
  <c r="H8" i="3" s="1"/>
  <c r="H7" i="3" s="1"/>
  <c r="G12" i="3"/>
  <c r="G10" i="3" s="1"/>
  <c r="G8" i="3" s="1"/>
  <c r="G7" i="3" s="1"/>
  <c r="H14" i="3" l="1"/>
  <c r="G14" i="3"/>
  <c r="I12" i="3" l="1"/>
  <c r="I14" i="3" l="1"/>
  <c r="I10" i="3"/>
  <c r="I8" i="3" s="1"/>
  <c r="I7" i="3" s="1"/>
</calcChain>
</file>

<file path=xl/sharedStrings.xml><?xml version="1.0" encoding="utf-8"?>
<sst xmlns="http://schemas.openxmlformats.org/spreadsheetml/2006/main" count="133" uniqueCount="94">
  <si>
    <t>հազար  դրամներով</t>
  </si>
  <si>
    <t>Ծրագիր</t>
  </si>
  <si>
    <t xml:space="preserve"> Ծրագրային դասիչը</t>
  </si>
  <si>
    <t>Ծրագրային դասիչը</t>
  </si>
  <si>
    <t xml:space="preserve"> Տարի</t>
  </si>
  <si>
    <t xml:space="preserve"> այդ թվում` բյուջետային ծախսերի տնտեսագիտական դասակարգման հոդվածներ</t>
  </si>
  <si>
    <t>Ցուցանիշների փոփոխությունը (ավելացումները նշված են դրական նշանով, իսկ նվազեցումները` փակագծերում)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</si>
  <si>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</si>
  <si>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</si>
  <si>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</si>
  <si>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</si>
  <si>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</si>
  <si>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ԸՆԴԱՄԵՆԸ ԾԱԽՍԵՐ</t>
  </si>
  <si>
    <t xml:space="preserve"> այդ թվում`</t>
  </si>
  <si>
    <t xml:space="preserve"> այդ թվում` ըստ կատարողների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</si>
  <si>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</si>
  <si>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</si>
  <si>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</si>
  <si>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</si>
  <si>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</si>
  <si>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</si>
  <si>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</si>
  <si>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</si>
  <si>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</si>
  <si>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</si>
  <si>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 xml:space="preserve"> Միջոցառման վրա կատարվող ծախսը (հազար դրամ) 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</si>
  <si>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</si>
  <si>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Տարի</t>
  </si>
  <si>
    <t xml:space="preserve"> - ՈՉ ՖԻՆԱՆՍԱԿԱՆ ԱԿՏԻՎՆԵՐԻ ԳԾՈՎ ԾԱԽՍԵՐ </t>
  </si>
  <si>
    <t>այդ թվում`</t>
  </si>
  <si>
    <t>Աղյուսակ N 1</t>
  </si>
  <si>
    <t>Աղյուսակ N 2</t>
  </si>
  <si>
    <t xml:space="preserve"> Միջոցառում</t>
  </si>
  <si>
    <t>Առաջին կիսամյակ</t>
  </si>
  <si>
    <t>Ինն ամիս</t>
  </si>
  <si>
    <t xml:space="preserve"> Առաջին եռամսյակ</t>
  </si>
  <si>
    <t xml:space="preserve"> Ինն ամիս</t>
  </si>
  <si>
    <t xml:space="preserve">ՀՀ կառավարության 2020 թվականի
N       -Ն որոշման 
</t>
  </si>
  <si>
    <t xml:space="preserve"> ՄԱՍ 1. ՊԵՏԱԿԱՆ ՄԱՐՄՆԻ ԳԾՈՎ ԱՐԴՅՈՒՆՔԱՅԻՆ (ԿԱՏԱՐՈՂԱԿԱՆ) ՑՈՒՑԱՆԻՇՆԵՐԸ </t>
  </si>
  <si>
    <t xml:space="preserve"> Ինն ամիս </t>
  </si>
  <si>
    <t>ՈՉ ՖԻՆԱՆՍԱԿԱՆ ԱԿՏԻՎՆԵՐԻ ԳԾՈՎ ԾԱԽՍԵՐ</t>
  </si>
  <si>
    <t>այդ թվում` բյուջետային ծախսերի տնտեսագիտական դասակարգման հոդվածներ</t>
  </si>
  <si>
    <t>ՀՀ կառավարության 2020 թվականի</t>
  </si>
  <si>
    <t xml:space="preserve">                   -ի N        -Ն որոշման</t>
  </si>
  <si>
    <t>Ցուցանիշներ</t>
  </si>
  <si>
    <t>Ցուցանիշների փոփոխությունը (ավելացումները նշված են դրական նշանով, իսկ նվազեցումները՝ փակագծերում)</t>
  </si>
  <si>
    <t xml:space="preserve">Առաջին կիսամյակ </t>
  </si>
  <si>
    <t xml:space="preserve">ՀՀ կառավարության  2020 թվականի </t>
  </si>
  <si>
    <t>______________ ի    ___Ն որոշման</t>
  </si>
  <si>
    <t>(հազ. դրամ)</t>
  </si>
  <si>
    <t>ծրագիրը</t>
  </si>
  <si>
    <t>միջոցառումը</t>
  </si>
  <si>
    <t xml:space="preserve"> ընդամենը </t>
  </si>
  <si>
    <t xml:space="preserve"> այդ թվում՝ </t>
  </si>
  <si>
    <t xml:space="preserve"> վարկային միջոցներ </t>
  </si>
  <si>
    <t xml:space="preserve"> համաֆինան_x000D_
սավորում </t>
  </si>
  <si>
    <t xml:space="preserve"> ԸՆԴԱՄԵՆԸ ԾՐԱԳՐԵՐՈՎ,
 այդ թվում` </t>
  </si>
  <si>
    <t>այդ թվում՝</t>
  </si>
  <si>
    <t>այդ թվում` ըստ կատարողների</t>
  </si>
  <si>
    <t xml:space="preserve">                                                            ՄԱՍ 2. ՊԵՏԱԿԱՆ ՄԱՐՄՆԻ ԳԾՈՎ ԱՐԴՅՈՒՆՔԱՅԻՆ (ԿԱՏԱՐՈՂԱԿԱՆ) ՑՈՒՑԱՆԻՇՆԵՐԸ </t>
  </si>
  <si>
    <t xml:space="preserve"> Հավելված N 1</t>
  </si>
  <si>
    <t>Հավելված 2</t>
  </si>
  <si>
    <t>Հավելված N 3</t>
  </si>
  <si>
    <t>Առողջապահության համակարգի արդիականացման և արդյունավետության բարձրացման ծրագիր</t>
  </si>
  <si>
    <t>Համաշխարհային բանկի աջակցությամբ իրականացվող Ոչ վարակիչ հիվանդությունների կանխարգելման և վերահսկման ծրագրի շրջանակներում շենքային պայմանների բարելավում</t>
  </si>
  <si>
    <t xml:space="preserve">ՀՀ  ԱՌՈՂՋԱՊԱՀՈՒԹՅԱՆ  ՆԱԽԱՐԱՐՈՒԹՅՈՒՆ
</t>
  </si>
  <si>
    <t xml:space="preserve"> ՀՀ  առողջապահության  նախարարություն</t>
  </si>
  <si>
    <t>ԱՌՈՂՋԱՊԱՀՈՒԹՅՈՒՆ</t>
  </si>
  <si>
    <t xml:space="preserve"> Առողջապահություն (այլ դասերին չպատկանող)</t>
  </si>
  <si>
    <t>Առողջապահական հարակից ծառայություններ և ծրագրեր</t>
  </si>
  <si>
    <t>07</t>
  </si>
  <si>
    <t>06</t>
  </si>
  <si>
    <t>01</t>
  </si>
  <si>
    <t>ՀԻՄՆԱԿԱՆ ՄԻՋՈՑՆԵՐ</t>
  </si>
  <si>
    <t>ՇԵՆՔԵՐ ԵՎ ՇԻՆՈՒԹՅՈՒՆՆԵՐ</t>
  </si>
  <si>
    <t>-Շենքերի և շինությունների շինարարություն</t>
  </si>
  <si>
    <t>ՄԵՔԵՆԱՆԵՐ և ՍԱՐՔԱՎՈՐՈՒՄՆԵՐ</t>
  </si>
  <si>
    <t>- Այլ մեքենաներ և սարքավորումներ</t>
  </si>
  <si>
    <t xml:space="preserve">ՀԱՅԱՍՏԱՆԻ ՀԱՆՐԱՊԵՏՈՒԹՅԱՆ ԿԱՌԱՎԱՐՈՒԹՅԱՆ 2020 ԹՎԱԿԱՆԻ ԴԵԿՏԵՄԲԵՐԻ 30-Ի N 2215-Ն ՈՐՈՇՄԱՆ N 3 ԵՎ 4 ՀԱՎԵԼՎԱԾՆԵՐՈՒՄ ԿԱՏԱՐՎՈՂ ՓՈՓՈԽՈՒԹՅՈՒՆՆԵՐԸ </t>
  </si>
  <si>
    <t xml:space="preserve"> «ՀԱՅԱՍՏԱՆԻ ՀԱՆՐԱՊԵՏՈՒԹՅԱՆ 2021 ԹՎԱԿԱՆԻ ՊԵՏԱԿԱՆ ԲՅՈՒՋԵԻ ՄԱՍԻՆ» ՀԱՅԱՍՏԱՆԻ ՀԱՆՐԱՊԵՏՈՒԹՅԱՆ ՕՐԵՆՔԻ N 1 ՀԱՎԵԼՎԱԾԻ N 4 ԱՂՅՈՒՍԱԿՈՒՄ ԵՎ ՀԱՅԱՍՏԱՆԻ ՀԱՆՐԱՊԵՏՈՒԹՅԱՆ ԿԱՌԱՎԱՐՈՒԹՅԱՆ 2020 ԹՎԱԿԱՆԻ ԴԵԿՏԵՄԲԵՐԻ 30-Ի N 2215-Ն ՈՐՈՇՄԱՆ N5 ՀԱՎԵԼՎԱԾԻ N 3 ԱՂՅՈՒՍԱԿՈՒՄ ԿԱՏԱՐՎՈՂ ՓՈՓՈԽՈՒԹՅՈՒՆՆԵՐԸ</t>
  </si>
  <si>
    <t>1053</t>
  </si>
  <si>
    <t xml:space="preserve"> Համաշխարհային բանկի աջակցությամբ իրականացվող Ոչ վարակիչ հիվանդությունների կանխարգելման և վերահսկման ծրագրի շրջանակներում շենքային պայմանների բարելավում </t>
  </si>
  <si>
    <t xml:space="preserve">Մարտունու բժշկական կենտրոնի կառուցում, նոր կորոնավիրուսային (COVID 19) համավարակին հակազդելու նպատակով անհրաժեշտ սարքավորումների ձեռքբերում </t>
  </si>
  <si>
    <t xml:space="preserve"> Այլ պետական կազմակերպությունների կողմից օգտագործվող ոչ ֆինանսական ակտիվների հետ գործառնություններ </t>
  </si>
  <si>
    <t xml:space="preserve"> Ակտիվն օգտագործող կազմակերպության (ների) անվանում(ներ)ը </t>
  </si>
  <si>
    <t xml:space="preserve"> Հիվանդանոց(ներ) </t>
  </si>
  <si>
    <t xml:space="preserve"> Բյուջետային տարում կառուցապատման աշխատանքները %-ով </t>
  </si>
  <si>
    <t xml:space="preserve"> Նոր կորոնավիրուսային (COVID 19) համավարակին հակազդելու նպատակով անհրաժեշտ սարքավորումների ձեռքբերում, հատ </t>
  </si>
  <si>
    <t>Հավելված N 4</t>
  </si>
  <si>
    <t xml:space="preserve"> ՀՀ առողջապահության նախարարություն </t>
  </si>
  <si>
    <t>9.1.9</t>
  </si>
  <si>
    <t xml:space="preserve"> ՀԱՅԱՍՏԱՆԻ ՀԱՆՐԱՊԵՏՈՒԹՅԱՆ ԿԱՌԱՎԱՐՈՒԹՅԱՆ 2020 ԹՎԱԿԱՆԻ ԴԵԿՏԵՄԲԵՐԻ 30-Ի N 2215-Ն ՈՐՈՇՄԱՆ N 9.1 ՀԱՎԵԼՎԱԾԻ N 9.1.9 ԱՂՅՈՒՍԱԿՈՒՄ ԿԱՏԱՐՎՈՂ ՓՈՓՈԽՈՒԹՅՈՒՆՆԵՐԸ ԵՎ ԼՐԱՑՈՒՄՆԵՐԸ</t>
  </si>
  <si>
    <t xml:space="preserve"> ՀԱՅԱՍՏԱՆԻ ՀԱՆՐԱՊԵՏՈՒԹՅԱՆ ԿԱՌԱՎԱՐՈՒԹՅԱՆ 2020 ԹՎԱԿԱՆԻ ԴԵԿՏԵՄԲԵՐԻ 30-Ի N 2215-Ն ՈՐՈՇՄԱՆ N 9 ՀԱՎԵԼՎԱԾԻ N 9.9 ԱՂՅՈՒՍԱԿՆԵՐՈՒՄ ԿԱՏԱՐՎՈՂ  ՓՈՓՈԽՈՒԹՅՈՒՆՆԵՐԸ</t>
  </si>
  <si>
    <t>/3/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</si>
</sst>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(* #,##0.00_);_(* \(#,##0.00\);_(* &quot;-&quot;??_);_(@_)"/>
    <numFmt numFmtId="164" formatCode="_-* #,##0.00\ _₽_-;\-* #,##0.00\ _₽_-;_-* &quot;-&quot;??\ _₽_-;_-@_-"/>
    <numFmt numFmtId="165" formatCode="_-* #,##0_-;\-* #,##0_-;_-* &quot;-&quot;_-;_-@_-"/>
    <numFmt numFmtId="166" formatCode="_-* #,##0.00_-;\-* #,##0.00_-;_-* &quot;-&quot;??_-;_-@_-"/>
    <numFmt numFmtId="167" formatCode="#,##0.0_);\(#,##0.0\)"/>
    <numFmt numFmtId="168" formatCode="_(* #,##0.0_);_(* \(#,##0.0\);_(* &quot;-&quot;??_);_(@_)"/>
    <numFmt numFmtId="169" formatCode="##,##0.0;\(##,##0.0\);\-"/>
    <numFmt numFmtId="170" formatCode="_-* #,##0.00_р_._-;\-* #,##0.00_р_._-;_-* &quot;-&quot;??_р_._-;_-@_-"/>
    <numFmt numFmtId="171" formatCode="0.0"/>
    <numFmt numFmtId="172" formatCode="#,##0.0"/>
    <numFmt numFmtId="173" formatCode="_(* #,##0.0_);_(* \(#,##0.0\);_(* &quot;-&quot;?_);_(@_)"/>
    <numFmt numFmtId="174" formatCode="_(* #,##0.00_);_(* \(#,##0.00\);_(* &quot;-&quot;?_);_(@_)"/>
    <numFmt numFmtId="175" formatCode="_-* #,##0.0\ _₽_-;\-* #,##0.0\ _₽_-;_-* &quot;-&quot;??\ _₽_-;_-@_-"/>
  </numFmts>
  <fonts count="35" x14ac:knownFonts="1">
    <font>
      <sz val="10"/>
      <name val="Arial Armenian"/>
      <family val="2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10"/>
      <name val="Arial Armenian"/>
      <family val="2"/>
    </font>
    <font>
      <sz val="8"/>
      <name val="GHEA Grapalat"/>
      <family val="2"/>
    </font>
    <font>
      <b/>
      <sz val="8"/>
      <name val="GHEA Grapalat"/>
      <family val="2"/>
    </font>
    <font>
      <sz val="11"/>
      <name val="GHEA Grapalat"/>
      <family val="3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0"/>
      <name val="Times Armenian"/>
      <family val="1"/>
    </font>
    <font>
      <b/>
      <sz val="12"/>
      <color rgb="FF000000"/>
      <name val="GHEA Grapalat"/>
      <family val="3"/>
    </font>
    <font>
      <b/>
      <sz val="10"/>
      <color rgb="FF000000"/>
      <name val="GHEA Grapalat"/>
      <family val="3"/>
    </font>
    <font>
      <i/>
      <sz val="8"/>
      <name val="GHEA Grapalat"/>
      <family val="3"/>
    </font>
    <font>
      <b/>
      <sz val="9"/>
      <name val="GHEA Grapalat"/>
      <family val="3"/>
    </font>
    <font>
      <b/>
      <i/>
      <sz val="10.5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b/>
      <i/>
      <sz val="8"/>
      <name val="GHEA Grapalat"/>
      <family val="3"/>
    </font>
    <font>
      <sz val="10"/>
      <color theme="1"/>
      <name val="GHEA Grapalat"/>
      <family val="3"/>
    </font>
    <font>
      <i/>
      <sz val="8"/>
      <name val="GHEA Grapalat"/>
      <family val="2"/>
    </font>
    <font>
      <b/>
      <sz val="12"/>
      <name val="GHEA Grapalat"/>
      <family val="3"/>
    </font>
    <font>
      <b/>
      <sz val="12"/>
      <name val="GHEA Grapalat"/>
      <family val="2"/>
    </font>
    <font>
      <sz val="12"/>
      <name val="GHEA Grapalat"/>
      <family val="3"/>
    </font>
    <font>
      <sz val="10"/>
      <name val="Arial"/>
      <family val="2"/>
    </font>
    <font>
      <b/>
      <i/>
      <sz val="10"/>
      <name val="GHEA Grapalat"/>
      <family val="3"/>
    </font>
    <font>
      <sz val="11"/>
      <name val="Times Armenian"/>
      <family val="1"/>
    </font>
    <font>
      <i/>
      <sz val="9"/>
      <name val="GHEA Grapalat"/>
      <family val="3"/>
    </font>
    <font>
      <b/>
      <i/>
      <sz val="12"/>
      <name val="GHEA Grapalat"/>
      <family val="3"/>
    </font>
    <font>
      <b/>
      <sz val="10"/>
      <color indexed="8"/>
      <name val="GHEA Grapalat"/>
      <family val="3"/>
    </font>
    <font>
      <b/>
      <sz val="9"/>
      <color rgb="FF00000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b/>
      <i/>
      <sz val="14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/>
      <right/>
      <top style="thin">
        <color indexed="0"/>
      </top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5" fillId="0" borderId="0" applyFont="0" applyFill="0" applyBorder="0" applyAlignment="0" applyProtection="0"/>
    <xf numFmtId="169" fontId="6" fillId="0" borderId="0" applyFill="0" applyBorder="0" applyProtection="0">
      <alignment horizontal="right" vertical="top"/>
    </xf>
    <xf numFmtId="0" fontId="5" fillId="0" borderId="0"/>
    <xf numFmtId="0" fontId="9" fillId="0" borderId="0"/>
    <xf numFmtId="0" fontId="10" fillId="0" borderId="0"/>
    <xf numFmtId="170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>
      <alignment horizontal="left" vertical="top" wrapText="1"/>
    </xf>
    <xf numFmtId="0" fontId="5" fillId="0" borderId="0"/>
    <xf numFmtId="166" fontId="1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5" fillId="0" borderId="0"/>
    <xf numFmtId="0" fontId="11" fillId="0" borderId="0"/>
    <xf numFmtId="0" fontId="27" fillId="0" borderId="0"/>
    <xf numFmtId="43" fontId="11" fillId="0" borderId="0" applyFont="0" applyFill="0" applyBorder="0" applyAlignment="0" applyProtection="0"/>
    <xf numFmtId="0" fontId="1" fillId="0" borderId="0"/>
    <xf numFmtId="0" fontId="6" fillId="0" borderId="0">
      <alignment horizontal="left" vertical="top" wrapText="1"/>
    </xf>
  </cellStyleXfs>
  <cellXfs count="168">
    <xf numFmtId="0" fontId="0" fillId="0" borderId="0" xfId="0"/>
    <xf numFmtId="0" fontId="8" fillId="0" borderId="2" xfId="0" applyFont="1" applyBorder="1" applyAlignment="1">
      <alignment horizontal="center" vertical="top" wrapText="1"/>
    </xf>
    <xf numFmtId="0" fontId="8" fillId="0" borderId="0" xfId="0" applyFont="1"/>
    <xf numFmtId="0" fontId="8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172" fontId="3" fillId="0" borderId="4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2" xfId="0" applyNumberFormat="1" applyFont="1" applyBorder="1" applyAlignment="1">
      <alignment horizontal="center" vertical="center" wrapText="1"/>
    </xf>
    <xf numFmtId="168" fontId="3" fillId="2" borderId="2" xfId="0" applyNumberFormat="1" applyFont="1" applyFill="1" applyBorder="1" applyAlignment="1">
      <alignment horizontal="center" vertical="top" wrapText="1"/>
    </xf>
    <xf numFmtId="168" fontId="18" fillId="2" borderId="2" xfId="0" applyNumberFormat="1" applyFont="1" applyFill="1" applyBorder="1" applyAlignment="1">
      <alignment horizontal="center" vertical="top" wrapText="1"/>
    </xf>
    <xf numFmtId="168" fontId="8" fillId="2" borderId="2" xfId="0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19" fillId="2" borderId="2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7" fontId="2" fillId="0" borderId="0" xfId="0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43" fontId="24" fillId="0" borderId="0" xfId="1" applyNumberFormat="1" applyFont="1" applyAlignment="1">
      <alignment vertical="center" wrapText="1"/>
    </xf>
    <xf numFmtId="167" fontId="2" fillId="0" borderId="0" xfId="0" applyNumberFormat="1" applyFont="1" applyFill="1" applyAlignment="1">
      <alignment horizontal="right" wrapText="1"/>
    </xf>
    <xf numFmtId="0" fontId="3" fillId="0" borderId="0" xfId="12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0" fillId="3" borderId="0" xfId="0" applyFill="1" applyAlignment="1">
      <alignment horizontal="left" vertical="top" wrapText="1"/>
    </xf>
    <xf numFmtId="0" fontId="0" fillId="3" borderId="0" xfId="0" applyFont="1" applyFill="1" applyAlignment="1">
      <alignment horizontal="right" vertical="top" wrapText="1"/>
    </xf>
    <xf numFmtId="0" fontId="7" fillId="3" borderId="11" xfId="0" applyFont="1" applyFill="1" applyBorder="1" applyAlignment="1">
      <alignment horizontal="left" vertical="top" wrapText="1"/>
    </xf>
    <xf numFmtId="0" fontId="21" fillId="3" borderId="15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 vertical="top" wrapText="1"/>
    </xf>
    <xf numFmtId="0" fontId="0" fillId="3" borderId="27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 vertical="top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vertical="center" wrapText="1"/>
    </xf>
    <xf numFmtId="0" fontId="0" fillId="3" borderId="31" xfId="0" applyFont="1" applyFill="1" applyBorder="1" applyAlignment="1">
      <alignment vertical="center" wrapText="1"/>
    </xf>
    <xf numFmtId="0" fontId="0" fillId="3" borderId="30" xfId="0" applyFont="1" applyFill="1" applyBorder="1" applyAlignment="1">
      <alignment horizontal="left" vertical="top" wrapText="1"/>
    </xf>
    <xf numFmtId="0" fontId="0" fillId="3" borderId="32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left" vertical="top" wrapText="1"/>
    </xf>
    <xf numFmtId="168" fontId="26" fillId="0" borderId="36" xfId="1" applyNumberFormat="1" applyFont="1" applyBorder="1" applyAlignment="1">
      <alignment horizontal="right" vertical="center" wrapText="1"/>
    </xf>
    <xf numFmtId="168" fontId="26" fillId="0" borderId="37" xfId="1" applyNumberFormat="1" applyFont="1" applyBorder="1" applyAlignment="1">
      <alignment horizontal="right" vertical="center" wrapText="1"/>
    </xf>
    <xf numFmtId="0" fontId="4" fillId="2" borderId="0" xfId="13" applyFont="1" applyFill="1"/>
    <xf numFmtId="173" fontId="4" fillId="2" borderId="0" xfId="13" applyNumberFormat="1" applyFont="1" applyFill="1"/>
    <xf numFmtId="0" fontId="20" fillId="2" borderId="0" xfId="13" applyFont="1" applyFill="1" applyAlignment="1">
      <alignment horizontal="center" vertical="center"/>
    </xf>
    <xf numFmtId="0" fontId="4" fillId="2" borderId="0" xfId="13" applyFont="1" applyFill="1" applyAlignment="1">
      <alignment wrapText="1"/>
    </xf>
    <xf numFmtId="0" fontId="20" fillId="2" borderId="0" xfId="13" applyFont="1" applyFill="1" applyAlignment="1">
      <alignment horizontal="right" vertical="center"/>
    </xf>
    <xf numFmtId="173" fontId="4" fillId="2" borderId="0" xfId="13" applyNumberFormat="1" applyFont="1" applyFill="1" applyAlignment="1">
      <alignment horizontal="right" wrapText="1"/>
    </xf>
    <xf numFmtId="0" fontId="20" fillId="2" borderId="0" xfId="13" applyFont="1" applyFill="1" applyAlignment="1">
      <alignment horizontal="right"/>
    </xf>
    <xf numFmtId="0" fontId="24" fillId="2" borderId="0" xfId="13" applyFont="1" applyFill="1" applyAlignment="1">
      <alignment horizontal="center" vertical="center" wrapText="1"/>
    </xf>
    <xf numFmtId="173" fontId="4" fillId="2" borderId="0" xfId="14" applyNumberFormat="1" applyFont="1" applyFill="1" applyAlignment="1">
      <alignment horizontal="right" vertical="center" wrapText="1"/>
    </xf>
    <xf numFmtId="174" fontId="4" fillId="2" borderId="0" xfId="13" applyNumberFormat="1" applyFont="1" applyFill="1" applyAlignment="1">
      <alignment vertical="center" wrapText="1"/>
    </xf>
    <xf numFmtId="173" fontId="22" fillId="2" borderId="0" xfId="13" applyNumberFormat="1" applyFont="1" applyFill="1"/>
    <xf numFmtId="173" fontId="28" fillId="2" borderId="0" xfId="13" applyNumberFormat="1" applyFont="1" applyFill="1" applyAlignment="1">
      <alignment horizontal="right"/>
    </xf>
    <xf numFmtId="173" fontId="4" fillId="2" borderId="0" xfId="13" applyNumberFormat="1" applyFont="1" applyFill="1" applyAlignment="1">
      <alignment vertical="center" wrapText="1"/>
    </xf>
    <xf numFmtId="173" fontId="4" fillId="2" borderId="2" xfId="13" applyNumberFormat="1" applyFont="1" applyFill="1" applyBorder="1" applyAlignment="1">
      <alignment horizontal="center"/>
    </xf>
    <xf numFmtId="168" fontId="2" fillId="2" borderId="2" xfId="15" applyNumberFormat="1" applyFont="1" applyFill="1" applyBorder="1" applyAlignment="1">
      <alignment horizontal="center" vertical="center" wrapText="1"/>
    </xf>
    <xf numFmtId="43" fontId="2" fillId="2" borderId="2" xfId="15" applyFont="1" applyFill="1" applyBorder="1" applyAlignment="1">
      <alignment horizontal="center" vertical="center" wrapText="1"/>
    </xf>
    <xf numFmtId="173" fontId="2" fillId="2" borderId="2" xfId="13" applyNumberFormat="1" applyFont="1" applyFill="1" applyBorder="1" applyAlignment="1">
      <alignment horizontal="center"/>
    </xf>
    <xf numFmtId="173" fontId="2" fillId="2" borderId="0" xfId="13" applyNumberFormat="1" applyFont="1" applyFill="1"/>
    <xf numFmtId="0" fontId="23" fillId="3" borderId="0" xfId="0" applyFont="1" applyFill="1" applyAlignment="1">
      <alignment horizontal="center" vertical="center"/>
    </xf>
    <xf numFmtId="49" fontId="32" fillId="3" borderId="0" xfId="0" applyNumberFormat="1" applyFont="1" applyFill="1" applyAlignment="1">
      <alignment horizontal="right" wrapText="1"/>
    </xf>
    <xf numFmtId="0" fontId="8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164" fontId="2" fillId="2" borderId="2" xfId="1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171" fontId="3" fillId="0" borderId="9" xfId="0" applyNumberFormat="1" applyFont="1" applyBorder="1" applyAlignment="1">
      <alignment horizontal="center" vertical="center" wrapText="1"/>
    </xf>
    <xf numFmtId="173" fontId="2" fillId="2" borderId="2" xfId="15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170" fontId="33" fillId="0" borderId="4" xfId="6" applyFont="1" applyBorder="1" applyAlignment="1">
      <alignment horizontal="right" vertical="top"/>
    </xf>
    <xf numFmtId="0" fontId="4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8" fillId="2" borderId="2" xfId="0" applyFont="1" applyFill="1" applyBorder="1"/>
    <xf numFmtId="0" fontId="8" fillId="0" borderId="2" xfId="0" applyFont="1" applyBorder="1"/>
    <xf numFmtId="175" fontId="8" fillId="2" borderId="2" xfId="1" applyNumberFormat="1" applyFont="1" applyFill="1" applyBorder="1" applyAlignment="1">
      <alignment horizontal="right" vertical="top" wrapText="1"/>
    </xf>
    <xf numFmtId="173" fontId="4" fillId="2" borderId="2" xfId="13" applyNumberFormat="1" applyFont="1" applyFill="1" applyBorder="1"/>
    <xf numFmtId="174" fontId="8" fillId="2" borderId="2" xfId="1" applyNumberFormat="1" applyFont="1" applyFill="1" applyBorder="1" applyAlignment="1">
      <alignment horizontal="right" vertical="top" wrapText="1"/>
    </xf>
    <xf numFmtId="173" fontId="15" fillId="2" borderId="2" xfId="14" applyNumberFormat="1" applyFont="1" applyFill="1" applyBorder="1" applyAlignment="1">
      <alignment vertical="center" wrapText="1"/>
    </xf>
    <xf numFmtId="173" fontId="15" fillId="2" borderId="2" xfId="14" quotePrefix="1" applyNumberFormat="1" applyFont="1" applyFill="1" applyBorder="1" applyAlignment="1">
      <alignment vertical="center" wrapText="1"/>
    </xf>
    <xf numFmtId="168" fontId="30" fillId="2" borderId="2" xfId="15" applyNumberFormat="1" applyFont="1" applyFill="1" applyBorder="1" applyAlignment="1">
      <alignment horizontal="center" vertical="center" wrapText="1"/>
    </xf>
    <xf numFmtId="43" fontId="30" fillId="2" borderId="2" xfId="15" applyFont="1" applyFill="1" applyBorder="1" applyAlignment="1">
      <alignment horizontal="center" vertical="center" wrapText="1"/>
    </xf>
    <xf numFmtId="49" fontId="2" fillId="2" borderId="2" xfId="13" applyNumberFormat="1" applyFont="1" applyFill="1" applyBorder="1" applyAlignment="1">
      <alignment horizontal="center" vertical="center"/>
    </xf>
    <xf numFmtId="173" fontId="2" fillId="2" borderId="2" xfId="14" quotePrefix="1" applyNumberFormat="1" applyFont="1" applyFill="1" applyBorder="1" applyAlignment="1">
      <alignment vertical="center" wrapText="1"/>
    </xf>
    <xf numFmtId="49" fontId="4" fillId="2" borderId="2" xfId="13" applyNumberFormat="1" applyFont="1" applyFill="1" applyBorder="1" applyAlignment="1">
      <alignment horizontal="center" vertical="center"/>
    </xf>
    <xf numFmtId="173" fontId="4" fillId="2" borderId="2" xfId="14" quotePrefix="1" applyNumberFormat="1" applyFont="1" applyFill="1" applyBorder="1" applyAlignment="1">
      <alignment vertical="center" wrapText="1"/>
    </xf>
    <xf numFmtId="0" fontId="13" fillId="2" borderId="2" xfId="13" applyFont="1" applyFill="1" applyBorder="1" applyAlignment="1">
      <alignment horizontal="left" vertical="center" wrapText="1"/>
    </xf>
    <xf numFmtId="0" fontId="17" fillId="2" borderId="2" xfId="13" applyFont="1" applyFill="1" applyBorder="1" applyAlignment="1">
      <alignment horizontal="left" vertical="center" wrapText="1"/>
    </xf>
    <xf numFmtId="168" fontId="4" fillId="2" borderId="2" xfId="15" applyNumberFormat="1" applyFont="1" applyFill="1" applyBorder="1" applyAlignment="1">
      <alignment horizontal="center" vertical="center" wrapText="1"/>
    </xf>
    <xf numFmtId="173" fontId="17" fillId="2" borderId="2" xfId="14" applyNumberFormat="1" applyFont="1" applyFill="1" applyBorder="1" applyAlignment="1">
      <alignment vertical="center" wrapText="1"/>
    </xf>
    <xf numFmtId="173" fontId="2" fillId="2" borderId="2" xfId="13" applyNumberFormat="1" applyFont="1" applyFill="1" applyBorder="1"/>
    <xf numFmtId="1" fontId="0" fillId="3" borderId="0" xfId="0" applyNumberForma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1" fillId="0" borderId="2" xfId="0" applyFont="1" applyFill="1" applyBorder="1" applyAlignment="1">
      <alignment horizontal="center" vertical="top" wrapText="1"/>
    </xf>
    <xf numFmtId="173" fontId="15" fillId="2" borderId="2" xfId="14" quotePrefix="1" applyNumberFormat="1" applyFont="1" applyFill="1" applyBorder="1" applyAlignment="1">
      <alignment wrapText="1"/>
    </xf>
    <xf numFmtId="2" fontId="2" fillId="2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1" fontId="12" fillId="2" borderId="2" xfId="13" applyNumberFormat="1" applyFont="1" applyFill="1" applyBorder="1" applyAlignment="1">
      <alignment horizontal="center" vertical="center" shrinkToFit="1"/>
    </xf>
    <xf numFmtId="1" fontId="31" fillId="2" borderId="2" xfId="13" applyNumberFormat="1" applyFont="1" applyFill="1" applyBorder="1" applyAlignment="1">
      <alignment horizontal="center" vertical="center" shrinkToFit="1"/>
    </xf>
    <xf numFmtId="173" fontId="29" fillId="2" borderId="2" xfId="15" applyNumberFormat="1" applyFont="1" applyFill="1" applyBorder="1" applyAlignment="1">
      <alignment horizontal="center" vertical="center" wrapText="1"/>
    </xf>
    <xf numFmtId="49" fontId="8" fillId="2" borderId="2" xfId="13" applyNumberFormat="1" applyFont="1" applyFill="1" applyBorder="1" applyAlignment="1">
      <alignment horizontal="center" vertical="center" textRotation="90" wrapText="1"/>
    </xf>
    <xf numFmtId="173" fontId="2" fillId="2" borderId="2" xfId="15" applyNumberFormat="1" applyFont="1" applyFill="1" applyBorder="1" applyAlignment="1">
      <alignment horizontal="center" vertical="center" wrapText="1"/>
    </xf>
    <xf numFmtId="49" fontId="8" fillId="2" borderId="2" xfId="13" applyNumberFormat="1" applyFont="1" applyFill="1" applyBorder="1" applyAlignment="1">
      <alignment horizontal="center" vertical="center" wrapText="1"/>
    </xf>
    <xf numFmtId="0" fontId="2" fillId="2" borderId="2" xfId="13" applyFont="1" applyFill="1" applyBorder="1" applyAlignment="1">
      <alignment horizontal="center" vertical="center" wrapText="1"/>
    </xf>
    <xf numFmtId="173" fontId="8" fillId="2" borderId="2" xfId="15" applyNumberFormat="1" applyFont="1" applyFill="1" applyBorder="1" applyAlignment="1">
      <alignment horizontal="center" vertical="center" wrapText="1"/>
    </xf>
    <xf numFmtId="173" fontId="4" fillId="2" borderId="0" xfId="13" applyNumberFormat="1" applyFont="1" applyFill="1" applyAlignment="1">
      <alignment horizontal="right"/>
    </xf>
    <xf numFmtId="173" fontId="4" fillId="2" borderId="0" xfId="13" applyNumberFormat="1" applyFont="1" applyFill="1" applyAlignment="1">
      <alignment horizontal="right" wrapText="1"/>
    </xf>
    <xf numFmtId="0" fontId="24" fillId="2" borderId="0" xfId="13" applyFont="1" applyFill="1" applyAlignment="1">
      <alignment horizontal="center" vertical="center" wrapText="1"/>
    </xf>
    <xf numFmtId="0" fontId="0" fillId="2" borderId="39" xfId="0" applyFont="1" applyFill="1" applyBorder="1" applyAlignment="1">
      <alignment horizontal="left" vertical="top" wrapText="1"/>
    </xf>
    <xf numFmtId="0" fontId="0" fillId="2" borderId="36" xfId="0" applyFont="1" applyFill="1" applyBorder="1" applyAlignment="1">
      <alignment horizontal="left" vertical="top" wrapText="1"/>
    </xf>
    <xf numFmtId="0" fontId="0" fillId="3" borderId="33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1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21" fillId="3" borderId="16" xfId="0" quotePrefix="1" applyFont="1" applyFill="1" applyBorder="1" applyAlignment="1">
      <alignment horizontal="left" vertical="top" wrapText="1"/>
    </xf>
    <xf numFmtId="0" fontId="21" fillId="3" borderId="17" xfId="0" applyFont="1" applyFill="1" applyBorder="1" applyAlignment="1">
      <alignment horizontal="left" vertical="top" wrapText="1"/>
    </xf>
    <xf numFmtId="0" fontId="21" fillId="3" borderId="18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3" borderId="24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34" fillId="3" borderId="0" xfId="0" applyFont="1" applyFill="1" applyAlignment="1">
      <alignment horizontal="center" vertical="top"/>
    </xf>
    <xf numFmtId="167" fontId="4" fillId="0" borderId="0" xfId="0" applyNumberFormat="1" applyFont="1" applyFill="1" applyAlignment="1">
      <alignment horizontal="right" wrapText="1"/>
    </xf>
    <xf numFmtId="167" fontId="4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0" fontId="21" fillId="2" borderId="20" xfId="0" applyFont="1" applyFill="1" applyBorder="1" applyAlignment="1">
      <alignment horizontal="left" vertical="top" wrapText="1"/>
    </xf>
    <xf numFmtId="0" fontId="21" fillId="2" borderId="5" xfId="0" applyFont="1" applyFill="1" applyBorder="1" applyAlignment="1">
      <alignment horizontal="left" vertical="top" wrapText="1"/>
    </xf>
    <xf numFmtId="0" fontId="29" fillId="3" borderId="0" xfId="0" applyFont="1" applyFill="1" applyAlignment="1">
      <alignment horizontal="center" vertical="center"/>
    </xf>
    <xf numFmtId="0" fontId="21" fillId="2" borderId="38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left" vertical="top" wrapText="1"/>
    </xf>
    <xf numFmtId="0" fontId="0" fillId="3" borderId="34" xfId="0" applyFont="1" applyFill="1" applyBorder="1" applyAlignment="1">
      <alignment horizontal="center" vertical="top" wrapText="1"/>
    </xf>
  </cellXfs>
  <cellStyles count="18">
    <cellStyle name="Comma" xfId="1" builtinId="3"/>
    <cellStyle name="Comma [0] 2" xfId="11"/>
    <cellStyle name="Comma 2" xfId="7"/>
    <cellStyle name="Comma 2 2" xfId="10"/>
    <cellStyle name="Comma 4" xfId="15"/>
    <cellStyle name="Normal" xfId="0" builtinId="0"/>
    <cellStyle name="Normal 11 2" xfId="13"/>
    <cellStyle name="Normal 13" xfId="16"/>
    <cellStyle name="Normal 2" xfId="17"/>
    <cellStyle name="Normal 2 3" xfId="12"/>
    <cellStyle name="Normal 4" xfId="5"/>
    <cellStyle name="Normal 5" xfId="9"/>
    <cellStyle name="Normal 8" xfId="8"/>
    <cellStyle name="Normal_Book2" xfId="14"/>
    <cellStyle name="SN_241" xfId="2"/>
    <cellStyle name="Style 1" xfId="4"/>
    <cellStyle name="Обычный 2" xf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GLB53U4T/Havelvacner-GFA%2029.06.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-1"/>
      <sheetName val="5-2"/>
      <sheetName val="6"/>
    </sheetNames>
    <sheetDataSet>
      <sheetData sheetId="0">
        <row r="75">
          <cell r="D75">
            <v>0</v>
          </cell>
        </row>
      </sheetData>
      <sheetData sheetId="1" refreshError="1"/>
      <sheetData sheetId="2">
        <row r="19">
          <cell r="G19">
            <v>0</v>
          </cell>
        </row>
      </sheetData>
      <sheetData sheetId="3">
        <row r="19">
          <cell r="D19">
            <v>0</v>
          </cell>
        </row>
      </sheetData>
      <sheetData sheetId="4">
        <row r="77">
          <cell r="D77">
            <v>0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0" zoomScaleNormal="100" zoomScaleSheetLayoutView="100" workbookViewId="0">
      <selection activeCell="F20" sqref="F20"/>
    </sheetView>
  </sheetViews>
  <sheetFormatPr defaultRowHeight="16.5" x14ac:dyDescent="0.3"/>
  <cols>
    <col min="1" max="4" width="9.140625" style="2"/>
    <col min="5" max="5" width="14.42578125" style="2" customWidth="1"/>
    <col min="6" max="6" width="56.85546875" style="2" customWidth="1"/>
    <col min="7" max="7" width="15.5703125" style="2" hidden="1" customWidth="1"/>
    <col min="8" max="8" width="17" style="2" customWidth="1"/>
    <col min="9" max="9" width="16.85546875" style="2" customWidth="1"/>
    <col min="10" max="10" width="15.7109375" style="2" customWidth="1"/>
    <col min="11" max="16384" width="9.140625" style="2"/>
  </cols>
  <sheetData>
    <row r="1" spans="1:9" ht="21.75" customHeight="1" x14ac:dyDescent="0.3">
      <c r="I1" s="8" t="s">
        <v>60</v>
      </c>
    </row>
    <row r="2" spans="1:9" ht="40.5" customHeight="1" x14ac:dyDescent="0.3">
      <c r="H2" s="122" t="s">
        <v>37</v>
      </c>
      <c r="I2" s="122"/>
    </row>
    <row r="3" spans="1:9" ht="45" customHeight="1" x14ac:dyDescent="0.3">
      <c r="B3" s="123" t="s">
        <v>78</v>
      </c>
      <c r="C3" s="123"/>
      <c r="D3" s="123"/>
      <c r="E3" s="123"/>
      <c r="F3" s="123"/>
      <c r="G3" s="123"/>
      <c r="H3" s="123"/>
      <c r="I3" s="123"/>
    </row>
    <row r="4" spans="1:9" ht="27" x14ac:dyDescent="0.3">
      <c r="I4" s="30" t="s">
        <v>0</v>
      </c>
    </row>
    <row r="5" spans="1:9" ht="88.5" customHeight="1" x14ac:dyDescent="0.3">
      <c r="A5" s="124" t="s">
        <v>7</v>
      </c>
      <c r="B5" s="124"/>
      <c r="C5" s="124"/>
      <c r="D5" s="124" t="s">
        <v>2</v>
      </c>
      <c r="E5" s="124"/>
      <c r="F5" s="26" t="s">
        <v>8</v>
      </c>
      <c r="G5" s="124" t="s">
        <v>6</v>
      </c>
      <c r="H5" s="124"/>
      <c r="I5" s="124"/>
    </row>
    <row r="6" spans="1:9" ht="40.5" customHeight="1" x14ac:dyDescent="0.3">
      <c r="A6" s="1" t="s">
        <v>9</v>
      </c>
      <c r="B6" s="1" t="s">
        <v>10</v>
      </c>
      <c r="C6" s="1" t="s">
        <v>11</v>
      </c>
      <c r="D6" s="1" t="s">
        <v>1</v>
      </c>
      <c r="E6" s="1" t="s">
        <v>32</v>
      </c>
      <c r="F6" s="28"/>
      <c r="G6" s="26" t="s">
        <v>35</v>
      </c>
      <c r="H6" s="26" t="s">
        <v>36</v>
      </c>
      <c r="I6" s="17" t="s">
        <v>4</v>
      </c>
    </row>
    <row r="7" spans="1:9" ht="21.75" customHeight="1" x14ac:dyDescent="0.3">
      <c r="A7" s="6"/>
      <c r="B7" s="6"/>
      <c r="C7" s="6"/>
      <c r="D7" s="6"/>
      <c r="E7" s="6"/>
      <c r="F7" s="7" t="s">
        <v>12</v>
      </c>
      <c r="G7" s="18" t="e">
        <f>G8</f>
        <v>#REF!</v>
      </c>
      <c r="H7" s="24">
        <f>H8</f>
        <v>0</v>
      </c>
      <c r="I7" s="24">
        <f>I8</f>
        <v>0</v>
      </c>
    </row>
    <row r="8" spans="1:9" ht="19.5" customHeight="1" x14ac:dyDescent="0.3">
      <c r="A8" s="93" t="s">
        <v>70</v>
      </c>
      <c r="B8" s="4"/>
      <c r="C8" s="4"/>
      <c r="D8" s="3"/>
      <c r="E8" s="3"/>
      <c r="F8" s="4" t="s">
        <v>67</v>
      </c>
      <c r="G8" s="18" t="e">
        <f>G10</f>
        <v>#REF!</v>
      </c>
      <c r="H8" s="24">
        <f>H10</f>
        <v>0</v>
      </c>
      <c r="I8" s="24">
        <f>I10</f>
        <v>0</v>
      </c>
    </row>
    <row r="9" spans="1:9" x14ac:dyDescent="0.3">
      <c r="A9" s="4"/>
      <c r="B9" s="4"/>
      <c r="C9" s="4"/>
      <c r="D9" s="3"/>
      <c r="E9" s="3"/>
      <c r="F9" s="14" t="s">
        <v>13</v>
      </c>
      <c r="G9" s="18"/>
      <c r="H9" s="24"/>
      <c r="I9" s="24"/>
    </row>
    <row r="10" spans="1:9" x14ac:dyDescent="0.3">
      <c r="A10" s="4"/>
      <c r="B10" s="93" t="s">
        <v>71</v>
      </c>
      <c r="C10" s="4"/>
      <c r="D10" s="3"/>
      <c r="E10" s="3"/>
      <c r="F10" s="10" t="s">
        <v>68</v>
      </c>
      <c r="G10" s="18" t="e">
        <f>G12</f>
        <v>#REF!</v>
      </c>
      <c r="H10" s="24">
        <f t="shared" ref="H10:I10" si="0">H12</f>
        <v>0</v>
      </c>
      <c r="I10" s="24">
        <f t="shared" si="0"/>
        <v>0</v>
      </c>
    </row>
    <row r="11" spans="1:9" x14ac:dyDescent="0.3">
      <c r="A11" s="4"/>
      <c r="B11" s="4"/>
      <c r="C11" s="4"/>
      <c r="D11" s="3"/>
      <c r="E11" s="3"/>
      <c r="F11" s="9" t="s">
        <v>13</v>
      </c>
      <c r="G11" s="18"/>
      <c r="H11" s="24"/>
      <c r="I11" s="24"/>
    </row>
    <row r="12" spans="1:9" ht="33" x14ac:dyDescent="0.3">
      <c r="A12" s="4"/>
      <c r="B12" s="94"/>
      <c r="C12" s="93" t="s">
        <v>72</v>
      </c>
      <c r="D12" s="3"/>
      <c r="E12" s="3"/>
      <c r="F12" s="10" t="s">
        <v>69</v>
      </c>
      <c r="G12" s="18" t="e">
        <f>G16</f>
        <v>#REF!</v>
      </c>
      <c r="H12" s="24">
        <f>H16</f>
        <v>0</v>
      </c>
      <c r="I12" s="24">
        <f>I16</f>
        <v>0</v>
      </c>
    </row>
    <row r="13" spans="1:9" x14ac:dyDescent="0.3">
      <c r="A13" s="3"/>
      <c r="B13" s="3"/>
      <c r="C13" s="4"/>
      <c r="D13" s="3"/>
      <c r="E13" s="3"/>
      <c r="F13" s="13" t="s">
        <v>29</v>
      </c>
      <c r="G13" s="18"/>
      <c r="H13" s="24"/>
      <c r="I13" s="24"/>
    </row>
    <row r="14" spans="1:9" ht="28.5" customHeight="1" x14ac:dyDescent="0.3">
      <c r="A14" s="3"/>
      <c r="B14" s="3"/>
      <c r="C14" s="4"/>
      <c r="D14" s="3"/>
      <c r="E14" s="3"/>
      <c r="F14" s="11" t="s">
        <v>65</v>
      </c>
      <c r="G14" s="18" t="e">
        <f>+G16</f>
        <v>#REF!</v>
      </c>
      <c r="H14" s="24">
        <f>+H16</f>
        <v>0</v>
      </c>
      <c r="I14" s="24">
        <f>+I16</f>
        <v>0</v>
      </c>
    </row>
    <row r="15" spans="1:9" x14ac:dyDescent="0.3">
      <c r="A15" s="3"/>
      <c r="B15" s="3"/>
      <c r="C15" s="4"/>
      <c r="D15" s="3"/>
      <c r="E15" s="3"/>
      <c r="F15" s="13" t="s">
        <v>29</v>
      </c>
      <c r="G15" s="18"/>
      <c r="H15" s="24"/>
      <c r="I15" s="24"/>
    </row>
    <row r="16" spans="1:9" ht="39" customHeight="1" x14ac:dyDescent="0.3">
      <c r="A16" s="3"/>
      <c r="B16" s="3"/>
      <c r="C16" s="4"/>
      <c r="D16" s="4">
        <v>1053</v>
      </c>
      <c r="E16" s="5"/>
      <c r="F16" s="11" t="s">
        <v>63</v>
      </c>
      <c r="G16" s="18" t="e">
        <f>+#REF!+G18</f>
        <v>#REF!</v>
      </c>
      <c r="H16" s="24">
        <f>+H18</f>
        <v>0</v>
      </c>
      <c r="I16" s="24">
        <f>I18</f>
        <v>0</v>
      </c>
    </row>
    <row r="17" spans="1:9" x14ac:dyDescent="0.3">
      <c r="A17" s="19"/>
      <c r="B17" s="19"/>
      <c r="C17" s="20"/>
      <c r="D17" s="19"/>
      <c r="E17" s="3"/>
      <c r="F17" s="13" t="s">
        <v>29</v>
      </c>
      <c r="G17" s="21"/>
      <c r="H17" s="21"/>
      <c r="I17" s="21"/>
    </row>
    <row r="18" spans="1:9" ht="82.5" x14ac:dyDescent="0.3">
      <c r="A18" s="12"/>
      <c r="B18" s="12"/>
      <c r="C18" s="11"/>
      <c r="D18" s="12"/>
      <c r="E18" s="15">
        <v>32002</v>
      </c>
      <c r="F18" s="11" t="s">
        <v>64</v>
      </c>
      <c r="G18" s="23">
        <f>G20</f>
        <v>7200</v>
      </c>
      <c r="H18" s="23">
        <f>H20</f>
        <v>0</v>
      </c>
      <c r="I18" s="23">
        <f>I20</f>
        <v>0</v>
      </c>
    </row>
    <row r="19" spans="1:9" x14ac:dyDescent="0.3">
      <c r="A19" s="83"/>
      <c r="B19" s="83"/>
      <c r="C19" s="84"/>
      <c r="D19" s="83"/>
      <c r="E19" s="85"/>
      <c r="F19" s="90" t="s">
        <v>14</v>
      </c>
      <c r="G19" s="91"/>
      <c r="H19" s="91"/>
      <c r="I19" s="91"/>
    </row>
    <row r="20" spans="1:9" x14ac:dyDescent="0.3">
      <c r="A20" s="12"/>
      <c r="B20" s="12"/>
      <c r="C20" s="11"/>
      <c r="D20" s="12"/>
      <c r="E20" s="12"/>
      <c r="F20" s="16" t="s">
        <v>66</v>
      </c>
      <c r="G20" s="24">
        <f>G22</f>
        <v>7200</v>
      </c>
      <c r="H20" s="24">
        <f>H22</f>
        <v>0</v>
      </c>
      <c r="I20" s="24">
        <f>I22</f>
        <v>0</v>
      </c>
    </row>
    <row r="21" spans="1:9" ht="27" x14ac:dyDescent="0.3">
      <c r="A21" s="12"/>
      <c r="B21" s="12"/>
      <c r="C21" s="11"/>
      <c r="D21" s="12"/>
      <c r="E21" s="12"/>
      <c r="F21" s="35" t="s">
        <v>5</v>
      </c>
      <c r="G21" s="22"/>
      <c r="H21" s="22"/>
      <c r="I21" s="22"/>
    </row>
    <row r="22" spans="1:9" x14ac:dyDescent="0.3">
      <c r="A22" s="12"/>
      <c r="B22" s="12"/>
      <c r="C22" s="11"/>
      <c r="D22" s="12"/>
      <c r="E22" s="12"/>
      <c r="F22" s="95" t="s">
        <v>40</v>
      </c>
      <c r="G22" s="24">
        <f>+G23</f>
        <v>7200</v>
      </c>
      <c r="H22" s="24">
        <f>+H23</f>
        <v>0</v>
      </c>
      <c r="I22" s="24">
        <f>+I23</f>
        <v>0</v>
      </c>
    </row>
    <row r="23" spans="1:9" x14ac:dyDescent="0.3">
      <c r="A23" s="12"/>
      <c r="B23" s="12"/>
      <c r="C23" s="11"/>
      <c r="D23" s="12"/>
      <c r="E23" s="12"/>
      <c r="F23" s="95" t="s">
        <v>73</v>
      </c>
      <c r="G23" s="25">
        <v>7200</v>
      </c>
      <c r="H23" s="25">
        <f>+H24+H26</f>
        <v>0</v>
      </c>
      <c r="I23" s="25">
        <f>+I24+I26</f>
        <v>0</v>
      </c>
    </row>
    <row r="24" spans="1:9" x14ac:dyDescent="0.3">
      <c r="A24" s="12"/>
      <c r="B24" s="12"/>
      <c r="C24" s="11"/>
      <c r="D24" s="12"/>
      <c r="E24" s="12"/>
      <c r="F24" s="95" t="s">
        <v>74</v>
      </c>
      <c r="G24" s="25"/>
      <c r="H24" s="103">
        <f>+H25</f>
        <v>-28000</v>
      </c>
      <c r="I24" s="103">
        <f>+I25</f>
        <v>-28000</v>
      </c>
    </row>
    <row r="25" spans="1:9" x14ac:dyDescent="0.3">
      <c r="A25" s="12"/>
      <c r="B25" s="12"/>
      <c r="C25" s="11"/>
      <c r="D25" s="12"/>
      <c r="E25" s="12"/>
      <c r="F25" s="96" t="s">
        <v>75</v>
      </c>
      <c r="G25" s="25"/>
      <c r="H25" s="103">
        <v>-28000</v>
      </c>
      <c r="I25" s="103">
        <f>+H25</f>
        <v>-28000</v>
      </c>
    </row>
    <row r="26" spans="1:9" ht="18.75" customHeight="1" x14ac:dyDescent="0.3">
      <c r="A26" s="12"/>
      <c r="B26" s="12"/>
      <c r="C26" s="11"/>
      <c r="D26" s="12"/>
      <c r="E26" s="99"/>
      <c r="F26" s="96" t="s">
        <v>76</v>
      </c>
      <c r="G26" s="25"/>
      <c r="H26" s="101">
        <f>+H27</f>
        <v>28000</v>
      </c>
      <c r="I26" s="101">
        <f>+I27</f>
        <v>28000</v>
      </c>
    </row>
    <row r="27" spans="1:9" x14ac:dyDescent="0.3">
      <c r="A27" s="100"/>
      <c r="B27" s="100"/>
      <c r="C27" s="100"/>
      <c r="D27" s="100"/>
      <c r="E27" s="100"/>
      <c r="F27" s="96" t="s">
        <v>77</v>
      </c>
      <c r="G27" s="100"/>
      <c r="H27" s="101">
        <v>28000</v>
      </c>
      <c r="I27" s="101">
        <f>+H27</f>
        <v>28000</v>
      </c>
    </row>
    <row r="29" spans="1:9" x14ac:dyDescent="0.3">
      <c r="F29" s="97"/>
    </row>
    <row r="30" spans="1:9" x14ac:dyDescent="0.3">
      <c r="F30" s="97"/>
    </row>
    <row r="31" spans="1:9" x14ac:dyDescent="0.3">
      <c r="F31" s="97"/>
    </row>
    <row r="32" spans="1:9" x14ac:dyDescent="0.3">
      <c r="F32" s="98"/>
    </row>
    <row r="33" spans="6:6" x14ac:dyDescent="0.3">
      <c r="F33" s="98"/>
    </row>
    <row r="34" spans="6:6" x14ac:dyDescent="0.3">
      <c r="F34" s="98"/>
    </row>
  </sheetData>
  <mergeCells count="5">
    <mergeCell ref="H2:I2"/>
    <mergeCell ref="B3:I3"/>
    <mergeCell ref="A5:C5"/>
    <mergeCell ref="D5:E5"/>
    <mergeCell ref="G5:I5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13" workbookViewId="0">
      <selection activeCell="C15" sqref="C15"/>
    </sheetView>
  </sheetViews>
  <sheetFormatPr defaultColWidth="9.42578125" defaultRowHeight="13.5" x14ac:dyDescent="0.25"/>
  <cols>
    <col min="1" max="1" width="9.28515625" style="64" customWidth="1"/>
    <col min="2" max="2" width="9.140625" style="64" customWidth="1"/>
    <col min="3" max="3" width="81.28515625" style="64" customWidth="1"/>
    <col min="4" max="6" width="15" style="64" hidden="1" customWidth="1"/>
    <col min="7" max="9" width="15.28515625" style="64" customWidth="1"/>
    <col min="10" max="12" width="15.7109375" style="64" customWidth="1"/>
    <col min="13" max="16384" width="9.42578125" style="64"/>
  </cols>
  <sheetData>
    <row r="1" spans="1:12" s="63" customFormat="1" ht="21" customHeight="1" x14ac:dyDescent="0.25">
      <c r="D1" s="64"/>
      <c r="E1" s="133"/>
      <c r="F1" s="133"/>
      <c r="G1" s="64"/>
      <c r="H1" s="133"/>
      <c r="I1" s="133"/>
      <c r="J1" s="64"/>
      <c r="L1" s="65" t="s">
        <v>61</v>
      </c>
    </row>
    <row r="2" spans="1:12" s="63" customFormat="1" ht="18" customHeight="1" x14ac:dyDescent="0.25">
      <c r="C2" s="66"/>
      <c r="D2" s="66"/>
      <c r="E2" s="134"/>
      <c r="F2" s="134"/>
      <c r="G2" s="66"/>
      <c r="H2" s="134"/>
      <c r="I2" s="134"/>
      <c r="J2" s="66"/>
      <c r="L2" s="67" t="s">
        <v>47</v>
      </c>
    </row>
    <row r="3" spans="1:12" s="63" customFormat="1" ht="18" customHeight="1" x14ac:dyDescent="0.25">
      <c r="C3" s="66"/>
      <c r="D3" s="66"/>
      <c r="E3" s="68"/>
      <c r="F3" s="68"/>
      <c r="G3" s="66"/>
      <c r="H3" s="68"/>
      <c r="I3" s="68"/>
      <c r="J3" s="66"/>
      <c r="L3" s="69" t="s">
        <v>48</v>
      </c>
    </row>
    <row r="4" spans="1:12" s="63" customFormat="1" ht="18" customHeight="1" x14ac:dyDescent="0.25">
      <c r="C4" s="66"/>
      <c r="D4" s="66"/>
      <c r="E4" s="68"/>
      <c r="F4" s="68"/>
      <c r="G4" s="66"/>
      <c r="H4" s="68"/>
      <c r="I4" s="68"/>
      <c r="J4" s="66"/>
      <c r="K4" s="68"/>
      <c r="L4" s="68"/>
    </row>
    <row r="5" spans="1:12" s="63" customFormat="1" ht="52.5" customHeight="1" x14ac:dyDescent="0.25">
      <c r="A5" s="135" t="s">
        <v>79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s="63" customFormat="1" ht="6.7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3.5" customHeight="1" x14ac:dyDescent="0.3">
      <c r="A7" s="71"/>
      <c r="B7" s="71"/>
      <c r="C7" s="72"/>
      <c r="D7" s="73"/>
      <c r="E7" s="73"/>
      <c r="F7" s="74"/>
      <c r="G7" s="73"/>
      <c r="H7" s="73"/>
      <c r="I7" s="74"/>
      <c r="J7" s="73"/>
      <c r="K7" s="73"/>
      <c r="L7" s="74" t="s">
        <v>49</v>
      </c>
    </row>
    <row r="8" spans="1:12" ht="9.75" customHeight="1" x14ac:dyDescent="0.25">
      <c r="A8" s="130" t="s">
        <v>3</v>
      </c>
      <c r="B8" s="130"/>
      <c r="C8" s="131" t="s">
        <v>26</v>
      </c>
      <c r="D8" s="132" t="s">
        <v>6</v>
      </c>
      <c r="E8" s="132"/>
      <c r="F8" s="132"/>
      <c r="G8" s="132"/>
      <c r="H8" s="132"/>
      <c r="I8" s="132"/>
      <c r="J8" s="132"/>
      <c r="K8" s="132"/>
      <c r="L8" s="132"/>
    </row>
    <row r="9" spans="1:12" ht="29.25" customHeight="1" x14ac:dyDescent="0.25">
      <c r="A9" s="130"/>
      <c r="B9" s="130"/>
      <c r="C9" s="131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22.5" customHeight="1" x14ac:dyDescent="0.25">
      <c r="A10" s="130"/>
      <c r="B10" s="130"/>
      <c r="C10" s="131"/>
      <c r="D10" s="127" t="s">
        <v>33</v>
      </c>
      <c r="E10" s="127"/>
      <c r="F10" s="127"/>
      <c r="G10" s="127" t="s">
        <v>34</v>
      </c>
      <c r="H10" s="127"/>
      <c r="I10" s="127"/>
      <c r="J10" s="127" t="s">
        <v>27</v>
      </c>
      <c r="K10" s="127"/>
      <c r="L10" s="127"/>
    </row>
    <row r="11" spans="1:12" s="75" customFormat="1" ht="17.25" customHeight="1" x14ac:dyDescent="0.2">
      <c r="A11" s="128" t="s">
        <v>50</v>
      </c>
      <c r="B11" s="128" t="s">
        <v>51</v>
      </c>
      <c r="C11" s="131"/>
      <c r="D11" s="129" t="s">
        <v>52</v>
      </c>
      <c r="E11" s="129" t="s">
        <v>53</v>
      </c>
      <c r="F11" s="129"/>
      <c r="G11" s="129" t="s">
        <v>52</v>
      </c>
      <c r="H11" s="129" t="s">
        <v>53</v>
      </c>
      <c r="I11" s="129"/>
      <c r="J11" s="129" t="s">
        <v>52</v>
      </c>
      <c r="K11" s="129" t="s">
        <v>53</v>
      </c>
      <c r="L11" s="129"/>
    </row>
    <row r="12" spans="1:12" s="75" customFormat="1" ht="39" customHeight="1" x14ac:dyDescent="0.2">
      <c r="A12" s="128"/>
      <c r="B12" s="128"/>
      <c r="C12" s="131"/>
      <c r="D12" s="129"/>
      <c r="E12" s="92" t="s">
        <v>54</v>
      </c>
      <c r="F12" s="92" t="s">
        <v>55</v>
      </c>
      <c r="G12" s="129"/>
      <c r="H12" s="92" t="s">
        <v>54</v>
      </c>
      <c r="I12" s="92" t="s">
        <v>55</v>
      </c>
      <c r="J12" s="129"/>
      <c r="K12" s="92" t="s">
        <v>54</v>
      </c>
      <c r="L12" s="92" t="s">
        <v>55</v>
      </c>
    </row>
    <row r="13" spans="1:12" ht="36" customHeight="1" x14ac:dyDescent="0.25">
      <c r="A13" s="76"/>
      <c r="B13" s="76"/>
      <c r="C13" s="104" t="s">
        <v>56</v>
      </c>
      <c r="D13" s="77" t="e">
        <f>E13+F13</f>
        <v>#REF!</v>
      </c>
      <c r="E13" s="77" t="e">
        <f>#REF!+E14</f>
        <v>#REF!</v>
      </c>
      <c r="F13" s="77" t="e">
        <f>#REF!+F14</f>
        <v>#REF!</v>
      </c>
      <c r="G13" s="77">
        <f>+G14</f>
        <v>0</v>
      </c>
      <c r="H13" s="77">
        <f t="shared" ref="H13:L13" si="0">+H14</f>
        <v>0</v>
      </c>
      <c r="I13" s="77">
        <f t="shared" si="0"/>
        <v>0</v>
      </c>
      <c r="J13" s="77">
        <f t="shared" si="0"/>
        <v>0</v>
      </c>
      <c r="K13" s="77">
        <f t="shared" si="0"/>
        <v>0</v>
      </c>
      <c r="L13" s="77">
        <f t="shared" si="0"/>
        <v>0</v>
      </c>
    </row>
    <row r="14" spans="1:12" ht="24.75" customHeight="1" x14ac:dyDescent="0.25">
      <c r="A14" s="76"/>
      <c r="B14" s="76"/>
      <c r="C14" s="105" t="s">
        <v>28</v>
      </c>
      <c r="D14" s="106" t="e">
        <f>E14+F14</f>
        <v>#REF!</v>
      </c>
      <c r="E14" s="77" t="e">
        <f>+E22+#REF!</f>
        <v>#REF!</v>
      </c>
      <c r="F14" s="77" t="e">
        <f>+F22+#REF!</f>
        <v>#REF!</v>
      </c>
      <c r="G14" s="106">
        <f>H14+I14</f>
        <v>0</v>
      </c>
      <c r="H14" s="77">
        <f>+H22</f>
        <v>0</v>
      </c>
      <c r="I14" s="77">
        <f>+I22</f>
        <v>0</v>
      </c>
      <c r="J14" s="106">
        <f>K14+L14</f>
        <v>0</v>
      </c>
      <c r="K14" s="77">
        <f>+K22</f>
        <v>0</v>
      </c>
      <c r="L14" s="77">
        <f>+L22</f>
        <v>0</v>
      </c>
    </row>
    <row r="15" spans="1:12" ht="45.75" customHeight="1" x14ac:dyDescent="0.25">
      <c r="A15" s="76"/>
      <c r="B15" s="76"/>
      <c r="C15" s="121" t="str">
        <f>+'1'!F14</f>
        <v xml:space="preserve">ՀՀ  ԱՌՈՂՋԱՊԱՀՈՒԹՅԱՆ  ՆԱԽԱՐԱՐՈՒԹՅՈՒՆ
</v>
      </c>
      <c r="D15" s="107" t="e">
        <f>+E15+F15</f>
        <v>#REF!</v>
      </c>
      <c r="E15" s="78" t="e">
        <f>E16</f>
        <v>#REF!</v>
      </c>
      <c r="F15" s="78" t="e">
        <f>F16</f>
        <v>#REF!</v>
      </c>
      <c r="G15" s="107">
        <f>+H15+I15</f>
        <v>0</v>
      </c>
      <c r="H15" s="78">
        <f>H16</f>
        <v>0</v>
      </c>
      <c r="I15" s="78">
        <f>I16</f>
        <v>0</v>
      </c>
      <c r="J15" s="107">
        <f>+K15+L15</f>
        <v>0</v>
      </c>
      <c r="K15" s="78">
        <f>K16</f>
        <v>0</v>
      </c>
      <c r="L15" s="78">
        <f>L16</f>
        <v>0</v>
      </c>
    </row>
    <row r="16" spans="1:12" ht="39" customHeight="1" x14ac:dyDescent="0.25">
      <c r="A16" s="108" t="s">
        <v>80</v>
      </c>
      <c r="B16" s="79"/>
      <c r="C16" s="109" t="str">
        <f>+'1'!F16</f>
        <v>Առողջապահության համակարգի արդիականացման և արդյունավետության բարձրացման ծրագիր</v>
      </c>
      <c r="D16" s="107" t="e">
        <f>+#REF!+D18</f>
        <v>#REF!</v>
      </c>
      <c r="E16" s="78" t="e">
        <f>+#REF!+E18</f>
        <v>#REF!</v>
      </c>
      <c r="F16" s="78" t="e">
        <f>+#REF!+F18</f>
        <v>#REF!</v>
      </c>
      <c r="G16" s="107">
        <f>+G18</f>
        <v>0</v>
      </c>
      <c r="H16" s="78">
        <f>+H18</f>
        <v>0</v>
      </c>
      <c r="I16" s="78">
        <f>+I18</f>
        <v>0</v>
      </c>
      <c r="J16" s="107">
        <f>+J18</f>
        <v>0</v>
      </c>
      <c r="K16" s="78">
        <f>K18</f>
        <v>0</v>
      </c>
      <c r="L16" s="78">
        <f>L18</f>
        <v>0</v>
      </c>
    </row>
    <row r="17" spans="1:12" ht="15" customHeight="1" x14ac:dyDescent="0.25">
      <c r="A17" s="110"/>
      <c r="B17" s="76"/>
      <c r="C17" s="111" t="s">
        <v>57</v>
      </c>
      <c r="D17" s="107"/>
      <c r="E17" s="78"/>
      <c r="F17" s="78"/>
      <c r="G17" s="107"/>
      <c r="H17" s="78"/>
      <c r="I17" s="78"/>
      <c r="J17" s="107"/>
      <c r="K17" s="78"/>
      <c r="L17" s="78"/>
    </row>
    <row r="18" spans="1:12" ht="54" customHeight="1" x14ac:dyDescent="0.25">
      <c r="A18" s="126"/>
      <c r="B18" s="125">
        <f>+'1'!E18</f>
        <v>32002</v>
      </c>
      <c r="C18" s="112" t="str">
        <f>+'1'!F18</f>
        <v>Համաշխարհային բանկի աջակցությամբ իրականացվող Ոչ վարակիչ հիվանդությունների կանխարգելման և վերահսկման ծրագրի շրջանակներում շենքային պայմանների բարելավում</v>
      </c>
      <c r="D18" s="77">
        <f>+E18+F18</f>
        <v>0</v>
      </c>
      <c r="E18" s="77">
        <f>+E22</f>
        <v>0</v>
      </c>
      <c r="F18" s="77">
        <f>+F22</f>
        <v>0</v>
      </c>
      <c r="G18" s="77">
        <f>+H18+I18</f>
        <v>0</v>
      </c>
      <c r="H18" s="77">
        <f>+H22</f>
        <v>0</v>
      </c>
      <c r="I18" s="77">
        <f>+I22</f>
        <v>0</v>
      </c>
      <c r="J18" s="77">
        <f>+K18+L18</f>
        <v>0</v>
      </c>
      <c r="K18" s="77">
        <f>+K22</f>
        <v>0</v>
      </c>
      <c r="L18" s="77">
        <f>+L22</f>
        <v>0</v>
      </c>
    </row>
    <row r="19" spans="1:12" ht="15.75" customHeight="1" x14ac:dyDescent="0.25">
      <c r="A19" s="126"/>
      <c r="B19" s="125"/>
      <c r="C19" s="113" t="s">
        <v>58</v>
      </c>
      <c r="D19" s="114"/>
      <c r="E19" s="77"/>
      <c r="F19" s="77"/>
      <c r="G19" s="87"/>
      <c r="H19" s="86"/>
      <c r="I19" s="86"/>
      <c r="J19" s="114"/>
      <c r="K19" s="77"/>
      <c r="L19" s="77"/>
    </row>
    <row r="20" spans="1:12" ht="21.75" customHeight="1" x14ac:dyDescent="0.25">
      <c r="A20" s="126"/>
      <c r="B20" s="125"/>
      <c r="C20" s="115" t="str">
        <f>+'1'!F20</f>
        <v xml:space="preserve"> ՀՀ  առողջապահության  նախարարություն</v>
      </c>
      <c r="D20" s="77">
        <f>E20+F20</f>
        <v>0</v>
      </c>
      <c r="E20" s="77">
        <f>E18</f>
        <v>0</v>
      </c>
      <c r="F20" s="77">
        <f>F18</f>
        <v>0</v>
      </c>
      <c r="G20" s="107">
        <f>H20+I20</f>
        <v>0</v>
      </c>
      <c r="H20" s="78">
        <f>H18</f>
        <v>0</v>
      </c>
      <c r="I20" s="78">
        <f>I18</f>
        <v>0</v>
      </c>
      <c r="J20" s="107">
        <f>K20+L20</f>
        <v>0</v>
      </c>
      <c r="K20" s="78">
        <f>K18</f>
        <v>0</v>
      </c>
      <c r="L20" s="78">
        <f>L18</f>
        <v>0</v>
      </c>
    </row>
    <row r="21" spans="1:12" ht="20.25" customHeight="1" x14ac:dyDescent="0.25">
      <c r="A21" s="126"/>
      <c r="B21" s="125"/>
      <c r="C21" s="113" t="s">
        <v>41</v>
      </c>
      <c r="D21" s="114"/>
      <c r="E21" s="77"/>
      <c r="F21" s="77"/>
      <c r="G21" s="87"/>
      <c r="H21" s="86"/>
      <c r="I21" s="86"/>
      <c r="J21" s="114"/>
      <c r="K21" s="77"/>
      <c r="L21" s="77"/>
    </row>
    <row r="22" spans="1:12" ht="18.75" customHeight="1" x14ac:dyDescent="0.25">
      <c r="A22" s="126"/>
      <c r="B22" s="125"/>
      <c r="C22" s="95" t="s">
        <v>40</v>
      </c>
      <c r="D22" s="77">
        <f>E22+F22</f>
        <v>0</v>
      </c>
      <c r="E22" s="77">
        <f>+E25</f>
        <v>0</v>
      </c>
      <c r="F22" s="77">
        <f>+F25</f>
        <v>0</v>
      </c>
      <c r="G22" s="107">
        <f>+G23</f>
        <v>0</v>
      </c>
      <c r="H22" s="107">
        <f t="shared" ref="H22:L22" si="1">+H23</f>
        <v>0</v>
      </c>
      <c r="I22" s="107">
        <f t="shared" si="1"/>
        <v>0</v>
      </c>
      <c r="J22" s="107">
        <f t="shared" si="1"/>
        <v>0</v>
      </c>
      <c r="K22" s="107">
        <f t="shared" si="1"/>
        <v>0</v>
      </c>
      <c r="L22" s="107">
        <f t="shared" si="1"/>
        <v>0</v>
      </c>
    </row>
    <row r="23" spans="1:12" ht="18.75" customHeight="1" x14ac:dyDescent="0.25">
      <c r="A23" s="126"/>
      <c r="B23" s="125"/>
      <c r="C23" s="95" t="s">
        <v>73</v>
      </c>
      <c r="D23" s="77"/>
      <c r="E23" s="77"/>
      <c r="F23" s="77"/>
      <c r="G23" s="107">
        <f>+G24+G26</f>
        <v>0</v>
      </c>
      <c r="H23" s="107">
        <f t="shared" ref="H23:L23" si="2">+H24+H26</f>
        <v>0</v>
      </c>
      <c r="I23" s="107">
        <f t="shared" si="2"/>
        <v>0</v>
      </c>
      <c r="J23" s="107">
        <f t="shared" si="2"/>
        <v>0</v>
      </c>
      <c r="K23" s="107">
        <f t="shared" si="2"/>
        <v>0</v>
      </c>
      <c r="L23" s="107">
        <f t="shared" si="2"/>
        <v>0</v>
      </c>
    </row>
    <row r="24" spans="1:12" ht="18.75" customHeight="1" x14ac:dyDescent="0.25">
      <c r="A24" s="126"/>
      <c r="B24" s="125"/>
      <c r="C24" s="95" t="s">
        <v>74</v>
      </c>
      <c r="D24" s="77"/>
      <c r="E24" s="77"/>
      <c r="F24" s="77"/>
      <c r="G24" s="107">
        <f>+G25</f>
        <v>-28000</v>
      </c>
      <c r="H24" s="78">
        <f t="shared" ref="H24:L24" si="3">+H25</f>
        <v>-22400</v>
      </c>
      <c r="I24" s="78">
        <f t="shared" si="3"/>
        <v>-5600</v>
      </c>
      <c r="J24" s="107">
        <f t="shared" si="3"/>
        <v>-28000</v>
      </c>
      <c r="K24" s="78">
        <f t="shared" si="3"/>
        <v>-22400</v>
      </c>
      <c r="L24" s="78">
        <f t="shared" si="3"/>
        <v>-5600</v>
      </c>
    </row>
    <row r="25" spans="1:12" ht="19.5" customHeight="1" x14ac:dyDescent="0.25">
      <c r="A25" s="126"/>
      <c r="B25" s="125"/>
      <c r="C25" s="96" t="s">
        <v>75</v>
      </c>
      <c r="D25" s="114">
        <f>E25+F25</f>
        <v>0</v>
      </c>
      <c r="E25" s="114"/>
      <c r="F25" s="114"/>
      <c r="G25" s="102">
        <v>-28000</v>
      </c>
      <c r="H25" s="102">
        <f>+G25*0.8</f>
        <v>-22400</v>
      </c>
      <c r="I25" s="102">
        <f>+G25*0.2</f>
        <v>-5600</v>
      </c>
      <c r="J25" s="102">
        <v>-28000</v>
      </c>
      <c r="K25" s="102">
        <f>+J25*0.8</f>
        <v>-22400</v>
      </c>
      <c r="L25" s="102">
        <f>+J25*0.2</f>
        <v>-5600</v>
      </c>
    </row>
    <row r="26" spans="1:12" ht="20.25" customHeight="1" x14ac:dyDescent="0.25">
      <c r="A26" s="126"/>
      <c r="B26" s="125"/>
      <c r="C26" s="96" t="s">
        <v>76</v>
      </c>
      <c r="D26" s="102"/>
      <c r="E26" s="102"/>
      <c r="F26" s="102"/>
      <c r="G26" s="116">
        <f>+G27</f>
        <v>28000</v>
      </c>
      <c r="H26" s="116">
        <f t="shared" ref="H26:L26" si="4">+H27</f>
        <v>22400</v>
      </c>
      <c r="I26" s="116">
        <f t="shared" si="4"/>
        <v>5600</v>
      </c>
      <c r="J26" s="116">
        <f t="shared" si="4"/>
        <v>28000</v>
      </c>
      <c r="K26" s="116">
        <f t="shared" si="4"/>
        <v>22400</v>
      </c>
      <c r="L26" s="116">
        <f t="shared" si="4"/>
        <v>5600</v>
      </c>
    </row>
    <row r="27" spans="1:12" ht="18" customHeight="1" x14ac:dyDescent="0.25">
      <c r="A27" s="126"/>
      <c r="B27" s="125"/>
      <c r="C27" s="96" t="s">
        <v>77</v>
      </c>
      <c r="D27" s="102"/>
      <c r="E27" s="102"/>
      <c r="F27" s="102"/>
      <c r="G27" s="102">
        <v>28000</v>
      </c>
      <c r="H27" s="102">
        <f>+G27*0.8</f>
        <v>22400</v>
      </c>
      <c r="I27" s="102">
        <f>+G27*0.2</f>
        <v>5600</v>
      </c>
      <c r="J27" s="102">
        <v>28000</v>
      </c>
      <c r="K27" s="102">
        <f>+J27*0.8</f>
        <v>22400</v>
      </c>
      <c r="L27" s="102">
        <f>+J27*0.2</f>
        <v>5600</v>
      </c>
    </row>
    <row r="37" spans="10:11" ht="13.5" customHeight="1" x14ac:dyDescent="0.25">
      <c r="J37" s="80"/>
      <c r="K37" s="80"/>
    </row>
    <row r="41" spans="10:11" ht="14.25" x14ac:dyDescent="0.25">
      <c r="J41" s="80"/>
    </row>
  </sheetData>
  <mergeCells count="21">
    <mergeCell ref="E1:F1"/>
    <mergeCell ref="H1:I1"/>
    <mergeCell ref="E2:F2"/>
    <mergeCell ref="H2:I2"/>
    <mergeCell ref="A5:L5"/>
    <mergeCell ref="B18:B27"/>
    <mergeCell ref="A18:A27"/>
    <mergeCell ref="J10:L10"/>
    <mergeCell ref="A11:A12"/>
    <mergeCell ref="B11:B12"/>
    <mergeCell ref="D11:D12"/>
    <mergeCell ref="E11:F11"/>
    <mergeCell ref="G11:G12"/>
    <mergeCell ref="H11:I11"/>
    <mergeCell ref="J11:J12"/>
    <mergeCell ref="K11:L11"/>
    <mergeCell ref="A8:B10"/>
    <mergeCell ref="C8:C12"/>
    <mergeCell ref="D8:L9"/>
    <mergeCell ref="D10:F10"/>
    <mergeCell ref="G10:I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7" workbookViewId="0">
      <selection activeCell="E23" sqref="E23"/>
    </sheetView>
  </sheetViews>
  <sheetFormatPr defaultRowHeight="12.75" x14ac:dyDescent="0.2"/>
  <cols>
    <col min="1" max="1" width="28.5703125" style="31" customWidth="1"/>
    <col min="2" max="2" width="47.5703125" style="31" customWidth="1"/>
    <col min="3" max="3" width="16.28515625" style="31" hidden="1" customWidth="1"/>
    <col min="4" max="4" width="19.5703125" style="31" customWidth="1"/>
    <col min="5" max="5" width="20" style="32" customWidth="1"/>
    <col min="6" max="6" width="9.5703125" style="31" bestFit="1" customWidth="1"/>
    <col min="7" max="16384" width="9.140625" style="31"/>
  </cols>
  <sheetData>
    <row r="1" spans="1:11" s="37" customFormat="1" ht="17.25" customHeight="1" x14ac:dyDescent="0.25">
      <c r="A1" s="158" t="s">
        <v>62</v>
      </c>
      <c r="B1" s="158"/>
      <c r="C1" s="158"/>
      <c r="D1" s="158"/>
      <c r="E1" s="158"/>
      <c r="F1" s="36"/>
      <c r="H1" s="38"/>
      <c r="I1" s="38"/>
      <c r="J1" s="38"/>
      <c r="K1" s="38"/>
    </row>
    <row r="2" spans="1:11" s="37" customFormat="1" ht="17.25" customHeight="1" x14ac:dyDescent="0.25">
      <c r="A2" s="158" t="s">
        <v>30</v>
      </c>
      <c r="B2" s="158"/>
      <c r="C2" s="158"/>
      <c r="D2" s="158"/>
      <c r="E2" s="158"/>
      <c r="F2" s="39"/>
      <c r="H2" s="38"/>
      <c r="I2" s="38"/>
      <c r="J2" s="38"/>
      <c r="K2" s="38"/>
    </row>
    <row r="3" spans="1:11" s="41" customFormat="1" ht="16.5" customHeight="1" x14ac:dyDescent="0.25">
      <c r="A3" s="159" t="s">
        <v>42</v>
      </c>
      <c r="B3" s="159"/>
      <c r="C3" s="159"/>
      <c r="D3" s="159"/>
      <c r="E3" s="159"/>
      <c r="F3" s="39"/>
      <c r="G3" s="40"/>
      <c r="H3" s="40"/>
      <c r="I3" s="40"/>
    </row>
    <row r="4" spans="1:11" s="41" customFormat="1" ht="16.5" customHeight="1" x14ac:dyDescent="0.25">
      <c r="A4" s="158" t="s">
        <v>43</v>
      </c>
      <c r="B4" s="158"/>
      <c r="C4" s="158"/>
      <c r="D4" s="158"/>
      <c r="E4" s="158"/>
      <c r="F4" s="39"/>
      <c r="G4" s="40"/>
      <c r="H4" s="40"/>
      <c r="I4" s="40"/>
    </row>
    <row r="5" spans="1:11" s="41" customFormat="1" ht="52.5" customHeight="1" x14ac:dyDescent="0.2">
      <c r="A5" s="160" t="s">
        <v>92</v>
      </c>
      <c r="B5" s="160"/>
      <c r="C5" s="160"/>
      <c r="D5" s="160"/>
      <c r="E5" s="160"/>
      <c r="F5" s="42"/>
      <c r="G5" s="43"/>
      <c r="H5" s="43"/>
      <c r="I5" s="43"/>
    </row>
    <row r="8" spans="1:11" s="44" customFormat="1" ht="20.25" customHeight="1" x14ac:dyDescent="0.2">
      <c r="A8" s="157" t="s">
        <v>89</v>
      </c>
      <c r="B8" s="157"/>
      <c r="C8" s="157"/>
      <c r="D8" s="157"/>
      <c r="E8" s="157"/>
    </row>
    <row r="9" spans="1:11" s="44" customFormat="1" x14ac:dyDescent="0.2">
      <c r="A9" s="141" t="s">
        <v>59</v>
      </c>
      <c r="B9" s="141"/>
      <c r="C9" s="141"/>
      <c r="D9" s="141"/>
      <c r="E9" s="141"/>
    </row>
    <row r="10" spans="1:11" s="44" customFormat="1" ht="13.5" thickBot="1" x14ac:dyDescent="0.25">
      <c r="E10" s="45">
        <v>9.9</v>
      </c>
    </row>
    <row r="11" spans="1:11" s="44" customFormat="1" x14ac:dyDescent="0.2">
      <c r="A11" s="46" t="s">
        <v>15</v>
      </c>
      <c r="B11" s="142" t="s">
        <v>16</v>
      </c>
      <c r="C11" s="143"/>
      <c r="D11" s="143"/>
      <c r="E11" s="144"/>
    </row>
    <row r="12" spans="1:11" s="44" customFormat="1" ht="13.5" thickBot="1" x14ac:dyDescent="0.25">
      <c r="A12" s="47">
        <v>1053</v>
      </c>
      <c r="B12" s="145" t="str">
        <f>+'2'!C16</f>
        <v>Առողջապահության համակարգի արդիականացման և արդյունավետության բարձրացման ծրագիր</v>
      </c>
      <c r="C12" s="146"/>
      <c r="D12" s="146"/>
      <c r="E12" s="147"/>
    </row>
    <row r="13" spans="1:11" s="44" customFormat="1" x14ac:dyDescent="0.2">
      <c r="A13" s="48"/>
      <c r="B13" s="48"/>
      <c r="C13" s="48"/>
      <c r="D13" s="48"/>
      <c r="E13" s="48"/>
    </row>
    <row r="14" spans="1:11" s="44" customFormat="1" ht="24" customHeight="1" thickBot="1" x14ac:dyDescent="0.25">
      <c r="A14" s="148" t="s">
        <v>17</v>
      </c>
      <c r="B14" s="148"/>
      <c r="C14" s="148"/>
      <c r="D14" s="148"/>
      <c r="E14" s="148"/>
    </row>
    <row r="15" spans="1:11" s="44" customFormat="1" ht="12.75" customHeight="1" x14ac:dyDescent="0.2">
      <c r="A15" s="149" t="s">
        <v>18</v>
      </c>
      <c r="B15" s="89">
        <v>1053</v>
      </c>
      <c r="C15" s="151" t="s">
        <v>44</v>
      </c>
      <c r="D15" s="152"/>
      <c r="E15" s="153"/>
    </row>
    <row r="16" spans="1:11" s="44" customFormat="1" ht="50.25" customHeight="1" x14ac:dyDescent="0.2">
      <c r="A16" s="150"/>
      <c r="B16" s="29"/>
      <c r="C16" s="154" t="s">
        <v>45</v>
      </c>
      <c r="D16" s="155"/>
      <c r="E16" s="156"/>
    </row>
    <row r="17" spans="1:5" s="44" customFormat="1" ht="23.25" customHeight="1" x14ac:dyDescent="0.2">
      <c r="A17" s="49" t="s">
        <v>19</v>
      </c>
      <c r="B17" s="117">
        <v>32002</v>
      </c>
      <c r="C17" s="51" t="s">
        <v>46</v>
      </c>
      <c r="D17" s="51" t="s">
        <v>39</v>
      </c>
      <c r="E17" s="52" t="s">
        <v>20</v>
      </c>
    </row>
    <row r="18" spans="1:5" s="44" customFormat="1" ht="51" customHeight="1" x14ac:dyDescent="0.2">
      <c r="A18" s="53" t="s">
        <v>21</v>
      </c>
      <c r="B18" s="118" t="s">
        <v>81</v>
      </c>
      <c r="C18" s="55"/>
      <c r="D18" s="55"/>
      <c r="E18" s="56"/>
    </row>
    <row r="19" spans="1:5" s="44" customFormat="1" ht="45.75" customHeight="1" x14ac:dyDescent="0.2">
      <c r="A19" s="53" t="s">
        <v>22</v>
      </c>
      <c r="B19" s="118" t="s">
        <v>82</v>
      </c>
      <c r="C19" s="55"/>
      <c r="D19" s="55"/>
      <c r="E19" s="56"/>
    </row>
    <row r="20" spans="1:5" s="44" customFormat="1" ht="27.75" customHeight="1" x14ac:dyDescent="0.2">
      <c r="A20" s="57" t="s">
        <v>23</v>
      </c>
      <c r="B20" s="118" t="s">
        <v>83</v>
      </c>
      <c r="C20" s="55"/>
      <c r="D20" s="55"/>
      <c r="E20" s="56"/>
    </row>
    <row r="21" spans="1:5" s="44" customFormat="1" ht="38.25" customHeight="1" x14ac:dyDescent="0.2">
      <c r="A21" s="119" t="s">
        <v>84</v>
      </c>
      <c r="B21" s="118" t="s">
        <v>85</v>
      </c>
      <c r="C21" s="55"/>
      <c r="D21" s="55"/>
      <c r="E21" s="56"/>
    </row>
    <row r="22" spans="1:5" s="44" customFormat="1" x14ac:dyDescent="0.2">
      <c r="A22" s="138" t="s">
        <v>24</v>
      </c>
      <c r="B22" s="139"/>
      <c r="C22" s="59"/>
      <c r="D22" s="120"/>
      <c r="E22" s="60"/>
    </row>
    <row r="23" spans="1:5" s="33" customFormat="1" ht="23.25" customHeight="1" x14ac:dyDescent="0.2">
      <c r="A23" s="140" t="s">
        <v>86</v>
      </c>
      <c r="B23" s="140"/>
      <c r="C23" s="88"/>
      <c r="D23" s="120" t="s">
        <v>93</v>
      </c>
      <c r="E23" s="120" t="s">
        <v>93</v>
      </c>
    </row>
    <row r="24" spans="1:5" s="33" customFormat="1" ht="35.25" customHeight="1" x14ac:dyDescent="0.2">
      <c r="A24" s="140" t="s">
        <v>87</v>
      </c>
      <c r="B24" s="140"/>
      <c r="C24" s="88"/>
      <c r="D24" s="120">
        <v>14</v>
      </c>
      <c r="E24" s="120">
        <v>14</v>
      </c>
    </row>
    <row r="25" spans="1:5" s="33" customFormat="1" ht="15" thickBot="1" x14ac:dyDescent="0.25">
      <c r="A25" s="136" t="s">
        <v>25</v>
      </c>
      <c r="B25" s="137"/>
      <c r="C25" s="61">
        <f>+'[1]4'!D32</f>
        <v>0</v>
      </c>
      <c r="D25" s="61">
        <v>0</v>
      </c>
      <c r="E25" s="62">
        <v>0</v>
      </c>
    </row>
  </sheetData>
  <mergeCells count="17">
    <mergeCell ref="A8:E8"/>
    <mergeCell ref="A1:E1"/>
    <mergeCell ref="A2:E2"/>
    <mergeCell ref="A3:E3"/>
    <mergeCell ref="A4:E4"/>
    <mergeCell ref="A5:E5"/>
    <mergeCell ref="A25:B25"/>
    <mergeCell ref="A22:B22"/>
    <mergeCell ref="A23:B23"/>
    <mergeCell ref="A24:B24"/>
    <mergeCell ref="A9:E9"/>
    <mergeCell ref="B11:E11"/>
    <mergeCell ref="B12:E12"/>
    <mergeCell ref="A14:E14"/>
    <mergeCell ref="A15:A16"/>
    <mergeCell ref="C15:E15"/>
    <mergeCell ref="C16:E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E23" sqref="E23"/>
    </sheetView>
  </sheetViews>
  <sheetFormatPr defaultRowHeight="12.75" x14ac:dyDescent="0.2"/>
  <cols>
    <col min="1" max="1" width="28.5703125" style="31" customWidth="1"/>
    <col min="2" max="2" width="47.5703125" style="31" customWidth="1"/>
    <col min="3" max="3" width="15.5703125" style="31" hidden="1" customWidth="1"/>
    <col min="4" max="4" width="18.85546875" style="31" customWidth="1"/>
    <col min="5" max="5" width="22" style="32" customWidth="1"/>
    <col min="6" max="7" width="28.28515625" style="31" customWidth="1"/>
    <col min="8" max="11" width="9.140625" style="31"/>
    <col min="12" max="12" width="10.85546875" style="31" customWidth="1"/>
    <col min="13" max="16384" width="9.140625" style="31"/>
  </cols>
  <sheetData>
    <row r="1" spans="1:11" s="37" customFormat="1" ht="17.25" customHeight="1" x14ac:dyDescent="0.25">
      <c r="A1" s="158" t="s">
        <v>88</v>
      </c>
      <c r="B1" s="158"/>
      <c r="C1" s="158"/>
      <c r="D1" s="158"/>
      <c r="E1" s="158"/>
      <c r="F1" s="36"/>
      <c r="H1" s="38"/>
      <c r="I1" s="38"/>
      <c r="J1" s="38"/>
      <c r="K1" s="38"/>
    </row>
    <row r="2" spans="1:11" s="37" customFormat="1" ht="17.25" customHeight="1" x14ac:dyDescent="0.25">
      <c r="A2" s="158" t="s">
        <v>31</v>
      </c>
      <c r="B2" s="158"/>
      <c r="C2" s="158"/>
      <c r="D2" s="158"/>
      <c r="E2" s="158"/>
      <c r="F2" s="39"/>
      <c r="H2" s="38"/>
      <c r="I2" s="38"/>
      <c r="J2" s="38"/>
      <c r="K2" s="38"/>
    </row>
    <row r="3" spans="1:11" s="41" customFormat="1" ht="16.5" customHeight="1" x14ac:dyDescent="0.25">
      <c r="A3" s="159" t="s">
        <v>42</v>
      </c>
      <c r="B3" s="159"/>
      <c r="C3" s="159"/>
      <c r="D3" s="159"/>
      <c r="E3" s="159"/>
      <c r="F3" s="39"/>
      <c r="G3" s="40"/>
      <c r="H3" s="40"/>
      <c r="I3" s="40"/>
    </row>
    <row r="4" spans="1:11" s="41" customFormat="1" ht="16.5" customHeight="1" x14ac:dyDescent="0.25">
      <c r="A4" s="159" t="s">
        <v>43</v>
      </c>
      <c r="B4" s="159"/>
      <c r="C4" s="159"/>
      <c r="D4" s="159"/>
      <c r="E4" s="159"/>
      <c r="F4" s="39"/>
      <c r="G4" s="40"/>
      <c r="H4" s="40"/>
      <c r="I4" s="40"/>
    </row>
    <row r="5" spans="1:11" s="41" customFormat="1" ht="55.5" customHeight="1" x14ac:dyDescent="0.2">
      <c r="A5" s="160" t="s">
        <v>91</v>
      </c>
      <c r="B5" s="160"/>
      <c r="C5" s="160"/>
      <c r="D5" s="160"/>
      <c r="E5" s="160"/>
      <c r="F5" s="42"/>
      <c r="G5" s="43"/>
      <c r="H5" s="43"/>
      <c r="I5" s="43"/>
    </row>
    <row r="7" spans="1:11" s="44" customFormat="1" ht="20.25" customHeight="1" x14ac:dyDescent="0.2">
      <c r="A7" s="164" t="s">
        <v>89</v>
      </c>
      <c r="B7" s="164"/>
      <c r="C7" s="164"/>
      <c r="D7" s="164"/>
      <c r="E7" s="164"/>
    </row>
    <row r="8" spans="1:11" s="44" customFormat="1" ht="20.25" customHeight="1" x14ac:dyDescent="0.25">
      <c r="A8" s="81"/>
      <c r="B8" s="81"/>
      <c r="C8" s="81"/>
      <c r="D8" s="81"/>
      <c r="E8" s="82" t="s">
        <v>90</v>
      </c>
    </row>
    <row r="9" spans="1:11" s="44" customFormat="1" x14ac:dyDescent="0.2">
      <c r="A9" s="161" t="s">
        <v>38</v>
      </c>
      <c r="B9" s="161"/>
      <c r="C9" s="161"/>
      <c r="D9" s="161"/>
      <c r="E9" s="161"/>
    </row>
    <row r="10" spans="1:11" s="44" customFormat="1" ht="13.5" thickBot="1" x14ac:dyDescent="0.25">
      <c r="E10" s="45"/>
    </row>
    <row r="11" spans="1:11" s="44" customFormat="1" x14ac:dyDescent="0.2">
      <c r="A11" s="46" t="s">
        <v>15</v>
      </c>
      <c r="B11" s="142" t="s">
        <v>16</v>
      </c>
      <c r="C11" s="143"/>
      <c r="D11" s="143"/>
      <c r="E11" s="144"/>
    </row>
    <row r="12" spans="1:11" s="44" customFormat="1" ht="13.5" thickBot="1" x14ac:dyDescent="0.25">
      <c r="A12" s="47">
        <v>1053</v>
      </c>
      <c r="B12" s="145" t="str">
        <f>+'3'!B12:E12</f>
        <v>Առողջապահության համակարգի արդիականացման և արդյունավետության բարձրացման ծրագիր</v>
      </c>
      <c r="C12" s="146"/>
      <c r="D12" s="146"/>
      <c r="E12" s="147"/>
    </row>
    <row r="13" spans="1:11" s="44" customFormat="1" x14ac:dyDescent="0.2">
      <c r="A13" s="48"/>
      <c r="B13" s="48"/>
      <c r="C13" s="48"/>
      <c r="D13" s="48"/>
      <c r="E13" s="48"/>
    </row>
    <row r="14" spans="1:11" s="44" customFormat="1" ht="24" customHeight="1" thickBot="1" x14ac:dyDescent="0.25">
      <c r="A14" s="148" t="s">
        <v>17</v>
      </c>
      <c r="B14" s="148"/>
      <c r="C14" s="148"/>
      <c r="D14" s="148"/>
      <c r="E14" s="148"/>
    </row>
    <row r="15" spans="1:11" s="44" customFormat="1" ht="12.75" customHeight="1" x14ac:dyDescent="0.2">
      <c r="A15" s="149" t="s">
        <v>18</v>
      </c>
      <c r="B15" s="162">
        <v>1053</v>
      </c>
      <c r="C15" s="151" t="s">
        <v>44</v>
      </c>
      <c r="D15" s="152"/>
      <c r="E15" s="153"/>
    </row>
    <row r="16" spans="1:11" s="44" customFormat="1" ht="42.75" customHeight="1" x14ac:dyDescent="0.2">
      <c r="A16" s="150"/>
      <c r="B16" s="163"/>
      <c r="C16" s="154" t="s">
        <v>45</v>
      </c>
      <c r="D16" s="155"/>
      <c r="E16" s="156"/>
    </row>
    <row r="17" spans="1:5" s="44" customFormat="1" ht="21.75" customHeight="1" x14ac:dyDescent="0.2">
      <c r="A17" s="49" t="s">
        <v>19</v>
      </c>
      <c r="B17" s="50">
        <v>32002</v>
      </c>
      <c r="C17" s="51" t="s">
        <v>46</v>
      </c>
      <c r="D17" s="51" t="s">
        <v>39</v>
      </c>
      <c r="E17" s="52" t="s">
        <v>20</v>
      </c>
    </row>
    <row r="18" spans="1:5" s="44" customFormat="1" ht="51" customHeight="1" x14ac:dyDescent="0.2">
      <c r="A18" s="53" t="s">
        <v>21</v>
      </c>
      <c r="B18" s="34" t="str">
        <f>+'3'!B18</f>
        <v xml:space="preserve"> Համաշխարհային բանկի աջակցությամբ իրականացվող Ոչ վարակիչ հիվանդությունների կանխարգելման և վերահսկման ծրագրի շրջանակներում շենքային պայմանների բարելավում </v>
      </c>
      <c r="C18" s="55"/>
      <c r="D18" s="55"/>
      <c r="E18" s="56"/>
    </row>
    <row r="19" spans="1:5" s="44" customFormat="1" ht="48.75" customHeight="1" x14ac:dyDescent="0.2">
      <c r="A19" s="53" t="s">
        <v>22</v>
      </c>
      <c r="B19" s="27" t="str">
        <f>+'3'!B19</f>
        <v xml:space="preserve">Մարտունու բժշկական կենտրոնի կառուցում, նոր կորոնավիրուսային (COVID 19) համավարակին հակազդելու նպատակով անհրաժեշտ սարքավորումների ձեռքբերում </v>
      </c>
      <c r="C19" s="55"/>
      <c r="D19" s="55"/>
      <c r="E19" s="56"/>
    </row>
    <row r="20" spans="1:5" s="44" customFormat="1" ht="35.25" customHeight="1" x14ac:dyDescent="0.2">
      <c r="A20" s="57" t="s">
        <v>23</v>
      </c>
      <c r="B20" s="34" t="str">
        <f>+'3'!B20</f>
        <v xml:space="preserve"> Այլ պետական կազմակերպությունների կողմից օգտագործվող ոչ ֆինանսական ակտիվների հետ գործառնություններ </v>
      </c>
      <c r="C20" s="55"/>
      <c r="D20" s="55"/>
      <c r="E20" s="56"/>
    </row>
    <row r="21" spans="1:5" s="44" customFormat="1" ht="38.25" customHeight="1" x14ac:dyDescent="0.2">
      <c r="A21" s="58" t="str">
        <f>+'3'!A21</f>
        <v xml:space="preserve"> Ակտիվն օգտագործող կազմակերպության (ների) անվանում(ներ)ը </v>
      </c>
      <c r="B21" s="54" t="str">
        <f>+'3'!B21</f>
        <v xml:space="preserve"> Հիվանդանոց(ներ) </v>
      </c>
      <c r="C21" s="55"/>
      <c r="D21" s="55"/>
      <c r="E21" s="56"/>
    </row>
    <row r="22" spans="1:5" s="44" customFormat="1" ht="20.25" customHeight="1" x14ac:dyDescent="0.2">
      <c r="A22" s="138" t="s">
        <v>24</v>
      </c>
      <c r="B22" s="167"/>
      <c r="C22" s="59"/>
      <c r="D22" s="59"/>
      <c r="E22" s="60"/>
    </row>
    <row r="23" spans="1:5" s="33" customFormat="1" ht="24.75" customHeight="1" x14ac:dyDescent="0.2">
      <c r="A23" s="165" t="str">
        <f>+'3'!A23:B23</f>
        <v xml:space="preserve"> Բյուջետային տարում կառուցապատման աշխատանքները %-ով </v>
      </c>
      <c r="B23" s="166"/>
      <c r="C23" s="88"/>
      <c r="D23" s="120" t="s">
        <v>93</v>
      </c>
      <c r="E23" s="120" t="s">
        <v>93</v>
      </c>
    </row>
    <row r="24" spans="1:5" s="33" customFormat="1" ht="33.75" customHeight="1" x14ac:dyDescent="0.2">
      <c r="A24" s="165" t="str">
        <f>+'3'!A24:B24</f>
        <v xml:space="preserve"> Նոր կորոնավիրուսային (COVID 19) համավարակին հակազդելու նպատակով անհրաժեշտ սարքավորումների ձեռքբերում, հատ </v>
      </c>
      <c r="B24" s="166"/>
      <c r="C24" s="88"/>
      <c r="D24" s="120">
        <v>14</v>
      </c>
      <c r="E24" s="120">
        <v>14</v>
      </c>
    </row>
    <row r="25" spans="1:5" s="33" customFormat="1" ht="15" thickBot="1" x14ac:dyDescent="0.25">
      <c r="A25" s="136" t="s">
        <v>25</v>
      </c>
      <c r="B25" s="137"/>
      <c r="C25" s="61">
        <f>+'[1]4'!D32</f>
        <v>0</v>
      </c>
      <c r="D25" s="61">
        <v>0</v>
      </c>
      <c r="E25" s="62">
        <v>0</v>
      </c>
    </row>
  </sheetData>
  <mergeCells count="18">
    <mergeCell ref="A7:E7"/>
    <mergeCell ref="A24:B24"/>
    <mergeCell ref="A22:B22"/>
    <mergeCell ref="A23:B23"/>
    <mergeCell ref="A1:E1"/>
    <mergeCell ref="A2:E2"/>
    <mergeCell ref="A3:E3"/>
    <mergeCell ref="A4:E4"/>
    <mergeCell ref="A5:E5"/>
    <mergeCell ref="A25:B25"/>
    <mergeCell ref="A9:E9"/>
    <mergeCell ref="B11:E11"/>
    <mergeCell ref="B12:E12"/>
    <mergeCell ref="A14:E14"/>
    <mergeCell ref="A15:A16"/>
    <mergeCell ref="B15:B16"/>
    <mergeCell ref="C15:E15"/>
    <mergeCell ref="C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Hasmik Aperyan</dc:creator>
  <cp:keywords>https://mul2.gov.am/tasks/469061/oneclick/Havelvacner.xlsx?token=c9682128a9ab6a1efd846827c1ef96c3</cp:keywords>
  <cp:lastModifiedBy>Yelena Petrosyan</cp:lastModifiedBy>
  <cp:lastPrinted>2020-07-06T11:05:55Z</cp:lastPrinted>
  <dcterms:created xsi:type="dcterms:W3CDTF">2019-08-26T06:51:46Z</dcterms:created>
  <dcterms:modified xsi:type="dcterms:W3CDTF">2021-08-02T07:22:11Z</dcterms:modified>
</cp:coreProperties>
</file>