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2021 2215-N\"/>
    </mc:Choice>
  </mc:AlternateContent>
  <bookViews>
    <workbookView xWindow="0" yWindow="0" windowWidth="28800" windowHeight="11565" activeTab="4"/>
  </bookViews>
  <sheets>
    <sheet name="1" sheetId="1" r:id="rId1"/>
    <sheet name="2" sheetId="2" r:id="rId2"/>
    <sheet name="3" sheetId="3" r:id="rId3"/>
    <sheet name="4-1" sheetId="5" r:id="rId4"/>
    <sheet name="4-2" sheetId="6" r:id="rId5"/>
  </sheets>
  <externalReferences>
    <externalReference r:id="rId6"/>
  </externalReferences>
  <definedNames>
    <definedName name="_xlnm.Print_Area" localSheetId="0">'1'!$A$1:$E$30</definedName>
    <definedName name="_xlnm.Print_Area" localSheetId="1">'2'!$A$1:$H$88</definedName>
    <definedName name="_xlnm.Print_Area" localSheetId="2">'3'!$A$1:$I$56</definedName>
    <definedName name="_xlnm.Print_Area" localSheetId="3">'4-1'!$A$1:$F$79</definedName>
    <definedName name="_xlnm.Print_Area" localSheetId="4">'4-2'!$A$1:$F$11</definedName>
    <definedName name="_xlnm.Print_Titles" localSheetId="2">'3'!$10:$14</definedName>
  </definedNames>
  <calcPr calcId="162913"/>
</workbook>
</file>

<file path=xl/calcChain.xml><?xml version="1.0" encoding="utf-8"?>
<calcChain xmlns="http://schemas.openxmlformats.org/spreadsheetml/2006/main">
  <c r="C37" i="5" l="1"/>
  <c r="C24" i="5"/>
  <c r="D17" i="3"/>
  <c r="E17" i="3"/>
  <c r="F17" i="3"/>
  <c r="D20" i="3"/>
  <c r="F20" i="3"/>
  <c r="D21" i="3"/>
  <c r="F21" i="3"/>
  <c r="D25" i="3"/>
  <c r="D16" i="3" s="1"/>
  <c r="D15" i="3" s="1"/>
  <c r="F25" i="3"/>
  <c r="F16" i="3" s="1"/>
  <c r="F15" i="3" s="1"/>
  <c r="D32" i="3"/>
  <c r="E32" i="3"/>
  <c r="F32" i="3"/>
  <c r="F34" i="3"/>
  <c r="H30" i="3"/>
  <c r="D30" i="3"/>
  <c r="E30" i="3"/>
  <c r="D34" i="3"/>
  <c r="D35" i="3"/>
  <c r="D29" i="3"/>
  <c r="G27" i="2"/>
  <c r="G26" i="2"/>
  <c r="G18" i="2"/>
  <c r="G10" i="2"/>
  <c r="G32" i="2"/>
  <c r="G40" i="2"/>
  <c r="G44" i="2"/>
  <c r="G46" i="2"/>
  <c r="G48" i="2"/>
  <c r="G49" i="2"/>
  <c r="G50" i="2"/>
  <c r="G51" i="2"/>
  <c r="E35" i="3" l="1"/>
  <c r="E34" i="3" s="1"/>
  <c r="G31" i="2"/>
  <c r="G22" i="2"/>
  <c r="G16" i="2"/>
  <c r="G14" i="2" s="1"/>
  <c r="G12" i="2" s="1"/>
  <c r="D11" i="1" l="1"/>
  <c r="D12" i="1"/>
  <c r="D13" i="1" s="1"/>
  <c r="D14" i="1" s="1"/>
  <c r="D15" i="1" s="1"/>
  <c r="D16" i="1" s="1"/>
  <c r="D17" i="1" s="1"/>
  <c r="F44" i="2" l="1"/>
  <c r="F53" i="2"/>
  <c r="H53" i="2"/>
  <c r="H55" i="2"/>
  <c r="H57" i="2"/>
  <c r="H58" i="2"/>
  <c r="H59" i="2"/>
  <c r="H60" i="2"/>
  <c r="F62" i="2"/>
  <c r="H62" i="2"/>
  <c r="H64" i="2"/>
  <c r="H65" i="2"/>
  <c r="H66" i="2"/>
  <c r="H67" i="2"/>
  <c r="H68" i="2"/>
  <c r="H69" i="2"/>
  <c r="F71" i="2"/>
  <c r="H71" i="2"/>
  <c r="H73" i="2"/>
  <c r="H74" i="2"/>
  <c r="H75" i="2"/>
  <c r="H76" i="2"/>
  <c r="H77" i="2"/>
  <c r="H78" i="2"/>
  <c r="F80" i="2"/>
  <c r="H80" i="2"/>
  <c r="H82" i="2"/>
  <c r="H83" i="2"/>
  <c r="H84" i="2"/>
  <c r="H85" i="2"/>
  <c r="H86" i="2"/>
  <c r="H87" i="2"/>
  <c r="E89" i="2"/>
  <c r="F89" i="2"/>
  <c r="H94" i="2"/>
  <c r="E11" i="1"/>
  <c r="H93" i="2" l="1"/>
  <c r="H89" i="2" s="1"/>
  <c r="H91" i="2"/>
  <c r="H96" i="2"/>
  <c r="H95" i="2"/>
  <c r="I16" i="3" l="1"/>
  <c r="B84" i="5" l="1"/>
  <c r="B83" i="5"/>
  <c r="B82" i="5"/>
  <c r="B64" i="5"/>
  <c r="B54" i="5"/>
  <c r="F22" i="2"/>
  <c r="C21" i="3" s="1"/>
  <c r="C30" i="3"/>
  <c r="C36" i="3"/>
  <c r="B53" i="5"/>
  <c r="B63" i="5"/>
  <c r="C54" i="3"/>
  <c r="C60" i="3"/>
  <c r="C42" i="3" l="1"/>
  <c r="C48" i="3"/>
  <c r="I60" i="3"/>
  <c r="E59" i="5" l="1"/>
  <c r="H42" i="3"/>
  <c r="E48" i="5"/>
  <c r="G41" i="3"/>
  <c r="E69" i="5"/>
  <c r="G48" i="3"/>
  <c r="E79" i="5"/>
  <c r="G54" i="3"/>
  <c r="G53" i="3" l="1"/>
  <c r="G52" i="3"/>
  <c r="G50" i="3"/>
  <c r="H48" i="3"/>
  <c r="H47" i="3"/>
  <c r="H46" i="3"/>
  <c r="H44" i="3"/>
  <c r="G42" i="3"/>
  <c r="G59" i="3"/>
  <c r="H54" i="3"/>
  <c r="G58" i="3"/>
  <c r="G56" i="3"/>
  <c r="H41" i="3"/>
  <c r="G40" i="3"/>
  <c r="G36" i="3"/>
  <c r="G38" i="3"/>
  <c r="I48" i="3"/>
  <c r="H27" i="2"/>
  <c r="H26" i="2" l="1"/>
  <c r="H22" i="2"/>
  <c r="H59" i="3"/>
  <c r="H56" i="3"/>
  <c r="H58" i="3"/>
  <c r="H38" i="3"/>
  <c r="H36" i="3"/>
  <c r="H40" i="3"/>
  <c r="G44" i="3"/>
  <c r="G46" i="3"/>
  <c r="G47" i="3"/>
  <c r="H53" i="3"/>
  <c r="H50" i="3"/>
  <c r="H52" i="3"/>
  <c r="E24" i="5" l="1"/>
  <c r="I21" i="3"/>
  <c r="H29" i="3"/>
  <c r="H28" i="3"/>
  <c r="H27" i="3"/>
  <c r="G27" i="3" s="1"/>
  <c r="H26" i="3"/>
  <c r="C29" i="3"/>
  <c r="C28" i="3"/>
  <c r="C27" i="3"/>
  <c r="H32" i="2"/>
  <c r="H40" i="2"/>
  <c r="H31" i="2" s="1"/>
  <c r="I36" i="3"/>
  <c r="I54" i="3"/>
  <c r="I17" i="3" s="1"/>
  <c r="I15" i="3" s="1"/>
  <c r="H25" i="3" l="1"/>
  <c r="G28" i="3"/>
  <c r="G26" i="3"/>
  <c r="B30" i="5" l="1"/>
  <c r="I30" i="3"/>
  <c r="I20" i="3" s="1"/>
  <c r="B73" i="5" l="1"/>
  <c r="G29" i="3" l="1"/>
  <c r="E29" i="3" s="1"/>
  <c r="E25" i="3" l="1"/>
  <c r="E16" i="3" s="1"/>
  <c r="E15" i="3" s="1"/>
  <c r="E21" i="3"/>
  <c r="E20" i="3" s="1"/>
  <c r="G21" i="3"/>
  <c r="G25" i="3"/>
  <c r="G16" i="3" s="1"/>
  <c r="G15" i="3" s="1"/>
  <c r="B18" i="5"/>
  <c r="B12" i="5"/>
  <c r="F20" i="2" l="1"/>
  <c r="F18" i="2" l="1"/>
  <c r="H21" i="3"/>
  <c r="H50" i="2"/>
  <c r="H51" i="2"/>
  <c r="H46" i="2"/>
  <c r="H48" i="2"/>
  <c r="H49" i="2"/>
  <c r="H44" i="2"/>
  <c r="H20" i="2" s="1"/>
  <c r="H18" i="2" l="1"/>
  <c r="H10" i="2" s="1"/>
  <c r="E98" i="5"/>
  <c r="G65" i="3"/>
  <c r="G60" i="3"/>
  <c r="E12" i="1"/>
  <c r="E13" i="1" s="1"/>
  <c r="E14" i="1" s="1"/>
  <c r="E15" i="1" s="1"/>
  <c r="E16" i="1" s="1"/>
  <c r="E17" i="1" s="1"/>
  <c r="H35" i="3"/>
  <c r="H32" i="3" s="1"/>
  <c r="H16" i="2" l="1"/>
  <c r="H14" i="2" s="1"/>
  <c r="H12" i="2" s="1"/>
  <c r="G30" i="3"/>
  <c r="G20" i="3" s="1"/>
  <c r="G35" i="3"/>
  <c r="G34" i="3" s="1"/>
  <c r="H34" i="3"/>
  <c r="H16" i="3" s="1"/>
  <c r="G64" i="3"/>
  <c r="G17" i="3" s="1"/>
  <c r="G62" i="3"/>
  <c r="H60" i="3"/>
  <c r="H20" i="3" s="1"/>
  <c r="E37" i="5"/>
  <c r="G32" i="3" l="1"/>
  <c r="H65" i="3"/>
  <c r="H62" i="3"/>
  <c r="H64" i="3"/>
  <c r="H17" i="3" s="1"/>
  <c r="H15" i="3" s="1"/>
</calcChain>
</file>

<file path=xl/sharedStrings.xml><?xml version="1.0" encoding="utf-8"?>
<sst xmlns="http://schemas.openxmlformats.org/spreadsheetml/2006/main" count="449" uniqueCount="172">
  <si>
    <t xml:space="preserve">                   -ի N        -Ն որոշման</t>
  </si>
  <si>
    <t>հազ.դրամ</t>
  </si>
  <si>
    <t xml:space="preserve"> Ծրագրային դասիչը</t>
  </si>
  <si>
    <t>Ցուցանիշների փոփոխությունը (ավելացումները նշված են դրական նշանով, իսկ նվազեցումները` փակագծերում)</t>
  </si>
  <si>
    <t xml:space="preserve"> ԸՆԴԱՄԵՆԸ</t>
  </si>
  <si>
    <t xml:space="preserve"> Ծառայությունների մատուցում</t>
  </si>
  <si>
    <t>Հավելված N 2</t>
  </si>
  <si>
    <t xml:space="preserve"> Գործառական դասիչը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</si>
  <si>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</si>
  <si>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</si>
  <si>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</si>
  <si>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</si>
  <si>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</si>
  <si>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</si>
  <si>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</si>
  <si>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</si>
  <si>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>______________ ի    ___Ն որոշման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</si>
  <si>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</si>
  <si>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</si>
  <si>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</si>
  <si>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</si>
  <si>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</si>
  <si>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</si>
  <si>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 համաֆինան_x000D_
սավորում </t>
  </si>
  <si>
    <t>Աղյուսակ N 1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</si>
  <si>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</si>
  <si>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</si>
  <si>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</si>
  <si>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</si>
  <si>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</si>
  <si>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</si>
  <si>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</si>
  <si>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</si>
  <si>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</si>
  <si>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</si>
  <si>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</si>
  <si>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</si>
  <si>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</si>
  <si>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Աղյուսակ N 2</t>
  </si>
  <si>
    <t xml:space="preserve"> ՄԱՍ 1. ՊԵՏԱԿԱՆ ՄԱՐՄՆԻ ԳԾՈՎ ԱՐԴՅՈՒՆՔԱՅԻՆ (ԿԱՏԱՐՈՂԱԿԱՆ) ՑՈՒՑԱՆԻՇՆԵՐԸ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</si>
  <si>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</si>
  <si>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</si>
  <si>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</si>
  <si>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Դրամաշնոր
հային միջոցներ </t>
  </si>
  <si>
    <t>Ցուցանիշների փոփոխությունը (ավելացումները նշված են դրական նշանով, իսկ նվազեցումները՝ փակագծերում)</t>
  </si>
  <si>
    <t xml:space="preserve">     </t>
  </si>
  <si>
    <t xml:space="preserve">              -ի N        -Ն որոշման</t>
  </si>
  <si>
    <t>հազ. դրամ</t>
  </si>
  <si>
    <t>Ծրագրի անվանումը`</t>
  </si>
  <si>
    <t>Ծրագրի նպատակը`</t>
  </si>
  <si>
    <t>Վերջնական արդյունքի նկարագրությունը՝</t>
  </si>
  <si>
    <t>Ծրագրի միջոցառումներ</t>
  </si>
  <si>
    <t xml:space="preserve">այդ թվում՝ </t>
  </si>
  <si>
    <t>այդ թվում`</t>
  </si>
  <si>
    <t>07</t>
  </si>
  <si>
    <t>06</t>
  </si>
  <si>
    <t>01</t>
  </si>
  <si>
    <t>ՀՀ  ԱՌՈՂՋԱՊԱՀՈՒԹՅԱՆ  ՆԱԽԱՐԱՐՈՒԹՅՈՒՆ</t>
  </si>
  <si>
    <t>Առողջապահության համակարգի արդիականացման և արդյունավետության բարձրացման ծրագիր</t>
  </si>
  <si>
    <t xml:space="preserve"> ԱՌՈՂՋԱՊԱՀՈՒԹՅՈՒՆ</t>
  </si>
  <si>
    <t xml:space="preserve"> Առողջապահություն (այլ դասերին չպատկանող)</t>
  </si>
  <si>
    <t xml:space="preserve"> Առողջապահական հարակից ծառայություններ և ծրագրեր</t>
  </si>
  <si>
    <t xml:space="preserve"> ՀՀ  առողջապահության  նախարարություն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</si>
  <si>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</si>
  <si>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</si>
  <si>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</si>
  <si>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</si>
  <si>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</si>
  <si>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</si>
  <si>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- Ապահովագրական ծախսեր</t>
  </si>
  <si>
    <t xml:space="preserve"> - Ներքին գործուղումներ</t>
  </si>
  <si>
    <t xml:space="preserve"> - Արտասահմանյան գործուղումների գծով ծախսեր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</si>
  <si>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</si>
  <si>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</si>
  <si>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</si>
  <si>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</si>
  <si>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</si>
  <si>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Առողջապահական և լաբորատոր նյութեր</t>
  </si>
  <si>
    <t xml:space="preserve"> ՀՀ առողջապահության նախարարություն </t>
  </si>
  <si>
    <t xml:space="preserve"> ՀՀ առողջապահության նախարարություն</t>
  </si>
  <si>
    <t>9.1.9</t>
  </si>
  <si>
    <t>1053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</si>
  <si>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</si>
  <si>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</si>
  <si>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</si>
  <si>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</si>
  <si>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- Ծառայողական գործուղումների գծով ծախսեր</t>
  </si>
  <si>
    <t>Գլոբալ հիմնադրամի աջակցությամբ իրականացվող «Հայաստանի Հանրապետությունում տուբերկուլյոզի դեմ պայքարի ազգային ծրագրին աջակցություն» դրամաշնորհային ծրագիր</t>
  </si>
  <si>
    <t>11008</t>
  </si>
  <si>
    <t>Դեղակայուն տուբերկուլյոզով հիվանդների ամբուլատոր բուժումն իրականացնող մասնագետների վերապատրաստում, դեղակայուն տուբերկուլյոզի կառավարման վերաբերյալ վերապատրաստում արտասահմանում,  ՏԲ դեղորայքի կառավարման ոլորտում տեխնիկական աջակցություն</t>
  </si>
  <si>
    <t>«Թոքաբանության ազգային կենտրոն» ՊՈԱԿ</t>
  </si>
  <si>
    <t>Հայաստանի Հանրապետությունում տուբերկուլյոզի բեռի կրճատում« տուբերկուլյոզով բոլոր ձևերի որակյալ ախտորոշման և բուժման մատչելիության ապահովում</t>
  </si>
  <si>
    <t xml:space="preserve">ՀՀ առողջապահության նախարարություն </t>
  </si>
  <si>
    <t>Պացիենտի մոնիտոր</t>
  </si>
  <si>
    <t>Թթվածնի մատակարարման (CPAP) սարքեր</t>
  </si>
  <si>
    <t>Ուլտրամանուշակագույն ճառագայթման լամպ (օդի ռեցիրկուլյատորներ)</t>
  </si>
  <si>
    <t>Թթվածնային կայան</t>
  </si>
  <si>
    <t>Ռենտգեն սարք</t>
  </si>
  <si>
    <t>Թորակոսկոպիկ վիրաբուժական հավաքածու</t>
  </si>
  <si>
    <t>Սառնարաններ</t>
  </si>
  <si>
    <t xml:space="preserve"> Առողջապահության համակարգի արդիականացում և զարգացում</t>
  </si>
  <si>
    <t xml:space="preserve"> Առողջապահական ենթակառուցվածքների բարելավում՝ կարողությունների զարգացում</t>
  </si>
  <si>
    <t xml:space="preserve"> Առողջապահության համակարգի արդիականացման և արդյունավետության բարձրացման ծրագիր</t>
  </si>
  <si>
    <t xml:space="preserve"> Միջոցառման անվանումը`</t>
  </si>
  <si>
    <t xml:space="preserve"> Գլոբալ հիմնադրամի աջակցությամբ իրականացվող «Հայաստանի Հանրապետությունում տուբերկուլյոզի և ՄԻԱՎ/ՁԻԱՀ-ի ծրագրերի հզորացում» դրամաշնորհային ծրագիր</t>
  </si>
  <si>
    <t xml:space="preserve"> Միջոցառման նկարագրությունը`</t>
  </si>
  <si>
    <t xml:space="preserve"> Միջոցառման տեսակը</t>
  </si>
  <si>
    <t xml:space="preserve"> - Ընթացիկ դրամաշնորհներ պետական և համայնքային ոչ առևտրային կազմակերպություններին</t>
  </si>
  <si>
    <t>Հավելված 3</t>
  </si>
  <si>
    <t>Հավելված N 4</t>
  </si>
  <si>
    <t xml:space="preserve"> Գլոբալ հիմնադրամի աջակցությամբ իրականացվող «Հայաստանի Հանրապետությունում ՄԻԱՎ/ՁԻԱՀ-ի դեմ պայքարի ազգային ծրագրին աջակցություն» դրամաշնորհային շարունակության ծրագիր</t>
  </si>
  <si>
    <t>ՄԻԱՎ-ի հայտնաբերված դեպքերի թիվ, հատ</t>
  </si>
  <si>
    <t>ՄԻԱՎ-ի վերաբերյալ հետազոտության թիվ, հատ</t>
  </si>
  <si>
    <t>ՄԻԱՎ/ՁԻԱՀ-ի կանխարգելման և բուժման միջոցառումների իրականացում, լաբորատոր հետազոտությունների իրականացում, սեռավարակների բուժում առավել ռիսկային բակչության խմբերում (ԿՍԿ, ՏՍՏ, ԹՆՈ), խնամք և աջակցություն ՄԻԱՎ-ով ապրող մարդկանց</t>
  </si>
  <si>
    <t>11011</t>
  </si>
  <si>
    <t>11012</t>
  </si>
  <si>
    <t>Թոքերի արհեստական օդափոխության սարքեր</t>
  </si>
  <si>
    <t>«Քրեակատարողական բժշկության կենտրոն» ՊՈԱԿ</t>
  </si>
  <si>
    <t xml:space="preserve">Խորհրդատվության և հետազոտության կետերին և լաբորատորիաներին տեխնիկական աջակցություն« հակառետրովիրուսային և օպորտունիստական վարակների բուժում և կանխարգելում« ՄԻԱՎ/ՁԻԱՀ-ի ազգային ծրագրի հիմնական բաղադրիչների գնահատում
</t>
  </si>
  <si>
    <t>Միգրանտների շրջանում ՄԻԱՎ հետազոտություն</t>
  </si>
  <si>
    <t>Հաշվետու ժամանակաշրջանում ՄԻԱՎ հետազոտություն անցած և արդյունքներին տեղյակ դատապարտյալների ու կալանավորների թիվ, մարդ</t>
  </si>
  <si>
    <t>Տուբերկուլոզի բուժման վերաբերյալ տեսա-ՈՒՎԲ ընդլայնում</t>
  </si>
  <si>
    <t>ՊՇՌ պահարան</t>
  </si>
  <si>
    <t>Ազգային ռեֆերենս լաբորատորիայի ընթացիկ նորոգման աշխատանքների նախագծում</t>
  </si>
  <si>
    <t xml:space="preserve">«Ինֆեկցիոն հիվանդությունների ազգային կենտրոն» փակ բաժնետիրական ընկերություն (ՓԲԸ) </t>
  </si>
  <si>
    <t>Անզգայացման սարք</t>
  </si>
  <si>
    <t xml:space="preserve"> ՀՀ առողջապահության նախարարության հիվանդանոցային ծառայությունների բարելավման համար բժշկական սարքավորումների ձեռք բերում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</si>
  <si>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</si>
  <si>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</si>
  <si>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Գլոբալ հիմնադրամի աջակցությամբ իրականացվող «Հայաստանի Հանրապետությունում տուբերկուլյոզի և ՄԻԱՎ/ՁԻԱՀ-ի ախտորոշման և բուժման նպատակով ստացվող բեռների պահեստավորում և բաշխում» դրամաշնորհային ծրագիր</t>
  </si>
  <si>
    <t xml:space="preserve"> Գլոբալ հիմնադրամի աջակցությամբ իրականացվող «Հայաստանի Հանրապետությունում տուբերկուլյոզի և ՄԻԱՎ/ՁԻԱՀ-ի կանխարգելում, ախտորոշում և բուժում քրեակատարողական համակարգում» դրամաշնորհային ծրագիր</t>
  </si>
  <si>
    <t xml:space="preserve"> - Ընթացիկ դրամաշնորհներ պետական և համայնքային առևտրային կազմակերպություններին</t>
  </si>
  <si>
    <t xml:space="preserve"> ՄԻԱՎ/ՁԻԱՀ-ի կանխարգելման միջոցառումների իրականացում, ախտորոշիչ լաբորատոր հետազոտությունների իրականացում, սեռավարակների բուժում առավել ռիսկային բնակչության խմբերում (ԿՍԿ, ՏՍՏ, ԹՆՕ), խնամք և աջակցություն ՄԱԻՎ-ով ապրող մարդկանց_x000D_
_x000D_
_x000D_
</t>
  </si>
  <si>
    <t>այդ թվում` ըստ կատարողների</t>
  </si>
  <si>
    <t>ՀՀ  առողջապահության  նախարարություն</t>
  </si>
  <si>
    <t>այդ թվում` բյուջետային ծախսերի տնտեսագիտական դասակարգման հոդվածներ</t>
  </si>
  <si>
    <t>ԸՆԹԱՑԻԿ ԾԱԽՍԵՐ</t>
  </si>
  <si>
    <t>- Աշխատողների աշխատավարձեր և հավելավճարներ</t>
  </si>
  <si>
    <t>- Ընթացիկ դրամաշնորհներ պետական և համայնքային ոչ առևտրային կազմակերպություններին</t>
  </si>
  <si>
    <t>- ընթացիկ դրամաշնորհներ պետական և համայնքային ոչ առևտրային կազմակերպություններին</t>
  </si>
  <si>
    <t>.</t>
  </si>
  <si>
    <t>ՈՉ ՖԻՆԱՆՍԱԿԱՆ ԱԿՏԻՎՆԵՐԻ ԳԾՈՎ ԾԱԽՍԵՐ</t>
  </si>
  <si>
    <t>- Այլ մեքենաներ և սարքավորումներ</t>
  </si>
  <si>
    <t xml:space="preserve"> Հայաստանի Հանրապետությունուն  տուբերկուլյոզի բեռի կրճատում, տուբերկուլյոզի բոլոր ձևերի որոկյալ ախտորոշման և բուժման մատչելիության ապահովում_x000D_
</t>
  </si>
  <si>
    <t xml:space="preserve"> ՄԻԱՎ/ՁԻԱՀ-ի կանխարգելման միջոցառումների իրականացում, ախտորոշիչ լաբորատոր հետազոտությունների իրականացում դատապարտյալների ու կալանավորների շրջանում_x000D_
_x000D_
</t>
  </si>
  <si>
    <t xml:space="preserve"> Գլոբալ հիմնադրամի աջակցությամբ իրականացվող «Հայաստանի Հանրապետությունում տուբերկուլյոզի և ՄԻԱՎ/ՁԻԱՀ-ի ծրագրերի հզորացում» դրամաշնորհային ծրագրի շրջանակներում ՀՀ պետական առողջապահական համակարգի կարողությունների զարգացում և տեխնիկական հագեցվածության ապահովում</t>
  </si>
  <si>
    <t>«Մարդասիրական օգնության հանրապետական կենտրոն» ՊՈԱԿ</t>
  </si>
  <si>
    <t>Ուղղակի գնման եղանակով ներմուծվող բեռների պահպանում, բաշխում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</si>
  <si>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</si>
  <si>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- ԸՆԹԱՑԻԿ ԾԱԽՍԵՐ </t>
  </si>
  <si>
    <t xml:space="preserve"> - ՈՉ ՖԻՆԱՆՍԱԿԱՆ ԱԿՏԻՎՆԵՐԻ ԳԾՈՎ ԾԱԽՍԵՐ </t>
  </si>
  <si>
    <t xml:space="preserve"> Միջոցա
 ռում</t>
  </si>
  <si>
    <t xml:space="preserve">
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</si>
  <si>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</si>
  <si>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 xml:space="preserve"> ԸՆԴԱՄԵՆԸ 
 այդ թվում` </t>
  </si>
  <si>
    <t xml:space="preserve">  Ակտիվն օգտագործող կազմակերպությունների անվանումները </t>
  </si>
  <si>
    <t>32004</t>
  </si>
  <si>
    <t xml:space="preserve"> Խորհրդատվության և հետազոտության կետերին և լաբորատորիաներին տեխնիկական աջակցություն, հակառետրովիրուսային և օպորտունիստական վարակների բուժում և կանխարգելում, ՄԻԱՎ/ՁԻԱՀ-ի ազգային ծրագրի հիմնական բաղադրիչների գնահատում_x000D_</t>
  </si>
  <si>
    <t>ՀՀ կառավարության 2021 թվականի</t>
  </si>
  <si>
    <t>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</si>
  <si>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Հավելված N 1</t>
  </si>
  <si>
    <t>- Ընթացիկ դրամաշնորհներ պետական և համայնքային առևտրային կազմակերպություններին</t>
  </si>
  <si>
    <t>Գլոբալ հիմնադրամի աջակցությամբ իրականացվող «Հայաստանի Հանրապետությունում տուբերկուլյոզի և ՄԻԱՎ/ՁԻԱՀ-ի ծրագրերի հզորացում» դրամաշնորհային ծրագիր</t>
  </si>
  <si>
    <t xml:space="preserve">ՀՀ կառավարության  2021 թվականի </t>
  </si>
  <si>
    <t xml:space="preserve"> ՀԱՅԱՍՏԱՆԻ ՀԱՆՐԱՊԵՏՈՒԹՅԱՆ ԿԱՌԱՎԱՐՈՒԹՅԱՆ 2020 ԹՎԱԿԱՆԻ ԴԵԿՏԵՄԲԵՐԻ 30-Ի N 2215-Ն ՈՐՈՇՄԱՆ N 9 ՀԱՎԵԼՎԱԾԻ N 9.9 ԱՂՅՈՒՍԱԿՈՒՄ ԿԱՏԱՐՎՈՂ  ՓՈՓՈԽՈՒԹՅՈՒՆՆԵՐԸ </t>
  </si>
  <si>
    <t xml:space="preserve"> ՀԱՅԱՍՏԱՆԻ ՀԱՆՐԱՊԵՏՈՒԹՅԱՆ ԿԱՌԱՎԱՐՈՒԹՅԱՆ 2020 ԹՎԱԿԱՆԻ ԴԵԿՏԵՄԲԵՐԻ 30-Ի N 2215-Ն ՈՐՈՇՄԱՆ N 9.1 ՀԱՎԵԼՎԱԾԻ N 9.1.9 ԱՂՅՈՒՍԱԿՈՒՄ ԿԱՏԱՐՎՈՂ ՓՈՓՈԽՈՒԹՅՈՒՆՆԵՐԸ </t>
  </si>
  <si>
    <t xml:space="preserve"> ՀԱՅԱՍՏԱՆԻ ՀԱՆՐԱՊԵՏՈՒԹՅԱՆ ԿԱՌԱՎԱՐՈՒԹՅԱՆ 2020 ԹՎԱԿԱՆԻ ԴԵԿՏԵՄԲԵՐԻ 30-Ի N 2215-Ն ՈՐՈՇՄԱՆ N 3 և N 4 ՀԱՎԵԼՎԱԾՆԵՐՈՒՄ ԿԱՏԱՐՎՈՂ  ՓՈՓՈԽՈՒԹՅՈՒՆՆԵՐԸ</t>
  </si>
  <si>
    <t xml:space="preserve"> «ՀԱՅԱՍՏԱՆԻ ՀԱՆՐԱՊԵՏՈՒԹՅԱՆ 2021 ԹՎԱԿԱՆԻ ՊԵՏԱԿԱՆ ԲՅՈՒՋԵԻ ՄԱՍԻՆ» ՀԱՅԱՍՏԱՆԻ ՀԱՆՐԱՊԵՏՈՒԹՅԱՆ ՕՐԵՆՔԻ N 1 ՀԱՎԵԼՎԱԾԻ N 5 ԱՂՅՈՒՍԱԿՈՒՄ ԵՎ ՀԱՅԱՍՏԱՆԻ ՀԱՆՐԱՊԵՏՈՒԹՅԱՆ ԿԱՌԱՎԱՐՈՒԹՅԱՆ 2020 ԹՎԱԿԱՆԻ ԴԵԿՏԵՄԲԵՐԻ 30-Ի N 2215-Ն ՈՐՈՇՄԱՆ N5 ՀԱՎԵԼՎԱԾԻ N 4 ԱՂՅՈՒՍԱԿՈՒՄ ԿԱՏԱՐՎՈՂ ՓՈՓՈԽՈՒԹՅՈՒՆՆԵՐԸ</t>
  </si>
  <si>
    <t>«Ինֆեկցիոն հիվանդությունների ազգային կենտրոն» ՓԲԸ</t>
  </si>
  <si>
    <r>
      <t>«ՀԱՅԱՍՏԱՆԻ ՀԱՆՐԱՊԵՏՈՒԹՅԱՆ 2021 ԹՎԱԿԱՆԻ ՊԵՏԱԿԱՆ ԲՅՈՒՋԵԻ ՄԱՍԻՆ» ՀԱՅԱՍՏԱՆԻ ՀԱՆՐԱՊԵՏՈՒԹՅԱՆ ՕՐԵՆՔԻ N</t>
    </r>
    <r>
      <rPr>
        <b/>
        <sz val="11"/>
        <color rgb="FFFF0000"/>
        <rFont val="GHEA Grapalat"/>
        <family val="3"/>
      </rPr>
      <t xml:space="preserve"> </t>
    </r>
    <r>
      <rPr>
        <b/>
        <sz val="11"/>
        <color theme="1"/>
        <rFont val="GHEA Grapalat"/>
        <family val="3"/>
      </rPr>
      <t xml:space="preserve">1 ՀԱՎԵԼՎԱԾԻ  2 </t>
    </r>
    <r>
      <rPr>
        <b/>
        <sz val="11"/>
        <rFont val="GHEA Grapalat"/>
        <family val="3"/>
      </rPr>
      <t>ԱՂՅՈՒՍԱԿՈՒՄ ԿԱՏԱՐՎՈՂ  ՎԵՐԱԲԱՇԽՈՒՄԸ ԵՎ ՓՈՓՈԽՈՒԹՅՈՒՆՆԵՐԸ ԵՎ ՀԱՅԱՍՏԱՆԻ ՀԱՆՐԱՊԵՏՈՒԹՅԱՆ ԿԱՌԱՎԱՐՈՒԹՅԱՆ 2020 ԹՎԱԿԱՆԻ ԴԵԿՏԵՄԲԵՐԻ 30-Ի N 2215-Ն ՈՐՈՇՄԱՆ N 5 ՀԱՎԵԼՎԱԾԻ N 1 ԱՂՅՈՒՍԱԿՈՒՄ ԿԱՏԱՐՎՈՂ  ՓՈՓՈԽՈՒԹՅՈՒՆՆԵՐԸ</t>
    </r>
  </si>
  <si>
    <t>Ինն ամիս</t>
  </si>
  <si>
    <t xml:space="preserve"> Թվով ավելի քան 1500 տուբերկուլյոզով և 2700 ՄԻԱՎ/ՁԻԱՀ-ով հիվանդների ախտորոշիչ հետազոտությունների և բուժման նպատակով ախտորոշիչ նյութերի և դեղերի ձեռք բերում, մեթադոն դեղի ձեռք բերում, թվով 11 աշխատակիցների աշխատավարձ, գրասենյակային և պահպանման ծախսեր, ամիս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</si>
</sst>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\ _A_M_D_-;\-* #,##0.00\ _A_M_D_-;_-* &quot;-&quot;??\ _A_M_D_-;_-@_-"/>
    <numFmt numFmtId="164" formatCode="_(* #,##0.00_);_(* \(#,##0.00\);_(* &quot;-&quot;??_);_(@_)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(* #,##0.0_);_(* \(#,##0.0\);_(* &quot;-&quot;?_);_(@_)"/>
    <numFmt numFmtId="170" formatCode="#,##0.0_);\(#,##0.0\)"/>
    <numFmt numFmtId="171" formatCode="_-* #,##0.0_р_._-;\-* #,##0.0_р_._-;_-* &quot;-&quot;??_р_._-;_-@_-"/>
    <numFmt numFmtId="172" formatCode="_(* #,##0.0_);_(* \(#,##0.0\);_(* &quot;-&quot;??_);_(@_)"/>
    <numFmt numFmtId="173" formatCode="_(* #,##0.00_);_(* \(#,##0.00\);_(* &quot;-&quot;?_);_(@_)"/>
    <numFmt numFmtId="174" formatCode="_-* #,##0.0\ _₽_-;\-* #,##0.0\ _₽_-;_-* &quot;-&quot;?\ _₽_-;_-@_-"/>
  </numFmts>
  <fonts count="53" x14ac:knownFonts="1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Times Armenian"/>
      <family val="1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sz val="10"/>
      <name val="GHEA Grapalat"/>
      <family val="3"/>
    </font>
    <font>
      <sz val="9"/>
      <name val="GHEA Grapalat"/>
      <family val="3"/>
    </font>
    <font>
      <b/>
      <sz val="11"/>
      <name val="GHEA Grapalat"/>
      <family val="3"/>
    </font>
    <font>
      <sz val="8"/>
      <name val="GHEA Grapalat"/>
      <family val="3"/>
    </font>
    <font>
      <b/>
      <sz val="8"/>
      <name val="GHEA Grapalat"/>
      <family val="3"/>
    </font>
    <font>
      <sz val="12"/>
      <name val="GHEA Grapalat"/>
      <family val="3"/>
    </font>
    <font>
      <b/>
      <sz val="14"/>
      <name val="GHEA Grapalat"/>
      <family val="2"/>
    </font>
    <font>
      <b/>
      <sz val="12"/>
      <name val="GHEA Grapalat"/>
      <family val="3"/>
    </font>
    <font>
      <i/>
      <sz val="9"/>
      <name val="GHEA Grapalat"/>
      <family val="3"/>
    </font>
    <font>
      <b/>
      <sz val="9"/>
      <name val="GHEA Grapalat"/>
      <family val="3"/>
    </font>
    <font>
      <i/>
      <sz val="8"/>
      <name val="GHEA Grapalat"/>
      <family val="3"/>
    </font>
    <font>
      <b/>
      <i/>
      <sz val="10"/>
      <name val="GHEA Grapalat"/>
      <family val="3"/>
    </font>
    <font>
      <b/>
      <sz val="12"/>
      <name val="GHEA Grapalat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GHEA Grapalat"/>
      <family val="2"/>
    </font>
    <font>
      <sz val="9"/>
      <name val="GHEA Grapalat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1"/>
      <color rgb="FF000000"/>
      <name val="GHEA Grapalat"/>
      <family val="3"/>
    </font>
    <font>
      <sz val="10"/>
      <color indexed="8"/>
      <name val="GHEA Grapalat"/>
      <family val="3"/>
    </font>
    <font>
      <sz val="9"/>
      <color rgb="FF000000"/>
      <name val="GHEA Grapalat"/>
      <family val="3"/>
    </font>
    <font>
      <i/>
      <sz val="8"/>
      <color rgb="FF000000"/>
      <name val="GHEA Grapalat"/>
      <family val="3"/>
    </font>
    <font>
      <sz val="11"/>
      <color indexed="8"/>
      <name val="GHEA Grapalat"/>
      <family val="3"/>
    </font>
    <font>
      <b/>
      <sz val="11"/>
      <color rgb="FFFF0000"/>
      <name val="GHEA Grapalat"/>
      <family val="3"/>
    </font>
    <font>
      <b/>
      <sz val="11"/>
      <color theme="1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90">
    <border>
      <left/>
      <right/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0"/>
      </bottom>
      <diagonal/>
    </border>
    <border>
      <left/>
      <right/>
      <top style="medium">
        <color indexed="64"/>
      </top>
      <bottom style="thin">
        <color indexed="0"/>
      </bottom>
      <diagonal/>
    </border>
    <border>
      <left/>
      <right style="medium">
        <color indexed="64"/>
      </right>
      <top style="medium">
        <color indexed="64"/>
      </top>
      <bottom style="thin">
        <color indexed="0"/>
      </bottom>
      <diagonal/>
    </border>
    <border>
      <left style="medium">
        <color indexed="64"/>
      </left>
      <right/>
      <top style="thin">
        <color indexed="0"/>
      </top>
      <bottom/>
      <diagonal/>
    </border>
    <border>
      <left style="medium">
        <color indexed="64"/>
      </left>
      <right/>
      <top style="thin">
        <color indexed="0"/>
      </top>
      <bottom style="medium">
        <color indexed="64"/>
      </bottom>
      <diagonal/>
    </border>
    <border>
      <left/>
      <right style="thin">
        <color indexed="0"/>
      </right>
      <top style="thin">
        <color indexed="0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0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thin">
        <color indexed="0"/>
      </left>
      <right/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/>
      <top style="thin">
        <color indexed="0"/>
      </top>
      <bottom style="medium">
        <color indexed="64"/>
      </bottom>
      <diagonal/>
    </border>
    <border>
      <left/>
      <right/>
      <top style="thin">
        <color indexed="0"/>
      </top>
      <bottom style="medium">
        <color indexed="64"/>
      </bottom>
      <diagonal/>
    </border>
    <border>
      <left/>
      <right style="medium">
        <color indexed="64"/>
      </right>
      <top style="thin">
        <color indexed="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64"/>
      </bottom>
      <diagonal/>
    </border>
    <border>
      <left/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>
      <alignment horizontal="left" vertical="top" wrapText="1"/>
    </xf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7" fillId="26" borderId="0" applyNumberFormat="0" applyBorder="0" applyAlignment="0" applyProtection="0"/>
    <xf numFmtId="0" fontId="28" fillId="27" borderId="12" applyNumberFormat="0" applyAlignment="0" applyProtection="0"/>
    <xf numFmtId="0" fontId="29" fillId="28" borderId="13" applyNumberFormat="0" applyAlignment="0" applyProtection="0"/>
    <xf numFmtId="167" fontId="3" fillId="0" borderId="0" applyFont="0" applyFill="0" applyBorder="0" applyAlignment="0" applyProtection="0">
      <alignment horizontal="left" vertical="top" wrapText="1"/>
    </xf>
    <xf numFmtId="0" fontId="30" fillId="0" borderId="0" applyNumberFormat="0" applyFill="0" applyBorder="0" applyAlignment="0" applyProtection="0"/>
    <xf numFmtId="0" fontId="31" fillId="29" borderId="0" applyNumberFormat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30" borderId="12" applyNumberFormat="0" applyAlignment="0" applyProtection="0"/>
    <xf numFmtId="0" fontId="36" fillId="0" borderId="17" applyNumberFormat="0" applyFill="0" applyAlignment="0" applyProtection="0"/>
    <xf numFmtId="0" fontId="37" fillId="31" borderId="0" applyNumberFormat="0" applyBorder="0" applyAlignment="0" applyProtection="0"/>
    <xf numFmtId="0" fontId="4" fillId="0" borderId="0"/>
    <xf numFmtId="0" fontId="5" fillId="0" borderId="0"/>
    <xf numFmtId="0" fontId="6" fillId="0" borderId="0"/>
    <xf numFmtId="0" fontId="4" fillId="0" borderId="0"/>
    <xf numFmtId="0" fontId="25" fillId="32" borderId="18" applyNumberFormat="0" applyFont="0" applyAlignment="0" applyProtection="0"/>
    <xf numFmtId="0" fontId="38" fillId="27" borderId="19" applyNumberFormat="0" applyAlignment="0" applyProtection="0"/>
    <xf numFmtId="9" fontId="3" fillId="0" borderId="0" applyFont="0" applyFill="0" applyBorder="0" applyAlignment="0" applyProtection="0">
      <alignment horizontal="left" vertical="top" wrapText="1"/>
    </xf>
    <xf numFmtId="168" fontId="3" fillId="0" borderId="0" applyFill="0" applyBorder="0" applyProtection="0">
      <alignment horizontal="right" vertical="top"/>
    </xf>
    <xf numFmtId="0" fontId="39" fillId="0" borderId="0" applyNumberFormat="0" applyFill="0" applyBorder="0" applyAlignment="0" applyProtection="0"/>
    <xf numFmtId="0" fontId="40" fillId="0" borderId="20" applyNumberFormat="0" applyFill="0" applyAlignment="0" applyProtection="0"/>
    <xf numFmtId="0" fontId="41" fillId="0" borderId="0" applyNumberFormat="0" applyFill="0" applyBorder="0" applyAlignment="0" applyProtection="0"/>
    <xf numFmtId="0" fontId="3" fillId="0" borderId="0">
      <alignment horizontal="left" vertical="top" wrapText="1"/>
    </xf>
    <xf numFmtId="0" fontId="44" fillId="0" borderId="0"/>
    <xf numFmtId="166" fontId="44" fillId="0" borderId="0" applyFont="0" applyFill="0" applyBorder="0" applyAlignment="0" applyProtection="0"/>
    <xf numFmtId="166" fontId="45" fillId="0" borderId="0" applyFont="0" applyFill="0" applyBorder="0" applyAlignment="0" applyProtection="0"/>
    <xf numFmtId="0" fontId="45" fillId="0" borderId="0"/>
    <xf numFmtId="0" fontId="2" fillId="0" borderId="0"/>
    <xf numFmtId="164" fontId="4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" fillId="0" borderId="0"/>
  </cellStyleXfs>
  <cellXfs count="360">
    <xf numFmtId="0" fontId="0" fillId="0" borderId="0" xfId="0">
      <alignment horizontal="left" vertical="top" wrapText="1"/>
    </xf>
    <xf numFmtId="0" fontId="13" fillId="0" borderId="0" xfId="0" applyFont="1" applyFill="1" applyAlignment="1">
      <alignment vertical="center" wrapText="1"/>
    </xf>
    <xf numFmtId="0" fontId="14" fillId="0" borderId="0" xfId="38" applyFont="1" applyFill="1" applyAlignment="1">
      <alignment horizontal="right" vertical="center"/>
    </xf>
    <xf numFmtId="0" fontId="14" fillId="0" borderId="0" xfId="38" applyFont="1" applyFill="1" applyAlignment="1">
      <alignment vertical="center"/>
    </xf>
    <xf numFmtId="0" fontId="14" fillId="0" borderId="0" xfId="0" applyNumberFormat="1" applyFont="1" applyFill="1" applyAlignment="1">
      <alignment vertical="center" wrapText="1"/>
    </xf>
    <xf numFmtId="0" fontId="12" fillId="0" borderId="0" xfId="0" applyFont="1" applyFill="1" applyAlignment="1"/>
    <xf numFmtId="0" fontId="14" fillId="0" borderId="0" xfId="0" applyFont="1" applyFill="1" applyAlignment="1"/>
    <xf numFmtId="0" fontId="9" fillId="0" borderId="0" xfId="0" applyFont="1" applyFill="1" applyAlignment="1"/>
    <xf numFmtId="169" fontId="12" fillId="0" borderId="0" xfId="0" applyNumberFormat="1" applyFont="1" applyFill="1" applyBorder="1" applyAlignment="1"/>
    <xf numFmtId="0" fontId="12" fillId="0" borderId="0" xfId="0" applyFont="1" applyFill="1" applyBorder="1" applyAlignment="1">
      <alignment wrapText="1"/>
    </xf>
    <xf numFmtId="169" fontId="12" fillId="0" borderId="0" xfId="0" applyNumberFormat="1" applyFont="1" applyFill="1" applyBorder="1" applyAlignment="1">
      <alignment horizontal="right" wrapText="1"/>
    </xf>
    <xf numFmtId="0" fontId="17" fillId="0" borderId="0" xfId="0" applyNumberFormat="1" applyFont="1" applyFill="1" applyBorder="1" applyAlignment="1">
      <alignment horizontal="center" vertical="center" wrapText="1"/>
    </xf>
    <xf numFmtId="169" fontId="12" fillId="0" borderId="0" xfId="40" applyNumberFormat="1" applyFont="1" applyFill="1" applyBorder="1" applyAlignment="1">
      <alignment horizontal="right" vertical="center" wrapText="1"/>
    </xf>
    <xf numFmtId="173" fontId="12" fillId="0" borderId="0" xfId="0" applyNumberFormat="1" applyFont="1" applyFill="1" applyAlignment="1">
      <alignment vertical="center" wrapText="1"/>
    </xf>
    <xf numFmtId="169" fontId="19" fillId="0" borderId="0" xfId="0" applyNumberFormat="1" applyFont="1" applyFill="1" applyBorder="1" applyAlignment="1"/>
    <xf numFmtId="169" fontId="20" fillId="0" borderId="0" xfId="0" applyNumberFormat="1" applyFont="1" applyFill="1" applyBorder="1" applyAlignment="1">
      <alignment horizontal="right"/>
    </xf>
    <xf numFmtId="169" fontId="12" fillId="0" borderId="0" xfId="0" applyNumberFormat="1" applyFont="1" applyFill="1" applyBorder="1" applyAlignment="1">
      <alignment vertical="center" wrapText="1"/>
    </xf>
    <xf numFmtId="169" fontId="10" fillId="0" borderId="0" xfId="0" applyNumberFormat="1" applyFont="1" applyFill="1" applyBorder="1" applyAlignment="1"/>
    <xf numFmtId="170" fontId="10" fillId="0" borderId="0" xfId="0" applyNumberFormat="1" applyFont="1" applyFill="1" applyAlignment="1">
      <alignment horizontal="right" wrapText="1"/>
    </xf>
    <xf numFmtId="170" fontId="10" fillId="0" borderId="0" xfId="0" applyNumberFormat="1" applyFont="1" applyFill="1" applyAlignment="1">
      <alignment vertical="center" wrapText="1"/>
    </xf>
    <xf numFmtId="0" fontId="14" fillId="0" borderId="0" xfId="0" applyNumberFormat="1" applyFont="1" applyFill="1" applyBorder="1" applyAlignment="1">
      <alignment vertical="center" wrapText="1"/>
    </xf>
    <xf numFmtId="0" fontId="0" fillId="0" borderId="0" xfId="0" applyFill="1">
      <alignment horizontal="left" vertical="top" wrapText="1"/>
    </xf>
    <xf numFmtId="171" fontId="12" fillId="0" borderId="0" xfId="28" applyNumberFormat="1" applyFont="1" applyFill="1" applyAlignment="1"/>
    <xf numFmtId="0" fontId="14" fillId="0" borderId="0" xfId="0" applyFont="1" applyFill="1" applyAlignment="1">
      <alignment vertical="center"/>
    </xf>
    <xf numFmtId="49" fontId="9" fillId="0" borderId="8" xfId="41" applyNumberFormat="1" applyFont="1" applyFill="1" applyBorder="1" applyAlignment="1">
      <alignment vertical="top" wrapText="1"/>
    </xf>
    <xf numFmtId="0" fontId="12" fillId="0" borderId="0" xfId="38" applyFont="1" applyFill="1" applyAlignment="1">
      <alignment vertical="center"/>
    </xf>
    <xf numFmtId="0" fontId="8" fillId="0" borderId="8" xfId="0" applyFont="1" applyFill="1" applyBorder="1" applyAlignment="1">
      <alignment horizontal="left" vertical="center" wrapText="1"/>
    </xf>
    <xf numFmtId="0" fontId="8" fillId="0" borderId="8" xfId="0" applyFont="1" applyFill="1" applyBorder="1">
      <alignment horizontal="left" vertical="top" wrapText="1"/>
    </xf>
    <xf numFmtId="0" fontId="9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 wrapText="1"/>
    </xf>
    <xf numFmtId="49" fontId="9" fillId="0" borderId="11" xfId="41" applyNumberFormat="1" applyFont="1" applyFill="1" applyBorder="1" applyAlignment="1">
      <alignment vertical="top" wrapText="1"/>
    </xf>
    <xf numFmtId="0" fontId="0" fillId="0" borderId="8" xfId="0" applyFont="1" applyFill="1" applyBorder="1" applyAlignment="1">
      <alignment horizontal="left" vertical="center" wrapText="1"/>
    </xf>
    <xf numFmtId="1" fontId="46" fillId="0" borderId="11" xfId="0" applyNumberFormat="1" applyFont="1" applyFill="1" applyBorder="1" applyAlignment="1">
      <alignment horizontal="center" vertical="center" shrinkToFit="1"/>
    </xf>
    <xf numFmtId="1" fontId="48" fillId="0" borderId="8" xfId="0" applyNumberFormat="1" applyFont="1" applyFill="1" applyBorder="1" applyAlignment="1">
      <alignment horizontal="center" vertical="center" shrinkToFit="1"/>
    </xf>
    <xf numFmtId="1" fontId="11" fillId="0" borderId="11" xfId="0" applyNumberFormat="1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171" fontId="12" fillId="0" borderId="0" xfId="28" applyNumberFormat="1" applyFont="1" applyFill="1" applyBorder="1" applyAlignment="1"/>
    <xf numFmtId="0" fontId="14" fillId="0" borderId="0" xfId="0" applyFont="1" applyFill="1" applyBorder="1" applyAlignment="1">
      <alignment vertical="center"/>
    </xf>
    <xf numFmtId="0" fontId="13" fillId="0" borderId="8" xfId="0" applyFont="1" applyFill="1" applyBorder="1" applyAlignment="1">
      <alignment horizontal="left" vertical="center" wrapText="1"/>
    </xf>
    <xf numFmtId="0" fontId="0" fillId="0" borderId="11" xfId="0" applyFill="1" applyBorder="1">
      <alignment horizontal="left" vertical="top" wrapText="1"/>
    </xf>
    <xf numFmtId="0" fontId="7" fillId="0" borderId="8" xfId="0" applyFont="1" applyFill="1" applyBorder="1" applyAlignment="1">
      <alignment horizontal="left" vertical="top" wrapText="1"/>
    </xf>
    <xf numFmtId="0" fontId="0" fillId="0" borderId="8" xfId="0" applyFill="1" applyBorder="1">
      <alignment horizontal="left" vertical="top" wrapText="1"/>
    </xf>
    <xf numFmtId="1" fontId="0" fillId="0" borderId="8" xfId="0" applyNumberFormat="1" applyFill="1" applyBorder="1" applyAlignment="1">
      <alignment horizontal="center" vertical="center" wrapText="1"/>
    </xf>
    <xf numFmtId="0" fontId="49" fillId="0" borderId="8" xfId="0" applyFont="1" applyFill="1" applyBorder="1" applyAlignment="1">
      <alignment horizontal="left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165" fontId="3" fillId="0" borderId="23" xfId="28" applyNumberFormat="1" applyFont="1" applyFill="1" applyBorder="1" applyAlignment="1">
      <alignment vertical="center"/>
    </xf>
    <xf numFmtId="0" fontId="0" fillId="0" borderId="8" xfId="0" applyFont="1" applyFill="1" applyBorder="1" applyAlignment="1">
      <alignment horizontal="left" vertical="top" wrapText="1"/>
    </xf>
    <xf numFmtId="172" fontId="16" fillId="0" borderId="23" xfId="28" applyNumberFormat="1" applyFont="1" applyFill="1" applyBorder="1" applyAlignment="1">
      <alignment horizontal="center" vertical="center" wrapText="1"/>
    </xf>
    <xf numFmtId="172" fontId="15" fillId="0" borderId="23" xfId="28" applyNumberFormat="1" applyFont="1" applyFill="1" applyBorder="1" applyAlignment="1">
      <alignment horizontal="center" vertical="center" wrapText="1"/>
    </xf>
    <xf numFmtId="0" fontId="12" fillId="0" borderId="0" xfId="38" applyFont="1" applyFill="1" applyAlignment="1">
      <alignment horizontal="right" vertical="center"/>
    </xf>
    <xf numFmtId="0" fontId="13" fillId="0" borderId="0" xfId="38" applyFont="1" applyFill="1" applyAlignment="1">
      <alignment horizontal="right" vertical="center"/>
    </xf>
    <xf numFmtId="0" fontId="16" fillId="0" borderId="8" xfId="0" applyFont="1" applyFill="1" applyBorder="1" applyAlignment="1">
      <alignment horizontal="left" vertical="top" wrapText="1"/>
    </xf>
    <xf numFmtId="0" fontId="13" fillId="0" borderId="0" xfId="38" applyFont="1" applyFill="1" applyAlignment="1">
      <alignment vertical="center"/>
    </xf>
    <xf numFmtId="0" fontId="22" fillId="0" borderId="53" xfId="0" applyNumberFormat="1" applyFont="1" applyFill="1" applyBorder="1" applyAlignment="1">
      <alignment horizontal="right" vertical="center" wrapText="1"/>
    </xf>
    <xf numFmtId="0" fontId="12" fillId="0" borderId="0" xfId="38" applyFont="1" applyFill="1" applyAlignment="1">
      <alignment horizontal="right"/>
    </xf>
    <xf numFmtId="170" fontId="12" fillId="0" borderId="0" xfId="0" applyNumberFormat="1" applyFont="1" applyFill="1" applyAlignment="1">
      <alignment horizontal="right"/>
    </xf>
    <xf numFmtId="174" fontId="14" fillId="0" borderId="0" xfId="0" applyNumberFormat="1" applyFont="1" applyFill="1" applyBorder="1" applyAlignment="1">
      <alignment vertical="center"/>
    </xf>
    <xf numFmtId="0" fontId="0" fillId="0" borderId="25" xfId="0" applyFont="1" applyFill="1" applyBorder="1" applyAlignment="1">
      <alignment horizontal="left" vertical="top" wrapText="1"/>
    </xf>
    <xf numFmtId="165" fontId="14" fillId="0" borderId="0" xfId="0" applyNumberFormat="1" applyFont="1" applyFill="1" applyBorder="1" applyAlignment="1">
      <alignment vertical="center"/>
    </xf>
    <xf numFmtId="0" fontId="0" fillId="0" borderId="5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top" wrapText="1"/>
    </xf>
    <xf numFmtId="0" fontId="0" fillId="0" borderId="29" xfId="0" applyFont="1" applyFill="1" applyBorder="1" applyAlignment="1">
      <alignment horizontal="left" vertical="top" wrapText="1"/>
    </xf>
    <xf numFmtId="0" fontId="22" fillId="0" borderId="62" xfId="0" applyFont="1" applyFill="1" applyBorder="1" applyAlignment="1">
      <alignment vertical="top" wrapText="1"/>
    </xf>
    <xf numFmtId="0" fontId="0" fillId="0" borderId="64" xfId="0" applyFont="1" applyFill="1" applyBorder="1" applyAlignment="1">
      <alignment horizontal="left" vertical="center" wrapText="1"/>
    </xf>
    <xf numFmtId="0" fontId="22" fillId="0" borderId="63" xfId="0" applyFont="1" applyFill="1" applyBorder="1" applyAlignment="1">
      <alignment vertical="top" wrapText="1"/>
    </xf>
    <xf numFmtId="0" fontId="0" fillId="0" borderId="11" xfId="58" applyFont="1" applyFill="1" applyBorder="1" applyAlignment="1">
      <alignment horizontal="center" vertical="center" wrapText="1"/>
    </xf>
    <xf numFmtId="0" fontId="0" fillId="0" borderId="8" xfId="58" applyFont="1" applyFill="1" applyBorder="1" applyAlignment="1">
      <alignment horizontal="center" vertical="center" wrapText="1"/>
    </xf>
    <xf numFmtId="172" fontId="15" fillId="0" borderId="26" xfId="28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/>
    </xf>
    <xf numFmtId="169" fontId="9" fillId="0" borderId="8" xfId="0" applyNumberFormat="1" applyFont="1" applyFill="1" applyBorder="1" applyAlignment="1">
      <alignment horizontal="center"/>
    </xf>
    <xf numFmtId="169" fontId="9" fillId="0" borderId="8" xfId="40" applyNumberFormat="1" applyFont="1" applyFill="1" applyBorder="1" applyAlignment="1">
      <alignment vertical="center" wrapText="1"/>
    </xf>
    <xf numFmtId="172" fontId="9" fillId="0" borderId="8" xfId="28" applyNumberFormat="1" applyFont="1" applyFill="1" applyBorder="1" applyAlignment="1">
      <alignment horizontal="center" vertical="center" wrapText="1"/>
    </xf>
    <xf numFmtId="172" fontId="9" fillId="0" borderId="23" xfId="28" applyNumberFormat="1" applyFont="1" applyFill="1" applyBorder="1" applyAlignment="1">
      <alignment horizontal="center" vertical="center" wrapText="1"/>
    </xf>
    <xf numFmtId="169" fontId="9" fillId="0" borderId="8" xfId="40" quotePrefix="1" applyNumberFormat="1" applyFont="1" applyFill="1" applyBorder="1" applyAlignment="1">
      <alignment vertical="center" wrapText="1"/>
    </xf>
    <xf numFmtId="172" fontId="50" fillId="0" borderId="8" xfId="28" applyNumberFormat="1" applyFont="1" applyFill="1" applyBorder="1" applyAlignment="1">
      <alignment horizontal="center" vertical="center" wrapText="1"/>
    </xf>
    <xf numFmtId="172" fontId="50" fillId="0" borderId="25" xfId="28" applyNumberFormat="1" applyFont="1" applyFill="1" applyBorder="1" applyAlignment="1">
      <alignment horizontal="center" vertical="center" wrapText="1"/>
    </xf>
    <xf numFmtId="172" fontId="9" fillId="0" borderId="25" xfId="28" applyNumberFormat="1" applyFont="1" applyFill="1" applyBorder="1" applyAlignment="1">
      <alignment horizontal="center" vertical="center" wrapText="1"/>
    </xf>
    <xf numFmtId="172" fontId="9" fillId="0" borderId="26" xfId="28" applyNumberFormat="1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vertical="top" wrapText="1"/>
    </xf>
    <xf numFmtId="0" fontId="22" fillId="0" borderId="68" xfId="0" applyFont="1" applyFill="1" applyBorder="1" applyAlignment="1">
      <alignment vertical="top" wrapText="1"/>
    </xf>
    <xf numFmtId="0" fontId="0" fillId="0" borderId="37" xfId="0" applyFont="1" applyFill="1" applyBorder="1" applyAlignment="1">
      <alignment horizontal="left" vertical="top" wrapText="1"/>
    </xf>
    <xf numFmtId="0" fontId="8" fillId="0" borderId="38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right" vertical="top" wrapText="1"/>
    </xf>
    <xf numFmtId="0" fontId="42" fillId="0" borderId="23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168" fontId="10" fillId="0" borderId="23" xfId="45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49" fontId="0" fillId="0" borderId="11" xfId="0" applyNumberFormat="1" applyFont="1" applyFill="1" applyBorder="1" applyAlignment="1">
      <alignment horizontal="left" vertical="top" wrapText="1"/>
    </xf>
    <xf numFmtId="0" fontId="0" fillId="0" borderId="23" xfId="0" applyFill="1" applyBorder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13" fillId="0" borderId="0" xfId="0" applyFont="1" applyFill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0" fontId="13" fillId="0" borderId="0" xfId="0" applyFont="1" applyFill="1" applyAlignment="1">
      <alignment vertical="top" wrapText="1"/>
    </xf>
    <xf numFmtId="0" fontId="0" fillId="0" borderId="0" xfId="0" applyFill="1" applyBorder="1">
      <alignment horizontal="left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vertical="center" wrapText="1"/>
    </xf>
    <xf numFmtId="167" fontId="7" fillId="0" borderId="23" xfId="28" applyFont="1" applyFill="1" applyBorder="1" applyAlignment="1">
      <alignment horizontal="right" vertical="center"/>
    </xf>
    <xf numFmtId="167" fontId="3" fillId="0" borderId="23" xfId="28" applyFont="1" applyFill="1" applyBorder="1">
      <alignment horizontal="left" vertical="top" wrapText="1"/>
    </xf>
    <xf numFmtId="49" fontId="7" fillId="0" borderId="11" xfId="0" applyNumberFormat="1" applyFont="1" applyFill="1" applyBorder="1" applyAlignment="1">
      <alignment horizontal="left" vertical="top" wrapText="1"/>
    </xf>
    <xf numFmtId="49" fontId="0" fillId="0" borderId="8" xfId="0" applyNumberFormat="1" applyFill="1" applyBorder="1">
      <alignment horizontal="left" vertical="top" wrapText="1"/>
    </xf>
    <xf numFmtId="49" fontId="0" fillId="0" borderId="11" xfId="0" applyNumberFormat="1" applyFill="1" applyBorder="1">
      <alignment horizontal="left" vertical="top" wrapText="1"/>
    </xf>
    <xf numFmtId="49" fontId="7" fillId="0" borderId="8" xfId="0" applyNumberFormat="1" applyFont="1" applyFill="1" applyBorder="1" applyAlignment="1">
      <alignment horizontal="left" vertical="top" wrapText="1"/>
    </xf>
    <xf numFmtId="49" fontId="9" fillId="0" borderId="11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167" fontId="3" fillId="0" borderId="23" xfId="28" applyFont="1" applyFill="1" applyBorder="1" applyAlignment="1">
      <alignment horizontal="left" vertical="center" wrapText="1"/>
    </xf>
    <xf numFmtId="0" fontId="12" fillId="0" borderId="0" xfId="0" applyFont="1" applyFill="1" applyBorder="1" applyAlignment="1"/>
    <xf numFmtId="0" fontId="16" fillId="0" borderId="8" xfId="0" applyFont="1" applyFill="1" applyBorder="1">
      <alignment horizontal="left" vertical="top" wrapText="1"/>
    </xf>
    <xf numFmtId="1" fontId="16" fillId="0" borderId="8" xfId="0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left" vertical="top" wrapText="1"/>
    </xf>
    <xf numFmtId="165" fontId="3" fillId="0" borderId="23" xfId="28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top" wrapText="1"/>
    </xf>
    <xf numFmtId="49" fontId="14" fillId="0" borderId="11" xfId="41" applyNumberFormat="1" applyFont="1" applyFill="1" applyBorder="1" applyAlignment="1">
      <alignment vertical="center" wrapText="1"/>
    </xf>
    <xf numFmtId="49" fontId="14" fillId="0" borderId="8" xfId="41" applyNumberFormat="1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0" borderId="69" xfId="0" applyFill="1" applyBorder="1">
      <alignment horizontal="left" vertical="top" wrapText="1"/>
    </xf>
    <xf numFmtId="0" fontId="7" fillId="0" borderId="68" xfId="0" applyFont="1" applyFill="1" applyBorder="1" applyAlignment="1">
      <alignment horizontal="left" vertical="top" wrapText="1"/>
    </xf>
    <xf numFmtId="0" fontId="0" fillId="0" borderId="68" xfId="0" applyFill="1" applyBorder="1">
      <alignment horizontal="left" vertical="top" wrapText="1"/>
    </xf>
    <xf numFmtId="0" fontId="16" fillId="0" borderId="68" xfId="0" applyFont="1" applyFill="1" applyBorder="1">
      <alignment horizontal="left" vertical="top" wrapText="1"/>
    </xf>
    <xf numFmtId="1" fontId="16" fillId="0" borderId="68" xfId="0" applyNumberFormat="1" applyFont="1" applyFill="1" applyBorder="1" applyAlignment="1">
      <alignment horizontal="center" vertical="center" wrapText="1"/>
    </xf>
    <xf numFmtId="0" fontId="7" fillId="0" borderId="68" xfId="0" applyFont="1" applyFill="1" applyBorder="1" applyAlignment="1">
      <alignment horizontal="left" vertical="center" wrapText="1"/>
    </xf>
    <xf numFmtId="172" fontId="16" fillId="0" borderId="66" xfId="0" applyNumberFormat="1" applyFont="1" applyFill="1" applyBorder="1">
      <alignment horizontal="left" vertical="top" wrapText="1"/>
    </xf>
    <xf numFmtId="172" fontId="0" fillId="0" borderId="23" xfId="0" applyNumberFormat="1" applyFill="1" applyBorder="1">
      <alignment horizontal="left" vertical="top" wrapText="1"/>
    </xf>
    <xf numFmtId="49" fontId="14" fillId="0" borderId="24" xfId="41" applyNumberFormat="1" applyFont="1" applyFill="1" applyBorder="1" applyAlignment="1">
      <alignment vertical="center" wrapText="1"/>
    </xf>
    <xf numFmtId="49" fontId="14" fillId="0" borderId="25" xfId="41" applyNumberFormat="1" applyFont="1" applyFill="1" applyBorder="1" applyAlignment="1">
      <alignment vertical="center" wrapText="1"/>
    </xf>
    <xf numFmtId="0" fontId="16" fillId="0" borderId="25" xfId="0" applyFont="1" applyFill="1" applyBorder="1">
      <alignment horizontal="left" vertical="top" wrapText="1"/>
    </xf>
    <xf numFmtId="0" fontId="0" fillId="0" borderId="25" xfId="0" applyFont="1" applyFill="1" applyBorder="1" applyAlignment="1">
      <alignment horizontal="left" vertical="center" wrapText="1"/>
    </xf>
    <xf numFmtId="0" fontId="47" fillId="0" borderId="0" xfId="0" applyFont="1" applyFill="1" applyAlignment="1">
      <alignment horizontal="center" vertical="center"/>
    </xf>
    <xf numFmtId="0" fontId="47" fillId="0" borderId="0" xfId="0" applyFont="1" applyFill="1" applyAlignment="1">
      <alignment horizontal="right" vertical="center"/>
    </xf>
    <xf numFmtId="0" fontId="47" fillId="0" borderId="0" xfId="0" applyFont="1" applyFill="1" applyAlignment="1">
      <alignment horizontal="right"/>
    </xf>
    <xf numFmtId="169" fontId="9" fillId="0" borderId="11" xfId="53" applyNumberFormat="1" applyFont="1" applyFill="1" applyBorder="1" applyAlignment="1">
      <alignment horizontal="center"/>
    </xf>
    <xf numFmtId="169" fontId="9" fillId="0" borderId="8" xfId="53" applyNumberFormat="1" applyFont="1" applyFill="1" applyBorder="1" applyAlignment="1">
      <alignment horizontal="center"/>
    </xf>
    <xf numFmtId="172" fontId="9" fillId="0" borderId="8" xfId="55" applyNumberFormat="1" applyFont="1" applyFill="1" applyBorder="1" applyAlignment="1">
      <alignment horizontal="center" vertical="center" wrapText="1"/>
    </xf>
    <xf numFmtId="172" fontId="9" fillId="0" borderId="23" xfId="55" applyNumberFormat="1" applyFont="1" applyFill="1" applyBorder="1" applyAlignment="1">
      <alignment horizontal="center" vertical="center" wrapText="1"/>
    </xf>
    <xf numFmtId="169" fontId="12" fillId="0" borderId="0" xfId="53" applyNumberFormat="1" applyFont="1" applyFill="1"/>
    <xf numFmtId="172" fontId="50" fillId="0" borderId="8" xfId="55" applyNumberFormat="1" applyFont="1" applyFill="1" applyBorder="1" applyAlignment="1">
      <alignment horizontal="center" vertical="center" wrapText="1"/>
    </xf>
    <xf numFmtId="172" fontId="50" fillId="0" borderId="23" xfId="55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49" fontId="9" fillId="0" borderId="8" xfId="0" applyNumberFormat="1" applyFont="1" applyFill="1" applyBorder="1" applyAlignment="1">
      <alignment horizontal="left" vertical="center" wrapText="1"/>
    </xf>
    <xf numFmtId="169" fontId="12" fillId="0" borderId="0" xfId="0" applyNumberFormat="1" applyFont="1" applyFill="1" applyAlignment="1"/>
    <xf numFmtId="49" fontId="9" fillId="0" borderId="8" xfId="0" applyNumberFormat="1" applyFont="1" applyFill="1" applyBorder="1" applyAlignment="1">
      <alignment wrapText="1"/>
    </xf>
    <xf numFmtId="169" fontId="9" fillId="0" borderId="25" xfId="40" quotePrefix="1" applyNumberFormat="1" applyFont="1" applyFill="1" applyBorder="1" applyAlignment="1">
      <alignment vertical="center" wrapText="1"/>
    </xf>
    <xf numFmtId="0" fontId="17" fillId="0" borderId="0" xfId="0" applyFont="1" applyFill="1" applyAlignment="1">
      <alignment vertical="center" wrapText="1"/>
    </xf>
    <xf numFmtId="164" fontId="17" fillId="0" borderId="0" xfId="28" applyNumberFormat="1" applyFont="1" applyFill="1" applyAlignment="1">
      <alignment vertical="center" wrapText="1"/>
    </xf>
    <xf numFmtId="0" fontId="7" fillId="0" borderId="41" xfId="0" applyFont="1" applyFill="1" applyBorder="1" applyAlignment="1">
      <alignment horizontal="left" vertical="top" wrapText="1"/>
    </xf>
    <xf numFmtId="0" fontId="8" fillId="0" borderId="43" xfId="0" applyFont="1" applyFill="1" applyBorder="1" applyAlignment="1">
      <alignment horizontal="left" vertical="top" wrapText="1"/>
    </xf>
    <xf numFmtId="0" fontId="8" fillId="0" borderId="29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27" xfId="0" applyFont="1" applyFill="1" applyBorder="1" applyAlignment="1">
      <alignment horizontal="left" vertical="top" wrapText="1"/>
    </xf>
    <xf numFmtId="172" fontId="23" fillId="0" borderId="0" xfId="28" applyNumberFormat="1" applyFont="1" applyFill="1" applyBorder="1" applyAlignment="1">
      <alignment horizontal="center" vertical="center" wrapText="1"/>
    </xf>
    <xf numFmtId="172" fontId="23" fillId="0" borderId="27" xfId="28" applyNumberFormat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left" vertical="top" wrapText="1"/>
    </xf>
    <xf numFmtId="0" fontId="8" fillId="0" borderId="22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center" wrapText="1"/>
    </xf>
    <xf numFmtId="1" fontId="8" fillId="0" borderId="7" xfId="0" applyNumberFormat="1" applyFont="1" applyFill="1" applyBorder="1" applyAlignment="1">
      <alignment horizontal="left" vertical="top" wrapText="1"/>
    </xf>
    <xf numFmtId="0" fontId="24" fillId="0" borderId="0" xfId="0" applyFont="1" applyFill="1" applyAlignment="1">
      <alignment horizontal="center" vertical="center"/>
    </xf>
    <xf numFmtId="49" fontId="15" fillId="0" borderId="0" xfId="0" applyNumberFormat="1" applyFont="1" applyFill="1" applyAlignment="1">
      <alignment horizontal="right" wrapText="1"/>
    </xf>
    <xf numFmtId="174" fontId="0" fillId="0" borderId="0" xfId="0" applyNumberFormat="1" applyFill="1">
      <alignment horizontal="left" vertical="top" wrapText="1"/>
    </xf>
    <xf numFmtId="0" fontId="0" fillId="0" borderId="8" xfId="0" quotePrefix="1" applyFont="1" applyFill="1" applyBorder="1" applyAlignment="1">
      <alignment horizontal="left" vertical="top" wrapText="1"/>
    </xf>
    <xf numFmtId="0" fontId="0" fillId="0" borderId="8" xfId="0" applyFont="1" applyFill="1" applyBorder="1" applyAlignment="1">
      <alignment horizontal="center" vertical="top" wrapText="1"/>
    </xf>
    <xf numFmtId="169" fontId="9" fillId="0" borderId="8" xfId="28" applyNumberFormat="1" applyFont="1" applyFill="1" applyBorder="1" applyAlignment="1">
      <alignment horizontal="center" vertical="center" wrapText="1"/>
    </xf>
    <xf numFmtId="169" fontId="9" fillId="0" borderId="23" xfId="28" applyNumberFormat="1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left" vertical="top" wrapText="1"/>
    </xf>
    <xf numFmtId="0" fontId="0" fillId="0" borderId="25" xfId="0" applyFont="1" applyFill="1" applyBorder="1" applyAlignment="1">
      <alignment horizontal="left" vertical="top" wrapText="1"/>
    </xf>
    <xf numFmtId="0" fontId="24" fillId="0" borderId="0" xfId="0" applyFont="1" applyFill="1" applyAlignment="1">
      <alignment horizontal="center" vertical="center"/>
    </xf>
    <xf numFmtId="0" fontId="10" fillId="0" borderId="47" xfId="0" applyFont="1" applyFill="1" applyBorder="1" applyAlignment="1">
      <alignment horizontal="left" vertical="center" wrapText="1"/>
    </xf>
    <xf numFmtId="0" fontId="0" fillId="0" borderId="47" xfId="0" applyFont="1" applyFill="1" applyBorder="1" applyAlignment="1">
      <alignment horizontal="left" vertical="top" wrapText="1"/>
    </xf>
    <xf numFmtId="0" fontId="0" fillId="0" borderId="80" xfId="0" applyFont="1" applyFill="1" applyBorder="1" applyAlignment="1">
      <alignment horizontal="left" vertical="top" wrapText="1"/>
    </xf>
    <xf numFmtId="167" fontId="16" fillId="0" borderId="28" xfId="28" applyFont="1" applyFill="1" applyBorder="1" applyAlignment="1">
      <alignment horizontal="center" vertical="top"/>
    </xf>
    <xf numFmtId="167" fontId="16" fillId="0" borderId="8" xfId="28" applyFont="1" applyFill="1" applyBorder="1" applyAlignment="1">
      <alignment horizontal="center" vertical="top"/>
    </xf>
    <xf numFmtId="167" fontId="21" fillId="0" borderId="28" xfId="28" applyFont="1" applyFill="1" applyBorder="1" applyAlignment="1">
      <alignment horizontal="center" vertical="top"/>
    </xf>
    <xf numFmtId="167" fontId="16" fillId="0" borderId="28" xfId="28" applyFont="1" applyFill="1" applyBorder="1" applyAlignment="1">
      <alignment horizontal="center" vertical="top" wrapText="1"/>
    </xf>
    <xf numFmtId="0" fontId="0" fillId="0" borderId="28" xfId="0" applyFill="1" applyBorder="1">
      <alignment horizontal="left" vertical="top" wrapText="1"/>
    </xf>
    <xf numFmtId="168" fontId="43" fillId="0" borderId="28" xfId="45" applyNumberFormat="1" applyFont="1" applyFill="1" applyBorder="1" applyAlignment="1">
      <alignment horizontal="right" vertical="top"/>
    </xf>
    <xf numFmtId="0" fontId="14" fillId="0" borderId="28" xfId="0" applyFont="1" applyFill="1" applyBorder="1" applyAlignment="1"/>
    <xf numFmtId="0" fontId="9" fillId="0" borderId="28" xfId="0" applyFont="1" applyFill="1" applyBorder="1" applyAlignment="1"/>
    <xf numFmtId="0" fontId="12" fillId="0" borderId="28" xfId="0" applyFont="1" applyFill="1" applyBorder="1" applyAlignment="1"/>
    <xf numFmtId="0" fontId="12" fillId="0" borderId="52" xfId="0" applyFont="1" applyFill="1" applyBorder="1" applyAlignment="1"/>
    <xf numFmtId="167" fontId="21" fillId="0" borderId="8" xfId="28" applyFont="1" applyFill="1" applyBorder="1" applyAlignment="1">
      <alignment horizontal="center" vertical="top"/>
    </xf>
    <xf numFmtId="167" fontId="16" fillId="0" borderId="8" xfId="28" applyFont="1" applyFill="1" applyBorder="1" applyAlignment="1">
      <alignment horizontal="center" vertical="top" wrapText="1"/>
    </xf>
    <xf numFmtId="168" fontId="43" fillId="0" borderId="8" xfId="45" applyNumberFormat="1" applyFont="1" applyFill="1" applyBorder="1" applyAlignment="1">
      <alignment horizontal="right" vertical="top"/>
    </xf>
    <xf numFmtId="0" fontId="14" fillId="0" borderId="8" xfId="0" applyFont="1" applyFill="1" applyBorder="1" applyAlignment="1"/>
    <xf numFmtId="0" fontId="9" fillId="0" borderId="8" xfId="0" applyFont="1" applyFill="1" applyBorder="1" applyAlignment="1"/>
    <xf numFmtId="0" fontId="12" fillId="0" borderId="8" xfId="0" applyFont="1" applyFill="1" applyBorder="1" applyAlignment="1"/>
    <xf numFmtId="0" fontId="12" fillId="0" borderId="25" xfId="0" applyFont="1" applyFill="1" applyBorder="1" applyAlignment="1"/>
    <xf numFmtId="0" fontId="16" fillId="0" borderId="47" xfId="0" applyFont="1" applyFill="1" applyBorder="1" applyAlignment="1">
      <alignment horizontal="left" vertical="top" wrapText="1"/>
    </xf>
    <xf numFmtId="0" fontId="7" fillId="0" borderId="79" xfId="0" applyFont="1" applyFill="1" applyBorder="1" applyAlignment="1">
      <alignment horizontal="left" vertical="center" wrapText="1"/>
    </xf>
    <xf numFmtId="0" fontId="42" fillId="0" borderId="28" xfId="0" applyFont="1" applyFill="1" applyBorder="1" applyAlignment="1">
      <alignment horizontal="center" vertical="center" wrapText="1"/>
    </xf>
    <xf numFmtId="0" fontId="42" fillId="0" borderId="8" xfId="0" applyFont="1" applyFill="1" applyBorder="1" applyAlignment="1">
      <alignment horizontal="center" vertical="center" wrapText="1"/>
    </xf>
    <xf numFmtId="169" fontId="9" fillId="0" borderId="68" xfId="40" quotePrefix="1" applyNumberFormat="1" applyFont="1" applyFill="1" applyBorder="1" applyAlignment="1">
      <alignment vertical="center" wrapText="1"/>
    </xf>
    <xf numFmtId="172" fontId="50" fillId="0" borderId="68" xfId="28" applyNumberFormat="1" applyFont="1" applyFill="1" applyBorder="1" applyAlignment="1">
      <alignment horizontal="center" vertical="center" wrapText="1"/>
    </xf>
    <xf numFmtId="172" fontId="9" fillId="0" borderId="68" xfId="28" applyNumberFormat="1" applyFont="1" applyFill="1" applyBorder="1" applyAlignment="1">
      <alignment horizontal="center" vertical="center" wrapText="1"/>
    </xf>
    <xf numFmtId="172" fontId="9" fillId="0" borderId="66" xfId="28" applyNumberFormat="1" applyFont="1" applyFill="1" applyBorder="1" applyAlignment="1">
      <alignment horizontal="center" vertical="center" wrapText="1"/>
    </xf>
    <xf numFmtId="0" fontId="8" fillId="0" borderId="76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64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53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top" wrapText="1"/>
    </xf>
    <xf numFmtId="0" fontId="8" fillId="0" borderId="78" xfId="0" applyFont="1" applyFill="1" applyBorder="1" applyAlignment="1">
      <alignment horizontal="left" vertical="top" wrapText="1"/>
    </xf>
    <xf numFmtId="0" fontId="22" fillId="0" borderId="86" xfId="0" applyFont="1" applyFill="1" applyBorder="1" applyAlignment="1">
      <alignment horizontal="left" vertical="top" wrapText="1"/>
    </xf>
    <xf numFmtId="1" fontId="8" fillId="0" borderId="64" xfId="0" applyNumberFormat="1" applyFont="1" applyFill="1" applyBorder="1" applyAlignment="1">
      <alignment horizontal="left" vertical="top" wrapText="1"/>
    </xf>
    <xf numFmtId="0" fontId="0" fillId="0" borderId="83" xfId="0" applyFont="1" applyFill="1" applyBorder="1" applyAlignment="1">
      <alignment horizontal="center" vertical="top" wrapText="1"/>
    </xf>
    <xf numFmtId="0" fontId="22" fillId="0" borderId="65" xfId="0" applyFont="1" applyFill="1" applyBorder="1" applyAlignment="1">
      <alignment vertical="top" wrapText="1"/>
    </xf>
    <xf numFmtId="0" fontId="22" fillId="0" borderId="86" xfId="0" applyFont="1" applyFill="1" applyBorder="1" applyAlignment="1">
      <alignment vertical="top" wrapText="1"/>
    </xf>
    <xf numFmtId="0" fontId="0" fillId="0" borderId="23" xfId="0" applyFont="1" applyFill="1" applyBorder="1" applyAlignment="1">
      <alignment vertical="center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14" fillId="0" borderId="0" xfId="0" applyNumberFormat="1" applyFont="1" applyFill="1" applyAlignment="1">
      <alignment horizontal="center" vertical="center" wrapText="1"/>
    </xf>
    <xf numFmtId="170" fontId="12" fillId="0" borderId="0" xfId="0" applyNumberFormat="1" applyFont="1" applyFill="1" applyAlignment="1">
      <alignment horizontal="right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73" xfId="0" applyFont="1" applyFill="1" applyBorder="1" applyAlignment="1">
      <alignment horizontal="center" vertical="center" wrapText="1"/>
    </xf>
    <xf numFmtId="0" fontId="0" fillId="0" borderId="74" xfId="0" applyFont="1" applyFill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>
      <alignment horizontal="center" vertical="center" wrapText="1"/>
    </xf>
    <xf numFmtId="0" fontId="0" fillId="0" borderId="77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49" fontId="9" fillId="0" borderId="70" xfId="0" applyNumberFormat="1" applyFont="1" applyFill="1" applyBorder="1" applyAlignment="1">
      <alignment horizontal="center" vertical="center"/>
    </xf>
    <xf numFmtId="49" fontId="9" fillId="0" borderId="69" xfId="0" applyNumberFormat="1" applyFont="1" applyFill="1" applyBorder="1" applyAlignment="1">
      <alignment horizontal="center" vertical="center"/>
    </xf>
    <xf numFmtId="49" fontId="9" fillId="0" borderId="56" xfId="0" applyNumberFormat="1" applyFont="1" applyFill="1" applyBorder="1" applyAlignment="1">
      <alignment horizontal="center" vertical="center"/>
    </xf>
    <xf numFmtId="49" fontId="9" fillId="0" borderId="71" xfId="0" applyNumberFormat="1" applyFont="1" applyFill="1" applyBorder="1" applyAlignment="1">
      <alignment horizontal="center" vertical="center"/>
    </xf>
    <xf numFmtId="49" fontId="9" fillId="0" borderId="68" xfId="0" applyNumberFormat="1" applyFont="1" applyFill="1" applyBorder="1" applyAlignment="1">
      <alignment horizontal="left" vertical="top"/>
    </xf>
    <xf numFmtId="49" fontId="9" fillId="0" borderId="8" xfId="0" applyNumberFormat="1" applyFont="1" applyFill="1" applyBorder="1" applyAlignment="1">
      <alignment horizontal="left" vertical="top"/>
    </xf>
    <xf numFmtId="49" fontId="9" fillId="0" borderId="25" xfId="0" applyNumberFormat="1" applyFont="1" applyFill="1" applyBorder="1" applyAlignment="1">
      <alignment horizontal="left" vertical="top"/>
    </xf>
    <xf numFmtId="169" fontId="9" fillId="0" borderId="56" xfId="0" applyNumberFormat="1" applyFont="1" applyFill="1" applyBorder="1" applyAlignment="1">
      <alignment horizontal="center"/>
    </xf>
    <xf numFmtId="169" fontId="9" fillId="0" borderId="70" xfId="0" applyNumberFormat="1" applyFont="1" applyFill="1" applyBorder="1" applyAlignment="1">
      <alignment horizontal="center"/>
    </xf>
    <xf numFmtId="169" fontId="9" fillId="0" borderId="69" xfId="0" applyNumberFormat="1" applyFont="1" applyFill="1" applyBorder="1" applyAlignment="1">
      <alignment horizontal="center"/>
    </xf>
    <xf numFmtId="169" fontId="9" fillId="0" borderId="71" xfId="0" applyNumberFormat="1" applyFont="1" applyFill="1" applyBorder="1" applyAlignment="1">
      <alignment horizontal="center"/>
    </xf>
    <xf numFmtId="49" fontId="9" fillId="0" borderId="73" xfId="0" applyNumberFormat="1" applyFont="1" applyFill="1" applyBorder="1" applyAlignment="1">
      <alignment horizontal="center" vertical="center" wrapText="1"/>
    </xf>
    <xf numFmtId="49" fontId="9" fillId="0" borderId="74" xfId="0" applyNumberFormat="1" applyFont="1" applyFill="1" applyBorder="1" applyAlignment="1">
      <alignment horizontal="center" vertical="center" wrapText="1"/>
    </xf>
    <xf numFmtId="49" fontId="9" fillId="0" borderId="29" xfId="0" applyNumberFormat="1" applyFont="1" applyFill="1" applyBorder="1" applyAlignment="1">
      <alignment horizontal="center" vertical="center" wrapText="1"/>
    </xf>
    <xf numFmtId="49" fontId="9" fillId="0" borderId="36" xfId="0" applyNumberFormat="1" applyFont="1" applyFill="1" applyBorder="1" applyAlignment="1">
      <alignment horizontal="center" vertical="center" wrapText="1"/>
    </xf>
    <xf numFmtId="49" fontId="9" fillId="0" borderId="61" xfId="0" applyNumberFormat="1" applyFont="1" applyFill="1" applyBorder="1" applyAlignment="1">
      <alignment horizontal="center" vertical="center" wrapText="1"/>
    </xf>
    <xf numFmtId="49" fontId="9" fillId="0" borderId="62" xfId="0" applyNumberFormat="1" applyFont="1" applyFill="1" applyBorder="1" applyAlignment="1">
      <alignment horizontal="center" vertical="center" wrapText="1"/>
    </xf>
    <xf numFmtId="0" fontId="9" fillId="0" borderId="67" xfId="0" applyFont="1" applyFill="1" applyBorder="1" applyAlignment="1">
      <alignment horizontal="center" vertical="center" wrapText="1"/>
    </xf>
    <xf numFmtId="0" fontId="9" fillId="0" borderId="72" xfId="0" applyFont="1" applyFill="1" applyBorder="1" applyAlignment="1">
      <alignment horizontal="center" vertical="center" wrapText="1"/>
    </xf>
    <xf numFmtId="0" fontId="9" fillId="0" borderId="68" xfId="0" applyFont="1" applyFill="1" applyBorder="1" applyAlignment="1">
      <alignment horizontal="center" vertical="center" wrapText="1"/>
    </xf>
    <xf numFmtId="169" fontId="9" fillId="0" borderId="8" xfId="28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 vertical="center" textRotation="90" wrapText="1"/>
    </xf>
    <xf numFmtId="49" fontId="9" fillId="0" borderId="8" xfId="0" applyNumberFormat="1" applyFont="1" applyFill="1" applyBorder="1" applyAlignment="1">
      <alignment horizontal="center" vertical="center" textRotation="90" wrapText="1"/>
    </xf>
    <xf numFmtId="169" fontId="9" fillId="0" borderId="68" xfId="28" applyNumberFormat="1" applyFont="1" applyFill="1" applyBorder="1" applyAlignment="1">
      <alignment horizontal="center" vertical="center" wrapText="1"/>
    </xf>
    <xf numFmtId="169" fontId="9" fillId="0" borderId="66" xfId="28" applyNumberFormat="1" applyFont="1" applyFill="1" applyBorder="1" applyAlignment="1">
      <alignment horizontal="center" vertical="center" wrapText="1"/>
    </xf>
    <xf numFmtId="169" fontId="9" fillId="0" borderId="23" xfId="28" applyNumberFormat="1" applyFont="1" applyFill="1" applyBorder="1" applyAlignment="1">
      <alignment horizontal="center" vertical="center" wrapText="1"/>
    </xf>
    <xf numFmtId="0" fontId="9" fillId="0" borderId="83" xfId="0" applyFont="1" applyFill="1" applyBorder="1" applyAlignment="1">
      <alignment horizontal="center" vertical="center" wrapText="1"/>
    </xf>
    <xf numFmtId="0" fontId="9" fillId="0" borderId="84" xfId="0" applyFont="1" applyFill="1" applyBorder="1" applyAlignment="1">
      <alignment horizontal="center" vertical="center" wrapText="1"/>
    </xf>
    <xf numFmtId="0" fontId="9" fillId="0" borderId="85" xfId="0" applyFont="1" applyFill="1" applyBorder="1" applyAlignment="1">
      <alignment horizontal="center" vertical="center" wrapText="1"/>
    </xf>
    <xf numFmtId="0" fontId="9" fillId="0" borderId="8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79" xfId="0" applyFont="1" applyFill="1" applyBorder="1" applyAlignment="1">
      <alignment horizontal="center" vertical="center" wrapText="1"/>
    </xf>
    <xf numFmtId="0" fontId="9" fillId="0" borderId="86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0" fontId="9" fillId="0" borderId="75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0" fillId="0" borderId="78" xfId="0" applyFill="1" applyBorder="1" applyAlignment="1">
      <alignment horizontal="center" vertical="top" wrapText="1"/>
    </xf>
    <xf numFmtId="0" fontId="0" fillId="0" borderId="77" xfId="0" applyFill="1" applyBorder="1" applyAlignment="1">
      <alignment horizontal="center" vertical="top" wrapText="1"/>
    </xf>
    <xf numFmtId="0" fontId="0" fillId="0" borderId="76" xfId="0" applyFill="1" applyBorder="1" applyAlignment="1">
      <alignment horizontal="center" vertical="top" wrapText="1"/>
    </xf>
    <xf numFmtId="0" fontId="0" fillId="0" borderId="55" xfId="0" applyFont="1" applyFill="1" applyBorder="1" applyAlignment="1">
      <alignment horizontal="left" vertical="top" wrapText="1"/>
    </xf>
    <xf numFmtId="0" fontId="0" fillId="0" borderId="54" xfId="0" applyFont="1" applyFill="1" applyBorder="1" applyAlignment="1">
      <alignment horizontal="left" vertical="top" wrapText="1"/>
    </xf>
    <xf numFmtId="172" fontId="23" fillId="0" borderId="51" xfId="28" applyNumberFormat="1" applyFont="1" applyFill="1" applyBorder="1" applyAlignment="1">
      <alignment horizontal="center" vertical="center" wrapText="1"/>
    </xf>
    <xf numFmtId="172" fontId="23" fillId="0" borderId="52" xfId="28" applyNumberFormat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horizontal="left" vertical="top" wrapText="1"/>
    </xf>
    <xf numFmtId="0" fontId="22" fillId="0" borderId="8" xfId="0" applyFont="1" applyFill="1" applyBorder="1" applyAlignment="1">
      <alignment horizontal="left" vertical="top" wrapText="1"/>
    </xf>
    <xf numFmtId="172" fontId="22" fillId="0" borderId="8" xfId="28" applyNumberFormat="1" applyFont="1" applyFill="1" applyBorder="1" applyAlignment="1">
      <alignment horizontal="center" vertical="center" wrapText="1"/>
    </xf>
    <xf numFmtId="172" fontId="22" fillId="0" borderId="23" xfId="28" applyNumberFormat="1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left" vertical="top" wrapText="1"/>
    </xf>
    <xf numFmtId="0" fontId="0" fillId="0" borderId="25" xfId="0" applyFont="1" applyFill="1" applyBorder="1" applyAlignment="1">
      <alignment horizontal="left" vertical="top" wrapText="1"/>
    </xf>
    <xf numFmtId="172" fontId="23" fillId="0" borderId="25" xfId="28" applyNumberFormat="1" applyFont="1" applyFill="1" applyBorder="1" applyAlignment="1">
      <alignment horizontal="center" vertical="center" wrapText="1"/>
    </xf>
    <xf numFmtId="172" fontId="23" fillId="0" borderId="26" xfId="28" applyNumberFormat="1" applyFont="1" applyFill="1" applyBorder="1" applyAlignment="1">
      <alignment horizontal="center" vertical="center" wrapText="1"/>
    </xf>
    <xf numFmtId="0" fontId="0" fillId="0" borderId="65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57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172" fontId="23" fillId="0" borderId="58" xfId="28" applyNumberFormat="1" applyFont="1" applyFill="1" applyBorder="1" applyAlignment="1">
      <alignment horizontal="center" vertical="center" wrapText="1"/>
    </xf>
    <xf numFmtId="172" fontId="23" fillId="0" borderId="59" xfId="28" applyNumberFormat="1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left" vertical="top" wrapText="1"/>
    </xf>
    <xf numFmtId="0" fontId="0" fillId="0" borderId="35" xfId="0" applyFont="1" applyFill="1" applyBorder="1" applyAlignment="1">
      <alignment horizontal="left" vertical="top" wrapText="1"/>
    </xf>
    <xf numFmtId="172" fontId="22" fillId="0" borderId="51" xfId="28" applyNumberFormat="1" applyFont="1" applyFill="1" applyBorder="1" applyAlignment="1">
      <alignment horizontal="center" vertical="center" wrapText="1"/>
    </xf>
    <xf numFmtId="172" fontId="22" fillId="0" borderId="52" xfId="28" applyNumberFormat="1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left" vertical="top" wrapText="1"/>
    </xf>
    <xf numFmtId="0" fontId="22" fillId="0" borderId="4" xfId="0" applyFont="1" applyFill="1" applyBorder="1" applyAlignment="1">
      <alignment horizontal="left" vertical="top" wrapText="1"/>
    </xf>
    <xf numFmtId="0" fontId="0" fillId="0" borderId="50" xfId="0" applyFont="1" applyFill="1" applyBorder="1" applyAlignment="1">
      <alignment horizontal="center" vertical="top" wrapText="1"/>
    </xf>
    <xf numFmtId="0" fontId="0" fillId="0" borderId="28" xfId="0" applyFont="1" applyFill="1" applyBorder="1" applyAlignment="1">
      <alignment horizontal="center" vertical="top" wrapText="1"/>
    </xf>
    <xf numFmtId="0" fontId="0" fillId="0" borderId="33" xfId="0" applyFont="1" applyFill="1" applyBorder="1" applyAlignment="1">
      <alignment horizontal="center" vertical="top" wrapText="1"/>
    </xf>
    <xf numFmtId="0" fontId="0" fillId="0" borderId="60" xfId="0" applyFont="1" applyFill="1" applyBorder="1" applyAlignment="1">
      <alignment horizontal="center" vertical="top" wrapText="1"/>
    </xf>
    <xf numFmtId="0" fontId="22" fillId="0" borderId="61" xfId="0" applyFont="1" applyFill="1" applyBorder="1" applyAlignment="1">
      <alignment horizontal="left" vertical="top" wrapText="1"/>
    </xf>
    <xf numFmtId="0" fontId="22" fillId="0" borderId="62" xfId="0" applyFont="1" applyFill="1" applyBorder="1" applyAlignment="1">
      <alignment horizontal="left" vertical="top" wrapText="1"/>
    </xf>
    <xf numFmtId="0" fontId="8" fillId="0" borderId="38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0" fillId="0" borderId="37" xfId="0" applyFont="1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18" fillId="0" borderId="0" xfId="0" applyFont="1" applyFill="1" applyAlignment="1">
      <alignment horizontal="center" vertical="top"/>
    </xf>
    <xf numFmtId="0" fontId="7" fillId="0" borderId="0" xfId="0" applyFont="1" applyFill="1" applyAlignment="1">
      <alignment horizontal="left" vertical="top" wrapText="1"/>
    </xf>
    <xf numFmtId="0" fontId="7" fillId="0" borderId="42" xfId="0" applyFont="1" applyFill="1" applyBorder="1" applyAlignment="1">
      <alignment horizontal="left" vertical="top" wrapText="1"/>
    </xf>
    <xf numFmtId="0" fontId="7" fillId="0" borderId="31" xfId="0" applyFont="1" applyFill="1" applyBorder="1" applyAlignment="1">
      <alignment horizontal="left" vertical="top" wrapText="1"/>
    </xf>
    <xf numFmtId="0" fontId="7" fillId="0" borderId="32" xfId="0" applyFont="1" applyFill="1" applyBorder="1" applyAlignment="1">
      <alignment horizontal="left" vertical="top" wrapText="1"/>
    </xf>
    <xf numFmtId="0" fontId="8" fillId="0" borderId="44" xfId="0" applyFont="1" applyFill="1" applyBorder="1" applyAlignment="1">
      <alignment horizontal="left" vertical="top" wrapText="1"/>
    </xf>
    <xf numFmtId="0" fontId="8" fillId="0" borderId="45" xfId="0" applyFont="1" applyFill="1" applyBorder="1" applyAlignment="1">
      <alignment horizontal="left" vertical="top" wrapText="1"/>
    </xf>
    <xf numFmtId="0" fontId="8" fillId="0" borderId="46" xfId="0" applyFont="1" applyFill="1" applyBorder="1" applyAlignment="1">
      <alignment horizontal="left" vertical="top" wrapText="1"/>
    </xf>
    <xf numFmtId="0" fontId="7" fillId="0" borderId="29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27" xfId="0" applyFont="1" applyFill="1" applyBorder="1" applyAlignment="1">
      <alignment horizontal="left" vertical="top" wrapText="1"/>
    </xf>
    <xf numFmtId="0" fontId="0" fillId="0" borderId="21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8" fillId="0" borderId="22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0" fillId="0" borderId="22" xfId="0" applyFill="1" applyBorder="1" applyAlignment="1">
      <alignment horizontal="center" vertical="top" wrapText="1"/>
    </xf>
    <xf numFmtId="0" fontId="0" fillId="0" borderId="8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23" xfId="0" applyFill="1" applyBorder="1" applyAlignment="1">
      <alignment horizontal="center" vertical="top" wrapText="1"/>
    </xf>
    <xf numFmtId="0" fontId="15" fillId="0" borderId="8" xfId="0" applyFont="1" applyFill="1" applyBorder="1" applyAlignment="1">
      <alignment horizontal="center" vertical="center" wrapText="1"/>
    </xf>
    <xf numFmtId="0" fontId="0" fillId="0" borderId="89" xfId="0" applyFont="1" applyFill="1" applyBorder="1" applyAlignment="1">
      <alignment horizontal="left" vertical="top" wrapText="1"/>
    </xf>
    <xf numFmtId="0" fontId="0" fillId="0" borderId="63" xfId="0" applyFont="1" applyFill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top" wrapText="1"/>
    </xf>
    <xf numFmtId="0" fontId="15" fillId="0" borderId="47" xfId="0" applyFont="1" applyFill="1" applyBorder="1" applyAlignment="1">
      <alignment horizontal="center" vertical="top" wrapText="1"/>
    </xf>
    <xf numFmtId="0" fontId="8" fillId="0" borderId="63" xfId="0" applyFont="1" applyFill="1" applyBorder="1" applyAlignment="1">
      <alignment horizontal="center" vertical="top" wrapText="1"/>
    </xf>
    <xf numFmtId="0" fontId="15" fillId="0" borderId="78" xfId="0" applyFont="1" applyFill="1" applyBorder="1" applyAlignment="1">
      <alignment horizontal="center" vertical="top" wrapText="1"/>
    </xf>
    <xf numFmtId="0" fontId="15" fillId="0" borderId="88" xfId="0" applyFont="1" applyFill="1" applyBorder="1" applyAlignment="1">
      <alignment horizontal="center" vertical="top" wrapText="1"/>
    </xf>
    <xf numFmtId="0" fontId="15" fillId="0" borderId="77" xfId="0" applyFont="1" applyFill="1" applyBorder="1" applyAlignment="1">
      <alignment horizontal="center" vertical="top" wrapText="1"/>
    </xf>
    <xf numFmtId="0" fontId="15" fillId="0" borderId="79" xfId="0" applyFont="1" applyFill="1" applyBorder="1" applyAlignment="1">
      <alignment horizontal="center" vertical="top" wrapText="1"/>
    </xf>
    <xf numFmtId="0" fontId="15" fillId="0" borderId="86" xfId="0" applyFont="1" applyFill="1" applyBorder="1" applyAlignment="1">
      <alignment horizontal="center" vertical="top" wrapText="1"/>
    </xf>
    <xf numFmtId="0" fontId="15" fillId="0" borderId="81" xfId="0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center" vertical="center"/>
    </xf>
    <xf numFmtId="0" fontId="8" fillId="0" borderId="22" xfId="0" applyFont="1" applyFill="1" applyBorder="1" applyAlignment="1">
      <alignment horizontal="center" vertical="top" wrapText="1"/>
    </xf>
    <xf numFmtId="0" fontId="8" fillId="0" borderId="87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23" xfId="0" applyFont="1" applyFill="1" applyBorder="1" applyAlignment="1">
      <alignment horizontal="center" vertical="top" wrapText="1"/>
    </xf>
    <xf numFmtId="0" fontId="0" fillId="0" borderId="39" xfId="0" applyFill="1" applyBorder="1" applyAlignment="1">
      <alignment horizontal="center" vertical="top" wrapText="1"/>
    </xf>
    <xf numFmtId="0" fontId="0" fillId="0" borderId="75" xfId="0" applyFill="1" applyBorder="1" applyAlignment="1">
      <alignment horizontal="center" vertical="top" wrapText="1"/>
    </xf>
    <xf numFmtId="0" fontId="0" fillId="0" borderId="40" xfId="0" applyFill="1" applyBorder="1" applyAlignment="1">
      <alignment horizontal="center" vertical="top" wrapText="1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 customBuiltin="1"/>
    <cellStyle name="Comma 2" xfId="52"/>
    <cellStyle name="Comma 3" xfId="51"/>
    <cellStyle name="Comma 4" xfId="55"/>
    <cellStyle name="Comma 5" xfId="57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 customBuiltin="1"/>
    <cellStyle name="Normal 11 2" xfId="53"/>
    <cellStyle name="Normal 13" xfId="54"/>
    <cellStyle name="Normal 2" xfId="49"/>
    <cellStyle name="Normal 2 3" xfId="38"/>
    <cellStyle name="Normal 3" xfId="50"/>
    <cellStyle name="Normal 4" xfId="56"/>
    <cellStyle name="Normal 7" xfId="39"/>
    <cellStyle name="Normal 8" xfId="58"/>
    <cellStyle name="Normal_Book2" xfId="40"/>
    <cellStyle name="Normal_Varabashxum-ynderk" xfId="41"/>
    <cellStyle name="Note" xfId="42" builtinId="10" customBuiltin="1"/>
    <cellStyle name="Output" xfId="43" builtinId="21" customBuiltin="1"/>
    <cellStyle name="Percent" xfId="44" builtinId="5" customBuiltin="1"/>
    <cellStyle name="SN_241" xfId="45"/>
    <cellStyle name="Title" xfId="46" builtinId="15" customBuiltin="1"/>
    <cellStyle name="Total" xfId="47" builtinId="25" customBuiltin="1"/>
    <cellStyle name="Warning Text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Financial/Local_NAXAHASHIVner/2020/1919-N/4.&#1344;&#1377;&#1406;&#1381;&#1388;&#1406;&#1377;&#1390;%20N%204.&#1336;&#1405;&#1407;%20&#1396;&#1387;&#1403;&#1400;&#1409;&#1377;&#1404;&#1400;&#1410;&#1396;&#1398;&#1381;&#1408;&#1387;_&#1359;&#1398;&#1407;&#1381;&#1405;&#1377;&#1379;&#1387;&#1407;&#1377;&#1391;&#1377;&#13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orcarakan"/>
    </sheetNames>
    <sheetDataSet>
      <sheetData sheetId="0">
        <row r="3138">
          <cell r="C3138" t="str">
            <v xml:space="preserve"> Առողջապահության համակարգի արդիականացման և արդյունավետության բարձրացման ծրագիր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" zoomScaleNormal="100" zoomScaleSheetLayoutView="100" workbookViewId="0">
      <selection activeCell="D9" sqref="D9"/>
    </sheetView>
  </sheetViews>
  <sheetFormatPr defaultColWidth="9" defaultRowHeight="12.75" x14ac:dyDescent="0.25"/>
  <cols>
    <col min="1" max="2" width="8.42578125" style="21" customWidth="1"/>
    <col min="3" max="3" width="70.7109375" style="21" customWidth="1"/>
    <col min="4" max="4" width="21" style="21" customWidth="1"/>
    <col min="5" max="5" width="23" style="21" customWidth="1"/>
    <col min="6" max="16384" width="9" style="21"/>
  </cols>
  <sheetData>
    <row r="1" spans="1:6" ht="14.25" customHeight="1" x14ac:dyDescent="0.25">
      <c r="A1" s="219" t="s">
        <v>160</v>
      </c>
      <c r="B1" s="219"/>
      <c r="C1" s="219"/>
      <c r="D1" s="219"/>
      <c r="E1" s="219"/>
      <c r="F1" s="87"/>
    </row>
    <row r="2" spans="1:6" s="1" customFormat="1" ht="16.5" customHeight="1" x14ac:dyDescent="0.25">
      <c r="B2" s="25"/>
      <c r="C2" s="25"/>
      <c r="D2" s="25"/>
      <c r="E2" s="56" t="s">
        <v>158</v>
      </c>
      <c r="F2" s="3"/>
    </row>
    <row r="3" spans="1:6" s="1" customFormat="1" ht="16.5" customHeight="1" x14ac:dyDescent="0.25">
      <c r="A3" s="25" t="s">
        <v>45</v>
      </c>
      <c r="B3" s="25"/>
      <c r="C3" s="25"/>
      <c r="D3" s="25"/>
      <c r="E3" s="51" t="s">
        <v>46</v>
      </c>
      <c r="F3" s="3"/>
    </row>
    <row r="4" spans="1:6" s="1" customFormat="1" ht="16.5" customHeight="1" x14ac:dyDescent="0.25">
      <c r="A4" s="2"/>
      <c r="B4" s="2"/>
      <c r="C4" s="2"/>
      <c r="D4" s="2"/>
      <c r="E4" s="3"/>
      <c r="F4" s="3"/>
    </row>
    <row r="5" spans="1:6" s="1" customFormat="1" ht="78" customHeight="1" x14ac:dyDescent="0.25">
      <c r="A5" s="218" t="s">
        <v>169</v>
      </c>
      <c r="B5" s="218"/>
      <c r="C5" s="218"/>
      <c r="D5" s="218"/>
      <c r="E5" s="218"/>
      <c r="F5" s="4"/>
    </row>
    <row r="6" spans="1:6" ht="13.5" thickBot="1" x14ac:dyDescent="0.3">
      <c r="E6" s="88" t="s">
        <v>1</v>
      </c>
    </row>
    <row r="7" spans="1:6" ht="63.75" customHeight="1" x14ac:dyDescent="0.25">
      <c r="A7" s="222" t="s">
        <v>2</v>
      </c>
      <c r="B7" s="223"/>
      <c r="C7" s="220" t="s">
        <v>159</v>
      </c>
      <c r="D7" s="226" t="s">
        <v>3</v>
      </c>
      <c r="E7" s="227"/>
    </row>
    <row r="8" spans="1:6" ht="35.25" customHeight="1" x14ac:dyDescent="0.25">
      <c r="A8" s="224"/>
      <c r="B8" s="225"/>
      <c r="C8" s="221"/>
      <c r="D8" s="228"/>
      <c r="E8" s="229"/>
    </row>
    <row r="9" spans="1:6" ht="24.75" customHeight="1" x14ac:dyDescent="0.25">
      <c r="A9" s="70" t="s">
        <v>12</v>
      </c>
      <c r="B9" s="71" t="s">
        <v>151</v>
      </c>
      <c r="C9" s="221"/>
      <c r="D9" s="197" t="s">
        <v>170</v>
      </c>
      <c r="E9" s="89" t="s">
        <v>8</v>
      </c>
    </row>
    <row r="10" spans="1:6" s="93" customFormat="1" ht="27" customHeight="1" x14ac:dyDescent="0.25">
      <c r="A10" s="90"/>
      <c r="B10" s="91"/>
      <c r="C10" s="91" t="s">
        <v>4</v>
      </c>
      <c r="D10" s="174"/>
      <c r="E10" s="92"/>
    </row>
    <row r="11" spans="1:6" ht="19.5" customHeight="1" x14ac:dyDescent="0.25">
      <c r="A11" s="40"/>
      <c r="B11" s="42"/>
      <c r="C11" s="94" t="s">
        <v>57</v>
      </c>
      <c r="D11" s="178">
        <f>+D19+D25</f>
        <v>0</v>
      </c>
      <c r="E11" s="177">
        <f>+E19+E25</f>
        <v>0</v>
      </c>
    </row>
    <row r="12" spans="1:6" s="5" customFormat="1" ht="18" customHeight="1" x14ac:dyDescent="0.25">
      <c r="A12" s="95" t="s">
        <v>81</v>
      </c>
      <c r="B12" s="42"/>
      <c r="C12" s="26" t="s">
        <v>48</v>
      </c>
      <c r="D12" s="187">
        <f t="shared" ref="D12:E14" si="0">+D11</f>
        <v>0</v>
      </c>
      <c r="E12" s="179">
        <f t="shared" si="0"/>
        <v>0</v>
      </c>
    </row>
    <row r="13" spans="1:6" s="5" customFormat="1" ht="28.15" customHeight="1" x14ac:dyDescent="0.25">
      <c r="A13" s="40"/>
      <c r="B13" s="42"/>
      <c r="C13" s="42" t="s">
        <v>102</v>
      </c>
      <c r="D13" s="188">
        <f t="shared" si="0"/>
        <v>0</v>
      </c>
      <c r="E13" s="180">
        <f t="shared" si="0"/>
        <v>0</v>
      </c>
    </row>
    <row r="14" spans="1:6" s="5" customFormat="1" ht="18" customHeight="1" x14ac:dyDescent="0.25">
      <c r="A14" s="40"/>
      <c r="B14" s="42"/>
      <c r="C14" s="27" t="s">
        <v>49</v>
      </c>
      <c r="D14" s="188">
        <f t="shared" si="0"/>
        <v>0</v>
      </c>
      <c r="E14" s="180">
        <f t="shared" si="0"/>
        <v>0</v>
      </c>
    </row>
    <row r="15" spans="1:6" s="5" customFormat="1" ht="18" customHeight="1" x14ac:dyDescent="0.25">
      <c r="A15" s="40"/>
      <c r="B15" s="42"/>
      <c r="C15" s="42" t="s">
        <v>100</v>
      </c>
      <c r="D15" s="188">
        <f t="shared" ref="D15:E17" si="1">+D14</f>
        <v>0</v>
      </c>
      <c r="E15" s="180">
        <f t="shared" si="1"/>
        <v>0</v>
      </c>
    </row>
    <row r="16" spans="1:6" s="5" customFormat="1" ht="18" customHeight="1" x14ac:dyDescent="0.25">
      <c r="A16" s="40"/>
      <c r="B16" s="42"/>
      <c r="C16" s="27" t="s">
        <v>50</v>
      </c>
      <c r="D16" s="188">
        <f t="shared" si="1"/>
        <v>0</v>
      </c>
      <c r="E16" s="180">
        <f t="shared" si="1"/>
        <v>0</v>
      </c>
    </row>
    <row r="17" spans="1:6" s="5" customFormat="1" ht="30.75" customHeight="1" x14ac:dyDescent="0.25">
      <c r="A17" s="40"/>
      <c r="B17" s="42"/>
      <c r="C17" s="29" t="s">
        <v>101</v>
      </c>
      <c r="D17" s="188">
        <f t="shared" si="1"/>
        <v>0</v>
      </c>
      <c r="E17" s="180">
        <f t="shared" si="1"/>
        <v>0</v>
      </c>
    </row>
    <row r="18" spans="1:6" x14ac:dyDescent="0.25">
      <c r="A18" s="216" t="s">
        <v>51</v>
      </c>
      <c r="B18" s="217"/>
      <c r="C18" s="217"/>
      <c r="D18" s="42"/>
      <c r="E18" s="181"/>
    </row>
    <row r="19" spans="1:6" s="5" customFormat="1" ht="17.25" customHeight="1" x14ac:dyDescent="0.25">
      <c r="A19" s="32"/>
      <c r="B19" s="33">
        <v>11004</v>
      </c>
      <c r="C19" s="44" t="s">
        <v>103</v>
      </c>
      <c r="D19" s="189">
        <v>-250000</v>
      </c>
      <c r="E19" s="182">
        <v>-250000</v>
      </c>
      <c r="F19" s="22"/>
    </row>
    <row r="20" spans="1:6" s="6" customFormat="1" ht="33.75" customHeight="1" x14ac:dyDescent="0.3">
      <c r="A20" s="34"/>
      <c r="B20" s="31"/>
      <c r="C20" s="29" t="s">
        <v>162</v>
      </c>
      <c r="D20" s="190"/>
      <c r="E20" s="183"/>
    </row>
    <row r="21" spans="1:6" s="7" customFormat="1" ht="16.5" customHeight="1" x14ac:dyDescent="0.3">
      <c r="A21" s="30"/>
      <c r="B21" s="24"/>
      <c r="C21" s="27" t="s">
        <v>105</v>
      </c>
      <c r="D21" s="191"/>
      <c r="E21" s="184"/>
    </row>
    <row r="22" spans="1:6" s="7" customFormat="1" ht="38.25" x14ac:dyDescent="0.3">
      <c r="A22" s="30"/>
      <c r="B22" s="24"/>
      <c r="C22" s="29" t="s">
        <v>143</v>
      </c>
      <c r="D22" s="191"/>
      <c r="E22" s="184"/>
    </row>
    <row r="23" spans="1:6" s="7" customFormat="1" ht="16.5" customHeight="1" x14ac:dyDescent="0.3">
      <c r="A23" s="30"/>
      <c r="B23" s="24"/>
      <c r="C23" s="27" t="s">
        <v>106</v>
      </c>
      <c r="D23" s="191"/>
      <c r="E23" s="184"/>
    </row>
    <row r="24" spans="1:6" s="5" customFormat="1" ht="16.5" customHeight="1" x14ac:dyDescent="0.25">
      <c r="A24" s="35"/>
      <c r="B24" s="28"/>
      <c r="C24" s="48" t="s">
        <v>5</v>
      </c>
      <c r="D24" s="192"/>
      <c r="E24" s="185"/>
    </row>
    <row r="25" spans="1:6" s="5" customFormat="1" ht="16.5" customHeight="1" x14ac:dyDescent="0.25">
      <c r="A25" s="35"/>
      <c r="B25" s="33">
        <v>11006</v>
      </c>
      <c r="C25" s="44" t="s">
        <v>103</v>
      </c>
      <c r="D25" s="189">
        <v>250000</v>
      </c>
      <c r="E25" s="182">
        <v>250000</v>
      </c>
    </row>
    <row r="26" spans="1:6" s="5" customFormat="1" ht="38.25" x14ac:dyDescent="0.25">
      <c r="A26" s="35"/>
      <c r="B26" s="31"/>
      <c r="C26" s="29" t="s">
        <v>110</v>
      </c>
      <c r="D26" s="192"/>
      <c r="E26" s="185"/>
    </row>
    <row r="27" spans="1:6" s="5" customFormat="1" ht="16.5" customHeight="1" x14ac:dyDescent="0.25">
      <c r="A27" s="35"/>
      <c r="B27" s="24"/>
      <c r="C27" s="27" t="s">
        <v>105</v>
      </c>
      <c r="D27" s="192"/>
      <c r="E27" s="185"/>
    </row>
    <row r="28" spans="1:6" s="5" customFormat="1" ht="38.25" x14ac:dyDescent="0.25">
      <c r="A28" s="35"/>
      <c r="B28" s="24"/>
      <c r="C28" s="97" t="s">
        <v>157</v>
      </c>
      <c r="D28" s="192"/>
      <c r="E28" s="185"/>
    </row>
    <row r="29" spans="1:6" s="5" customFormat="1" ht="16.5" customHeight="1" x14ac:dyDescent="0.25">
      <c r="A29" s="35"/>
      <c r="B29" s="24"/>
      <c r="C29" s="27" t="s">
        <v>106</v>
      </c>
      <c r="D29" s="192"/>
      <c r="E29" s="185"/>
    </row>
    <row r="30" spans="1:6" s="5" customFormat="1" ht="16.5" customHeight="1" thickBot="1" x14ac:dyDescent="0.3">
      <c r="A30" s="45"/>
      <c r="B30" s="46"/>
      <c r="C30" s="172" t="s">
        <v>5</v>
      </c>
      <c r="D30" s="193"/>
      <c r="E30" s="186"/>
    </row>
    <row r="31" spans="1:6" ht="41.25" customHeight="1" x14ac:dyDescent="0.25"/>
    <row r="32" spans="1:6" ht="14.25" customHeight="1" x14ac:dyDescent="0.25"/>
    <row r="33" ht="36.75" customHeight="1" x14ac:dyDescent="0.25"/>
    <row r="34" ht="22.5" customHeight="1" x14ac:dyDescent="0.25"/>
    <row r="35" ht="18" customHeight="1" x14ac:dyDescent="0.25"/>
    <row r="36" ht="23.25" customHeight="1" x14ac:dyDescent="0.25"/>
    <row r="37" ht="51.75" customHeight="1" x14ac:dyDescent="0.25"/>
    <row r="38" ht="21.75" customHeight="1" x14ac:dyDescent="0.25"/>
    <row r="39" ht="58.5" customHeight="1" x14ac:dyDescent="0.25"/>
    <row r="40" ht="15.75" customHeight="1" x14ac:dyDescent="0.25"/>
    <row r="41" ht="16.5" customHeight="1" x14ac:dyDescent="0.25"/>
    <row r="42" ht="21.75" customHeight="1" x14ac:dyDescent="0.25"/>
    <row r="43" ht="52.5" customHeight="1" x14ac:dyDescent="0.25"/>
    <row r="44" ht="27.75" customHeight="1" x14ac:dyDescent="0.25"/>
    <row r="45" ht="43.5" customHeight="1" x14ac:dyDescent="0.25"/>
    <row r="46" ht="20.25" customHeight="1" x14ac:dyDescent="0.25"/>
    <row r="47" ht="21" customHeight="1" x14ac:dyDescent="0.25"/>
    <row r="48" ht="22.5" customHeight="1" x14ac:dyDescent="0.25"/>
    <row r="49" ht="42" customHeight="1" x14ac:dyDescent="0.25"/>
    <row r="50" ht="22.5" customHeight="1" x14ac:dyDescent="0.25"/>
    <row r="51" ht="20.25" customHeight="1" x14ac:dyDescent="0.25"/>
    <row r="52" ht="18.75" customHeight="1" x14ac:dyDescent="0.25"/>
    <row r="53" ht="40.5" customHeight="1" x14ac:dyDescent="0.25"/>
  </sheetData>
  <mergeCells count="6">
    <mergeCell ref="A18:C18"/>
    <mergeCell ref="A5:E5"/>
    <mergeCell ref="A1:E1"/>
    <mergeCell ref="C7:C9"/>
    <mergeCell ref="A7:B8"/>
    <mergeCell ref="D7:E8"/>
  </mergeCells>
  <pageMargins left="0.16" right="0.24" top="0.74803149606299213" bottom="0.74803149606299213" header="0.31496062992125984" footer="0.31496062992125984"/>
  <pageSetup scale="80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97"/>
  <sheetViews>
    <sheetView topLeftCell="A11" zoomScaleNormal="100" zoomScaleSheetLayoutView="80" workbookViewId="0">
      <selection activeCell="G98" sqref="G98"/>
    </sheetView>
  </sheetViews>
  <sheetFormatPr defaultColWidth="9" defaultRowHeight="12.75" x14ac:dyDescent="0.25"/>
  <cols>
    <col min="1" max="5" width="7.5703125" style="21" customWidth="1"/>
    <col min="6" max="6" width="76.140625" style="87" customWidth="1"/>
    <col min="7" max="7" width="21.140625" style="87" customWidth="1"/>
    <col min="8" max="8" width="23.42578125" style="21" customWidth="1"/>
    <col min="9" max="9" width="21.28515625" style="101" bestFit="1" customWidth="1"/>
    <col min="10" max="56" width="9.140625" style="101" customWidth="1"/>
    <col min="57" max="16384" width="9" style="21"/>
  </cols>
  <sheetData>
    <row r="1" spans="1:56" ht="14.25" customHeight="1" x14ac:dyDescent="0.25">
      <c r="A1" s="98"/>
      <c r="B1" s="98"/>
      <c r="C1" s="98"/>
      <c r="D1" s="98"/>
      <c r="E1" s="98"/>
      <c r="F1" s="99"/>
      <c r="G1" s="99"/>
      <c r="H1" s="100" t="s">
        <v>6</v>
      </c>
    </row>
    <row r="2" spans="1:56" s="1" customFormat="1" ht="16.5" customHeight="1" x14ac:dyDescent="0.25">
      <c r="B2" s="54"/>
      <c r="C2" s="54"/>
      <c r="D2" s="54"/>
      <c r="E2" s="54"/>
      <c r="F2" s="54"/>
      <c r="G2" s="54"/>
      <c r="H2" s="52" t="s">
        <v>158</v>
      </c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</row>
    <row r="3" spans="1:56" s="1" customFormat="1" ht="16.5" customHeight="1" x14ac:dyDescent="0.25">
      <c r="B3" s="54"/>
      <c r="C3" s="54"/>
      <c r="D3" s="54"/>
      <c r="E3" s="54"/>
      <c r="F3" s="54"/>
      <c r="G3" s="54"/>
      <c r="H3" s="52" t="s">
        <v>0</v>
      </c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</row>
    <row r="4" spans="1:56" s="1" customFormat="1" ht="48" customHeight="1" x14ac:dyDescent="0.25">
      <c r="A4" s="218" t="s">
        <v>166</v>
      </c>
      <c r="B4" s="218"/>
      <c r="C4" s="218"/>
      <c r="D4" s="218"/>
      <c r="E4" s="218"/>
      <c r="F4" s="218"/>
      <c r="G4" s="218"/>
      <c r="H4" s="218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</row>
    <row r="5" spans="1:56" ht="18.75" customHeight="1" x14ac:dyDescent="0.25"/>
    <row r="6" spans="1:56" ht="25.5" customHeight="1" thickBot="1" x14ac:dyDescent="0.3">
      <c r="H6" s="55" t="s">
        <v>1</v>
      </c>
    </row>
    <row r="7" spans="1:56" ht="32.25" customHeight="1" x14ac:dyDescent="0.25">
      <c r="A7" s="230" t="s">
        <v>7</v>
      </c>
      <c r="B7" s="220"/>
      <c r="C7" s="220"/>
      <c r="D7" s="220" t="s">
        <v>2</v>
      </c>
      <c r="E7" s="220"/>
      <c r="F7" s="232" t="s">
        <v>152</v>
      </c>
      <c r="G7" s="226" t="s">
        <v>3</v>
      </c>
      <c r="H7" s="227"/>
    </row>
    <row r="8" spans="1:56" ht="74.25" customHeight="1" x14ac:dyDescent="0.25">
      <c r="A8" s="231"/>
      <c r="B8" s="221"/>
      <c r="C8" s="221"/>
      <c r="D8" s="221"/>
      <c r="E8" s="221"/>
      <c r="F8" s="233"/>
      <c r="G8" s="228"/>
      <c r="H8" s="229"/>
    </row>
    <row r="9" spans="1:56" ht="27" customHeight="1" x14ac:dyDescent="0.25">
      <c r="A9" s="102" t="s">
        <v>9</v>
      </c>
      <c r="B9" s="103" t="s">
        <v>10</v>
      </c>
      <c r="C9" s="103" t="s">
        <v>11</v>
      </c>
      <c r="D9" s="103" t="s">
        <v>12</v>
      </c>
      <c r="E9" s="103" t="s">
        <v>13</v>
      </c>
      <c r="F9" s="104"/>
      <c r="G9" s="197" t="s">
        <v>170</v>
      </c>
      <c r="H9" s="196" t="s">
        <v>8</v>
      </c>
    </row>
    <row r="10" spans="1:56" x14ac:dyDescent="0.25">
      <c r="A10" s="40"/>
      <c r="B10" s="42"/>
      <c r="C10" s="42"/>
      <c r="D10" s="42"/>
      <c r="E10" s="42"/>
      <c r="F10" s="41" t="s">
        <v>14</v>
      </c>
      <c r="G10" s="105">
        <f>+G18</f>
        <v>0</v>
      </c>
      <c r="H10" s="105">
        <f>+H18</f>
        <v>0</v>
      </c>
    </row>
    <row r="11" spans="1:56" x14ac:dyDescent="0.25">
      <c r="A11" s="40"/>
      <c r="B11" s="42"/>
      <c r="C11" s="42"/>
      <c r="D11" s="42"/>
      <c r="E11" s="42"/>
      <c r="F11" s="48" t="s">
        <v>15</v>
      </c>
      <c r="G11" s="106"/>
      <c r="H11" s="106"/>
    </row>
    <row r="12" spans="1:56" x14ac:dyDescent="0.25">
      <c r="A12" s="107" t="s">
        <v>54</v>
      </c>
      <c r="B12" s="108"/>
      <c r="C12" s="108"/>
      <c r="D12" s="42"/>
      <c r="E12" s="42"/>
      <c r="F12" s="41" t="s">
        <v>59</v>
      </c>
      <c r="G12" s="106">
        <f>+G14</f>
        <v>0</v>
      </c>
      <c r="H12" s="106">
        <f>+H14</f>
        <v>0</v>
      </c>
    </row>
    <row r="13" spans="1:56" x14ac:dyDescent="0.25">
      <c r="A13" s="109"/>
      <c r="B13" s="108"/>
      <c r="C13" s="108"/>
      <c r="D13" s="42"/>
      <c r="E13" s="42"/>
      <c r="F13" s="48" t="s">
        <v>15</v>
      </c>
      <c r="G13" s="106"/>
      <c r="H13" s="106"/>
    </row>
    <row r="14" spans="1:56" ht="14.25" customHeight="1" x14ac:dyDescent="0.25">
      <c r="A14" s="109"/>
      <c r="B14" s="110" t="s">
        <v>55</v>
      </c>
      <c r="C14" s="108"/>
      <c r="D14" s="42"/>
      <c r="E14" s="42"/>
      <c r="F14" s="41" t="s">
        <v>60</v>
      </c>
      <c r="G14" s="105">
        <f>+G16</f>
        <v>0</v>
      </c>
      <c r="H14" s="105">
        <f>+H16</f>
        <v>0</v>
      </c>
    </row>
    <row r="15" spans="1:56" x14ac:dyDescent="0.25">
      <c r="A15" s="109"/>
      <c r="B15" s="108"/>
      <c r="C15" s="108"/>
      <c r="D15" s="42"/>
      <c r="E15" s="42"/>
      <c r="F15" s="48" t="s">
        <v>52</v>
      </c>
      <c r="G15" s="106"/>
      <c r="H15" s="106"/>
    </row>
    <row r="16" spans="1:56" ht="15.75" customHeight="1" x14ac:dyDescent="0.25">
      <c r="A16" s="107"/>
      <c r="B16" s="108"/>
      <c r="C16" s="110" t="s">
        <v>56</v>
      </c>
      <c r="D16" s="42"/>
      <c r="E16" s="42"/>
      <c r="F16" s="41" t="s">
        <v>61</v>
      </c>
      <c r="G16" s="105">
        <f>+G18</f>
        <v>0</v>
      </c>
      <c r="H16" s="105">
        <f>+H18</f>
        <v>0</v>
      </c>
    </row>
    <row r="17" spans="1:56" x14ac:dyDescent="0.25">
      <c r="A17" s="109"/>
      <c r="B17" s="108"/>
      <c r="C17" s="108"/>
      <c r="D17" s="42"/>
      <c r="E17" s="42"/>
      <c r="F17" s="48" t="s">
        <v>53</v>
      </c>
      <c r="G17" s="106"/>
      <c r="H17" s="106"/>
    </row>
    <row r="18" spans="1:56" s="5" customFormat="1" ht="16.5" x14ac:dyDescent="0.25">
      <c r="A18" s="111"/>
      <c r="B18" s="112"/>
      <c r="C18" s="112"/>
      <c r="D18" s="28"/>
      <c r="E18" s="28"/>
      <c r="F18" s="39" t="str">
        <f>+'1'!C11</f>
        <v>ՀՀ  ԱՌՈՂՋԱՊԱՀՈՒԹՅԱՆ  ՆԱԽԱՐԱՐՈՒԹՅՈՒՆ</v>
      </c>
      <c r="G18" s="113">
        <f>+G20</f>
        <v>0</v>
      </c>
      <c r="H18" s="113">
        <f>+H20</f>
        <v>0</v>
      </c>
      <c r="I18" s="114"/>
      <c r="J18" s="114"/>
      <c r="K18" s="37"/>
      <c r="L18" s="37"/>
      <c r="M18" s="37"/>
      <c r="N18" s="37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</row>
    <row r="19" spans="1:56" x14ac:dyDescent="0.25">
      <c r="A19" s="109"/>
      <c r="B19" s="108"/>
      <c r="C19" s="108"/>
      <c r="D19" s="42"/>
      <c r="E19" s="42"/>
      <c r="F19" s="48" t="s">
        <v>52</v>
      </c>
      <c r="G19" s="106"/>
      <c r="H19" s="106"/>
    </row>
    <row r="20" spans="1:56" x14ac:dyDescent="0.25">
      <c r="A20" s="109"/>
      <c r="B20" s="108"/>
      <c r="C20" s="108"/>
      <c r="D20" s="115">
        <v>1053</v>
      </c>
      <c r="E20" s="42"/>
      <c r="F20" s="48" t="str">
        <f>+[1]Gorcarakan!$C$3138</f>
        <v xml:space="preserve"> Առողջապահության համակարգի արդիականացման և արդյունավետության բարձրացման ծրագիր</v>
      </c>
      <c r="G20" s="106">
        <v>0</v>
      </c>
      <c r="H20" s="106">
        <f>+H22+H44+H53+H62+H71+H80+H89</f>
        <v>0</v>
      </c>
    </row>
    <row r="21" spans="1:56" x14ac:dyDescent="0.25">
      <c r="A21" s="109"/>
      <c r="B21" s="108"/>
      <c r="C21" s="108"/>
      <c r="D21" s="115"/>
      <c r="E21" s="42"/>
      <c r="F21" s="48" t="s">
        <v>53</v>
      </c>
      <c r="G21" s="106"/>
      <c r="H21" s="106"/>
    </row>
    <row r="22" spans="1:56" ht="34.5" customHeight="1" x14ac:dyDescent="0.25">
      <c r="A22" s="40"/>
      <c r="B22" s="41"/>
      <c r="C22" s="42"/>
      <c r="D22" s="115"/>
      <c r="E22" s="116">
        <v>11004</v>
      </c>
      <c r="F22" s="94" t="str">
        <f>+'1'!C20</f>
        <v>Գլոբալ հիմնադրամի աջակցությամբ իրականացվող «Հայաստանի Հանրապետությունում տուբերկուլյոզի և ՄԻԱՎ/ՁԻԱՀ-ի ծրագրերի հզորացում» դրամաշնորհային ծրագիր</v>
      </c>
      <c r="G22" s="49">
        <f>+G27</f>
        <v>-250000</v>
      </c>
      <c r="H22" s="49">
        <f>+H27</f>
        <v>-250000</v>
      </c>
    </row>
    <row r="23" spans="1:56" s="48" customFormat="1" ht="15.75" hidden="1" customHeight="1" x14ac:dyDescent="0.25">
      <c r="A23" s="117"/>
      <c r="D23" s="115"/>
      <c r="F23" s="48" t="s">
        <v>40</v>
      </c>
      <c r="G23" s="118"/>
      <c r="H23" s="118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9"/>
      <c r="AU23" s="119"/>
      <c r="AV23" s="119"/>
      <c r="AW23" s="119"/>
      <c r="AX23" s="119"/>
      <c r="AY23" s="119"/>
      <c r="AZ23" s="119"/>
      <c r="BA23" s="119"/>
      <c r="BB23" s="119"/>
      <c r="BC23" s="119"/>
      <c r="BD23" s="119"/>
    </row>
    <row r="24" spans="1:56" s="23" customFormat="1" ht="12.75" hidden="1" customHeight="1" x14ac:dyDescent="0.25">
      <c r="A24" s="120"/>
      <c r="B24" s="121"/>
      <c r="C24" s="121"/>
      <c r="D24" s="115"/>
      <c r="E24" s="31"/>
      <c r="F24" s="48" t="s">
        <v>62</v>
      </c>
      <c r="G24" s="47"/>
      <c r="H24" s="47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</row>
    <row r="25" spans="1:56" s="23" customFormat="1" ht="15" hidden="1" customHeight="1" x14ac:dyDescent="0.25">
      <c r="A25" s="120"/>
      <c r="B25" s="121"/>
      <c r="C25" s="121"/>
      <c r="D25" s="115"/>
      <c r="E25" s="31"/>
      <c r="F25" s="48" t="s">
        <v>41</v>
      </c>
      <c r="G25" s="47"/>
      <c r="H25" s="47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</row>
    <row r="26" spans="1:56" s="23" customFormat="1" ht="15" customHeight="1" x14ac:dyDescent="0.25">
      <c r="A26" s="120"/>
      <c r="B26" s="121"/>
      <c r="C26" s="121"/>
      <c r="D26" s="115"/>
      <c r="E26" s="31"/>
      <c r="F26" s="48" t="s">
        <v>14</v>
      </c>
      <c r="G26" s="49">
        <f>+G27</f>
        <v>-250000</v>
      </c>
      <c r="H26" s="49">
        <f>+H27</f>
        <v>-250000</v>
      </c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</row>
    <row r="27" spans="1:56" s="48" customFormat="1" ht="15.75" customHeight="1" x14ac:dyDescent="0.25">
      <c r="A27" s="117"/>
      <c r="D27" s="115"/>
      <c r="F27" s="48" t="s">
        <v>42</v>
      </c>
      <c r="G27" s="49">
        <f>+G43++G30+G37+G42</f>
        <v>-250000</v>
      </c>
      <c r="H27" s="49">
        <f>+H43++H30+H37+H42</f>
        <v>-250000</v>
      </c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19"/>
      <c r="AY27" s="119"/>
      <c r="AZ27" s="119"/>
      <c r="BA27" s="119"/>
      <c r="BB27" s="119"/>
      <c r="BC27" s="119"/>
      <c r="BD27" s="119"/>
    </row>
    <row r="28" spans="1:56" hidden="1" x14ac:dyDescent="0.25">
      <c r="A28" s="40"/>
      <c r="B28" s="41"/>
      <c r="C28" s="42"/>
      <c r="D28" s="115"/>
      <c r="E28" s="43"/>
      <c r="F28" s="48" t="s">
        <v>63</v>
      </c>
      <c r="G28" s="49"/>
      <c r="H28" s="49"/>
    </row>
    <row r="29" spans="1:56" ht="16.5" hidden="1" customHeight="1" x14ac:dyDescent="0.25">
      <c r="A29" s="40"/>
      <c r="B29" s="41"/>
      <c r="C29" s="42"/>
      <c r="D29" s="115"/>
      <c r="E29" s="43"/>
      <c r="F29" s="48" t="s">
        <v>64</v>
      </c>
      <c r="G29" s="49"/>
      <c r="H29" s="49"/>
    </row>
    <row r="30" spans="1:56" s="23" customFormat="1" ht="15" hidden="1" customHeight="1" x14ac:dyDescent="0.25">
      <c r="A30" s="120"/>
      <c r="B30" s="121"/>
      <c r="C30" s="121"/>
      <c r="D30" s="115"/>
      <c r="E30" s="31"/>
      <c r="F30" s="48" t="s">
        <v>65</v>
      </c>
      <c r="G30" s="50"/>
      <c r="H30" s="50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</row>
    <row r="31" spans="1:56" s="23" customFormat="1" ht="12.75" customHeight="1" x14ac:dyDescent="0.25">
      <c r="A31" s="120"/>
      <c r="B31" s="121"/>
      <c r="C31" s="121"/>
      <c r="D31" s="115"/>
      <c r="E31" s="31"/>
      <c r="F31" s="48" t="s">
        <v>66</v>
      </c>
      <c r="G31" s="50">
        <f>+G32+G40</f>
        <v>-250000</v>
      </c>
      <c r="H31" s="50">
        <f>+H32+H40</f>
        <v>-250000</v>
      </c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</row>
    <row r="32" spans="1:56" s="23" customFormat="1" ht="15" hidden="1" customHeight="1" x14ac:dyDescent="0.25">
      <c r="A32" s="120"/>
      <c r="B32" s="121"/>
      <c r="C32" s="121"/>
      <c r="D32" s="115"/>
      <c r="E32" s="31"/>
      <c r="F32" s="48" t="s">
        <v>67</v>
      </c>
      <c r="G32" s="49">
        <f>+G37</f>
        <v>0</v>
      </c>
      <c r="H32" s="49">
        <f>+H37</f>
        <v>0</v>
      </c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</row>
    <row r="33" spans="1:56" s="23" customFormat="1" ht="15" hidden="1" customHeight="1" x14ac:dyDescent="0.25">
      <c r="A33" s="120"/>
      <c r="B33" s="121"/>
      <c r="C33" s="121"/>
      <c r="D33" s="115"/>
      <c r="E33" s="31"/>
      <c r="F33" s="48" t="s">
        <v>68</v>
      </c>
      <c r="G33" s="50"/>
      <c r="H33" s="50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</row>
    <row r="34" spans="1:56" s="48" customFormat="1" ht="15.75" hidden="1" customHeight="1" x14ac:dyDescent="0.25">
      <c r="A34" s="117"/>
      <c r="D34" s="115"/>
      <c r="F34" s="48" t="s">
        <v>69</v>
      </c>
      <c r="G34" s="50"/>
      <c r="H34" s="50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</row>
    <row r="35" spans="1:56" ht="12.75" hidden="1" customHeight="1" x14ac:dyDescent="0.25">
      <c r="A35" s="122"/>
      <c r="B35" s="29"/>
      <c r="C35" s="29"/>
      <c r="D35" s="115"/>
      <c r="E35" s="29"/>
      <c r="F35" s="48" t="s">
        <v>86</v>
      </c>
      <c r="G35" s="50"/>
      <c r="H35" s="50"/>
    </row>
    <row r="36" spans="1:56" ht="13.5" hidden="1" customHeight="1" x14ac:dyDescent="0.25">
      <c r="A36" s="40"/>
      <c r="B36" s="42"/>
      <c r="C36" s="42"/>
      <c r="D36" s="115"/>
      <c r="E36" s="42"/>
      <c r="F36" s="48" t="s">
        <v>70</v>
      </c>
      <c r="G36" s="50"/>
      <c r="H36" s="50"/>
    </row>
    <row r="37" spans="1:56" hidden="1" x14ac:dyDescent="0.25">
      <c r="A37" s="40"/>
      <c r="B37" s="41"/>
      <c r="C37" s="42"/>
      <c r="D37" s="115"/>
      <c r="E37" s="42"/>
      <c r="F37" s="48" t="s">
        <v>71</v>
      </c>
      <c r="G37" s="50"/>
      <c r="H37" s="50"/>
    </row>
    <row r="38" spans="1:56" ht="12.75" hidden="1" customHeight="1" x14ac:dyDescent="0.25">
      <c r="A38" s="40"/>
      <c r="B38" s="42"/>
      <c r="C38" s="42"/>
      <c r="D38" s="115"/>
      <c r="E38" s="42"/>
      <c r="F38" s="48" t="s">
        <v>72</v>
      </c>
      <c r="G38" s="50"/>
      <c r="H38" s="50"/>
    </row>
    <row r="39" spans="1:56" ht="12.75" hidden="1" customHeight="1" x14ac:dyDescent="0.25">
      <c r="A39" s="40"/>
      <c r="B39" s="42"/>
      <c r="C39" s="41"/>
      <c r="D39" s="115"/>
      <c r="E39" s="42"/>
      <c r="F39" s="48" t="s">
        <v>73</v>
      </c>
      <c r="G39" s="50"/>
      <c r="H39" s="50"/>
    </row>
    <row r="40" spans="1:56" x14ac:dyDescent="0.25">
      <c r="A40" s="40"/>
      <c r="B40" s="42"/>
      <c r="C40" s="42"/>
      <c r="D40" s="115"/>
      <c r="E40" s="42"/>
      <c r="F40" s="48" t="s">
        <v>74</v>
      </c>
      <c r="G40" s="49">
        <f>+G42+G43</f>
        <v>-250000</v>
      </c>
      <c r="H40" s="49">
        <f>+H42+H43</f>
        <v>-250000</v>
      </c>
    </row>
    <row r="41" spans="1:56" hidden="1" x14ac:dyDescent="0.25">
      <c r="A41" s="40"/>
      <c r="B41" s="42"/>
      <c r="C41" s="42"/>
      <c r="D41" s="115"/>
      <c r="E41" s="42"/>
      <c r="F41" s="48" t="s">
        <v>75</v>
      </c>
      <c r="G41" s="50"/>
      <c r="H41" s="50"/>
    </row>
    <row r="42" spans="1:56" hidden="1" x14ac:dyDescent="0.25">
      <c r="A42" s="40"/>
      <c r="B42" s="42"/>
      <c r="C42" s="42"/>
      <c r="D42" s="115"/>
      <c r="E42" s="42"/>
      <c r="F42" s="48" t="s">
        <v>76</v>
      </c>
      <c r="G42" s="50"/>
      <c r="H42" s="50"/>
    </row>
    <row r="43" spans="1:56" x14ac:dyDescent="0.25">
      <c r="A43" s="40"/>
      <c r="B43" s="42"/>
      <c r="C43" s="42"/>
      <c r="D43" s="115"/>
      <c r="E43" s="42"/>
      <c r="F43" s="48" t="s">
        <v>77</v>
      </c>
      <c r="G43" s="50">
        <v>-250000</v>
      </c>
      <c r="H43" s="50">
        <v>-250000</v>
      </c>
    </row>
    <row r="44" spans="1:56" s="23" customFormat="1" ht="39" customHeight="1" x14ac:dyDescent="0.25">
      <c r="A44" s="120"/>
      <c r="B44" s="121"/>
      <c r="C44" s="121"/>
      <c r="D44" s="115"/>
      <c r="E44" s="116">
        <v>11006</v>
      </c>
      <c r="F44" s="53" t="str">
        <f>+'1'!C26</f>
        <v xml:space="preserve"> Գլոբալ հիմնադրամի աջակցությամբ իրականացվող «Հայաստանի Հանրապետությունում ՄԻԱՎ/ՁԻԱՀ-ի դեմ պայքարի ազգային ծրագրին աջակցություն» դրամաշնորհային շարունակության ծրագիր</v>
      </c>
      <c r="G44" s="49">
        <f>+$H$52</f>
        <v>250000</v>
      </c>
      <c r="H44" s="49">
        <f>+$H$52</f>
        <v>250000</v>
      </c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</row>
    <row r="45" spans="1:56" s="23" customFormat="1" ht="12.75" hidden="1" customHeight="1" x14ac:dyDescent="0.25">
      <c r="A45" s="120"/>
      <c r="B45" s="121"/>
      <c r="C45" s="121"/>
      <c r="D45" s="115"/>
      <c r="E45" s="31"/>
      <c r="F45" s="48" t="s">
        <v>40</v>
      </c>
      <c r="G45" s="50"/>
      <c r="H45" s="50"/>
      <c r="I45" s="60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</row>
    <row r="46" spans="1:56" s="23" customFormat="1" ht="12.75" customHeight="1" x14ac:dyDescent="0.25">
      <c r="A46" s="120"/>
      <c r="B46" s="121"/>
      <c r="C46" s="121"/>
      <c r="D46" s="115"/>
      <c r="E46" s="31"/>
      <c r="F46" s="48" t="s">
        <v>62</v>
      </c>
      <c r="G46" s="50">
        <f>$H$52</f>
        <v>250000</v>
      </c>
      <c r="H46" s="50">
        <f>$H$52</f>
        <v>250000</v>
      </c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</row>
    <row r="47" spans="1:56" s="23" customFormat="1" ht="12.75" hidden="1" customHeight="1" x14ac:dyDescent="0.25">
      <c r="A47" s="120"/>
      <c r="B47" s="121"/>
      <c r="C47" s="121"/>
      <c r="D47" s="115"/>
      <c r="E47" s="31"/>
      <c r="F47" s="48" t="s">
        <v>41</v>
      </c>
      <c r="G47" s="50"/>
      <c r="H47" s="50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</row>
    <row r="48" spans="1:56" s="23" customFormat="1" ht="12.75" customHeight="1" x14ac:dyDescent="0.25">
      <c r="A48" s="120"/>
      <c r="B48" s="121"/>
      <c r="C48" s="121"/>
      <c r="D48" s="115"/>
      <c r="E48" s="31"/>
      <c r="F48" s="48" t="s">
        <v>14</v>
      </c>
      <c r="G48" s="50">
        <f t="shared" ref="G48:H51" si="0">$H$52</f>
        <v>250000</v>
      </c>
      <c r="H48" s="50">
        <f t="shared" si="0"/>
        <v>250000</v>
      </c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</row>
    <row r="49" spans="1:56" s="23" customFormat="1" ht="12.75" customHeight="1" x14ac:dyDescent="0.25">
      <c r="A49" s="120"/>
      <c r="B49" s="121"/>
      <c r="C49" s="121"/>
      <c r="D49" s="115"/>
      <c r="E49" s="31"/>
      <c r="F49" s="48" t="s">
        <v>42</v>
      </c>
      <c r="G49" s="50">
        <f t="shared" si="0"/>
        <v>250000</v>
      </c>
      <c r="H49" s="50">
        <f t="shared" si="0"/>
        <v>250000</v>
      </c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</row>
    <row r="50" spans="1:56" s="23" customFormat="1" ht="12.75" customHeight="1" x14ac:dyDescent="0.25">
      <c r="A50" s="120"/>
      <c r="B50" s="121"/>
      <c r="C50" s="121"/>
      <c r="D50" s="115"/>
      <c r="E50" s="31"/>
      <c r="F50" s="48" t="s">
        <v>127</v>
      </c>
      <c r="G50" s="50">
        <f t="shared" si="0"/>
        <v>250000</v>
      </c>
      <c r="H50" s="50">
        <f t="shared" si="0"/>
        <v>250000</v>
      </c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</row>
    <row r="51" spans="1:56" s="23" customFormat="1" ht="12.75" customHeight="1" x14ac:dyDescent="0.25">
      <c r="A51" s="120"/>
      <c r="B51" s="121"/>
      <c r="C51" s="121"/>
      <c r="D51" s="115"/>
      <c r="E51" s="31"/>
      <c r="F51" s="48" t="s">
        <v>128</v>
      </c>
      <c r="G51" s="50">
        <f t="shared" si="0"/>
        <v>250000</v>
      </c>
      <c r="H51" s="50">
        <f t="shared" si="0"/>
        <v>250000</v>
      </c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</row>
    <row r="52" spans="1:56" s="23" customFormat="1" ht="12.75" customHeight="1" x14ac:dyDescent="0.25">
      <c r="A52" s="120"/>
      <c r="B52" s="121"/>
      <c r="C52" s="121"/>
      <c r="D52" s="115"/>
      <c r="E52" s="31"/>
      <c r="F52" s="167" t="s">
        <v>161</v>
      </c>
      <c r="G52" s="50">
        <v>250000</v>
      </c>
      <c r="H52" s="50">
        <v>250000</v>
      </c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</row>
    <row r="53" spans="1:56" s="23" customFormat="1" ht="27.6" hidden="1" customHeight="1" x14ac:dyDescent="0.25">
      <c r="A53" s="120"/>
      <c r="B53" s="121"/>
      <c r="C53" s="121"/>
      <c r="D53" s="115"/>
      <c r="E53" s="116">
        <v>11008</v>
      </c>
      <c r="F53" s="53" t="e">
        <f>+'1'!#REF!</f>
        <v>#REF!</v>
      </c>
      <c r="G53" s="194"/>
      <c r="H53" s="49">
        <f>+H61</f>
        <v>0</v>
      </c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</row>
    <row r="54" spans="1:56" s="23" customFormat="1" ht="12.75" hidden="1" customHeight="1" x14ac:dyDescent="0.25">
      <c r="A54" s="120"/>
      <c r="B54" s="121"/>
      <c r="C54" s="121"/>
      <c r="D54" s="115"/>
      <c r="E54" s="31"/>
      <c r="F54" s="48" t="s">
        <v>40</v>
      </c>
      <c r="G54" s="175"/>
      <c r="H54" s="50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</row>
    <row r="55" spans="1:56" s="23" customFormat="1" ht="12.75" hidden="1" customHeight="1" x14ac:dyDescent="0.25">
      <c r="A55" s="120"/>
      <c r="B55" s="121"/>
      <c r="C55" s="121"/>
      <c r="D55" s="115"/>
      <c r="E55" s="31"/>
      <c r="F55" s="48" t="s">
        <v>62</v>
      </c>
      <c r="G55" s="175"/>
      <c r="H55" s="50">
        <f>+H61</f>
        <v>0</v>
      </c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</row>
    <row r="56" spans="1:56" s="23" customFormat="1" ht="12.75" hidden="1" customHeight="1" x14ac:dyDescent="0.25">
      <c r="A56" s="120"/>
      <c r="B56" s="121"/>
      <c r="C56" s="121"/>
      <c r="D56" s="115"/>
      <c r="E56" s="31"/>
      <c r="F56" s="48" t="s">
        <v>41</v>
      </c>
      <c r="G56" s="175"/>
      <c r="H56" s="50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</row>
    <row r="57" spans="1:56" s="23" customFormat="1" ht="12.75" hidden="1" customHeight="1" x14ac:dyDescent="0.25">
      <c r="A57" s="120"/>
      <c r="B57" s="121"/>
      <c r="C57" s="121"/>
      <c r="D57" s="115"/>
      <c r="E57" s="31"/>
      <c r="F57" s="48" t="s">
        <v>14</v>
      </c>
      <c r="G57" s="175"/>
      <c r="H57" s="50">
        <f>+$H$61</f>
        <v>0</v>
      </c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</row>
    <row r="58" spans="1:56" s="23" customFormat="1" ht="12.75" hidden="1" customHeight="1" x14ac:dyDescent="0.25">
      <c r="A58" s="120"/>
      <c r="B58" s="121"/>
      <c r="C58" s="121"/>
      <c r="D58" s="115"/>
      <c r="E58" s="31"/>
      <c r="F58" s="48" t="s">
        <v>42</v>
      </c>
      <c r="G58" s="175"/>
      <c r="H58" s="50">
        <f t="shared" ref="H58:H60" si="1">+$H$61</f>
        <v>0</v>
      </c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</row>
    <row r="59" spans="1:56" s="23" customFormat="1" ht="12.75" hidden="1" customHeight="1" x14ac:dyDescent="0.25">
      <c r="A59" s="120"/>
      <c r="B59" s="121"/>
      <c r="C59" s="121"/>
      <c r="D59" s="115"/>
      <c r="E59" s="31"/>
      <c r="F59" s="48" t="s">
        <v>127</v>
      </c>
      <c r="G59" s="175"/>
      <c r="H59" s="50">
        <f t="shared" si="1"/>
        <v>0</v>
      </c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</row>
    <row r="60" spans="1:56" s="23" customFormat="1" ht="12.75" hidden="1" customHeight="1" x14ac:dyDescent="0.25">
      <c r="A60" s="120"/>
      <c r="B60" s="121"/>
      <c r="C60" s="121"/>
      <c r="D60" s="115"/>
      <c r="E60" s="31"/>
      <c r="F60" s="48" t="s">
        <v>128</v>
      </c>
      <c r="G60" s="175"/>
      <c r="H60" s="50">
        <f t="shared" si="1"/>
        <v>0</v>
      </c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</row>
    <row r="61" spans="1:56" s="23" customFormat="1" ht="12.75" hidden="1" customHeight="1" x14ac:dyDescent="0.25">
      <c r="A61" s="120"/>
      <c r="B61" s="121"/>
      <c r="C61" s="121"/>
      <c r="D61" s="115"/>
      <c r="E61" s="31"/>
      <c r="F61" s="48" t="s">
        <v>107</v>
      </c>
      <c r="G61" s="175"/>
      <c r="H61" s="50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</row>
    <row r="62" spans="1:56" s="23" customFormat="1" ht="43.9" hidden="1" customHeight="1" x14ac:dyDescent="0.25">
      <c r="A62" s="120"/>
      <c r="B62" s="121"/>
      <c r="C62" s="121"/>
      <c r="D62" s="115"/>
      <c r="E62" s="116">
        <v>11010</v>
      </c>
      <c r="F62" s="53" t="e">
        <f>+'1'!#REF!</f>
        <v>#REF!</v>
      </c>
      <c r="G62" s="194"/>
      <c r="H62" s="49">
        <f>+H70</f>
        <v>0</v>
      </c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</row>
    <row r="63" spans="1:56" s="23" customFormat="1" ht="12.75" hidden="1" customHeight="1" x14ac:dyDescent="0.25">
      <c r="A63" s="120"/>
      <c r="B63" s="121"/>
      <c r="C63" s="121"/>
      <c r="D63" s="115"/>
      <c r="E63" s="31"/>
      <c r="F63" s="48" t="s">
        <v>40</v>
      </c>
      <c r="G63" s="175"/>
      <c r="H63" s="50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</row>
    <row r="64" spans="1:56" s="23" customFormat="1" ht="12.75" hidden="1" customHeight="1" x14ac:dyDescent="0.25">
      <c r="A64" s="120"/>
      <c r="B64" s="121"/>
      <c r="C64" s="121"/>
      <c r="D64" s="115"/>
      <c r="E64" s="31"/>
      <c r="F64" s="48" t="s">
        <v>62</v>
      </c>
      <c r="G64" s="175"/>
      <c r="H64" s="50">
        <f>+$H$70</f>
        <v>0</v>
      </c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</row>
    <row r="65" spans="1:56" s="23" customFormat="1" ht="12.75" hidden="1" customHeight="1" x14ac:dyDescent="0.25">
      <c r="A65" s="120"/>
      <c r="B65" s="121"/>
      <c r="C65" s="121"/>
      <c r="D65" s="115"/>
      <c r="E65" s="31"/>
      <c r="F65" s="48" t="s">
        <v>41</v>
      </c>
      <c r="G65" s="175"/>
      <c r="H65" s="50">
        <f t="shared" ref="H65:H69" si="2">+$H$70</f>
        <v>0</v>
      </c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</row>
    <row r="66" spans="1:56" s="23" customFormat="1" ht="12.75" hidden="1" customHeight="1" x14ac:dyDescent="0.25">
      <c r="A66" s="120"/>
      <c r="B66" s="121"/>
      <c r="C66" s="121"/>
      <c r="D66" s="115"/>
      <c r="E66" s="31"/>
      <c r="F66" s="48" t="s">
        <v>14</v>
      </c>
      <c r="G66" s="175"/>
      <c r="H66" s="50">
        <f t="shared" si="2"/>
        <v>0</v>
      </c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</row>
    <row r="67" spans="1:56" s="23" customFormat="1" ht="12.75" hidden="1" customHeight="1" x14ac:dyDescent="0.25">
      <c r="A67" s="120"/>
      <c r="B67" s="121"/>
      <c r="C67" s="121"/>
      <c r="D67" s="115"/>
      <c r="E67" s="31"/>
      <c r="F67" s="48" t="s">
        <v>42</v>
      </c>
      <c r="G67" s="175"/>
      <c r="H67" s="50">
        <f t="shared" si="2"/>
        <v>0</v>
      </c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</row>
    <row r="68" spans="1:56" s="23" customFormat="1" ht="12.75" hidden="1" customHeight="1" x14ac:dyDescent="0.25">
      <c r="A68" s="120"/>
      <c r="B68" s="121"/>
      <c r="C68" s="121"/>
      <c r="D68" s="115"/>
      <c r="E68" s="31"/>
      <c r="F68" s="48" t="s">
        <v>127</v>
      </c>
      <c r="G68" s="175"/>
      <c r="H68" s="50">
        <f t="shared" si="2"/>
        <v>0</v>
      </c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</row>
    <row r="69" spans="1:56" s="23" customFormat="1" ht="12.75" hidden="1" customHeight="1" x14ac:dyDescent="0.25">
      <c r="A69" s="120"/>
      <c r="B69" s="121"/>
      <c r="C69" s="121"/>
      <c r="D69" s="115"/>
      <c r="E69" s="31"/>
      <c r="F69" s="48" t="s">
        <v>128</v>
      </c>
      <c r="G69" s="175"/>
      <c r="H69" s="50">
        <f t="shared" si="2"/>
        <v>0</v>
      </c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</row>
    <row r="70" spans="1:56" s="23" customFormat="1" ht="12.75" hidden="1" customHeight="1" x14ac:dyDescent="0.25">
      <c r="A70" s="120"/>
      <c r="B70" s="121"/>
      <c r="C70" s="121"/>
      <c r="D70" s="115"/>
      <c r="E70" s="31"/>
      <c r="F70" s="48" t="s">
        <v>107</v>
      </c>
      <c r="G70" s="175"/>
      <c r="H70" s="50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</row>
    <row r="71" spans="1:56" s="23" customFormat="1" ht="43.9" hidden="1" customHeight="1" x14ac:dyDescent="0.25">
      <c r="A71" s="120"/>
      <c r="B71" s="121"/>
      <c r="C71" s="121"/>
      <c r="D71" s="115"/>
      <c r="E71" s="116">
        <v>11011</v>
      </c>
      <c r="F71" s="53" t="e">
        <f>+'1'!#REF!</f>
        <v>#REF!</v>
      </c>
      <c r="G71" s="194"/>
      <c r="H71" s="49">
        <f>+H79</f>
        <v>0</v>
      </c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</row>
    <row r="72" spans="1:56" s="23" customFormat="1" ht="12.75" hidden="1" customHeight="1" x14ac:dyDescent="0.25">
      <c r="A72" s="120"/>
      <c r="B72" s="121"/>
      <c r="C72" s="121"/>
      <c r="D72" s="115"/>
      <c r="E72" s="31"/>
      <c r="F72" s="48" t="s">
        <v>40</v>
      </c>
      <c r="G72" s="175"/>
      <c r="H72" s="50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</row>
    <row r="73" spans="1:56" s="23" customFormat="1" ht="12.75" hidden="1" customHeight="1" x14ac:dyDescent="0.25">
      <c r="A73" s="120"/>
      <c r="B73" s="121"/>
      <c r="C73" s="121"/>
      <c r="D73" s="115"/>
      <c r="E73" s="31"/>
      <c r="F73" s="48" t="s">
        <v>62</v>
      </c>
      <c r="G73" s="175"/>
      <c r="H73" s="50">
        <f>+$H$79</f>
        <v>0</v>
      </c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</row>
    <row r="74" spans="1:56" s="23" customFormat="1" ht="12.75" hidden="1" customHeight="1" x14ac:dyDescent="0.25">
      <c r="A74" s="120"/>
      <c r="B74" s="121"/>
      <c r="C74" s="121"/>
      <c r="D74" s="115"/>
      <c r="E74" s="31"/>
      <c r="F74" s="48" t="s">
        <v>41</v>
      </c>
      <c r="G74" s="175"/>
      <c r="H74" s="50">
        <f t="shared" ref="H74:H78" si="3">+$H$79</f>
        <v>0</v>
      </c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</row>
    <row r="75" spans="1:56" s="23" customFormat="1" ht="12.75" hidden="1" customHeight="1" x14ac:dyDescent="0.25">
      <c r="A75" s="120"/>
      <c r="B75" s="121"/>
      <c r="C75" s="121"/>
      <c r="D75" s="115"/>
      <c r="E75" s="31"/>
      <c r="F75" s="48" t="s">
        <v>14</v>
      </c>
      <c r="G75" s="175"/>
      <c r="H75" s="50">
        <f t="shared" si="3"/>
        <v>0</v>
      </c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</row>
    <row r="76" spans="1:56" s="23" customFormat="1" ht="12.75" hidden="1" customHeight="1" x14ac:dyDescent="0.25">
      <c r="A76" s="120"/>
      <c r="B76" s="121"/>
      <c r="C76" s="121"/>
      <c r="D76" s="115"/>
      <c r="E76" s="31"/>
      <c r="F76" s="48" t="s">
        <v>42</v>
      </c>
      <c r="G76" s="175"/>
      <c r="H76" s="50">
        <f t="shared" si="3"/>
        <v>0</v>
      </c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</row>
    <row r="77" spans="1:56" s="23" customFormat="1" ht="12.75" hidden="1" customHeight="1" x14ac:dyDescent="0.25">
      <c r="A77" s="120"/>
      <c r="B77" s="121"/>
      <c r="C77" s="121"/>
      <c r="D77" s="115"/>
      <c r="E77" s="31"/>
      <c r="F77" s="48" t="s">
        <v>127</v>
      </c>
      <c r="G77" s="175"/>
      <c r="H77" s="50">
        <f t="shared" si="3"/>
        <v>0</v>
      </c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</row>
    <row r="78" spans="1:56" s="23" customFormat="1" ht="12.75" hidden="1" customHeight="1" x14ac:dyDescent="0.25">
      <c r="A78" s="120"/>
      <c r="B78" s="121"/>
      <c r="C78" s="121"/>
      <c r="D78" s="115"/>
      <c r="E78" s="31"/>
      <c r="F78" s="48" t="s">
        <v>128</v>
      </c>
      <c r="G78" s="175"/>
      <c r="H78" s="50">
        <f t="shared" si="3"/>
        <v>0</v>
      </c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</row>
    <row r="79" spans="1:56" s="23" customFormat="1" ht="12.75" hidden="1" customHeight="1" x14ac:dyDescent="0.25">
      <c r="A79" s="120"/>
      <c r="B79" s="121"/>
      <c r="C79" s="121"/>
      <c r="D79" s="115"/>
      <c r="E79" s="31"/>
      <c r="F79" s="48" t="s">
        <v>107</v>
      </c>
      <c r="G79" s="175"/>
      <c r="H79" s="50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</row>
    <row r="80" spans="1:56" s="23" customFormat="1" ht="43.9" hidden="1" customHeight="1" x14ac:dyDescent="0.25">
      <c r="A80" s="120"/>
      <c r="B80" s="121"/>
      <c r="C80" s="121"/>
      <c r="D80" s="115"/>
      <c r="E80" s="116">
        <v>11012</v>
      </c>
      <c r="F80" s="53" t="e">
        <f>+'1'!#REF!</f>
        <v>#REF!</v>
      </c>
      <c r="G80" s="194"/>
      <c r="H80" s="49">
        <f>+H88</f>
        <v>0</v>
      </c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</row>
    <row r="81" spans="1:56" s="23" customFormat="1" ht="12.75" hidden="1" customHeight="1" x14ac:dyDescent="0.25">
      <c r="A81" s="120"/>
      <c r="B81" s="121"/>
      <c r="C81" s="121"/>
      <c r="D81" s="115"/>
      <c r="E81" s="31"/>
      <c r="F81" s="48" t="s">
        <v>40</v>
      </c>
      <c r="G81" s="175"/>
      <c r="H81" s="50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</row>
    <row r="82" spans="1:56" s="23" customFormat="1" ht="12.75" hidden="1" customHeight="1" x14ac:dyDescent="0.25">
      <c r="A82" s="120"/>
      <c r="B82" s="121"/>
      <c r="C82" s="121"/>
      <c r="D82" s="115"/>
      <c r="E82" s="31"/>
      <c r="F82" s="48" t="s">
        <v>62</v>
      </c>
      <c r="G82" s="175"/>
      <c r="H82" s="50">
        <f>+$H$88</f>
        <v>0</v>
      </c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</row>
    <row r="83" spans="1:56" s="23" customFormat="1" ht="12.75" hidden="1" customHeight="1" x14ac:dyDescent="0.25">
      <c r="A83" s="120"/>
      <c r="B83" s="121"/>
      <c r="C83" s="121"/>
      <c r="D83" s="115"/>
      <c r="E83" s="31"/>
      <c r="F83" s="48" t="s">
        <v>41</v>
      </c>
      <c r="G83" s="175"/>
      <c r="H83" s="50">
        <f t="shared" ref="H83:H87" si="4">+$H$88</f>
        <v>0</v>
      </c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</row>
    <row r="84" spans="1:56" s="23" customFormat="1" ht="12.75" hidden="1" customHeight="1" x14ac:dyDescent="0.25">
      <c r="A84" s="120"/>
      <c r="B84" s="121"/>
      <c r="C84" s="121"/>
      <c r="D84" s="115"/>
      <c r="E84" s="31"/>
      <c r="F84" s="48" t="s">
        <v>14</v>
      </c>
      <c r="G84" s="175"/>
      <c r="H84" s="50">
        <f t="shared" si="4"/>
        <v>0</v>
      </c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</row>
    <row r="85" spans="1:56" s="23" customFormat="1" ht="12.75" hidden="1" customHeight="1" x14ac:dyDescent="0.25">
      <c r="A85" s="120"/>
      <c r="B85" s="121"/>
      <c r="C85" s="121"/>
      <c r="D85" s="115"/>
      <c r="E85" s="31"/>
      <c r="F85" s="48" t="s">
        <v>42</v>
      </c>
      <c r="G85" s="175"/>
      <c r="H85" s="50">
        <f t="shared" si="4"/>
        <v>0</v>
      </c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</row>
    <row r="86" spans="1:56" s="23" customFormat="1" ht="12.75" hidden="1" customHeight="1" x14ac:dyDescent="0.25">
      <c r="A86" s="120"/>
      <c r="B86" s="121"/>
      <c r="C86" s="121"/>
      <c r="D86" s="115"/>
      <c r="E86" s="31"/>
      <c r="F86" s="48" t="s">
        <v>127</v>
      </c>
      <c r="G86" s="175"/>
      <c r="H86" s="50">
        <f t="shared" si="4"/>
        <v>0</v>
      </c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</row>
    <row r="87" spans="1:56" s="23" customFormat="1" ht="19.5" hidden="1" customHeight="1" x14ac:dyDescent="0.25">
      <c r="A87" s="120"/>
      <c r="B87" s="121"/>
      <c r="C87" s="121"/>
      <c r="D87" s="115"/>
      <c r="E87" s="31"/>
      <c r="F87" s="48" t="s">
        <v>128</v>
      </c>
      <c r="G87" s="175"/>
      <c r="H87" s="50">
        <f t="shared" si="4"/>
        <v>0</v>
      </c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</row>
    <row r="88" spans="1:56" s="23" customFormat="1" ht="22.5" hidden="1" customHeight="1" x14ac:dyDescent="0.25">
      <c r="A88" s="120"/>
      <c r="B88" s="121"/>
      <c r="C88" s="121"/>
      <c r="D88" s="115"/>
      <c r="E88" s="31"/>
      <c r="F88" s="48" t="s">
        <v>131</v>
      </c>
      <c r="G88" s="175"/>
      <c r="H88" s="50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</row>
    <row r="89" spans="1:56" ht="54" hidden="1" customHeight="1" x14ac:dyDescent="0.25">
      <c r="A89" s="123"/>
      <c r="B89" s="124"/>
      <c r="C89" s="125"/>
      <c r="D89" s="126"/>
      <c r="E89" s="127" t="e">
        <f>+'1'!#REF!</f>
        <v>#REF!</v>
      </c>
      <c r="F89" s="128" t="e">
        <f>+'1'!#REF!</f>
        <v>#REF!</v>
      </c>
      <c r="G89" s="195"/>
      <c r="H89" s="129">
        <f>+H93</f>
        <v>0</v>
      </c>
    </row>
    <row r="90" spans="1:56" hidden="1" x14ac:dyDescent="0.25">
      <c r="A90" s="117"/>
      <c r="B90" s="48"/>
      <c r="C90" s="48"/>
      <c r="D90" s="115"/>
      <c r="E90" s="48"/>
      <c r="F90" s="48" t="s">
        <v>40</v>
      </c>
      <c r="G90" s="175"/>
      <c r="H90" s="96"/>
    </row>
    <row r="91" spans="1:56" ht="16.5" hidden="1" x14ac:dyDescent="0.25">
      <c r="A91" s="120"/>
      <c r="B91" s="121"/>
      <c r="C91" s="121"/>
      <c r="D91" s="115"/>
      <c r="E91" s="31"/>
      <c r="F91" s="48" t="s">
        <v>62</v>
      </c>
      <c r="G91" s="175"/>
      <c r="H91" s="130">
        <f>+H97</f>
        <v>0</v>
      </c>
    </row>
    <row r="92" spans="1:56" ht="16.5" hidden="1" x14ac:dyDescent="0.25">
      <c r="A92" s="120"/>
      <c r="B92" s="121"/>
      <c r="C92" s="121"/>
      <c r="D92" s="115"/>
      <c r="E92" s="31"/>
      <c r="F92" s="48" t="s">
        <v>41</v>
      </c>
      <c r="G92" s="175"/>
      <c r="H92" s="96"/>
    </row>
    <row r="93" spans="1:56" s="23" customFormat="1" ht="12.75" hidden="1" customHeight="1" x14ac:dyDescent="0.25">
      <c r="A93" s="120"/>
      <c r="B93" s="121"/>
      <c r="C93" s="121"/>
      <c r="D93" s="115"/>
      <c r="E93" s="31"/>
      <c r="F93" s="48" t="s">
        <v>14</v>
      </c>
      <c r="G93" s="175"/>
      <c r="H93" s="50">
        <f>+$H$97</f>
        <v>0</v>
      </c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</row>
    <row r="94" spans="1:56" s="23" customFormat="1" ht="12.75" hidden="1" customHeight="1" x14ac:dyDescent="0.25">
      <c r="A94" s="120"/>
      <c r="B94" s="121"/>
      <c r="C94" s="121"/>
      <c r="D94" s="115"/>
      <c r="E94" s="31"/>
      <c r="F94" s="48" t="s">
        <v>82</v>
      </c>
      <c r="G94" s="175"/>
      <c r="H94" s="50">
        <f>+$H$97</f>
        <v>0</v>
      </c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</row>
    <row r="95" spans="1:56" s="23" customFormat="1" ht="12.75" hidden="1" customHeight="1" x14ac:dyDescent="0.25">
      <c r="A95" s="120"/>
      <c r="B95" s="121"/>
      <c r="C95" s="121"/>
      <c r="D95" s="115"/>
      <c r="E95" s="31"/>
      <c r="F95" s="48" t="s">
        <v>83</v>
      </c>
      <c r="G95" s="175"/>
      <c r="H95" s="50">
        <f>+$H$97</f>
        <v>0</v>
      </c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</row>
    <row r="96" spans="1:56" s="23" customFormat="1" ht="12.75" hidden="1" customHeight="1" x14ac:dyDescent="0.25">
      <c r="A96" s="120"/>
      <c r="B96" s="121"/>
      <c r="C96" s="121"/>
      <c r="D96" s="115"/>
      <c r="E96" s="31"/>
      <c r="F96" s="48" t="s">
        <v>84</v>
      </c>
      <c r="G96" s="175"/>
      <c r="H96" s="50">
        <f>+$H$97</f>
        <v>0</v>
      </c>
      <c r="I96" s="5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</row>
    <row r="97" spans="1:56" s="23" customFormat="1" ht="12.75" hidden="1" customHeight="1" thickBot="1" x14ac:dyDescent="0.3">
      <c r="A97" s="131"/>
      <c r="B97" s="132"/>
      <c r="C97" s="132"/>
      <c r="D97" s="133"/>
      <c r="E97" s="134"/>
      <c r="F97" s="59" t="s">
        <v>85</v>
      </c>
      <c r="G97" s="176"/>
      <c r="H97" s="72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</row>
  </sheetData>
  <mergeCells count="5">
    <mergeCell ref="A4:H4"/>
    <mergeCell ref="A7:C8"/>
    <mergeCell ref="D7:E8"/>
    <mergeCell ref="F7:F8"/>
    <mergeCell ref="G7:H8"/>
  </mergeCells>
  <pageMargins left="0.75" right="0.75" top="1" bottom="1" header="0.5" footer="0.5"/>
  <pageSetup paperSize="9" scale="71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topLeftCell="A4" zoomScale="90" zoomScaleNormal="90" zoomScaleSheetLayoutView="80" workbookViewId="0">
      <selection activeCell="C71" sqref="C71"/>
    </sheetView>
  </sheetViews>
  <sheetFormatPr defaultColWidth="9.42578125" defaultRowHeight="13.5" customHeight="1" x14ac:dyDescent="0.25"/>
  <cols>
    <col min="1" max="1" width="10.140625" style="8" customWidth="1"/>
    <col min="2" max="2" width="11.42578125" style="8" customWidth="1"/>
    <col min="3" max="3" width="83.42578125" style="8" customWidth="1"/>
    <col min="4" max="6" width="21.28515625" style="8" customWidth="1"/>
    <col min="7" max="7" width="19.140625" style="8" customWidth="1"/>
    <col min="8" max="8" width="21" style="8" customWidth="1"/>
    <col min="9" max="9" width="20.140625" style="8" customWidth="1"/>
    <col min="10" max="10" width="18.42578125" style="8" customWidth="1"/>
    <col min="11" max="11" width="12.140625" style="8" customWidth="1"/>
    <col min="12" max="12" width="11.42578125" style="8" customWidth="1"/>
    <col min="13" max="13" width="14.42578125" style="8" customWidth="1"/>
    <col min="14" max="16384" width="9.42578125" style="8"/>
  </cols>
  <sheetData>
    <row r="1" spans="1:9" ht="13.5" customHeight="1" x14ac:dyDescent="0.25">
      <c r="H1" s="17"/>
      <c r="I1" s="135" t="s">
        <v>108</v>
      </c>
    </row>
    <row r="2" spans="1:9" ht="13.5" customHeight="1" x14ac:dyDescent="0.25">
      <c r="C2" s="9"/>
      <c r="D2" s="9"/>
      <c r="E2" s="9"/>
      <c r="F2" s="9"/>
      <c r="G2" s="9"/>
      <c r="H2" s="17"/>
      <c r="I2" s="136" t="s">
        <v>163</v>
      </c>
    </row>
    <row r="3" spans="1:9" ht="13.5" customHeight="1" x14ac:dyDescent="0.25">
      <c r="C3" s="9"/>
      <c r="D3" s="9"/>
      <c r="E3" s="9"/>
      <c r="F3" s="9"/>
      <c r="G3" s="9"/>
      <c r="H3" s="17"/>
      <c r="I3" s="137" t="s">
        <v>16</v>
      </c>
    </row>
    <row r="4" spans="1:9" ht="13.5" customHeight="1" x14ac:dyDescent="0.25">
      <c r="C4" s="9"/>
      <c r="D4" s="9"/>
      <c r="E4" s="9"/>
      <c r="F4" s="9"/>
      <c r="G4" s="9"/>
      <c r="H4" s="10"/>
      <c r="I4" s="10"/>
    </row>
    <row r="5" spans="1:9" ht="60.75" customHeight="1" x14ac:dyDescent="0.25">
      <c r="A5" s="255" t="s">
        <v>167</v>
      </c>
      <c r="B5" s="255"/>
      <c r="C5" s="255"/>
      <c r="D5" s="255"/>
      <c r="E5" s="255"/>
      <c r="F5" s="255"/>
      <c r="G5" s="255"/>
      <c r="H5" s="255"/>
      <c r="I5" s="255"/>
    </row>
    <row r="6" spans="1:9" ht="17.25" customHeight="1" x14ac:dyDescent="0.25">
      <c r="A6" s="11"/>
      <c r="B6" s="11"/>
      <c r="C6" s="11"/>
      <c r="D6" s="11"/>
      <c r="E6" s="11"/>
      <c r="F6" s="11"/>
      <c r="G6" s="11"/>
      <c r="H6" s="11"/>
      <c r="I6" s="11"/>
    </row>
    <row r="7" spans="1:9" ht="18" customHeight="1" x14ac:dyDescent="0.3">
      <c r="A7" s="12"/>
      <c r="B7" s="12"/>
      <c r="C7" s="13"/>
      <c r="D7" s="13"/>
      <c r="E7" s="13"/>
      <c r="F7" s="13"/>
      <c r="G7" s="14"/>
      <c r="H7" s="14"/>
      <c r="I7" s="15" t="s">
        <v>47</v>
      </c>
    </row>
    <row r="8" spans="1:9" ht="18" customHeight="1" thickBot="1" x14ac:dyDescent="0.35">
      <c r="A8" s="12"/>
      <c r="B8" s="12"/>
      <c r="C8" s="13"/>
      <c r="D8" s="13"/>
      <c r="E8" s="13"/>
      <c r="F8" s="13"/>
      <c r="G8" s="14"/>
      <c r="H8" s="14"/>
      <c r="I8" s="15"/>
    </row>
    <row r="9" spans="1:9" ht="52.5" customHeight="1" x14ac:dyDescent="0.25">
      <c r="A9" s="245" t="s">
        <v>17</v>
      </c>
      <c r="B9" s="246"/>
      <c r="C9" s="251" t="s">
        <v>18</v>
      </c>
      <c r="D9" s="270" t="s">
        <v>3</v>
      </c>
      <c r="E9" s="271"/>
      <c r="F9" s="271"/>
      <c r="G9" s="271"/>
      <c r="H9" s="271"/>
      <c r="I9" s="272"/>
    </row>
    <row r="10" spans="1:9" ht="13.5" customHeight="1" x14ac:dyDescent="0.25">
      <c r="A10" s="247"/>
      <c r="B10" s="248"/>
      <c r="C10" s="252"/>
      <c r="D10" s="261" t="s">
        <v>170</v>
      </c>
      <c r="E10" s="262"/>
      <c r="F10" s="263"/>
      <c r="G10" s="258" t="s">
        <v>153</v>
      </c>
      <c r="H10" s="258"/>
      <c r="I10" s="259"/>
    </row>
    <row r="11" spans="1:9" ht="13.5" customHeight="1" x14ac:dyDescent="0.25">
      <c r="A11" s="247"/>
      <c r="B11" s="248"/>
      <c r="C11" s="252"/>
      <c r="D11" s="264"/>
      <c r="E11" s="265"/>
      <c r="F11" s="266"/>
      <c r="G11" s="254"/>
      <c r="H11" s="254"/>
      <c r="I11" s="260"/>
    </row>
    <row r="12" spans="1:9" ht="1.5" customHeight="1" x14ac:dyDescent="0.25">
      <c r="A12" s="249"/>
      <c r="B12" s="250"/>
      <c r="C12" s="252"/>
      <c r="D12" s="267"/>
      <c r="E12" s="268"/>
      <c r="F12" s="269"/>
      <c r="G12" s="254"/>
      <c r="H12" s="254"/>
      <c r="I12" s="260"/>
    </row>
    <row r="13" spans="1:9" s="16" customFormat="1" ht="14.25" customHeight="1" x14ac:dyDescent="0.25">
      <c r="A13" s="256" t="s">
        <v>19</v>
      </c>
      <c r="B13" s="257" t="s">
        <v>20</v>
      </c>
      <c r="C13" s="252"/>
      <c r="D13" s="254" t="s">
        <v>21</v>
      </c>
      <c r="E13" s="254" t="s">
        <v>22</v>
      </c>
      <c r="F13" s="254"/>
      <c r="G13" s="254" t="s">
        <v>21</v>
      </c>
      <c r="H13" s="254" t="s">
        <v>22</v>
      </c>
      <c r="I13" s="260"/>
    </row>
    <row r="14" spans="1:9" s="16" customFormat="1" ht="42" customHeight="1" x14ac:dyDescent="0.25">
      <c r="A14" s="256"/>
      <c r="B14" s="257"/>
      <c r="C14" s="253"/>
      <c r="D14" s="254"/>
      <c r="E14" s="169" t="s">
        <v>43</v>
      </c>
      <c r="F14" s="169" t="s">
        <v>23</v>
      </c>
      <c r="G14" s="254"/>
      <c r="H14" s="169" t="s">
        <v>43</v>
      </c>
      <c r="I14" s="170" t="s">
        <v>23</v>
      </c>
    </row>
    <row r="15" spans="1:9" s="142" customFormat="1" ht="36" customHeight="1" x14ac:dyDescent="0.3">
      <c r="A15" s="138"/>
      <c r="B15" s="139"/>
      <c r="C15" s="75" t="s">
        <v>154</v>
      </c>
      <c r="D15" s="140">
        <f t="shared" ref="D15:F15" si="0">D16+D17</f>
        <v>0</v>
      </c>
      <c r="E15" s="140">
        <f t="shared" si="0"/>
        <v>0</v>
      </c>
      <c r="F15" s="140">
        <f t="shared" si="0"/>
        <v>0</v>
      </c>
      <c r="G15" s="140">
        <f>G16+G17</f>
        <v>0</v>
      </c>
      <c r="H15" s="140">
        <f t="shared" ref="H15:I15" si="1">H16+H17</f>
        <v>0</v>
      </c>
      <c r="I15" s="141">
        <f t="shared" si="1"/>
        <v>0</v>
      </c>
    </row>
    <row r="16" spans="1:9" s="142" customFormat="1" ht="19.5" customHeight="1" x14ac:dyDescent="0.3">
      <c r="A16" s="138"/>
      <c r="B16" s="139"/>
      <c r="C16" s="78" t="s">
        <v>149</v>
      </c>
      <c r="D16" s="140">
        <f t="shared" ref="D16:F16" si="2">D25+D34+D40+D46+D52+D58</f>
        <v>0</v>
      </c>
      <c r="E16" s="140">
        <f t="shared" si="2"/>
        <v>0</v>
      </c>
      <c r="F16" s="140">
        <f t="shared" si="2"/>
        <v>0</v>
      </c>
      <c r="G16" s="140">
        <f>G25+G34+G40+G46+G52+G58</f>
        <v>0</v>
      </c>
      <c r="H16" s="140">
        <f>H25+H34+H40+H46+H52+H58</f>
        <v>0</v>
      </c>
      <c r="I16" s="141">
        <f>+I28+I37</f>
        <v>0</v>
      </c>
    </row>
    <row r="17" spans="1:9" s="142" customFormat="1" ht="30" customHeight="1" x14ac:dyDescent="0.3">
      <c r="A17" s="138"/>
      <c r="B17" s="139"/>
      <c r="C17" s="78" t="s">
        <v>150</v>
      </c>
      <c r="D17" s="143">
        <f t="shared" ref="D17:F17" si="3">D64</f>
        <v>0</v>
      </c>
      <c r="E17" s="143">
        <f t="shared" si="3"/>
        <v>0</v>
      </c>
      <c r="F17" s="143">
        <f t="shared" si="3"/>
        <v>0</v>
      </c>
      <c r="G17" s="143">
        <f>G64</f>
        <v>0</v>
      </c>
      <c r="H17" s="143">
        <f>H64</f>
        <v>0</v>
      </c>
      <c r="I17" s="144">
        <f>+I48+I54</f>
        <v>0</v>
      </c>
    </row>
    <row r="18" spans="1:9" s="142" customFormat="1" ht="30" customHeight="1" x14ac:dyDescent="0.3">
      <c r="A18" s="138"/>
      <c r="B18" s="139"/>
      <c r="C18" s="145" t="s">
        <v>57</v>
      </c>
      <c r="D18" s="145"/>
      <c r="E18" s="145"/>
      <c r="F18" s="145"/>
      <c r="G18" s="143"/>
      <c r="H18" s="143"/>
      <c r="I18" s="144"/>
    </row>
    <row r="19" spans="1:9" s="142" customFormat="1" ht="24.75" customHeight="1" x14ac:dyDescent="0.3">
      <c r="A19" s="138"/>
      <c r="B19" s="139"/>
      <c r="C19" s="146" t="s">
        <v>53</v>
      </c>
      <c r="D19" s="146"/>
      <c r="E19" s="146"/>
      <c r="F19" s="146"/>
      <c r="G19" s="143"/>
      <c r="H19" s="143"/>
      <c r="I19" s="144"/>
    </row>
    <row r="20" spans="1:9" ht="48.75" customHeight="1" x14ac:dyDescent="0.3">
      <c r="A20" s="73">
        <v>1053</v>
      </c>
      <c r="B20" s="74"/>
      <c r="C20" s="75" t="s">
        <v>58</v>
      </c>
      <c r="D20" s="76">
        <f t="shared" ref="D20:F20" si="4">+D21+D30+D36+D42+D48+D54+D60</f>
        <v>0</v>
      </c>
      <c r="E20" s="76">
        <f t="shared" si="4"/>
        <v>0</v>
      </c>
      <c r="F20" s="76">
        <f t="shared" si="4"/>
        <v>0</v>
      </c>
      <c r="G20" s="76">
        <f>+G21+G30+G36+G42+G48+G54+G60</f>
        <v>0</v>
      </c>
      <c r="H20" s="76">
        <f>+H21+H30+H36+H42+H48+H54+H60</f>
        <v>0</v>
      </c>
      <c r="I20" s="77">
        <f>+I21+I30+I36+I48+I54</f>
        <v>0</v>
      </c>
    </row>
    <row r="21" spans="1:9" ht="49.5" x14ac:dyDescent="0.25">
      <c r="A21" s="241"/>
      <c r="B21" s="239">
        <v>11004</v>
      </c>
      <c r="C21" s="78" t="str">
        <f>+'2'!F22</f>
        <v>Գլոբալ հիմնադրամի աջակցությամբ իրականացվող «Հայաստանի Հանրապետությունում տուբերկուլյոզի և ՄԻԱՎ/ՁԻԱՀ-ի ծրագրերի հզորացում» դրամաշնորհային ծրագիր</v>
      </c>
      <c r="D21" s="76">
        <f t="shared" ref="D21:F21" si="5">SUM(D26:D29)</f>
        <v>-250000</v>
      </c>
      <c r="E21" s="76">
        <f t="shared" si="5"/>
        <v>-250000</v>
      </c>
      <c r="F21" s="76">
        <f t="shared" si="5"/>
        <v>0</v>
      </c>
      <c r="G21" s="76">
        <f>SUM(G26:G29)</f>
        <v>-250000</v>
      </c>
      <c r="H21" s="76">
        <f>SUM(H26:H29)</f>
        <v>-250000</v>
      </c>
      <c r="I21" s="77">
        <f>SUM(I26:I29)</f>
        <v>0</v>
      </c>
    </row>
    <row r="22" spans="1:9" ht="16.5" x14ac:dyDescent="0.25">
      <c r="A22" s="242"/>
      <c r="B22" s="239"/>
      <c r="C22" s="78" t="s">
        <v>133</v>
      </c>
      <c r="D22" s="78"/>
      <c r="E22" s="78"/>
      <c r="F22" s="78"/>
      <c r="G22" s="76"/>
      <c r="H22" s="76"/>
      <c r="I22" s="77"/>
    </row>
    <row r="23" spans="1:9" ht="16.5" x14ac:dyDescent="0.25">
      <c r="A23" s="242"/>
      <c r="B23" s="239"/>
      <c r="C23" s="78" t="s">
        <v>134</v>
      </c>
      <c r="D23" s="78"/>
      <c r="E23" s="78"/>
      <c r="F23" s="78"/>
      <c r="G23" s="76"/>
      <c r="H23" s="76"/>
      <c r="I23" s="77"/>
    </row>
    <row r="24" spans="1:9" ht="32.25" customHeight="1" x14ac:dyDescent="0.25">
      <c r="A24" s="242"/>
      <c r="B24" s="239"/>
      <c r="C24" s="78" t="s">
        <v>135</v>
      </c>
      <c r="D24" s="78"/>
      <c r="E24" s="78"/>
      <c r="F24" s="78"/>
      <c r="G24" s="76"/>
      <c r="H24" s="76"/>
      <c r="I24" s="77"/>
    </row>
    <row r="25" spans="1:9" ht="16.5" x14ac:dyDescent="0.25">
      <c r="A25" s="242"/>
      <c r="B25" s="239"/>
      <c r="C25" s="78" t="s">
        <v>136</v>
      </c>
      <c r="D25" s="79">
        <f t="shared" ref="D25:F25" si="6">+D26+D27+D28+D29</f>
        <v>-250000</v>
      </c>
      <c r="E25" s="79">
        <f t="shared" si="6"/>
        <v>-250000</v>
      </c>
      <c r="F25" s="79">
        <f t="shared" si="6"/>
        <v>0</v>
      </c>
      <c r="G25" s="79">
        <f>+G26+G27+G28+G29</f>
        <v>-250000</v>
      </c>
      <c r="H25" s="79">
        <f>+H26+H27+H28+H29</f>
        <v>-250000</v>
      </c>
      <c r="I25" s="77"/>
    </row>
    <row r="26" spans="1:9" ht="16.5" hidden="1" x14ac:dyDescent="0.25">
      <c r="A26" s="242"/>
      <c r="B26" s="239"/>
      <c r="C26" s="78" t="s">
        <v>137</v>
      </c>
      <c r="D26" s="78"/>
      <c r="E26" s="78"/>
      <c r="F26" s="78"/>
      <c r="G26" s="79">
        <f t="shared" ref="G26:G28" si="7">SUM(H26:I26)</f>
        <v>0</v>
      </c>
      <c r="H26" s="76">
        <f>+'2'!H30</f>
        <v>0</v>
      </c>
      <c r="I26" s="77">
        <v>0</v>
      </c>
    </row>
    <row r="27" spans="1:9" ht="16.5" hidden="1" x14ac:dyDescent="0.25">
      <c r="A27" s="242"/>
      <c r="B27" s="239"/>
      <c r="C27" s="78" t="str">
        <f>+'2'!F37</f>
        <v xml:space="preserve"> - Արտասահմանյան գործուղումների գծով ծախսեր</v>
      </c>
      <c r="D27" s="78"/>
      <c r="E27" s="78"/>
      <c r="F27" s="78"/>
      <c r="G27" s="79">
        <f t="shared" si="7"/>
        <v>0</v>
      </c>
      <c r="H27" s="76">
        <f>+'2'!H37</f>
        <v>0</v>
      </c>
      <c r="I27" s="77">
        <v>0</v>
      </c>
    </row>
    <row r="28" spans="1:9" ht="16.5" hidden="1" x14ac:dyDescent="0.25">
      <c r="A28" s="242"/>
      <c r="B28" s="239"/>
      <c r="C28" s="78" t="str">
        <f>+'2'!F42</f>
        <v xml:space="preserve"> - Տրանսպորտային նյութեր</v>
      </c>
      <c r="D28" s="78"/>
      <c r="E28" s="78"/>
      <c r="F28" s="78"/>
      <c r="G28" s="79">
        <f t="shared" si="7"/>
        <v>0</v>
      </c>
      <c r="H28" s="76">
        <f>+'2'!H42</f>
        <v>0</v>
      </c>
      <c r="I28" s="77">
        <v>0</v>
      </c>
    </row>
    <row r="29" spans="1:9" ht="30" customHeight="1" x14ac:dyDescent="0.25">
      <c r="A29" s="243"/>
      <c r="B29" s="239"/>
      <c r="C29" s="78" t="str">
        <f>+'2'!F43</f>
        <v xml:space="preserve"> - Առողջապահական և լաբորատոր նյութեր</v>
      </c>
      <c r="D29" s="78">
        <f>+'2'!G43</f>
        <v>-250000</v>
      </c>
      <c r="E29" s="79">
        <f t="shared" ref="E29" si="8">SUM(F29:G29)</f>
        <v>-250000</v>
      </c>
      <c r="F29" s="79">
        <v>0</v>
      </c>
      <c r="G29" s="79">
        <f>SUM(H29:I29)</f>
        <v>-250000</v>
      </c>
      <c r="H29" s="76">
        <f>+'2'!H43</f>
        <v>-250000</v>
      </c>
      <c r="I29" s="77">
        <v>0</v>
      </c>
    </row>
    <row r="30" spans="1:9" ht="51.6" customHeight="1" x14ac:dyDescent="0.25">
      <c r="A30" s="241"/>
      <c r="B30" s="239">
        <v>11006</v>
      </c>
      <c r="C30" s="78" t="str">
        <f>+'2'!F44</f>
        <v xml:space="preserve"> Գլոբալ հիմնադրամի աջակցությամբ իրականացվող «Հայաստանի Հանրապետությունում ՄԻԱՎ/ՁԻԱՀ-ի դեմ պայքարի ազգային ծրագրին աջակցություն» դրամաշնորհային շարունակության ծրագիր</v>
      </c>
      <c r="D30" s="79">
        <f>SUM(E30:F30)</f>
        <v>250000</v>
      </c>
      <c r="E30" s="79">
        <f t="shared" ref="E30" si="9">SUM(F30:G30)</f>
        <v>250000</v>
      </c>
      <c r="F30" s="79">
        <v>0</v>
      </c>
      <c r="G30" s="79">
        <f>SUM(H30:I30)</f>
        <v>250000</v>
      </c>
      <c r="H30" s="76">
        <f>+H35</f>
        <v>250000</v>
      </c>
      <c r="I30" s="77">
        <f>+I35</f>
        <v>0</v>
      </c>
    </row>
    <row r="31" spans="1:9" ht="16.5" x14ac:dyDescent="0.25">
      <c r="A31" s="242"/>
      <c r="B31" s="239"/>
      <c r="C31" s="78" t="s">
        <v>133</v>
      </c>
      <c r="D31" s="78"/>
      <c r="E31" s="78"/>
      <c r="F31" s="78"/>
      <c r="G31" s="79"/>
      <c r="H31" s="76"/>
      <c r="I31" s="77"/>
    </row>
    <row r="32" spans="1:9" ht="16.5" x14ac:dyDescent="0.25">
      <c r="A32" s="242"/>
      <c r="B32" s="239"/>
      <c r="C32" s="78" t="s">
        <v>134</v>
      </c>
      <c r="D32" s="79">
        <f t="shared" ref="D32:F32" si="10">+D35</f>
        <v>250000</v>
      </c>
      <c r="E32" s="79">
        <f t="shared" si="10"/>
        <v>250000</v>
      </c>
      <c r="F32" s="79">
        <f t="shared" si="10"/>
        <v>0</v>
      </c>
      <c r="G32" s="79">
        <f>+G35</f>
        <v>250000</v>
      </c>
      <c r="H32" s="79">
        <f>+H35</f>
        <v>250000</v>
      </c>
      <c r="I32" s="77"/>
    </row>
    <row r="33" spans="1:9" ht="33" x14ac:dyDescent="0.25">
      <c r="A33" s="242"/>
      <c r="B33" s="239"/>
      <c r="C33" s="78" t="s">
        <v>135</v>
      </c>
      <c r="D33" s="78"/>
      <c r="E33" s="78"/>
      <c r="F33" s="78"/>
      <c r="G33" s="79"/>
      <c r="H33" s="76"/>
      <c r="I33" s="77"/>
    </row>
    <row r="34" spans="1:9" ht="16.5" x14ac:dyDescent="0.25">
      <c r="A34" s="242"/>
      <c r="B34" s="239"/>
      <c r="C34" s="78" t="s">
        <v>136</v>
      </c>
      <c r="D34" s="79">
        <f t="shared" ref="D34:F34" si="11">+D35</f>
        <v>250000</v>
      </c>
      <c r="E34" s="79">
        <f t="shared" si="11"/>
        <v>250000</v>
      </c>
      <c r="F34" s="79">
        <f t="shared" si="11"/>
        <v>0</v>
      </c>
      <c r="G34" s="79">
        <f>+G35</f>
        <v>250000</v>
      </c>
      <c r="H34" s="79">
        <f>+H35</f>
        <v>250000</v>
      </c>
      <c r="I34" s="77"/>
    </row>
    <row r="35" spans="1:9" ht="33.75" customHeight="1" thickBot="1" x14ac:dyDescent="0.3">
      <c r="A35" s="244"/>
      <c r="B35" s="240"/>
      <c r="C35" s="149" t="s">
        <v>161</v>
      </c>
      <c r="D35" s="149">
        <f>+'2'!G44</f>
        <v>250000</v>
      </c>
      <c r="E35" s="80">
        <f t="shared" ref="E35" si="12">SUM(F35:G35)</f>
        <v>250000</v>
      </c>
      <c r="F35" s="80">
        <v>0</v>
      </c>
      <c r="G35" s="80">
        <f>SUM(H35:I35)</f>
        <v>250000</v>
      </c>
      <c r="H35" s="81">
        <f>+'2'!H44</f>
        <v>250000</v>
      </c>
      <c r="I35" s="82"/>
    </row>
    <row r="36" spans="1:9" s="147" customFormat="1" ht="16.5" hidden="1" x14ac:dyDescent="0.25">
      <c r="A36" s="234"/>
      <c r="B36" s="238" t="s">
        <v>88</v>
      </c>
      <c r="C36" s="198" t="e">
        <f>+'2'!F53</f>
        <v>#REF!</v>
      </c>
      <c r="D36" s="198"/>
      <c r="E36" s="198"/>
      <c r="F36" s="198"/>
      <c r="G36" s="199">
        <f>+G41</f>
        <v>0</v>
      </c>
      <c r="H36" s="200">
        <f>+H41</f>
        <v>0</v>
      </c>
      <c r="I36" s="201">
        <f>+I39</f>
        <v>0</v>
      </c>
    </row>
    <row r="37" spans="1:9" s="147" customFormat="1" ht="16.5" hidden="1" x14ac:dyDescent="0.25">
      <c r="A37" s="234"/>
      <c r="B37" s="239"/>
      <c r="C37" s="78" t="s">
        <v>133</v>
      </c>
      <c r="D37" s="78"/>
      <c r="E37" s="78"/>
      <c r="F37" s="78"/>
      <c r="G37" s="79"/>
      <c r="H37" s="76"/>
      <c r="I37" s="77"/>
    </row>
    <row r="38" spans="1:9" s="147" customFormat="1" ht="16.5" hidden="1" x14ac:dyDescent="0.25">
      <c r="A38" s="234"/>
      <c r="B38" s="239"/>
      <c r="C38" s="78" t="s">
        <v>134</v>
      </c>
      <c r="D38" s="78"/>
      <c r="E38" s="78"/>
      <c r="F38" s="78"/>
      <c r="G38" s="79">
        <f>+G41</f>
        <v>0</v>
      </c>
      <c r="H38" s="79">
        <f>+H41</f>
        <v>0</v>
      </c>
      <c r="I38" s="77"/>
    </row>
    <row r="39" spans="1:9" s="147" customFormat="1" ht="38.450000000000003" hidden="1" customHeight="1" x14ac:dyDescent="0.25">
      <c r="A39" s="234"/>
      <c r="B39" s="239"/>
      <c r="C39" s="78" t="s">
        <v>135</v>
      </c>
      <c r="D39" s="78"/>
      <c r="E39" s="78"/>
      <c r="F39" s="78"/>
      <c r="G39" s="79"/>
      <c r="H39" s="76"/>
      <c r="I39" s="77">
        <v>0</v>
      </c>
    </row>
    <row r="40" spans="1:9" s="147" customFormat="1" ht="26.25" hidden="1" customHeight="1" x14ac:dyDescent="0.25">
      <c r="A40" s="234"/>
      <c r="B40" s="239"/>
      <c r="C40" s="78" t="s">
        <v>136</v>
      </c>
      <c r="D40" s="78"/>
      <c r="E40" s="78"/>
      <c r="F40" s="78"/>
      <c r="G40" s="79">
        <f>+G41</f>
        <v>0</v>
      </c>
      <c r="H40" s="76">
        <f>+H41</f>
        <v>0</v>
      </c>
      <c r="I40" s="77"/>
    </row>
    <row r="41" spans="1:9" s="147" customFormat="1" ht="38.450000000000003" hidden="1" customHeight="1" x14ac:dyDescent="0.25">
      <c r="A41" s="235"/>
      <c r="B41" s="239"/>
      <c r="C41" s="78" t="s">
        <v>139</v>
      </c>
      <c r="D41" s="78"/>
      <c r="E41" s="78"/>
      <c r="F41" s="78"/>
      <c r="G41" s="79">
        <f>+'2'!H53</f>
        <v>0</v>
      </c>
      <c r="H41" s="76">
        <f>+G41</f>
        <v>0</v>
      </c>
      <c r="I41" s="77"/>
    </row>
    <row r="42" spans="1:9" s="147" customFormat="1" ht="16.5" hidden="1" x14ac:dyDescent="0.25">
      <c r="A42" s="236"/>
      <c r="B42" s="239">
        <v>11010</v>
      </c>
      <c r="C42" s="78" t="e">
        <f>+'2'!F62</f>
        <v>#REF!</v>
      </c>
      <c r="D42" s="78"/>
      <c r="E42" s="78"/>
      <c r="F42" s="78"/>
      <c r="G42" s="76">
        <f>+H42</f>
        <v>0</v>
      </c>
      <c r="H42" s="76">
        <f>+'2'!H62</f>
        <v>0</v>
      </c>
      <c r="I42" s="77"/>
    </row>
    <row r="43" spans="1:9" s="147" customFormat="1" ht="31.5" hidden="1" customHeight="1" x14ac:dyDescent="0.25">
      <c r="A43" s="234"/>
      <c r="B43" s="239"/>
      <c r="C43" s="78" t="s">
        <v>133</v>
      </c>
      <c r="D43" s="78"/>
      <c r="E43" s="78"/>
      <c r="F43" s="78"/>
      <c r="G43" s="76"/>
      <c r="H43" s="76"/>
      <c r="I43" s="77"/>
    </row>
    <row r="44" spans="1:9" s="147" customFormat="1" ht="38.450000000000003" hidden="1" customHeight="1" x14ac:dyDescent="0.25">
      <c r="A44" s="234"/>
      <c r="B44" s="239"/>
      <c r="C44" s="78" t="s">
        <v>134</v>
      </c>
      <c r="D44" s="78"/>
      <c r="E44" s="78"/>
      <c r="F44" s="78"/>
      <c r="G44" s="76">
        <f>+G42</f>
        <v>0</v>
      </c>
      <c r="H44" s="76">
        <f>+H42</f>
        <v>0</v>
      </c>
      <c r="I44" s="77"/>
    </row>
    <row r="45" spans="1:9" s="147" customFormat="1" ht="38.450000000000003" hidden="1" customHeight="1" x14ac:dyDescent="0.25">
      <c r="A45" s="234"/>
      <c r="B45" s="239"/>
      <c r="C45" s="78" t="s">
        <v>135</v>
      </c>
      <c r="D45" s="78"/>
      <c r="E45" s="78"/>
      <c r="F45" s="78"/>
      <c r="G45" s="76"/>
      <c r="H45" s="76"/>
      <c r="I45" s="77"/>
    </row>
    <row r="46" spans="1:9" s="147" customFormat="1" ht="31.5" hidden="1" customHeight="1" x14ac:dyDescent="0.25">
      <c r="A46" s="234"/>
      <c r="B46" s="239"/>
      <c r="C46" s="78" t="s">
        <v>136</v>
      </c>
      <c r="D46" s="78"/>
      <c r="E46" s="78"/>
      <c r="F46" s="78"/>
      <c r="G46" s="76">
        <f>+G42</f>
        <v>0</v>
      </c>
      <c r="H46" s="76">
        <f>+H42</f>
        <v>0</v>
      </c>
      <c r="I46" s="77"/>
    </row>
    <row r="47" spans="1:9" s="147" customFormat="1" ht="38.450000000000003" hidden="1" customHeight="1" x14ac:dyDescent="0.25">
      <c r="A47" s="235"/>
      <c r="B47" s="239"/>
      <c r="C47" s="78" t="s">
        <v>138</v>
      </c>
      <c r="D47" s="78"/>
      <c r="E47" s="78"/>
      <c r="F47" s="78"/>
      <c r="G47" s="76">
        <f>+G42</f>
        <v>0</v>
      </c>
      <c r="H47" s="76">
        <f>+H42</f>
        <v>0</v>
      </c>
      <c r="I47" s="77"/>
    </row>
    <row r="48" spans="1:9" s="147" customFormat="1" ht="16.5" hidden="1" x14ac:dyDescent="0.25">
      <c r="A48" s="236"/>
      <c r="B48" s="239" t="s">
        <v>114</v>
      </c>
      <c r="C48" s="78" t="e">
        <f>+'2'!F71</f>
        <v>#REF!</v>
      </c>
      <c r="D48" s="78"/>
      <c r="E48" s="78"/>
      <c r="F48" s="78"/>
      <c r="G48" s="76">
        <f>+'2'!H71</f>
        <v>0</v>
      </c>
      <c r="H48" s="76">
        <f>+G48</f>
        <v>0</v>
      </c>
      <c r="I48" s="77">
        <f>+I53</f>
        <v>0</v>
      </c>
    </row>
    <row r="49" spans="1:9" s="147" customFormat="1" ht="16.5" hidden="1" x14ac:dyDescent="0.25">
      <c r="A49" s="234"/>
      <c r="B49" s="239"/>
      <c r="C49" s="78" t="s">
        <v>133</v>
      </c>
      <c r="D49" s="78"/>
      <c r="E49" s="78"/>
      <c r="F49" s="78"/>
      <c r="G49" s="76"/>
      <c r="H49" s="76"/>
      <c r="I49" s="77"/>
    </row>
    <row r="50" spans="1:9" s="147" customFormat="1" ht="16.5" hidden="1" x14ac:dyDescent="0.25">
      <c r="A50" s="234"/>
      <c r="B50" s="239"/>
      <c r="C50" s="78" t="s">
        <v>134</v>
      </c>
      <c r="D50" s="78"/>
      <c r="E50" s="78"/>
      <c r="F50" s="78"/>
      <c r="G50" s="76">
        <f>+G48</f>
        <v>0</v>
      </c>
      <c r="H50" s="76">
        <f>+H48</f>
        <v>0</v>
      </c>
      <c r="I50" s="77"/>
    </row>
    <row r="51" spans="1:9" s="147" customFormat="1" ht="33" hidden="1" x14ac:dyDescent="0.25">
      <c r="A51" s="234"/>
      <c r="B51" s="239"/>
      <c r="C51" s="78" t="s">
        <v>135</v>
      </c>
      <c r="D51" s="78"/>
      <c r="E51" s="78"/>
      <c r="F51" s="78"/>
      <c r="G51" s="76"/>
      <c r="H51" s="76"/>
      <c r="I51" s="77"/>
    </row>
    <row r="52" spans="1:9" s="147" customFormat="1" ht="16.5" hidden="1" x14ac:dyDescent="0.25">
      <c r="A52" s="234"/>
      <c r="B52" s="239"/>
      <c r="C52" s="78" t="s">
        <v>136</v>
      </c>
      <c r="D52" s="78"/>
      <c r="E52" s="78"/>
      <c r="F52" s="78"/>
      <c r="G52" s="76">
        <f>+G48</f>
        <v>0</v>
      </c>
      <c r="H52" s="76">
        <f>+H48</f>
        <v>0</v>
      </c>
      <c r="I52" s="77"/>
    </row>
    <row r="53" spans="1:9" s="147" customFormat="1" ht="33" hidden="1" x14ac:dyDescent="0.25">
      <c r="A53" s="235"/>
      <c r="B53" s="239"/>
      <c r="C53" s="78" t="s">
        <v>138</v>
      </c>
      <c r="D53" s="78"/>
      <c r="E53" s="78"/>
      <c r="F53" s="78"/>
      <c r="G53" s="76">
        <f>+G48</f>
        <v>0</v>
      </c>
      <c r="H53" s="76">
        <f>+H48</f>
        <v>0</v>
      </c>
      <c r="I53" s="77">
        <v>0</v>
      </c>
    </row>
    <row r="54" spans="1:9" s="147" customFormat="1" ht="16.5" hidden="1" x14ac:dyDescent="0.25">
      <c r="A54" s="236"/>
      <c r="B54" s="239" t="s">
        <v>115</v>
      </c>
      <c r="C54" s="78" t="e">
        <f>+'2'!F80</f>
        <v>#REF!</v>
      </c>
      <c r="D54" s="78"/>
      <c r="E54" s="78"/>
      <c r="F54" s="78"/>
      <c r="G54" s="79">
        <f>+'2'!H80</f>
        <v>0</v>
      </c>
      <c r="H54" s="76">
        <f>+G54</f>
        <v>0</v>
      </c>
      <c r="I54" s="77">
        <f>+I55</f>
        <v>0</v>
      </c>
    </row>
    <row r="55" spans="1:9" s="147" customFormat="1" ht="16.5" hidden="1" x14ac:dyDescent="0.25">
      <c r="A55" s="234"/>
      <c r="B55" s="239"/>
      <c r="C55" s="78" t="s">
        <v>133</v>
      </c>
      <c r="D55" s="78"/>
      <c r="E55" s="78"/>
      <c r="F55" s="78"/>
      <c r="G55" s="79"/>
      <c r="H55" s="76" t="s">
        <v>140</v>
      </c>
      <c r="I55" s="77">
        <v>0</v>
      </c>
    </row>
    <row r="56" spans="1:9" s="147" customFormat="1" ht="16.5" hidden="1" x14ac:dyDescent="0.25">
      <c r="A56" s="234"/>
      <c r="B56" s="239"/>
      <c r="C56" s="78" t="s">
        <v>134</v>
      </c>
      <c r="D56" s="78"/>
      <c r="E56" s="78"/>
      <c r="F56" s="78"/>
      <c r="G56" s="79">
        <f>+G54</f>
        <v>0</v>
      </c>
      <c r="H56" s="76">
        <f>+H54</f>
        <v>0</v>
      </c>
      <c r="I56" s="77"/>
    </row>
    <row r="57" spans="1:9" s="147" customFormat="1" ht="33" hidden="1" x14ac:dyDescent="0.25">
      <c r="A57" s="234"/>
      <c r="B57" s="239"/>
      <c r="C57" s="78" t="s">
        <v>135</v>
      </c>
      <c r="D57" s="78"/>
      <c r="E57" s="78"/>
      <c r="F57" s="78"/>
      <c r="G57" s="79"/>
      <c r="H57" s="76"/>
      <c r="I57" s="77"/>
    </row>
    <row r="58" spans="1:9" s="147" customFormat="1" ht="16.5" hidden="1" x14ac:dyDescent="0.25">
      <c r="A58" s="234"/>
      <c r="B58" s="239"/>
      <c r="C58" s="78" t="s">
        <v>136</v>
      </c>
      <c r="D58" s="78"/>
      <c r="E58" s="78"/>
      <c r="F58" s="78"/>
      <c r="G58" s="79">
        <f>+G54</f>
        <v>0</v>
      </c>
      <c r="H58" s="76">
        <f>+H54</f>
        <v>0</v>
      </c>
      <c r="I58" s="77"/>
    </row>
    <row r="59" spans="1:9" s="147" customFormat="1" ht="33" hidden="1" x14ac:dyDescent="0.25">
      <c r="A59" s="235"/>
      <c r="B59" s="239"/>
      <c r="C59" s="78" t="s">
        <v>138</v>
      </c>
      <c r="D59" s="78"/>
      <c r="E59" s="78"/>
      <c r="F59" s="78"/>
      <c r="G59" s="79">
        <f>+G54</f>
        <v>0</v>
      </c>
      <c r="H59" s="76">
        <f>+H54</f>
        <v>0</v>
      </c>
      <c r="I59" s="77"/>
    </row>
    <row r="60" spans="1:9" s="147" customFormat="1" ht="82.5" hidden="1" customHeight="1" x14ac:dyDescent="0.3">
      <c r="A60" s="236"/>
      <c r="B60" s="239" t="s">
        <v>156</v>
      </c>
      <c r="C60" s="148" t="e">
        <f>+'2'!F89</f>
        <v>#REF!</v>
      </c>
      <c r="D60" s="148"/>
      <c r="E60" s="148"/>
      <c r="F60" s="148"/>
      <c r="G60" s="79">
        <f>+'2'!H89</f>
        <v>0</v>
      </c>
      <c r="H60" s="76">
        <f>+G60</f>
        <v>0</v>
      </c>
      <c r="I60" s="77">
        <f>+I61</f>
        <v>0</v>
      </c>
    </row>
    <row r="61" spans="1:9" s="147" customFormat="1" ht="16.5" hidden="1" x14ac:dyDescent="0.25">
      <c r="A61" s="234"/>
      <c r="B61" s="239"/>
      <c r="C61" s="78" t="s">
        <v>133</v>
      </c>
      <c r="D61" s="78"/>
      <c r="E61" s="78"/>
      <c r="F61" s="78"/>
      <c r="G61" s="79"/>
      <c r="H61" s="76" t="s">
        <v>140</v>
      </c>
      <c r="I61" s="77">
        <v>0</v>
      </c>
    </row>
    <row r="62" spans="1:9" s="147" customFormat="1" ht="16.5" hidden="1" x14ac:dyDescent="0.25">
      <c r="A62" s="234"/>
      <c r="B62" s="239"/>
      <c r="C62" s="78" t="s">
        <v>134</v>
      </c>
      <c r="D62" s="78"/>
      <c r="E62" s="78"/>
      <c r="F62" s="78"/>
      <c r="G62" s="79">
        <f>+G60</f>
        <v>0</v>
      </c>
      <c r="H62" s="76">
        <f>+H60</f>
        <v>0</v>
      </c>
      <c r="I62" s="77"/>
    </row>
    <row r="63" spans="1:9" s="147" customFormat="1" ht="33" hidden="1" x14ac:dyDescent="0.25">
      <c r="A63" s="234"/>
      <c r="B63" s="239"/>
      <c r="C63" s="78" t="s">
        <v>135</v>
      </c>
      <c r="D63" s="78"/>
      <c r="E63" s="78"/>
      <c r="F63" s="78"/>
      <c r="G63" s="79"/>
      <c r="H63" s="76"/>
      <c r="I63" s="77"/>
    </row>
    <row r="64" spans="1:9" s="147" customFormat="1" ht="16.5" hidden="1" x14ac:dyDescent="0.25">
      <c r="A64" s="234"/>
      <c r="B64" s="239"/>
      <c r="C64" s="78" t="s">
        <v>141</v>
      </c>
      <c r="D64" s="78"/>
      <c r="E64" s="78"/>
      <c r="F64" s="78"/>
      <c r="G64" s="79">
        <f>+G60</f>
        <v>0</v>
      </c>
      <c r="H64" s="76">
        <f>+H60</f>
        <v>0</v>
      </c>
      <c r="I64" s="77"/>
    </row>
    <row r="65" spans="1:9" s="147" customFormat="1" ht="17.25" hidden="1" thickBot="1" x14ac:dyDescent="0.3">
      <c r="A65" s="237"/>
      <c r="B65" s="240"/>
      <c r="C65" s="149" t="s">
        <v>142</v>
      </c>
      <c r="D65" s="149"/>
      <c r="E65" s="149"/>
      <c r="F65" s="149"/>
      <c r="G65" s="80">
        <f>+'2'!H89</f>
        <v>0</v>
      </c>
      <c r="H65" s="81">
        <f>+H60</f>
        <v>0</v>
      </c>
      <c r="I65" s="82"/>
    </row>
    <row r="78" spans="1:9" ht="14.25" customHeight="1" x14ac:dyDescent="0.25">
      <c r="G78" s="17"/>
      <c r="H78" s="17"/>
    </row>
    <row r="82" spans="7:7" ht="14.25" customHeight="1" x14ac:dyDescent="0.25">
      <c r="G82" s="17"/>
    </row>
  </sheetData>
  <mergeCells count="26">
    <mergeCell ref="A5:I5"/>
    <mergeCell ref="A13:A14"/>
    <mergeCell ref="B13:B14"/>
    <mergeCell ref="G13:G14"/>
    <mergeCell ref="G10:I12"/>
    <mergeCell ref="H13:I13"/>
    <mergeCell ref="D13:D14"/>
    <mergeCell ref="D10:F12"/>
    <mergeCell ref="D9:I9"/>
    <mergeCell ref="A21:A29"/>
    <mergeCell ref="A30:A35"/>
    <mergeCell ref="A9:B12"/>
    <mergeCell ref="C9:C14"/>
    <mergeCell ref="E13:F13"/>
    <mergeCell ref="B21:B29"/>
    <mergeCell ref="B30:B35"/>
    <mergeCell ref="B36:B41"/>
    <mergeCell ref="B42:B47"/>
    <mergeCell ref="B48:B53"/>
    <mergeCell ref="B54:B59"/>
    <mergeCell ref="B60:B65"/>
    <mergeCell ref="A36:A41"/>
    <mergeCell ref="A42:A47"/>
    <mergeCell ref="A48:A53"/>
    <mergeCell ref="A54:A59"/>
    <mergeCell ref="A60:A65"/>
  </mergeCells>
  <pageMargins left="0.19685039370078741" right="0.19685039370078741" top="0.31496062992125984" bottom="0.19685039370078741" header="0.31496062992125984" footer="0.31496062992125984"/>
  <pageSetup paperSize="9" scale="6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8"/>
  <sheetViews>
    <sheetView topLeftCell="A22" zoomScaleNormal="100" zoomScaleSheetLayoutView="80" workbookViewId="0">
      <selection activeCell="B33" sqref="B33"/>
    </sheetView>
  </sheetViews>
  <sheetFormatPr defaultColWidth="9" defaultRowHeight="12.75" x14ac:dyDescent="0.25"/>
  <cols>
    <col min="1" max="1" width="28.5703125" style="21" customWidth="1"/>
    <col min="2" max="2" width="47.5703125" style="21" customWidth="1"/>
    <col min="3" max="4" width="18.140625" style="21" customWidth="1"/>
    <col min="5" max="6" width="16.28515625" style="21" customWidth="1"/>
    <col min="7" max="7" width="9.5703125" style="21" bestFit="1" customWidth="1"/>
    <col min="8" max="16384" width="9" style="21"/>
  </cols>
  <sheetData>
    <row r="1" spans="1:12" s="150" customFormat="1" ht="17.25" customHeight="1" x14ac:dyDescent="0.25">
      <c r="A1" s="219" t="s">
        <v>109</v>
      </c>
      <c r="B1" s="219"/>
      <c r="C1" s="219"/>
      <c r="D1" s="219"/>
      <c r="E1" s="219"/>
      <c r="F1" s="219"/>
      <c r="G1" s="19"/>
      <c r="I1" s="151"/>
      <c r="J1" s="151"/>
      <c r="K1" s="151"/>
      <c r="L1" s="151"/>
    </row>
    <row r="2" spans="1:12" s="150" customFormat="1" ht="17.25" customHeight="1" x14ac:dyDescent="0.25">
      <c r="A2" s="219" t="s">
        <v>24</v>
      </c>
      <c r="B2" s="219"/>
      <c r="C2" s="219"/>
      <c r="D2" s="219"/>
      <c r="E2" s="219"/>
      <c r="F2" s="219"/>
      <c r="G2" s="18"/>
      <c r="I2" s="151"/>
      <c r="J2" s="151"/>
      <c r="K2" s="151"/>
      <c r="L2" s="151"/>
    </row>
    <row r="3" spans="1:12" s="1" customFormat="1" ht="16.5" customHeight="1" x14ac:dyDescent="0.25">
      <c r="A3" s="219" t="s">
        <v>158</v>
      </c>
      <c r="B3" s="219"/>
      <c r="C3" s="219"/>
      <c r="D3" s="219"/>
      <c r="E3" s="219"/>
      <c r="F3" s="219"/>
      <c r="G3" s="18"/>
      <c r="H3" s="3"/>
      <c r="I3" s="3"/>
      <c r="J3" s="3"/>
    </row>
    <row r="4" spans="1:12" s="1" customFormat="1" ht="16.5" customHeight="1" x14ac:dyDescent="0.25">
      <c r="A4" s="219" t="s">
        <v>0</v>
      </c>
      <c r="B4" s="219"/>
      <c r="C4" s="219"/>
      <c r="D4" s="219"/>
      <c r="E4" s="219"/>
      <c r="F4" s="219"/>
      <c r="G4" s="18"/>
      <c r="H4" s="3"/>
      <c r="I4" s="3"/>
      <c r="J4" s="3"/>
    </row>
    <row r="5" spans="1:12" s="1" customFormat="1" ht="52.5" customHeight="1" x14ac:dyDescent="0.25">
      <c r="A5" s="255" t="s">
        <v>164</v>
      </c>
      <c r="B5" s="255"/>
      <c r="C5" s="255"/>
      <c r="D5" s="255"/>
      <c r="E5" s="255"/>
      <c r="F5" s="255"/>
      <c r="G5" s="20"/>
      <c r="H5" s="4"/>
      <c r="I5" s="4"/>
      <c r="J5" s="4"/>
    </row>
    <row r="8" spans="1:12" ht="20.25" customHeight="1" x14ac:dyDescent="0.25">
      <c r="A8" s="321" t="s">
        <v>78</v>
      </c>
      <c r="B8" s="321"/>
      <c r="C8" s="321"/>
      <c r="D8" s="321"/>
      <c r="E8" s="321"/>
      <c r="F8" s="321"/>
    </row>
    <row r="9" spans="1:12" ht="11.45" customHeight="1" x14ac:dyDescent="0.25">
      <c r="A9" s="322" t="s">
        <v>25</v>
      </c>
      <c r="B9" s="322"/>
      <c r="C9" s="322"/>
      <c r="D9" s="322"/>
      <c r="E9" s="322"/>
      <c r="F9" s="322"/>
    </row>
    <row r="10" spans="1:12" ht="13.5" thickBot="1" x14ac:dyDescent="0.3">
      <c r="F10" s="88">
        <v>9.9</v>
      </c>
    </row>
    <row r="11" spans="1:12" x14ac:dyDescent="0.25">
      <c r="A11" s="152" t="s">
        <v>26</v>
      </c>
      <c r="B11" s="323" t="s">
        <v>27</v>
      </c>
      <c r="C11" s="324"/>
      <c r="D11" s="324"/>
      <c r="E11" s="324"/>
      <c r="F11" s="325"/>
    </row>
    <row r="12" spans="1:12" ht="20.25" customHeight="1" thickBot="1" x14ac:dyDescent="0.3">
      <c r="A12" s="153">
        <v>1053</v>
      </c>
      <c r="B12" s="326" t="str">
        <f>+'1'!C13</f>
        <v xml:space="preserve"> Առողջապահության համակարգի արդիականացման և արդյունավետության բարձրացման ծրագիր</v>
      </c>
      <c r="C12" s="327"/>
      <c r="D12" s="327"/>
      <c r="E12" s="327"/>
      <c r="F12" s="328"/>
    </row>
    <row r="13" spans="1:12" ht="20.25" customHeight="1" x14ac:dyDescent="0.25">
      <c r="A13" s="154"/>
      <c r="B13" s="155"/>
      <c r="C13" s="155"/>
      <c r="D13" s="155"/>
      <c r="E13" s="155"/>
      <c r="F13" s="156"/>
    </row>
    <row r="14" spans="1:12" ht="15.75" customHeight="1" thickBot="1" x14ac:dyDescent="0.3">
      <c r="A14" s="329" t="s">
        <v>28</v>
      </c>
      <c r="B14" s="330"/>
      <c r="C14" s="330"/>
      <c r="D14" s="330"/>
      <c r="E14" s="330"/>
      <c r="F14" s="331"/>
    </row>
    <row r="15" spans="1:12" ht="13.9" customHeight="1" x14ac:dyDescent="0.25">
      <c r="A15" s="332" t="s">
        <v>29</v>
      </c>
      <c r="B15" s="334">
        <v>1053</v>
      </c>
      <c r="C15" s="336" t="s">
        <v>44</v>
      </c>
      <c r="D15" s="336"/>
      <c r="E15" s="336"/>
      <c r="F15" s="337"/>
    </row>
    <row r="16" spans="1:12" ht="30.75" customHeight="1" x14ac:dyDescent="0.25">
      <c r="A16" s="333"/>
      <c r="B16" s="335"/>
      <c r="C16" s="338"/>
      <c r="D16" s="338"/>
      <c r="E16" s="338"/>
      <c r="F16" s="339"/>
    </row>
    <row r="17" spans="1:6" ht="21.75" customHeight="1" x14ac:dyDescent="0.25">
      <c r="A17" s="117" t="s">
        <v>30</v>
      </c>
      <c r="B17" s="161">
        <v>11004</v>
      </c>
      <c r="C17" s="340" t="s">
        <v>170</v>
      </c>
      <c r="D17" s="340"/>
      <c r="E17" s="221" t="s">
        <v>31</v>
      </c>
      <c r="F17" s="280"/>
    </row>
    <row r="18" spans="1:6" ht="51" customHeight="1" x14ac:dyDescent="0.25">
      <c r="A18" s="162" t="s">
        <v>32</v>
      </c>
      <c r="B18" s="31" t="str">
        <f>+'1'!C20</f>
        <v>Գլոբալ հիմնադրամի աջակցությամբ իրականացվող «Հայաստանի Հանրապետությունում տուբերկուլյոզի և ՄԻԱՎ/ՁԻԱՀ-ի ծրագրերի հզորացում» դրամաշնորհային ծրագիր</v>
      </c>
      <c r="C18" s="104"/>
      <c r="D18" s="104"/>
      <c r="E18" s="104"/>
      <c r="F18" s="215"/>
    </row>
    <row r="19" spans="1:6" ht="38.25" x14ac:dyDescent="0.25">
      <c r="A19" s="162" t="s">
        <v>33</v>
      </c>
      <c r="B19" s="31" t="s">
        <v>91</v>
      </c>
      <c r="C19" s="221"/>
      <c r="D19" s="221"/>
      <c r="E19" s="221"/>
      <c r="F19" s="280"/>
    </row>
    <row r="20" spans="1:6" ht="25.5" customHeight="1" x14ac:dyDescent="0.25">
      <c r="A20" s="117" t="s">
        <v>34</v>
      </c>
      <c r="B20" s="31" t="s">
        <v>5</v>
      </c>
      <c r="C20" s="221"/>
      <c r="D20" s="221"/>
      <c r="E20" s="221"/>
      <c r="F20" s="280"/>
    </row>
    <row r="21" spans="1:6" ht="38.25" customHeight="1" x14ac:dyDescent="0.25">
      <c r="A21" s="117" t="s">
        <v>35</v>
      </c>
      <c r="B21" s="31" t="s">
        <v>92</v>
      </c>
      <c r="C21" s="221"/>
      <c r="D21" s="221"/>
      <c r="E21" s="221"/>
      <c r="F21" s="280"/>
    </row>
    <row r="22" spans="1:6" x14ac:dyDescent="0.25">
      <c r="A22" s="216" t="s">
        <v>36</v>
      </c>
      <c r="B22" s="217"/>
      <c r="C22" s="217"/>
      <c r="D22" s="217"/>
      <c r="E22" s="217"/>
      <c r="F22" s="281"/>
    </row>
    <row r="23" spans="1:6" ht="54.75" customHeight="1" x14ac:dyDescent="0.25">
      <c r="A23" s="341" t="s">
        <v>171</v>
      </c>
      <c r="B23" s="342"/>
      <c r="C23" s="221"/>
      <c r="D23" s="221"/>
      <c r="E23" s="221"/>
      <c r="F23" s="280"/>
    </row>
    <row r="24" spans="1:6" ht="20.25" customHeight="1" thickBot="1" x14ac:dyDescent="0.3">
      <c r="A24" s="286" t="s">
        <v>37</v>
      </c>
      <c r="B24" s="287"/>
      <c r="C24" s="288">
        <f>+'2'!G22</f>
        <v>-250000</v>
      </c>
      <c r="D24" s="288"/>
      <c r="E24" s="288">
        <f>+'2'!H22</f>
        <v>-250000</v>
      </c>
      <c r="F24" s="289"/>
    </row>
    <row r="25" spans="1:6" x14ac:dyDescent="0.25">
      <c r="A25" s="155"/>
      <c r="B25" s="155"/>
      <c r="C25" s="155"/>
      <c r="D25" s="155"/>
      <c r="E25" s="155"/>
      <c r="F25" s="155"/>
    </row>
    <row r="26" spans="1:6" ht="13.5" thickBot="1" x14ac:dyDescent="0.3"/>
    <row r="27" spans="1:6" ht="48.75" customHeight="1" x14ac:dyDescent="0.25">
      <c r="A27" s="332" t="s">
        <v>29</v>
      </c>
      <c r="B27" s="334">
        <v>1053</v>
      </c>
      <c r="C27" s="346" t="s">
        <v>44</v>
      </c>
      <c r="D27" s="347"/>
      <c r="E27" s="347"/>
      <c r="F27" s="348"/>
    </row>
    <row r="28" spans="1:6" ht="51" hidden="1" customHeight="1" x14ac:dyDescent="0.25">
      <c r="A28" s="333"/>
      <c r="B28" s="335"/>
      <c r="C28" s="349"/>
      <c r="D28" s="350"/>
      <c r="E28" s="350"/>
      <c r="F28" s="351"/>
    </row>
    <row r="29" spans="1:6" x14ac:dyDescent="0.25">
      <c r="A29" s="117" t="s">
        <v>30</v>
      </c>
      <c r="B29" s="161">
        <v>11006</v>
      </c>
      <c r="C29" s="344" t="s">
        <v>170</v>
      </c>
      <c r="D29" s="345"/>
      <c r="E29" s="221" t="s">
        <v>31</v>
      </c>
      <c r="F29" s="280"/>
    </row>
    <row r="30" spans="1:6" ht="51" x14ac:dyDescent="0.25">
      <c r="A30" s="162" t="s">
        <v>32</v>
      </c>
      <c r="B30" s="31" t="str">
        <f>+'2'!F44</f>
        <v xml:space="preserve"> Գլոբալ հիմնադրամի աջակցությամբ իրականացվող «Հայաստանի Հանրապետությունում ՄԻԱՎ/ՁԻԱՀ-ի դեմ պայքարի ազգային ծրագրին աջակցություն» դրամաշնորհային շարունակության ծրագիր</v>
      </c>
      <c r="C30" s="221"/>
      <c r="D30" s="221"/>
      <c r="E30" s="221"/>
      <c r="F30" s="280"/>
    </row>
    <row r="31" spans="1:6" ht="76.5" x14ac:dyDescent="0.25">
      <c r="A31" s="162" t="s">
        <v>33</v>
      </c>
      <c r="B31" s="31" t="s">
        <v>118</v>
      </c>
      <c r="C31" s="221"/>
      <c r="D31" s="221"/>
      <c r="E31" s="221"/>
      <c r="F31" s="280"/>
    </row>
    <row r="32" spans="1:6" x14ac:dyDescent="0.25">
      <c r="A32" s="117" t="s">
        <v>34</v>
      </c>
      <c r="B32" s="31" t="s">
        <v>5</v>
      </c>
      <c r="C32" s="221"/>
      <c r="D32" s="221"/>
      <c r="E32" s="221"/>
      <c r="F32" s="280"/>
    </row>
    <row r="33" spans="1:6" ht="25.5" x14ac:dyDescent="0.25">
      <c r="A33" s="117" t="s">
        <v>35</v>
      </c>
      <c r="B33" s="31" t="s">
        <v>168</v>
      </c>
      <c r="C33" s="221"/>
      <c r="D33" s="221"/>
      <c r="E33" s="221"/>
      <c r="F33" s="280"/>
    </row>
    <row r="34" spans="1:6" x14ac:dyDescent="0.25">
      <c r="A34" s="216" t="s">
        <v>36</v>
      </c>
      <c r="B34" s="217"/>
      <c r="C34" s="217"/>
      <c r="D34" s="217"/>
      <c r="E34" s="221"/>
      <c r="F34" s="280"/>
    </row>
    <row r="35" spans="1:6" x14ac:dyDescent="0.25">
      <c r="A35" s="282" t="s">
        <v>111</v>
      </c>
      <c r="B35" s="283"/>
      <c r="C35" s="343">
        <v>10</v>
      </c>
      <c r="D35" s="343"/>
      <c r="E35" s="221">
        <v>10</v>
      </c>
      <c r="F35" s="280"/>
    </row>
    <row r="36" spans="1:6" x14ac:dyDescent="0.25">
      <c r="A36" s="282" t="s">
        <v>112</v>
      </c>
      <c r="B36" s="283"/>
      <c r="C36" s="343">
        <v>8000</v>
      </c>
      <c r="D36" s="343"/>
      <c r="E36" s="221">
        <v>8000</v>
      </c>
      <c r="F36" s="280"/>
    </row>
    <row r="37" spans="1:6" ht="15.6" customHeight="1" thickBot="1" x14ac:dyDescent="0.3">
      <c r="A37" s="286" t="s">
        <v>37</v>
      </c>
      <c r="B37" s="287"/>
      <c r="C37" s="288">
        <f>+'3'!D30</f>
        <v>250000</v>
      </c>
      <c r="D37" s="288"/>
      <c r="E37" s="288">
        <f>+'3'!G30</f>
        <v>250000</v>
      </c>
      <c r="F37" s="289"/>
    </row>
    <row r="38" spans="1:6" ht="15.6" hidden="1" customHeight="1" x14ac:dyDescent="0.25">
      <c r="A38" s="66"/>
      <c r="B38" s="119"/>
      <c r="C38" s="119"/>
      <c r="D38" s="119"/>
      <c r="E38" s="157"/>
      <c r="F38" s="158"/>
    </row>
    <row r="39" spans="1:6" ht="47.45" hidden="1" customHeight="1" x14ac:dyDescent="0.25">
      <c r="A39" s="85" t="s">
        <v>29</v>
      </c>
      <c r="B39" s="86">
        <v>1053</v>
      </c>
      <c r="C39" s="202"/>
      <c r="D39" s="202"/>
      <c r="E39" s="275" t="s">
        <v>44</v>
      </c>
      <c r="F39" s="274"/>
    </row>
    <row r="40" spans="1:6" hidden="1" x14ac:dyDescent="0.25">
      <c r="A40" s="61" t="s">
        <v>30</v>
      </c>
      <c r="B40" s="62">
        <v>11008</v>
      </c>
      <c r="C40" s="204"/>
      <c r="D40" s="204"/>
      <c r="E40" s="293" t="s">
        <v>31</v>
      </c>
      <c r="F40" s="294"/>
    </row>
    <row r="41" spans="1:6" ht="51" hidden="1" x14ac:dyDescent="0.25">
      <c r="A41" s="63" t="s">
        <v>32</v>
      </c>
      <c r="B41" s="64" t="s">
        <v>87</v>
      </c>
      <c r="C41" s="205"/>
      <c r="D41" s="205"/>
      <c r="E41" s="292"/>
      <c r="F41" s="291"/>
    </row>
    <row r="42" spans="1:6" ht="63.75" hidden="1" x14ac:dyDescent="0.25">
      <c r="A42" s="63" t="s">
        <v>33</v>
      </c>
      <c r="B42" s="64" t="s">
        <v>89</v>
      </c>
      <c r="C42" s="205"/>
      <c r="D42" s="205"/>
      <c r="E42" s="292"/>
      <c r="F42" s="291"/>
    </row>
    <row r="43" spans="1:6" hidden="1" x14ac:dyDescent="0.25">
      <c r="A43" s="65" t="s">
        <v>34</v>
      </c>
      <c r="B43" s="64" t="s">
        <v>5</v>
      </c>
      <c r="C43" s="205"/>
      <c r="D43" s="205"/>
      <c r="E43" s="292"/>
      <c r="F43" s="291"/>
    </row>
    <row r="44" spans="1:6" ht="25.5" hidden="1" x14ac:dyDescent="0.25">
      <c r="A44" s="66" t="s">
        <v>35</v>
      </c>
      <c r="B44" s="64" t="s">
        <v>90</v>
      </c>
      <c r="C44" s="205"/>
      <c r="D44" s="205"/>
      <c r="E44" s="292"/>
      <c r="F44" s="291"/>
    </row>
    <row r="45" spans="1:6" hidden="1" x14ac:dyDescent="0.25">
      <c r="A45" s="308" t="s">
        <v>36</v>
      </c>
      <c r="B45" s="316"/>
      <c r="C45" s="206"/>
      <c r="D45" s="206"/>
      <c r="E45" s="306"/>
      <c r="F45" s="307"/>
    </row>
    <row r="46" spans="1:6" hidden="1" x14ac:dyDescent="0.25">
      <c r="A46" s="317" t="s">
        <v>121</v>
      </c>
      <c r="B46" s="318"/>
      <c r="C46" s="119"/>
      <c r="D46" s="119"/>
      <c r="E46" s="306">
        <v>40</v>
      </c>
      <c r="F46" s="307"/>
    </row>
    <row r="47" spans="1:6" hidden="1" x14ac:dyDescent="0.25">
      <c r="A47" s="317" t="s">
        <v>123</v>
      </c>
      <c r="B47" s="318"/>
      <c r="C47" s="119"/>
      <c r="D47" s="119"/>
      <c r="E47" s="306">
        <v>1</v>
      </c>
      <c r="F47" s="307"/>
    </row>
    <row r="48" spans="1:6" ht="15.6" hidden="1" customHeight="1" thickBot="1" x14ac:dyDescent="0.3">
      <c r="A48" s="300" t="s">
        <v>37</v>
      </c>
      <c r="B48" s="301"/>
      <c r="C48" s="207"/>
      <c r="D48" s="207"/>
      <c r="E48" s="278">
        <f>+'2'!H53</f>
        <v>0</v>
      </c>
      <c r="F48" s="279"/>
    </row>
    <row r="49" spans="1:6" ht="13.5" hidden="1" thickBot="1" x14ac:dyDescent="0.3"/>
    <row r="50" spans="1:6" ht="18" hidden="1" customHeight="1" x14ac:dyDescent="0.25">
      <c r="A50" s="314" t="s">
        <v>29</v>
      </c>
      <c r="B50" s="312">
        <v>1053</v>
      </c>
      <c r="C50" s="202"/>
      <c r="D50" s="202"/>
      <c r="E50" s="275" t="s">
        <v>44</v>
      </c>
      <c r="F50" s="274"/>
    </row>
    <row r="51" spans="1:6" ht="54" hidden="1" customHeight="1" x14ac:dyDescent="0.25">
      <c r="A51" s="315"/>
      <c r="B51" s="313"/>
      <c r="C51" s="203"/>
      <c r="D51" s="203"/>
      <c r="E51" s="319"/>
      <c r="F51" s="320"/>
    </row>
    <row r="52" spans="1:6" hidden="1" x14ac:dyDescent="0.25">
      <c r="A52" s="61" t="s">
        <v>30</v>
      </c>
      <c r="B52" s="62">
        <v>11010</v>
      </c>
      <c r="C52" s="204"/>
      <c r="D52" s="204"/>
      <c r="E52" s="293" t="s">
        <v>31</v>
      </c>
      <c r="F52" s="294"/>
    </row>
    <row r="53" spans="1:6" hidden="1" x14ac:dyDescent="0.25">
      <c r="A53" s="63" t="s">
        <v>32</v>
      </c>
      <c r="B53" s="64" t="e">
        <f>+'2'!F62</f>
        <v>#REF!</v>
      </c>
      <c r="C53" s="205"/>
      <c r="D53" s="205"/>
      <c r="E53" s="292"/>
      <c r="F53" s="291"/>
    </row>
    <row r="54" spans="1:6" hidden="1" x14ac:dyDescent="0.25">
      <c r="A54" s="63" t="s">
        <v>33</v>
      </c>
      <c r="B54" s="64" t="e">
        <f>+'1'!#REF!</f>
        <v>#REF!</v>
      </c>
      <c r="C54" s="205"/>
      <c r="D54" s="205"/>
      <c r="E54" s="292"/>
      <c r="F54" s="291"/>
    </row>
    <row r="55" spans="1:6" hidden="1" x14ac:dyDescent="0.25">
      <c r="A55" s="65" t="s">
        <v>34</v>
      </c>
      <c r="B55" s="64" t="s">
        <v>5</v>
      </c>
      <c r="C55" s="205"/>
      <c r="D55" s="205"/>
      <c r="E55" s="292"/>
      <c r="F55" s="291"/>
    </row>
    <row r="56" spans="1:6" ht="25.5" hidden="1" x14ac:dyDescent="0.25">
      <c r="A56" s="66" t="s">
        <v>35</v>
      </c>
      <c r="B56" s="64" t="s">
        <v>146</v>
      </c>
      <c r="C56" s="205"/>
      <c r="D56" s="205"/>
      <c r="E56" s="292"/>
      <c r="F56" s="291"/>
    </row>
    <row r="57" spans="1:6" hidden="1" x14ac:dyDescent="0.25">
      <c r="A57" s="296" t="s">
        <v>36</v>
      </c>
      <c r="B57" s="297"/>
      <c r="C57" s="206"/>
      <c r="D57" s="206"/>
      <c r="E57" s="306"/>
      <c r="F57" s="307"/>
    </row>
    <row r="58" spans="1:6" ht="21.6" hidden="1" customHeight="1" thickBot="1" x14ac:dyDescent="0.3">
      <c r="A58" s="304" t="s">
        <v>147</v>
      </c>
      <c r="B58" s="305"/>
      <c r="C58" s="208"/>
      <c r="D58" s="208"/>
      <c r="E58" s="302">
        <v>-12</v>
      </c>
      <c r="F58" s="303"/>
    </row>
    <row r="59" spans="1:6" ht="15.6" hidden="1" customHeight="1" thickBot="1" x14ac:dyDescent="0.3">
      <c r="A59" s="300" t="s">
        <v>37</v>
      </c>
      <c r="B59" s="301"/>
      <c r="C59" s="207"/>
      <c r="D59" s="207"/>
      <c r="E59" s="298">
        <f>+'2'!H62</f>
        <v>0</v>
      </c>
      <c r="F59" s="299"/>
    </row>
    <row r="60" spans="1:6" ht="13.5" hidden="1" thickBot="1" x14ac:dyDescent="0.3"/>
    <row r="61" spans="1:6" ht="75" hidden="1" customHeight="1" x14ac:dyDescent="0.25">
      <c r="A61" s="159" t="s">
        <v>29</v>
      </c>
      <c r="B61" s="160">
        <v>1053</v>
      </c>
      <c r="C61" s="209"/>
      <c r="D61" s="209"/>
      <c r="E61" s="273" t="s">
        <v>44</v>
      </c>
      <c r="F61" s="274"/>
    </row>
    <row r="62" spans="1:6" hidden="1" x14ac:dyDescent="0.25">
      <c r="A62" s="117" t="s">
        <v>30</v>
      </c>
      <c r="B62" s="161">
        <v>11011</v>
      </c>
      <c r="C62" s="161"/>
      <c r="D62" s="161"/>
      <c r="E62" s="221" t="s">
        <v>31</v>
      </c>
      <c r="F62" s="280"/>
    </row>
    <row r="63" spans="1:6" hidden="1" x14ac:dyDescent="0.25">
      <c r="A63" s="162" t="s">
        <v>32</v>
      </c>
      <c r="B63" s="31" t="e">
        <f>+'2'!F71</f>
        <v>#REF!</v>
      </c>
      <c r="C63" s="31"/>
      <c r="D63" s="31"/>
      <c r="E63" s="221"/>
      <c r="F63" s="280"/>
    </row>
    <row r="64" spans="1:6" hidden="1" x14ac:dyDescent="0.25">
      <c r="A64" s="162" t="s">
        <v>33</v>
      </c>
      <c r="B64" s="31" t="e">
        <f>+'1'!#REF!</f>
        <v>#REF!</v>
      </c>
      <c r="C64" s="31"/>
      <c r="D64" s="31"/>
      <c r="E64" s="221"/>
      <c r="F64" s="280"/>
    </row>
    <row r="65" spans="1:6" hidden="1" x14ac:dyDescent="0.25">
      <c r="A65" s="117" t="s">
        <v>34</v>
      </c>
      <c r="B65" s="31" t="s">
        <v>5</v>
      </c>
      <c r="C65" s="31"/>
      <c r="D65" s="31"/>
      <c r="E65" s="221"/>
      <c r="F65" s="280"/>
    </row>
    <row r="66" spans="1:6" ht="25.5" hidden="1" x14ac:dyDescent="0.25">
      <c r="A66" s="117" t="s">
        <v>35</v>
      </c>
      <c r="B66" s="31" t="s">
        <v>117</v>
      </c>
      <c r="C66" s="31"/>
      <c r="D66" s="31"/>
      <c r="E66" s="221"/>
      <c r="F66" s="280"/>
    </row>
    <row r="67" spans="1:6" hidden="1" x14ac:dyDescent="0.25">
      <c r="A67" s="216" t="s">
        <v>36</v>
      </c>
      <c r="B67" s="217"/>
      <c r="C67" s="168"/>
      <c r="D67" s="168"/>
      <c r="E67" s="217"/>
      <c r="F67" s="281"/>
    </row>
    <row r="68" spans="1:6" ht="37.5" hidden="1" customHeight="1" x14ac:dyDescent="0.25">
      <c r="A68" s="282" t="s">
        <v>120</v>
      </c>
      <c r="B68" s="283"/>
      <c r="C68" s="171"/>
      <c r="D68" s="171"/>
      <c r="E68" s="284"/>
      <c r="F68" s="285"/>
    </row>
    <row r="69" spans="1:6" ht="15.6" hidden="1" customHeight="1" thickBot="1" x14ac:dyDescent="0.3">
      <c r="A69" s="286" t="s">
        <v>37</v>
      </c>
      <c r="B69" s="287"/>
      <c r="C69" s="172"/>
      <c r="D69" s="172"/>
      <c r="E69" s="288">
        <f>'2'!H71</f>
        <v>0</v>
      </c>
      <c r="F69" s="289"/>
    </row>
    <row r="70" spans="1:6" ht="13.5" hidden="1" thickBot="1" x14ac:dyDescent="0.3"/>
    <row r="71" spans="1:6" ht="57" hidden="1" customHeight="1" x14ac:dyDescent="0.25">
      <c r="A71" s="85" t="s">
        <v>29</v>
      </c>
      <c r="B71" s="86">
        <v>1053</v>
      </c>
      <c r="C71" s="202"/>
      <c r="D71" s="202"/>
      <c r="E71" s="275" t="s">
        <v>44</v>
      </c>
      <c r="F71" s="274"/>
    </row>
    <row r="72" spans="1:6" hidden="1" x14ac:dyDescent="0.25">
      <c r="A72" s="61" t="s">
        <v>30</v>
      </c>
      <c r="B72" s="62">
        <v>11012</v>
      </c>
      <c r="C72" s="204"/>
      <c r="D72" s="204"/>
      <c r="E72" s="293" t="s">
        <v>31</v>
      </c>
      <c r="F72" s="294"/>
    </row>
    <row r="73" spans="1:6" ht="51" hidden="1" x14ac:dyDescent="0.25">
      <c r="A73" s="63" t="s">
        <v>32</v>
      </c>
      <c r="B73" s="64" t="str">
        <f>+B30</f>
        <v xml:space="preserve"> Գլոբալ հիմնադրամի աջակցությամբ իրականացվող «Հայաստանի Հանրապետությունում ՄԻԱՎ/ՁԻԱՀ-ի դեմ պայքարի ազգային ծրագրին աջակցություն» դրամաշնորհային շարունակության ծրագիր</v>
      </c>
      <c r="C73" s="205"/>
      <c r="D73" s="205"/>
      <c r="E73" s="292"/>
      <c r="F73" s="291"/>
    </row>
    <row r="74" spans="1:6" ht="63.75" hidden="1" x14ac:dyDescent="0.25">
      <c r="A74" s="63" t="s">
        <v>33</v>
      </c>
      <c r="B74" s="64" t="s">
        <v>113</v>
      </c>
      <c r="C74" s="205"/>
      <c r="D74" s="205"/>
      <c r="E74" s="292"/>
      <c r="F74" s="291"/>
    </row>
    <row r="75" spans="1:6" hidden="1" x14ac:dyDescent="0.25">
      <c r="A75" s="65" t="s">
        <v>34</v>
      </c>
      <c r="B75" s="64" t="s">
        <v>5</v>
      </c>
      <c r="C75" s="205"/>
      <c r="D75" s="205"/>
      <c r="E75" s="292"/>
      <c r="F75" s="291"/>
    </row>
    <row r="76" spans="1:6" ht="25.5" hidden="1" x14ac:dyDescent="0.25">
      <c r="A76" s="66" t="s">
        <v>35</v>
      </c>
      <c r="B76" s="64" t="s">
        <v>124</v>
      </c>
      <c r="C76" s="205"/>
      <c r="D76" s="205"/>
      <c r="E76" s="292"/>
      <c r="F76" s="291"/>
    </row>
    <row r="77" spans="1:6" hidden="1" x14ac:dyDescent="0.25">
      <c r="A77" s="308" t="s">
        <v>36</v>
      </c>
      <c r="B77" s="309"/>
      <c r="C77" s="206"/>
      <c r="D77" s="206"/>
      <c r="E77" s="292"/>
      <c r="F77" s="291"/>
    </row>
    <row r="78" spans="1:6" hidden="1" x14ac:dyDescent="0.25">
      <c r="A78" s="310" t="s">
        <v>119</v>
      </c>
      <c r="B78" s="311"/>
      <c r="C78" s="210"/>
      <c r="D78" s="210"/>
      <c r="E78" s="292">
        <v>8000</v>
      </c>
      <c r="F78" s="291"/>
    </row>
    <row r="79" spans="1:6" ht="15.6" hidden="1" customHeight="1" thickBot="1" x14ac:dyDescent="0.3">
      <c r="A79" s="276" t="s">
        <v>37</v>
      </c>
      <c r="B79" s="277"/>
      <c r="C79" s="207"/>
      <c r="D79" s="207"/>
      <c r="E79" s="278">
        <f>+'2'!H80</f>
        <v>0</v>
      </c>
      <c r="F79" s="279"/>
    </row>
    <row r="80" spans="1:6" ht="13.5" hidden="1" thickBot="1" x14ac:dyDescent="0.3"/>
    <row r="81" spans="1:6" ht="52.5" hidden="1" customHeight="1" x14ac:dyDescent="0.25">
      <c r="A81" s="85" t="s">
        <v>29</v>
      </c>
      <c r="B81" s="86">
        <v>1053</v>
      </c>
      <c r="C81" s="202"/>
      <c r="D81" s="202"/>
      <c r="E81" s="275" t="s">
        <v>44</v>
      </c>
      <c r="F81" s="274"/>
    </row>
    <row r="82" spans="1:6" hidden="1" x14ac:dyDescent="0.25">
      <c r="A82" s="61" t="s">
        <v>30</v>
      </c>
      <c r="B82" s="163" t="e">
        <f>+'1'!#REF!</f>
        <v>#REF!</v>
      </c>
      <c r="C82" s="211"/>
      <c r="D82" s="211"/>
      <c r="E82" s="293" t="s">
        <v>31</v>
      </c>
      <c r="F82" s="294"/>
    </row>
    <row r="83" spans="1:6" ht="81" hidden="1" customHeight="1" x14ac:dyDescent="0.25">
      <c r="A83" s="63" t="s">
        <v>32</v>
      </c>
      <c r="B83" s="64" t="e">
        <f>+'1'!#REF!</f>
        <v>#REF!</v>
      </c>
      <c r="C83" s="205"/>
      <c r="D83" s="205"/>
      <c r="E83" s="292"/>
      <c r="F83" s="291"/>
    </row>
    <row r="84" spans="1:6" ht="48" hidden="1" customHeight="1" x14ac:dyDescent="0.25">
      <c r="A84" s="63" t="s">
        <v>33</v>
      </c>
      <c r="B84" s="64" t="e">
        <f>+'1'!#REF!</f>
        <v>#REF!</v>
      </c>
      <c r="C84" s="205"/>
      <c r="D84" s="205"/>
      <c r="E84" s="292"/>
      <c r="F84" s="291"/>
    </row>
    <row r="85" spans="1:6" ht="36.75" hidden="1" customHeight="1" x14ac:dyDescent="0.25">
      <c r="A85" s="65" t="s">
        <v>34</v>
      </c>
      <c r="B85" s="64" t="s">
        <v>148</v>
      </c>
      <c r="C85" s="205"/>
      <c r="D85" s="205"/>
      <c r="E85" s="292"/>
      <c r="F85" s="291"/>
    </row>
    <row r="86" spans="1:6" ht="37.5" hidden="1" customHeight="1" x14ac:dyDescent="0.25">
      <c r="A86" s="66" t="s">
        <v>155</v>
      </c>
      <c r="B86" s="68" t="s">
        <v>124</v>
      </c>
      <c r="C86" s="205"/>
      <c r="D86" s="205"/>
      <c r="E86" s="292"/>
      <c r="F86" s="291"/>
    </row>
    <row r="87" spans="1:6" hidden="1" x14ac:dyDescent="0.25">
      <c r="A87" s="295" t="s">
        <v>36</v>
      </c>
      <c r="B87" s="295"/>
      <c r="C87" s="212"/>
      <c r="D87" s="212"/>
      <c r="E87" s="292"/>
      <c r="F87" s="291"/>
    </row>
    <row r="88" spans="1:6" ht="10.9" hidden="1" customHeight="1" x14ac:dyDescent="0.25">
      <c r="A88" s="83"/>
      <c r="B88" s="69" t="s">
        <v>93</v>
      </c>
      <c r="C88" s="213"/>
      <c r="D88" s="213"/>
      <c r="E88" s="290">
        <v>10</v>
      </c>
      <c r="F88" s="291"/>
    </row>
    <row r="89" spans="1:6" ht="10.9" hidden="1" customHeight="1" x14ac:dyDescent="0.25">
      <c r="A89" s="84"/>
      <c r="B89" s="67" t="s">
        <v>94</v>
      </c>
      <c r="C89" s="214"/>
      <c r="D89" s="214"/>
      <c r="E89" s="292">
        <v>10</v>
      </c>
      <c r="F89" s="291"/>
    </row>
    <row r="90" spans="1:6" ht="10.9" hidden="1" customHeight="1" x14ac:dyDescent="0.25">
      <c r="A90" s="84"/>
      <c r="B90" s="67" t="s">
        <v>95</v>
      </c>
      <c r="C90" s="214"/>
      <c r="D90" s="214"/>
      <c r="E90" s="292">
        <v>150</v>
      </c>
      <c r="F90" s="291"/>
    </row>
    <row r="91" spans="1:6" ht="10.9" hidden="1" customHeight="1" x14ac:dyDescent="0.25">
      <c r="A91" s="84"/>
      <c r="B91" s="67" t="s">
        <v>96</v>
      </c>
      <c r="C91" s="214"/>
      <c r="D91" s="214"/>
      <c r="E91" s="292">
        <v>1</v>
      </c>
      <c r="F91" s="291"/>
    </row>
    <row r="92" spans="1:6" ht="10.9" hidden="1" customHeight="1" x14ac:dyDescent="0.25">
      <c r="A92" s="84"/>
      <c r="B92" s="67" t="s">
        <v>97</v>
      </c>
      <c r="C92" s="214"/>
      <c r="D92" s="214"/>
      <c r="E92" s="292">
        <v>1</v>
      </c>
      <c r="F92" s="291"/>
    </row>
    <row r="93" spans="1:6" ht="10.9" hidden="1" customHeight="1" x14ac:dyDescent="0.25">
      <c r="A93" s="84"/>
      <c r="B93" s="67" t="s">
        <v>98</v>
      </c>
      <c r="C93" s="214"/>
      <c r="D93" s="214"/>
      <c r="E93" s="292">
        <v>1</v>
      </c>
      <c r="F93" s="291"/>
    </row>
    <row r="94" spans="1:6" ht="10.9" hidden="1" customHeight="1" x14ac:dyDescent="0.25">
      <c r="A94" s="84"/>
      <c r="B94" s="67" t="s">
        <v>99</v>
      </c>
      <c r="C94" s="214"/>
      <c r="D94" s="214"/>
      <c r="E94" s="292">
        <v>5</v>
      </c>
      <c r="F94" s="291"/>
    </row>
    <row r="95" spans="1:6" ht="10.9" hidden="1" customHeight="1" x14ac:dyDescent="0.25">
      <c r="A95" s="84"/>
      <c r="B95" s="67" t="s">
        <v>122</v>
      </c>
      <c r="C95" s="214"/>
      <c r="D95" s="214"/>
      <c r="E95" s="292">
        <v>1</v>
      </c>
      <c r="F95" s="291"/>
    </row>
    <row r="96" spans="1:6" ht="10.9" hidden="1" customHeight="1" x14ac:dyDescent="0.25">
      <c r="A96" s="84"/>
      <c r="B96" s="67" t="s">
        <v>125</v>
      </c>
      <c r="C96" s="214"/>
      <c r="D96" s="214"/>
      <c r="E96" s="292">
        <v>1</v>
      </c>
      <c r="F96" s="291"/>
    </row>
    <row r="97" spans="1:6" ht="10.9" hidden="1" customHeight="1" x14ac:dyDescent="0.25">
      <c r="A97" s="84"/>
      <c r="B97" s="67" t="s">
        <v>116</v>
      </c>
      <c r="C97" s="214"/>
      <c r="D97" s="214"/>
      <c r="E97" s="292">
        <v>2</v>
      </c>
      <c r="F97" s="291"/>
    </row>
    <row r="98" spans="1:6" ht="15.6" hidden="1" customHeight="1" thickBot="1" x14ac:dyDescent="0.3">
      <c r="A98" s="276" t="s">
        <v>37</v>
      </c>
      <c r="B98" s="277"/>
      <c r="C98" s="207"/>
      <c r="D98" s="207"/>
      <c r="E98" s="278">
        <f>+'2'!H89</f>
        <v>0</v>
      </c>
      <c r="F98" s="279"/>
    </row>
  </sheetData>
  <mergeCells count="127">
    <mergeCell ref="C30:D30"/>
    <mergeCell ref="C31:D31"/>
    <mergeCell ref="C32:D32"/>
    <mergeCell ref="C33:D33"/>
    <mergeCell ref="C34:D34"/>
    <mergeCell ref="C35:D35"/>
    <mergeCell ref="C36:D36"/>
    <mergeCell ref="C37:D37"/>
    <mergeCell ref="A27:A28"/>
    <mergeCell ref="B27:B28"/>
    <mergeCell ref="C29:D29"/>
    <mergeCell ref="C27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A14:F14"/>
    <mergeCell ref="A15:A16"/>
    <mergeCell ref="B15:B16"/>
    <mergeCell ref="A22:B22"/>
    <mergeCell ref="A24:B24"/>
    <mergeCell ref="E17:F17"/>
    <mergeCell ref="E19:F19"/>
    <mergeCell ref="E20:F20"/>
    <mergeCell ref="E21:F21"/>
    <mergeCell ref="E22:F22"/>
    <mergeCell ref="C24:D24"/>
    <mergeCell ref="C19:D19"/>
    <mergeCell ref="C20:D20"/>
    <mergeCell ref="C21:D21"/>
    <mergeCell ref="C22:D22"/>
    <mergeCell ref="C15:F16"/>
    <mergeCell ref="C17:D17"/>
    <mergeCell ref="E24:F24"/>
    <mergeCell ref="A23:B23"/>
    <mergeCell ref="C23:D23"/>
    <mergeCell ref="E23:F23"/>
    <mergeCell ref="A1:F1"/>
    <mergeCell ref="A8:F8"/>
    <mergeCell ref="A9:F9"/>
    <mergeCell ref="B11:F11"/>
    <mergeCell ref="B12:F12"/>
    <mergeCell ref="A5:F5"/>
    <mergeCell ref="A4:F4"/>
    <mergeCell ref="A2:F2"/>
    <mergeCell ref="A3:F3"/>
    <mergeCell ref="E40:F40"/>
    <mergeCell ref="E41:F41"/>
    <mergeCell ref="E42:F42"/>
    <mergeCell ref="E43:F43"/>
    <mergeCell ref="A34:B34"/>
    <mergeCell ref="A37:B37"/>
    <mergeCell ref="B50:B51"/>
    <mergeCell ref="A50:A51"/>
    <mergeCell ref="A35:B35"/>
    <mergeCell ref="A36:B36"/>
    <mergeCell ref="E44:F44"/>
    <mergeCell ref="A45:B45"/>
    <mergeCell ref="E45:F45"/>
    <mergeCell ref="A46:B46"/>
    <mergeCell ref="E46:F46"/>
    <mergeCell ref="A47:B47"/>
    <mergeCell ref="E47:F47"/>
    <mergeCell ref="A48:B48"/>
    <mergeCell ref="E48:F48"/>
    <mergeCell ref="E39:F39"/>
    <mergeCell ref="E50:F51"/>
    <mergeCell ref="A79:B79"/>
    <mergeCell ref="E79:F79"/>
    <mergeCell ref="A77:B77"/>
    <mergeCell ref="E77:F77"/>
    <mergeCell ref="A78:B78"/>
    <mergeCell ref="E78:F78"/>
    <mergeCell ref="E72:F72"/>
    <mergeCell ref="E73:F73"/>
    <mergeCell ref="E74:F74"/>
    <mergeCell ref="E75:F75"/>
    <mergeCell ref="E76:F76"/>
    <mergeCell ref="A57:B57"/>
    <mergeCell ref="E52:F52"/>
    <mergeCell ref="E59:F59"/>
    <mergeCell ref="A59:B59"/>
    <mergeCell ref="E58:F58"/>
    <mergeCell ref="A58:B58"/>
    <mergeCell ref="E57:F57"/>
    <mergeCell ref="E56:F56"/>
    <mergeCell ref="E55:F55"/>
    <mergeCell ref="E54:F54"/>
    <mergeCell ref="E53:F53"/>
    <mergeCell ref="E85:F85"/>
    <mergeCell ref="E86:F86"/>
    <mergeCell ref="A87:B87"/>
    <mergeCell ref="E87:F87"/>
    <mergeCell ref="E90:F90"/>
    <mergeCell ref="E91:F91"/>
    <mergeCell ref="E92:F92"/>
    <mergeCell ref="E93:F93"/>
    <mergeCell ref="E94:F94"/>
    <mergeCell ref="E61:F61"/>
    <mergeCell ref="E71:F71"/>
    <mergeCell ref="E81:F81"/>
    <mergeCell ref="A98:B98"/>
    <mergeCell ref="E98:F98"/>
    <mergeCell ref="E62:F62"/>
    <mergeCell ref="E63:F63"/>
    <mergeCell ref="E64:F64"/>
    <mergeCell ref="E65:F65"/>
    <mergeCell ref="E66:F66"/>
    <mergeCell ref="A67:B67"/>
    <mergeCell ref="E67:F67"/>
    <mergeCell ref="A68:B68"/>
    <mergeCell ref="E68:F68"/>
    <mergeCell ref="A69:B69"/>
    <mergeCell ref="E69:F69"/>
    <mergeCell ref="E88:F88"/>
    <mergeCell ref="E97:F97"/>
    <mergeCell ref="E89:F89"/>
    <mergeCell ref="E82:F82"/>
    <mergeCell ref="E83:F83"/>
    <mergeCell ref="E84:F84"/>
    <mergeCell ref="E95:F95"/>
    <mergeCell ref="E96:F96"/>
  </mergeCells>
  <pageMargins left="0.70866141732283472" right="0.70866141732283472" top="0.74803149606299213" bottom="0.16" header="0.31496062992125984" footer="0.31496062992125984"/>
  <pageSetup scale="95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6"/>
  <sheetViews>
    <sheetView tabSelected="1" topLeftCell="A19" zoomScaleNormal="100" zoomScaleSheetLayoutView="80" workbookViewId="0">
      <selection activeCell="B32" sqref="B32"/>
    </sheetView>
  </sheetViews>
  <sheetFormatPr defaultColWidth="9" defaultRowHeight="12.75" x14ac:dyDescent="0.25"/>
  <cols>
    <col min="1" max="1" width="28.5703125" style="21" customWidth="1"/>
    <col min="2" max="2" width="47.5703125" style="21" customWidth="1"/>
    <col min="3" max="4" width="18.140625" style="21" customWidth="1"/>
    <col min="5" max="5" width="15.5703125" style="21" customWidth="1"/>
    <col min="6" max="6" width="17.7109375" style="87" customWidth="1"/>
    <col min="7" max="8" width="28.28515625" style="21" customWidth="1"/>
    <col min="9" max="12" width="9" style="21"/>
    <col min="13" max="13" width="10.85546875" style="21" customWidth="1"/>
    <col min="14" max="16384" width="9" style="21"/>
  </cols>
  <sheetData>
    <row r="1" spans="1:12" s="150" customFormat="1" ht="17.25" customHeight="1" x14ac:dyDescent="0.25">
      <c r="F1" s="57" t="s">
        <v>109</v>
      </c>
      <c r="G1" s="19"/>
      <c r="I1" s="151"/>
      <c r="J1" s="151"/>
      <c r="K1" s="151"/>
      <c r="L1" s="151"/>
    </row>
    <row r="2" spans="1:12" s="150" customFormat="1" ht="17.25" customHeight="1" x14ac:dyDescent="0.25">
      <c r="F2" s="57" t="s">
        <v>38</v>
      </c>
      <c r="G2" s="18"/>
      <c r="I2" s="151"/>
      <c r="J2" s="151"/>
      <c r="K2" s="151"/>
      <c r="L2" s="151"/>
    </row>
    <row r="3" spans="1:12" s="1" customFormat="1" ht="16.5" customHeight="1" x14ac:dyDescent="0.25">
      <c r="A3" s="150"/>
      <c r="B3" s="150"/>
      <c r="C3" s="150"/>
      <c r="D3" s="150"/>
      <c r="E3" s="150"/>
      <c r="F3" s="57" t="s">
        <v>158</v>
      </c>
      <c r="G3" s="18"/>
      <c r="H3" s="3"/>
      <c r="I3" s="3"/>
      <c r="J3" s="3"/>
    </row>
    <row r="4" spans="1:12" s="1" customFormat="1" ht="16.5" customHeight="1" x14ac:dyDescent="0.25">
      <c r="A4" s="150"/>
      <c r="B4" s="150"/>
      <c r="C4" s="150"/>
      <c r="D4" s="150"/>
      <c r="E4" s="150"/>
      <c r="F4" s="57" t="s">
        <v>0</v>
      </c>
      <c r="G4" s="18"/>
      <c r="H4" s="3"/>
      <c r="I4" s="3"/>
      <c r="J4" s="3"/>
    </row>
    <row r="5" spans="1:12" s="1" customFormat="1" ht="55.5" customHeight="1" x14ac:dyDescent="0.25">
      <c r="A5" s="255" t="s">
        <v>165</v>
      </c>
      <c r="B5" s="255"/>
      <c r="C5" s="255"/>
      <c r="D5" s="255"/>
      <c r="E5" s="255"/>
      <c r="F5" s="255"/>
      <c r="G5" s="20"/>
      <c r="H5" s="4"/>
      <c r="I5" s="4"/>
      <c r="J5" s="4"/>
    </row>
    <row r="7" spans="1:12" ht="20.25" customHeight="1" x14ac:dyDescent="0.25">
      <c r="A7" s="352" t="s">
        <v>79</v>
      </c>
      <c r="B7" s="352"/>
      <c r="C7" s="352"/>
      <c r="D7" s="352"/>
      <c r="E7" s="352"/>
      <c r="F7" s="352"/>
    </row>
    <row r="8" spans="1:12" ht="20.25" customHeight="1" x14ac:dyDescent="0.25">
      <c r="A8" s="164"/>
      <c r="B8" s="164"/>
      <c r="C8" s="173"/>
      <c r="D8" s="173"/>
      <c r="E8" s="164"/>
      <c r="F8" s="165" t="s">
        <v>80</v>
      </c>
    </row>
    <row r="10" spans="1:12" ht="10.9" customHeight="1" x14ac:dyDescent="0.25">
      <c r="A10" s="322" t="s">
        <v>39</v>
      </c>
      <c r="B10" s="322"/>
      <c r="C10" s="322"/>
      <c r="D10" s="322"/>
      <c r="E10" s="322"/>
      <c r="F10" s="322"/>
    </row>
    <row r="11" spans="1:12" ht="13.5" thickBot="1" x14ac:dyDescent="0.3"/>
    <row r="12" spans="1:12" ht="21.75" customHeight="1" x14ac:dyDescent="0.25">
      <c r="A12" s="152" t="s">
        <v>26</v>
      </c>
      <c r="B12" s="323" t="s">
        <v>27</v>
      </c>
      <c r="C12" s="324"/>
      <c r="D12" s="324"/>
      <c r="E12" s="324"/>
      <c r="F12" s="325"/>
    </row>
    <row r="13" spans="1:12" ht="28.5" customHeight="1" thickBot="1" x14ac:dyDescent="0.3">
      <c r="A13" s="153">
        <v>1053</v>
      </c>
      <c r="B13" s="326" t="s">
        <v>102</v>
      </c>
      <c r="C13" s="327"/>
      <c r="D13" s="327"/>
      <c r="E13" s="327"/>
      <c r="F13" s="328"/>
    </row>
    <row r="14" spans="1:12" x14ac:dyDescent="0.25">
      <c r="A14" s="154"/>
      <c r="B14" s="155"/>
      <c r="C14" s="155"/>
      <c r="D14" s="155"/>
      <c r="E14" s="155"/>
      <c r="F14" s="156"/>
    </row>
    <row r="15" spans="1:12" ht="24" customHeight="1" thickBot="1" x14ac:dyDescent="0.3">
      <c r="A15" s="329" t="s">
        <v>28</v>
      </c>
      <c r="B15" s="330"/>
      <c r="C15" s="330"/>
      <c r="D15" s="330"/>
      <c r="E15" s="330"/>
      <c r="F15" s="331"/>
    </row>
    <row r="16" spans="1:12" ht="13.9" customHeight="1" x14ac:dyDescent="0.25">
      <c r="A16" s="332" t="s">
        <v>29</v>
      </c>
      <c r="B16" s="334">
        <v>1053</v>
      </c>
      <c r="C16" s="353" t="s">
        <v>44</v>
      </c>
      <c r="D16" s="353"/>
      <c r="E16" s="353"/>
      <c r="F16" s="354"/>
    </row>
    <row r="17" spans="1:6" ht="49.5" customHeight="1" x14ac:dyDescent="0.25">
      <c r="A17" s="333"/>
      <c r="B17" s="335"/>
      <c r="C17" s="355"/>
      <c r="D17" s="355"/>
      <c r="E17" s="355"/>
      <c r="F17" s="356"/>
    </row>
    <row r="18" spans="1:6" ht="21.75" customHeight="1" x14ac:dyDescent="0.25">
      <c r="A18" s="117" t="s">
        <v>30</v>
      </c>
      <c r="B18" s="161">
        <v>11004</v>
      </c>
      <c r="C18" s="343" t="s">
        <v>170</v>
      </c>
      <c r="D18" s="343"/>
      <c r="E18" s="221" t="s">
        <v>31</v>
      </c>
      <c r="F18" s="280"/>
    </row>
    <row r="19" spans="1:6" ht="51" customHeight="1" x14ac:dyDescent="0.25">
      <c r="A19" s="162" t="s">
        <v>32</v>
      </c>
      <c r="B19" s="31" t="s">
        <v>104</v>
      </c>
      <c r="C19" s="104"/>
      <c r="D19" s="104"/>
      <c r="E19" s="104"/>
      <c r="F19" s="215"/>
    </row>
    <row r="20" spans="1:6" ht="38.25" x14ac:dyDescent="0.25">
      <c r="A20" s="162" t="s">
        <v>33</v>
      </c>
      <c r="B20" s="31" t="s">
        <v>91</v>
      </c>
      <c r="C20" s="221"/>
      <c r="D20" s="221"/>
      <c r="E20" s="221"/>
      <c r="F20" s="280"/>
    </row>
    <row r="21" spans="1:6" ht="25.5" customHeight="1" x14ac:dyDescent="0.25">
      <c r="A21" s="117" t="s">
        <v>34</v>
      </c>
      <c r="B21" s="31" t="s">
        <v>5</v>
      </c>
      <c r="C21" s="221"/>
      <c r="D21" s="221"/>
      <c r="E21" s="221"/>
      <c r="F21" s="280"/>
    </row>
    <row r="22" spans="1:6" ht="38.25" customHeight="1" x14ac:dyDescent="0.25">
      <c r="A22" s="117" t="s">
        <v>35</v>
      </c>
      <c r="B22" s="31" t="s">
        <v>92</v>
      </c>
      <c r="C22" s="221"/>
      <c r="D22" s="221"/>
      <c r="E22" s="221"/>
      <c r="F22" s="280"/>
    </row>
    <row r="23" spans="1:6" x14ac:dyDescent="0.25">
      <c r="A23" s="216" t="s">
        <v>36</v>
      </c>
      <c r="B23" s="217"/>
      <c r="C23" s="217"/>
      <c r="D23" s="217"/>
      <c r="E23" s="217"/>
      <c r="F23" s="281"/>
    </row>
    <row r="24" spans="1:6" ht="54.75" customHeight="1" x14ac:dyDescent="0.25">
      <c r="A24" s="341" t="s">
        <v>171</v>
      </c>
      <c r="B24" s="342"/>
      <c r="C24" s="221"/>
      <c r="D24" s="221"/>
      <c r="E24" s="221"/>
      <c r="F24" s="280"/>
    </row>
    <row r="25" spans="1:6" ht="23.25" customHeight="1" thickBot="1" x14ac:dyDescent="0.3">
      <c r="A25" s="286" t="s">
        <v>37</v>
      </c>
      <c r="B25" s="287"/>
      <c r="C25" s="288">
        <v>-250000</v>
      </c>
      <c r="D25" s="288"/>
      <c r="E25" s="288">
        <v>-250000</v>
      </c>
      <c r="F25" s="289"/>
    </row>
    <row r="26" spans="1:6" ht="13.5" thickBot="1" x14ac:dyDescent="0.3">
      <c r="A26" s="155"/>
      <c r="B26" s="155"/>
      <c r="C26" s="155"/>
      <c r="D26" s="155"/>
      <c r="E26" s="155"/>
      <c r="F26" s="155"/>
    </row>
    <row r="27" spans="1:6" ht="53.25" customHeight="1" x14ac:dyDescent="0.25">
      <c r="A27" s="159" t="s">
        <v>29</v>
      </c>
      <c r="B27" s="160">
        <v>1053</v>
      </c>
      <c r="C27" s="357" t="s">
        <v>44</v>
      </c>
      <c r="D27" s="358"/>
      <c r="E27" s="358"/>
      <c r="F27" s="359"/>
    </row>
    <row r="28" spans="1:6" x14ac:dyDescent="0.25">
      <c r="A28" s="117" t="s">
        <v>30</v>
      </c>
      <c r="B28" s="161">
        <v>11006</v>
      </c>
      <c r="C28" s="343" t="s">
        <v>170</v>
      </c>
      <c r="D28" s="343"/>
      <c r="E28" s="221" t="s">
        <v>31</v>
      </c>
      <c r="F28" s="280"/>
    </row>
    <row r="29" spans="1:6" ht="51" x14ac:dyDescent="0.25">
      <c r="A29" s="162" t="s">
        <v>32</v>
      </c>
      <c r="B29" s="31" t="s">
        <v>110</v>
      </c>
      <c r="C29" s="221"/>
      <c r="D29" s="221"/>
      <c r="E29" s="221"/>
      <c r="F29" s="280"/>
    </row>
    <row r="30" spans="1:6" ht="76.5" x14ac:dyDescent="0.25">
      <c r="A30" s="162" t="s">
        <v>33</v>
      </c>
      <c r="B30" s="31" t="s">
        <v>118</v>
      </c>
      <c r="C30" s="221"/>
      <c r="D30" s="221"/>
      <c r="E30" s="221"/>
      <c r="F30" s="280"/>
    </row>
    <row r="31" spans="1:6" x14ac:dyDescent="0.25">
      <c r="A31" s="117" t="s">
        <v>34</v>
      </c>
      <c r="B31" s="31" t="s">
        <v>5</v>
      </c>
      <c r="C31" s="221"/>
      <c r="D31" s="221"/>
      <c r="E31" s="221"/>
      <c r="F31" s="280"/>
    </row>
    <row r="32" spans="1:6" ht="25.5" x14ac:dyDescent="0.25">
      <c r="A32" s="117" t="s">
        <v>35</v>
      </c>
      <c r="B32" s="31" t="s">
        <v>168</v>
      </c>
      <c r="C32" s="221"/>
      <c r="D32" s="221"/>
      <c r="E32" s="221"/>
      <c r="F32" s="280"/>
    </row>
    <row r="33" spans="1:6" x14ac:dyDescent="0.25">
      <c r="A33" s="216" t="s">
        <v>36</v>
      </c>
      <c r="B33" s="217"/>
      <c r="C33" s="221"/>
      <c r="D33" s="221"/>
      <c r="E33" s="221"/>
      <c r="F33" s="280"/>
    </row>
    <row r="34" spans="1:6" x14ac:dyDescent="0.25">
      <c r="A34" s="282" t="s">
        <v>111</v>
      </c>
      <c r="B34" s="283"/>
      <c r="C34" s="221">
        <v>10</v>
      </c>
      <c r="D34" s="221"/>
      <c r="E34" s="221">
        <v>10</v>
      </c>
      <c r="F34" s="280"/>
    </row>
    <row r="35" spans="1:6" x14ac:dyDescent="0.25">
      <c r="A35" s="282" t="s">
        <v>112</v>
      </c>
      <c r="B35" s="283"/>
      <c r="C35" s="221">
        <v>8000</v>
      </c>
      <c r="D35" s="221"/>
      <c r="E35" s="221">
        <v>8000</v>
      </c>
      <c r="F35" s="280"/>
    </row>
    <row r="36" spans="1:6" ht="15.6" customHeight="1" thickBot="1" x14ac:dyDescent="0.3">
      <c r="A36" s="286" t="s">
        <v>37</v>
      </c>
      <c r="B36" s="287"/>
      <c r="C36" s="288">
        <v>250000</v>
      </c>
      <c r="D36" s="288"/>
      <c r="E36" s="288">
        <v>250000</v>
      </c>
      <c r="F36" s="289"/>
    </row>
    <row r="37" spans="1:6" ht="15.6" hidden="1" customHeight="1" x14ac:dyDescent="0.25">
      <c r="A37" s="66"/>
      <c r="B37" s="119"/>
      <c r="C37" s="119"/>
      <c r="D37" s="119"/>
      <c r="E37" s="157"/>
      <c r="F37" s="158"/>
    </row>
    <row r="38" spans="1:6" ht="44.25" hidden="1" customHeight="1" x14ac:dyDescent="0.25">
      <c r="A38" s="85" t="s">
        <v>29</v>
      </c>
      <c r="B38" s="86">
        <v>1053</v>
      </c>
      <c r="C38" s="202"/>
      <c r="D38" s="202"/>
      <c r="E38" s="275" t="s">
        <v>44</v>
      </c>
      <c r="F38" s="274"/>
    </row>
    <row r="39" spans="1:6" ht="17.25" hidden="1" customHeight="1" x14ac:dyDescent="0.25">
      <c r="A39" s="61" t="s">
        <v>30</v>
      </c>
      <c r="B39" s="62">
        <v>11008</v>
      </c>
      <c r="C39" s="204"/>
      <c r="D39" s="204"/>
      <c r="E39" s="293" t="s">
        <v>31</v>
      </c>
      <c r="F39" s="294"/>
    </row>
    <row r="40" spans="1:6" ht="51" hidden="1" x14ac:dyDescent="0.25">
      <c r="A40" s="63" t="s">
        <v>32</v>
      </c>
      <c r="B40" s="64" t="s">
        <v>87</v>
      </c>
      <c r="C40" s="205"/>
      <c r="D40" s="205"/>
      <c r="E40" s="292"/>
      <c r="F40" s="291"/>
    </row>
    <row r="41" spans="1:6" ht="63.75" hidden="1" x14ac:dyDescent="0.25">
      <c r="A41" s="63" t="s">
        <v>33</v>
      </c>
      <c r="B41" s="64" t="s">
        <v>89</v>
      </c>
      <c r="C41" s="205"/>
      <c r="D41" s="205"/>
      <c r="E41" s="292"/>
      <c r="F41" s="291"/>
    </row>
    <row r="42" spans="1:6" hidden="1" x14ac:dyDescent="0.25">
      <c r="A42" s="65" t="s">
        <v>34</v>
      </c>
      <c r="B42" s="64" t="s">
        <v>5</v>
      </c>
      <c r="C42" s="205"/>
      <c r="D42" s="205"/>
      <c r="E42" s="292"/>
      <c r="F42" s="291"/>
    </row>
    <row r="43" spans="1:6" ht="25.5" hidden="1" x14ac:dyDescent="0.25">
      <c r="A43" s="66" t="s">
        <v>35</v>
      </c>
      <c r="B43" s="64" t="s">
        <v>90</v>
      </c>
      <c r="C43" s="205"/>
      <c r="D43" s="205"/>
      <c r="E43" s="292"/>
      <c r="F43" s="291"/>
    </row>
    <row r="44" spans="1:6" hidden="1" x14ac:dyDescent="0.25">
      <c r="A44" s="308" t="s">
        <v>36</v>
      </c>
      <c r="B44" s="316"/>
      <c r="C44" s="206"/>
      <c r="D44" s="206"/>
      <c r="E44" s="306"/>
      <c r="F44" s="307"/>
    </row>
    <row r="45" spans="1:6" hidden="1" x14ac:dyDescent="0.25">
      <c r="A45" s="317" t="s">
        <v>121</v>
      </c>
      <c r="B45" s="318"/>
      <c r="C45" s="119"/>
      <c r="D45" s="119"/>
      <c r="E45" s="306">
        <v>40</v>
      </c>
      <c r="F45" s="307"/>
    </row>
    <row r="46" spans="1:6" hidden="1" x14ac:dyDescent="0.25">
      <c r="A46" s="317" t="s">
        <v>123</v>
      </c>
      <c r="B46" s="318"/>
      <c r="C46" s="119"/>
      <c r="D46" s="119"/>
      <c r="E46" s="306">
        <v>1</v>
      </c>
      <c r="F46" s="307"/>
    </row>
    <row r="47" spans="1:6" ht="15.6" hidden="1" customHeight="1" thickBot="1" x14ac:dyDescent="0.3">
      <c r="A47" s="300" t="s">
        <v>37</v>
      </c>
      <c r="B47" s="301"/>
      <c r="C47" s="207"/>
      <c r="D47" s="207"/>
      <c r="E47" s="278"/>
      <c r="F47" s="279"/>
    </row>
    <row r="48" spans="1:6" ht="13.5" hidden="1" thickBot="1" x14ac:dyDescent="0.3">
      <c r="F48" s="21"/>
    </row>
    <row r="49" spans="1:6" ht="55.5" hidden="1" customHeight="1" x14ac:dyDescent="0.25">
      <c r="A49" s="85" t="s">
        <v>29</v>
      </c>
      <c r="B49" s="86">
        <v>1053</v>
      </c>
      <c r="C49" s="202"/>
      <c r="D49" s="202"/>
      <c r="E49" s="275" t="s">
        <v>44</v>
      </c>
      <c r="F49" s="274"/>
    </row>
    <row r="50" spans="1:6" hidden="1" x14ac:dyDescent="0.25">
      <c r="A50" s="61" t="s">
        <v>30</v>
      </c>
      <c r="B50" s="62">
        <v>11010</v>
      </c>
      <c r="C50" s="204"/>
      <c r="D50" s="204"/>
      <c r="E50" s="293" t="s">
        <v>31</v>
      </c>
      <c r="F50" s="294"/>
    </row>
    <row r="51" spans="1:6" ht="63.75" hidden="1" x14ac:dyDescent="0.25">
      <c r="A51" s="63" t="s">
        <v>32</v>
      </c>
      <c r="B51" s="64" t="s">
        <v>129</v>
      </c>
      <c r="C51" s="205"/>
      <c r="D51" s="205"/>
      <c r="E51" s="292"/>
      <c r="F51" s="291"/>
    </row>
    <row r="52" spans="1:6" ht="78.75" hidden="1" customHeight="1" x14ac:dyDescent="0.25">
      <c r="A52" s="63" t="s">
        <v>33</v>
      </c>
      <c r="B52" s="64" t="s">
        <v>132</v>
      </c>
      <c r="C52" s="205"/>
      <c r="D52" s="205"/>
      <c r="E52" s="292"/>
      <c r="F52" s="291"/>
    </row>
    <row r="53" spans="1:6" ht="21" hidden="1" customHeight="1" x14ac:dyDescent="0.25">
      <c r="A53" s="65" t="s">
        <v>34</v>
      </c>
      <c r="B53" s="64" t="s">
        <v>5</v>
      </c>
      <c r="C53" s="205"/>
      <c r="D53" s="205"/>
      <c r="E53" s="292"/>
      <c r="F53" s="291"/>
    </row>
    <row r="54" spans="1:6" ht="25.5" hidden="1" x14ac:dyDescent="0.25">
      <c r="A54" s="66" t="s">
        <v>35</v>
      </c>
      <c r="B54" s="64" t="s">
        <v>146</v>
      </c>
      <c r="C54" s="205"/>
      <c r="D54" s="205"/>
      <c r="E54" s="292"/>
      <c r="F54" s="291"/>
    </row>
    <row r="55" spans="1:6" hidden="1" x14ac:dyDescent="0.25">
      <c r="A55" s="296" t="s">
        <v>36</v>
      </c>
      <c r="B55" s="297"/>
      <c r="C55" s="206"/>
      <c r="D55" s="206"/>
      <c r="E55" s="306"/>
      <c r="F55" s="307"/>
    </row>
    <row r="56" spans="1:6" ht="21.6" hidden="1" customHeight="1" thickBot="1" x14ac:dyDescent="0.3">
      <c r="A56" s="304" t="s">
        <v>147</v>
      </c>
      <c r="B56" s="305"/>
      <c r="C56" s="208"/>
      <c r="D56" s="208"/>
      <c r="E56" s="302">
        <v>-12</v>
      </c>
      <c r="F56" s="303"/>
    </row>
    <row r="57" spans="1:6" ht="15.6" hidden="1" customHeight="1" thickBot="1" x14ac:dyDescent="0.3">
      <c r="A57" s="300" t="s">
        <v>37</v>
      </c>
      <c r="B57" s="301"/>
      <c r="C57" s="207"/>
      <c r="D57" s="207"/>
      <c r="E57" s="298"/>
      <c r="F57" s="299"/>
    </row>
    <row r="58" spans="1:6" ht="13.5" hidden="1" thickBot="1" x14ac:dyDescent="0.3">
      <c r="F58" s="21"/>
    </row>
    <row r="59" spans="1:6" ht="54" hidden="1" customHeight="1" x14ac:dyDescent="0.25">
      <c r="A59" s="159" t="s">
        <v>29</v>
      </c>
      <c r="B59" s="160">
        <v>1053</v>
      </c>
      <c r="C59" s="209"/>
      <c r="D59" s="209"/>
      <c r="E59" s="273" t="s">
        <v>44</v>
      </c>
      <c r="F59" s="274"/>
    </row>
    <row r="60" spans="1:6" ht="18.75" hidden="1" customHeight="1" x14ac:dyDescent="0.25">
      <c r="A60" s="117" t="s">
        <v>30</v>
      </c>
      <c r="B60" s="161">
        <v>11011</v>
      </c>
      <c r="C60" s="161"/>
      <c r="D60" s="161"/>
      <c r="E60" s="221" t="s">
        <v>31</v>
      </c>
      <c r="F60" s="280"/>
    </row>
    <row r="61" spans="1:6" ht="63.75" hidden="1" x14ac:dyDescent="0.25">
      <c r="A61" s="162" t="s">
        <v>32</v>
      </c>
      <c r="B61" s="31" t="s">
        <v>130</v>
      </c>
      <c r="C61" s="31"/>
      <c r="D61" s="31"/>
      <c r="E61" s="221"/>
      <c r="F61" s="280"/>
    </row>
    <row r="62" spans="1:6" ht="52.5" hidden="1" customHeight="1" x14ac:dyDescent="0.25">
      <c r="A62" s="162" t="s">
        <v>33</v>
      </c>
      <c r="B62" s="31" t="s">
        <v>144</v>
      </c>
      <c r="C62" s="31"/>
      <c r="D62" s="31"/>
      <c r="E62" s="221"/>
      <c r="F62" s="280"/>
    </row>
    <row r="63" spans="1:6" hidden="1" x14ac:dyDescent="0.25">
      <c r="A63" s="117" t="s">
        <v>34</v>
      </c>
      <c r="B63" s="31" t="s">
        <v>5</v>
      </c>
      <c r="C63" s="31"/>
      <c r="D63" s="31"/>
      <c r="E63" s="221"/>
      <c r="F63" s="280"/>
    </row>
    <row r="64" spans="1:6" ht="25.5" hidden="1" x14ac:dyDescent="0.25">
      <c r="A64" s="117" t="s">
        <v>35</v>
      </c>
      <c r="B64" s="31" t="s">
        <v>117</v>
      </c>
      <c r="C64" s="31"/>
      <c r="D64" s="31"/>
      <c r="E64" s="221"/>
      <c r="F64" s="280"/>
    </row>
    <row r="65" spans="1:6" hidden="1" x14ac:dyDescent="0.25">
      <c r="A65" s="216" t="s">
        <v>36</v>
      </c>
      <c r="B65" s="217"/>
      <c r="C65" s="168"/>
      <c r="D65" s="168"/>
      <c r="E65" s="217"/>
      <c r="F65" s="281"/>
    </row>
    <row r="66" spans="1:6" ht="33" hidden="1" customHeight="1" x14ac:dyDescent="0.25">
      <c r="A66" s="282" t="s">
        <v>120</v>
      </c>
      <c r="B66" s="283"/>
      <c r="C66" s="171"/>
      <c r="D66" s="171"/>
      <c r="E66" s="284"/>
      <c r="F66" s="285"/>
    </row>
    <row r="67" spans="1:6" ht="26.25" hidden="1" customHeight="1" thickBot="1" x14ac:dyDescent="0.3">
      <c r="A67" s="286" t="s">
        <v>37</v>
      </c>
      <c r="B67" s="287"/>
      <c r="C67" s="172"/>
      <c r="D67" s="172"/>
      <c r="E67" s="288"/>
      <c r="F67" s="289"/>
    </row>
    <row r="68" spans="1:6" ht="13.5" hidden="1" thickBot="1" x14ac:dyDescent="0.3">
      <c r="F68" s="21"/>
    </row>
    <row r="69" spans="1:6" ht="45" hidden="1" customHeight="1" x14ac:dyDescent="0.25">
      <c r="A69" s="85" t="s">
        <v>29</v>
      </c>
      <c r="B69" s="86">
        <v>1053</v>
      </c>
      <c r="C69" s="202"/>
      <c r="D69" s="202"/>
      <c r="E69" s="275" t="s">
        <v>44</v>
      </c>
      <c r="F69" s="274"/>
    </row>
    <row r="70" spans="1:6" hidden="1" x14ac:dyDescent="0.25">
      <c r="A70" s="61" t="s">
        <v>30</v>
      </c>
      <c r="B70" s="62">
        <v>11012</v>
      </c>
      <c r="C70" s="204"/>
      <c r="D70" s="204"/>
      <c r="E70" s="293" t="s">
        <v>31</v>
      </c>
      <c r="F70" s="294"/>
    </row>
    <row r="71" spans="1:6" ht="51" hidden="1" x14ac:dyDescent="0.25">
      <c r="A71" s="63" t="s">
        <v>32</v>
      </c>
      <c r="B71" s="64" t="s">
        <v>110</v>
      </c>
      <c r="C71" s="205"/>
      <c r="D71" s="205"/>
      <c r="E71" s="292"/>
      <c r="F71" s="291"/>
    </row>
    <row r="72" spans="1:6" ht="63.75" hidden="1" x14ac:dyDescent="0.25">
      <c r="A72" s="63" t="s">
        <v>33</v>
      </c>
      <c r="B72" s="64" t="s">
        <v>113</v>
      </c>
      <c r="C72" s="205"/>
      <c r="D72" s="205"/>
      <c r="E72" s="292"/>
      <c r="F72" s="291"/>
    </row>
    <row r="73" spans="1:6" hidden="1" x14ac:dyDescent="0.25">
      <c r="A73" s="65" t="s">
        <v>34</v>
      </c>
      <c r="B73" s="64" t="s">
        <v>5</v>
      </c>
      <c r="C73" s="205"/>
      <c r="D73" s="205"/>
      <c r="E73" s="292"/>
      <c r="F73" s="291"/>
    </row>
    <row r="74" spans="1:6" ht="25.5" hidden="1" x14ac:dyDescent="0.25">
      <c r="A74" s="66" t="s">
        <v>35</v>
      </c>
      <c r="B74" s="64" t="s">
        <v>124</v>
      </c>
      <c r="C74" s="205"/>
      <c r="D74" s="205"/>
      <c r="E74" s="292"/>
      <c r="F74" s="291"/>
    </row>
    <row r="75" spans="1:6" hidden="1" x14ac:dyDescent="0.25">
      <c r="A75" s="308" t="s">
        <v>36</v>
      </c>
      <c r="B75" s="309"/>
      <c r="C75" s="206"/>
      <c r="D75" s="206"/>
      <c r="E75" s="292"/>
      <c r="F75" s="291"/>
    </row>
    <row r="76" spans="1:6" ht="19.5" hidden="1" customHeight="1" x14ac:dyDescent="0.25">
      <c r="A76" s="310" t="s">
        <v>119</v>
      </c>
      <c r="B76" s="311"/>
      <c r="C76" s="210"/>
      <c r="D76" s="210"/>
      <c r="E76" s="292">
        <v>8000</v>
      </c>
      <c r="F76" s="291"/>
    </row>
    <row r="77" spans="1:6" ht="15.6" hidden="1" customHeight="1" thickBot="1" x14ac:dyDescent="0.3">
      <c r="A77" s="276" t="s">
        <v>37</v>
      </c>
      <c r="B77" s="277"/>
      <c r="C77" s="207"/>
      <c r="D77" s="207"/>
      <c r="E77" s="278"/>
      <c r="F77" s="279"/>
    </row>
    <row r="78" spans="1:6" ht="13.5" hidden="1" thickBot="1" x14ac:dyDescent="0.3">
      <c r="F78" s="21"/>
    </row>
    <row r="79" spans="1:6" ht="48.75" hidden="1" customHeight="1" x14ac:dyDescent="0.25">
      <c r="A79" s="85" t="s">
        <v>29</v>
      </c>
      <c r="B79" s="86">
        <v>1053</v>
      </c>
      <c r="C79" s="202"/>
      <c r="D79" s="202"/>
      <c r="E79" s="275" t="s">
        <v>44</v>
      </c>
      <c r="F79" s="274"/>
    </row>
    <row r="80" spans="1:6" hidden="1" x14ac:dyDescent="0.25">
      <c r="A80" s="61" t="s">
        <v>30</v>
      </c>
      <c r="B80" s="163">
        <v>32004</v>
      </c>
      <c r="C80" s="211"/>
      <c r="D80" s="211"/>
      <c r="E80" s="293" t="s">
        <v>31</v>
      </c>
      <c r="F80" s="294"/>
    </row>
    <row r="81" spans="1:7" ht="82.5" hidden="1" customHeight="1" x14ac:dyDescent="0.25">
      <c r="A81" s="63" t="s">
        <v>32</v>
      </c>
      <c r="B81" s="64" t="s">
        <v>145</v>
      </c>
      <c r="C81" s="205"/>
      <c r="D81" s="205"/>
      <c r="E81" s="292"/>
      <c r="F81" s="291"/>
    </row>
    <row r="82" spans="1:7" ht="38.25" hidden="1" x14ac:dyDescent="0.25">
      <c r="A82" s="63" t="s">
        <v>33</v>
      </c>
      <c r="B82" s="64" t="s">
        <v>126</v>
      </c>
      <c r="C82" s="205"/>
      <c r="D82" s="205"/>
      <c r="E82" s="292"/>
      <c r="F82" s="291"/>
    </row>
    <row r="83" spans="1:7" ht="35.25" hidden="1" customHeight="1" x14ac:dyDescent="0.25">
      <c r="A83" s="65" t="s">
        <v>34</v>
      </c>
      <c r="B83" s="64" t="s">
        <v>148</v>
      </c>
      <c r="C83" s="205"/>
      <c r="D83" s="205"/>
      <c r="E83" s="292"/>
      <c r="F83" s="291"/>
    </row>
    <row r="84" spans="1:7" ht="36" hidden="1" customHeight="1" x14ac:dyDescent="0.25">
      <c r="A84" s="66" t="s">
        <v>155</v>
      </c>
      <c r="B84" s="68" t="s">
        <v>124</v>
      </c>
      <c r="C84" s="205"/>
      <c r="D84" s="205"/>
      <c r="E84" s="292"/>
      <c r="F84" s="291"/>
    </row>
    <row r="85" spans="1:7" hidden="1" x14ac:dyDescent="0.25">
      <c r="A85" s="295" t="s">
        <v>36</v>
      </c>
      <c r="B85" s="295"/>
      <c r="C85" s="212"/>
      <c r="D85" s="212"/>
      <c r="E85" s="292"/>
      <c r="F85" s="291"/>
    </row>
    <row r="86" spans="1:7" ht="15" hidden="1" customHeight="1" x14ac:dyDescent="0.25">
      <c r="A86" s="83"/>
      <c r="B86" s="69" t="s">
        <v>93</v>
      </c>
      <c r="C86" s="213"/>
      <c r="D86" s="213"/>
      <c r="E86" s="290">
        <v>10</v>
      </c>
      <c r="F86" s="291"/>
    </row>
    <row r="87" spans="1:7" ht="15" hidden="1" customHeight="1" x14ac:dyDescent="0.25">
      <c r="A87" s="83"/>
      <c r="B87" s="67" t="s">
        <v>94</v>
      </c>
      <c r="C87" s="214"/>
      <c r="D87" s="214"/>
      <c r="E87" s="292">
        <v>10</v>
      </c>
      <c r="F87" s="291"/>
    </row>
    <row r="88" spans="1:7" ht="15" hidden="1" customHeight="1" x14ac:dyDescent="0.25">
      <c r="A88" s="83"/>
      <c r="B88" s="67" t="s">
        <v>95</v>
      </c>
      <c r="C88" s="214"/>
      <c r="D88" s="214"/>
      <c r="E88" s="292">
        <v>150</v>
      </c>
      <c r="F88" s="291"/>
    </row>
    <row r="89" spans="1:7" ht="15" hidden="1" customHeight="1" x14ac:dyDescent="0.25">
      <c r="A89" s="83"/>
      <c r="B89" s="67" t="s">
        <v>96</v>
      </c>
      <c r="C89" s="214"/>
      <c r="D89" s="214"/>
      <c r="E89" s="292">
        <v>1</v>
      </c>
      <c r="F89" s="291"/>
    </row>
    <row r="90" spans="1:7" ht="15" hidden="1" customHeight="1" x14ac:dyDescent="0.25">
      <c r="A90" s="84"/>
      <c r="B90" s="67" t="s">
        <v>97</v>
      </c>
      <c r="C90" s="214"/>
      <c r="D90" s="214"/>
      <c r="E90" s="292">
        <v>1</v>
      </c>
      <c r="F90" s="291"/>
    </row>
    <row r="91" spans="1:7" ht="15" hidden="1" customHeight="1" x14ac:dyDescent="0.25">
      <c r="A91" s="84"/>
      <c r="B91" s="67" t="s">
        <v>98</v>
      </c>
      <c r="C91" s="214"/>
      <c r="D91" s="214"/>
      <c r="E91" s="292">
        <v>1</v>
      </c>
      <c r="F91" s="291"/>
    </row>
    <row r="92" spans="1:7" ht="15" hidden="1" customHeight="1" x14ac:dyDescent="0.25">
      <c r="A92" s="84"/>
      <c r="B92" s="67" t="s">
        <v>99</v>
      </c>
      <c r="C92" s="214"/>
      <c r="D92" s="214"/>
      <c r="E92" s="292">
        <v>5</v>
      </c>
      <c r="F92" s="291"/>
    </row>
    <row r="93" spans="1:7" ht="15" hidden="1" customHeight="1" x14ac:dyDescent="0.25">
      <c r="A93" s="84"/>
      <c r="B93" s="67" t="s">
        <v>122</v>
      </c>
      <c r="C93" s="214"/>
      <c r="D93" s="214"/>
      <c r="E93" s="292">
        <v>1</v>
      </c>
      <c r="F93" s="291"/>
    </row>
    <row r="94" spans="1:7" ht="15" hidden="1" customHeight="1" x14ac:dyDescent="0.25">
      <c r="A94" s="84"/>
      <c r="B94" s="67" t="s">
        <v>125</v>
      </c>
      <c r="C94" s="214"/>
      <c r="D94" s="214"/>
      <c r="E94" s="292">
        <v>1</v>
      </c>
      <c r="F94" s="291"/>
    </row>
    <row r="95" spans="1:7" ht="15" hidden="1" customHeight="1" x14ac:dyDescent="0.25">
      <c r="A95" s="84"/>
      <c r="B95" s="67" t="s">
        <v>116</v>
      </c>
      <c r="C95" s="214"/>
      <c r="D95" s="214"/>
      <c r="E95" s="292">
        <v>2</v>
      </c>
      <c r="F95" s="291"/>
    </row>
    <row r="96" spans="1:7" ht="15.6" hidden="1" customHeight="1" thickBot="1" x14ac:dyDescent="0.3">
      <c r="A96" s="276" t="s">
        <v>37</v>
      </c>
      <c r="B96" s="277"/>
      <c r="C96" s="207"/>
      <c r="D96" s="207"/>
      <c r="E96" s="278"/>
      <c r="F96" s="279"/>
      <c r="G96" s="166"/>
    </row>
  </sheetData>
  <mergeCells count="119">
    <mergeCell ref="C23:D23"/>
    <mergeCell ref="C33:D33"/>
    <mergeCell ref="C34:D34"/>
    <mergeCell ref="C35:D35"/>
    <mergeCell ref="E32:F32"/>
    <mergeCell ref="E29:F29"/>
    <mergeCell ref="E30:F30"/>
    <mergeCell ref="E31:F31"/>
    <mergeCell ref="E33:F33"/>
    <mergeCell ref="E34:F34"/>
    <mergeCell ref="E35:F35"/>
    <mergeCell ref="C27:F27"/>
    <mergeCell ref="E24:F24"/>
    <mergeCell ref="E38:F38"/>
    <mergeCell ref="A5:F5"/>
    <mergeCell ref="A7:F7"/>
    <mergeCell ref="A10:F10"/>
    <mergeCell ref="C30:D30"/>
    <mergeCell ref="C31:D31"/>
    <mergeCell ref="C32:D32"/>
    <mergeCell ref="E28:F28"/>
    <mergeCell ref="E25:F25"/>
    <mergeCell ref="A25:B25"/>
    <mergeCell ref="E21:F21"/>
    <mergeCell ref="E22:F22"/>
    <mergeCell ref="A23:B23"/>
    <mergeCell ref="C25:D25"/>
    <mergeCell ref="C28:D28"/>
    <mergeCell ref="C29:D29"/>
    <mergeCell ref="B12:F12"/>
    <mergeCell ref="B13:F13"/>
    <mergeCell ref="C16:F17"/>
    <mergeCell ref="C18:D18"/>
    <mergeCell ref="C20:D20"/>
    <mergeCell ref="C21:D21"/>
    <mergeCell ref="C22:D22"/>
    <mergeCell ref="A36:B36"/>
    <mergeCell ref="E53:F53"/>
    <mergeCell ref="E39:F39"/>
    <mergeCell ref="E40:F40"/>
    <mergeCell ref="A44:B44"/>
    <mergeCell ref="A47:B47"/>
    <mergeCell ref="E44:F44"/>
    <mergeCell ref="E47:F47"/>
    <mergeCell ref="E41:F41"/>
    <mergeCell ref="E42:F42"/>
    <mergeCell ref="E43:F43"/>
    <mergeCell ref="C24:D24"/>
    <mergeCell ref="A34:B34"/>
    <mergeCell ref="A35:B35"/>
    <mergeCell ref="C36:D36"/>
    <mergeCell ref="E69:F69"/>
    <mergeCell ref="A45:B45"/>
    <mergeCell ref="A46:B46"/>
    <mergeCell ref="E45:F45"/>
    <mergeCell ref="E46:F46"/>
    <mergeCell ref="E62:F62"/>
    <mergeCell ref="E60:F60"/>
    <mergeCell ref="E61:F61"/>
    <mergeCell ref="E59:F59"/>
    <mergeCell ref="E49:F49"/>
    <mergeCell ref="A57:B57"/>
    <mergeCell ref="E57:F57"/>
    <mergeCell ref="E54:F54"/>
    <mergeCell ref="A55:B55"/>
    <mergeCell ref="E55:F55"/>
    <mergeCell ref="A56:B56"/>
    <mergeCell ref="E56:F56"/>
    <mergeCell ref="E50:F50"/>
    <mergeCell ref="E51:F51"/>
    <mergeCell ref="E36:F36"/>
    <mergeCell ref="E52:F52"/>
    <mergeCell ref="A15:F15"/>
    <mergeCell ref="A16:A17"/>
    <mergeCell ref="B16:B17"/>
    <mergeCell ref="E18:F18"/>
    <mergeCell ref="E20:F20"/>
    <mergeCell ref="E83:F83"/>
    <mergeCell ref="E84:F84"/>
    <mergeCell ref="A77:B77"/>
    <mergeCell ref="E77:F77"/>
    <mergeCell ref="E80:F80"/>
    <mergeCell ref="E81:F81"/>
    <mergeCell ref="E82:F82"/>
    <mergeCell ref="E79:F79"/>
    <mergeCell ref="E70:F70"/>
    <mergeCell ref="E71:F71"/>
    <mergeCell ref="E72:F72"/>
    <mergeCell ref="E73:F73"/>
    <mergeCell ref="E74:F74"/>
    <mergeCell ref="A75:B75"/>
    <mergeCell ref="E75:F75"/>
    <mergeCell ref="A76:B76"/>
    <mergeCell ref="E76:F76"/>
    <mergeCell ref="A33:B33"/>
    <mergeCell ref="A24:B24"/>
    <mergeCell ref="E91:F91"/>
    <mergeCell ref="E92:F92"/>
    <mergeCell ref="E93:F93"/>
    <mergeCell ref="E94:F94"/>
    <mergeCell ref="E95:F95"/>
    <mergeCell ref="A96:B96"/>
    <mergeCell ref="E96:F96"/>
    <mergeCell ref="E23:F23"/>
    <mergeCell ref="A85:B85"/>
    <mergeCell ref="E85:F85"/>
    <mergeCell ref="E86:F86"/>
    <mergeCell ref="E87:F87"/>
    <mergeCell ref="E88:F88"/>
    <mergeCell ref="E89:F89"/>
    <mergeCell ref="E90:F90"/>
    <mergeCell ref="A65:B65"/>
    <mergeCell ref="A66:B66"/>
    <mergeCell ref="A67:B67"/>
    <mergeCell ref="E63:F63"/>
    <mergeCell ref="E64:F64"/>
    <mergeCell ref="E65:F65"/>
    <mergeCell ref="E66:F66"/>
    <mergeCell ref="E67:F67"/>
  </mergeCells>
  <pageMargins left="0.70866141732283472" right="0.70866141732283472" top="0.23" bottom="0.16" header="0.23" footer="0.16"/>
  <pageSetup scale="9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4-1</vt:lpstr>
      <vt:lpstr>4-2</vt:lpstr>
      <vt:lpstr>'1'!Print_Area</vt:lpstr>
      <vt:lpstr>'2'!Print_Area</vt:lpstr>
      <vt:lpstr>'3'!Print_Area</vt:lpstr>
      <vt:lpstr>'4-1'!Print_Area</vt:lpstr>
      <vt:lpstr>'4-2'!Print_Area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Serine Manukyan</dc:creator>
  <cp:lastModifiedBy>Ashkhen Vardanyan</cp:lastModifiedBy>
  <cp:lastPrinted>2020-10-05T08:35:44Z</cp:lastPrinted>
  <dcterms:created xsi:type="dcterms:W3CDTF">2019-11-14T10:39:21Z</dcterms:created>
  <dcterms:modified xsi:type="dcterms:W3CDTF">2021-07-20T11:50:51Z</dcterms:modified>
  <cp:keywords>https://mul2.gov.am/tasks/464924/oneclick/Havelvacner_revised_2021.xlsx?token=caaa97bba59d99b871ae762dbcfe61c2</cp:keywords>
</cp:coreProperties>
</file>