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Քաղշին - 41987\"/>
    </mc:Choice>
  </mc:AlternateContent>
  <bookViews>
    <workbookView xWindow="0" yWindow="0" windowWidth="28800" windowHeight="11430" activeTab="3"/>
  </bookViews>
  <sheets>
    <sheet name="1" sheetId="36" r:id="rId1"/>
    <sheet name="2" sheetId="44" r:id="rId2"/>
    <sheet name="3" sheetId="26" r:id="rId3"/>
    <sheet name="4" sheetId="43" r:id="rId4"/>
    <sheet name="6" sheetId="42" r:id="rId5"/>
    <sheet name="5" sheetId="27" r:id="rId6"/>
    <sheet name="7" sheetId="45" r:id="rId7"/>
    <sheet name="8" sheetId="46" r:id="rId8"/>
  </sheets>
  <definedNames>
    <definedName name="_GoBack" localSheetId="3">'4'!#REF!</definedName>
    <definedName name="_tab10" localSheetId="0">#REF!</definedName>
    <definedName name="_tab10" localSheetId="4">#REF!</definedName>
    <definedName name="_tab10">#REF!</definedName>
    <definedName name="_tab11" localSheetId="0">#REF!</definedName>
    <definedName name="_tab11" localSheetId="4">#REF!</definedName>
    <definedName name="_tab11">#REF!</definedName>
    <definedName name="_tab12" localSheetId="0">#REF!</definedName>
    <definedName name="_tab12" localSheetId="4">#REF!</definedName>
    <definedName name="_tab12">#REF!</definedName>
    <definedName name="_tab13" localSheetId="0">#REF!</definedName>
    <definedName name="_tab13" localSheetId="4">#REF!</definedName>
    <definedName name="_tab13">#REF!</definedName>
    <definedName name="_tab14" localSheetId="0">#REF!</definedName>
    <definedName name="_tab14" localSheetId="4">#REF!</definedName>
    <definedName name="_tab14">#REF!</definedName>
    <definedName name="_tab15" localSheetId="0">#REF!</definedName>
    <definedName name="_tab15" localSheetId="4">#REF!</definedName>
    <definedName name="_tab15">#REF!</definedName>
    <definedName name="_tab16" localSheetId="0">#REF!</definedName>
    <definedName name="_tab16" localSheetId="4">#REF!</definedName>
    <definedName name="_tab16">#REF!</definedName>
    <definedName name="_tab17" localSheetId="0">#REF!</definedName>
    <definedName name="_tab17" localSheetId="4">#REF!</definedName>
    <definedName name="_tab17">#REF!</definedName>
    <definedName name="_tab18" localSheetId="0">#REF!</definedName>
    <definedName name="_tab18" localSheetId="4">#REF!</definedName>
    <definedName name="_tab18">#REF!</definedName>
    <definedName name="_tab19" localSheetId="0">#REF!</definedName>
    <definedName name="_tab19" localSheetId="4">#REF!</definedName>
    <definedName name="_tab19">#REF!</definedName>
    <definedName name="_tab20" localSheetId="0">#REF!</definedName>
    <definedName name="_tab20" localSheetId="4">#REF!</definedName>
    <definedName name="_tab20">#REF!</definedName>
    <definedName name="_tab21" localSheetId="0">#REF!</definedName>
    <definedName name="_tab21" localSheetId="4">#REF!</definedName>
    <definedName name="_tab21">#REF!</definedName>
    <definedName name="_tab22" localSheetId="0">#REF!</definedName>
    <definedName name="_tab22" localSheetId="4">#REF!</definedName>
    <definedName name="_tab22">#REF!</definedName>
    <definedName name="_tab23" localSheetId="0">#REF!</definedName>
    <definedName name="_tab23" localSheetId="4">#REF!</definedName>
    <definedName name="_tab23">#REF!</definedName>
    <definedName name="_tab24" localSheetId="0">#REF!</definedName>
    <definedName name="_tab24" localSheetId="4">#REF!</definedName>
    <definedName name="_tab24">#REF!</definedName>
    <definedName name="_tab5" localSheetId="0">#REF!</definedName>
    <definedName name="_tab5" localSheetId="4">#REF!</definedName>
    <definedName name="_tab5">#REF!</definedName>
    <definedName name="_tab6" localSheetId="0">#REF!</definedName>
    <definedName name="_tab6" localSheetId="4">#REF!</definedName>
    <definedName name="_tab6">#REF!</definedName>
    <definedName name="_tab7" localSheetId="0">#REF!</definedName>
    <definedName name="_tab7" localSheetId="4">#REF!</definedName>
    <definedName name="_tab7">#REF!</definedName>
    <definedName name="_tab8" localSheetId="0">#REF!</definedName>
    <definedName name="_tab8" localSheetId="4">#REF!</definedName>
    <definedName name="_tab8">#REF!</definedName>
    <definedName name="_tab9" localSheetId="0">#REF!</definedName>
    <definedName name="_tab9" localSheetId="4">#REF!</definedName>
    <definedName name="_tab9">#REF!</definedName>
    <definedName name="par_count" localSheetId="0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4">#REF!</definedName>
    <definedName name="par4.12d">#REF!</definedName>
    <definedName name="par4.13s" localSheetId="0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4">#REF!</definedName>
    <definedName name="par4.19s">#REF!</definedName>
    <definedName name="par4.20f" localSheetId="0">#REF!</definedName>
    <definedName name="par4.20f" localSheetId="4">#REF!</definedName>
    <definedName name="par4.20f">#REF!</definedName>
    <definedName name="par4.21f" localSheetId="0">#REF!</definedName>
    <definedName name="par4.21f" localSheetId="4">#REF!</definedName>
    <definedName name="par4.21f">#REF!</definedName>
    <definedName name="par4.22" localSheetId="0">#REF!</definedName>
    <definedName name="par4.22" localSheetId="4">#REF!</definedName>
    <definedName name="par4.22">#REF!</definedName>
    <definedName name="par4.4" localSheetId="0">#REF!</definedName>
    <definedName name="par4.4" localSheetId="4">#REF!</definedName>
    <definedName name="par4.4">#REF!</definedName>
    <definedName name="par4.5" localSheetId="0">#REF!</definedName>
    <definedName name="par4.5" localSheetId="4">#REF!</definedName>
    <definedName name="par4.5">#REF!</definedName>
    <definedName name="par4.6s" localSheetId="0">#REF!</definedName>
    <definedName name="par4.6s" localSheetId="4">#REF!</definedName>
    <definedName name="par4.6s">#REF!</definedName>
    <definedName name="par4.7s" localSheetId="0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4">#REF!</definedName>
    <definedName name="par5.5">#REF!</definedName>
    <definedName name="par5.6" localSheetId="0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0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12" i="45" l="1"/>
  <c r="F13" i="43" l="1"/>
  <c r="H13" i="43"/>
  <c r="E13" i="43"/>
  <c r="D24" i="42" l="1"/>
  <c r="C24" i="42"/>
  <c r="C23" i="27"/>
  <c r="D23" i="27"/>
  <c r="E23" i="44" l="1"/>
  <c r="E19" i="44"/>
  <c r="D19" i="44"/>
  <c r="I17" i="45" l="1"/>
  <c r="G16" i="43"/>
  <c r="D18" i="44"/>
  <c r="D14" i="44" s="1"/>
  <c r="E18" i="44"/>
  <c r="G23" i="43" l="1"/>
  <c r="E25" i="44" l="1"/>
  <c r="E14" i="44" s="1"/>
  <c r="I34" i="45" l="1"/>
  <c r="G20" i="43"/>
  <c r="G13" i="43" s="1"/>
  <c r="G21" i="43"/>
  <c r="I46" i="45" l="1"/>
  <c r="I45" i="45"/>
  <c r="I42" i="45"/>
  <c r="I41" i="45"/>
  <c r="I40" i="45"/>
  <c r="I39" i="45"/>
  <c r="I37" i="45"/>
  <c r="I36" i="45"/>
  <c r="I15" i="45" l="1"/>
  <c r="I14" i="45" s="1"/>
  <c r="I13" i="45" s="1"/>
  <c r="G20" i="45"/>
  <c r="G21" i="45"/>
  <c r="G22" i="45"/>
  <c r="G23" i="45"/>
  <c r="G24" i="45"/>
  <c r="G25" i="45"/>
  <c r="G26" i="45"/>
  <c r="G27" i="45"/>
  <c r="G28" i="45"/>
  <c r="G29" i="45"/>
  <c r="G30" i="45"/>
  <c r="G31" i="45"/>
  <c r="G32" i="45"/>
  <c r="G33" i="45"/>
  <c r="G34" i="45"/>
  <c r="G35" i="45"/>
  <c r="G36" i="45"/>
  <c r="G37" i="45"/>
  <c r="G38" i="45"/>
  <c r="G39" i="45"/>
  <c r="G40" i="45"/>
  <c r="G41" i="45"/>
  <c r="G42" i="45"/>
  <c r="G43" i="45"/>
  <c r="G44" i="45"/>
  <c r="G45" i="45"/>
  <c r="G46" i="45"/>
  <c r="G47" i="45"/>
  <c r="G19" i="45"/>
  <c r="D14" i="43" l="1"/>
  <c r="D15" i="43"/>
  <c r="D16" i="43"/>
  <c r="D17" i="43"/>
  <c r="D18" i="43"/>
  <c r="D19" i="43"/>
  <c r="D20" i="43"/>
  <c r="D21" i="43"/>
  <c r="D22" i="43"/>
  <c r="D23" i="43"/>
  <c r="G27" i="26" l="1"/>
  <c r="H27" i="26"/>
  <c r="D27" i="27" l="1"/>
  <c r="F20" i="36"/>
  <c r="H45" i="26"/>
  <c r="E20" i="36"/>
  <c r="G45" i="26"/>
  <c r="C27" i="27"/>
  <c r="G26" i="26"/>
  <c r="H26" i="26"/>
  <c r="D43" i="42" l="1"/>
  <c r="D43" i="27"/>
  <c r="F34" i="36"/>
  <c r="F27" i="36" s="1"/>
  <c r="C43" i="27"/>
  <c r="C43" i="42"/>
  <c r="E34" i="36"/>
  <c r="G25" i="26"/>
  <c r="G24" i="26"/>
  <c r="G22" i="26" s="1"/>
  <c r="H24" i="26"/>
  <c r="H22" i="26" s="1"/>
  <c r="H25" i="26"/>
  <c r="E11" i="43"/>
  <c r="F11" i="43"/>
  <c r="F9" i="43" s="1"/>
  <c r="G11" i="43"/>
  <c r="G9" i="43" s="1"/>
  <c r="H11" i="43"/>
  <c r="D12" i="44"/>
  <c r="D10" i="44" s="1"/>
  <c r="E12" i="44"/>
  <c r="E10" i="44" s="1"/>
  <c r="H20" i="26" l="1"/>
  <c r="D28" i="42"/>
  <c r="G20" i="26"/>
  <c r="C28" i="42"/>
  <c r="D13" i="43"/>
  <c r="H9" i="43"/>
  <c r="E9" i="43"/>
  <c r="E27" i="36"/>
  <c r="E25" i="36" s="1"/>
  <c r="D11" i="43"/>
  <c r="G44" i="26"/>
  <c r="G42" i="26" s="1"/>
  <c r="G40" i="26" s="1"/>
  <c r="G38" i="26" s="1"/>
  <c r="G36" i="26" s="1"/>
  <c r="H44" i="26"/>
  <c r="H43" i="26" s="1"/>
  <c r="F25" i="36"/>
  <c r="E13" i="36"/>
  <c r="E11" i="36" s="1"/>
  <c r="F13" i="36"/>
  <c r="F11" i="36" s="1"/>
  <c r="D9" i="43" l="1"/>
  <c r="H42" i="26"/>
  <c r="H40" i="26" s="1"/>
  <c r="H38" i="26" s="1"/>
  <c r="H36" i="26" s="1"/>
  <c r="H32" i="26" s="1"/>
  <c r="H30" i="26" s="1"/>
  <c r="H28" i="26" s="1"/>
  <c r="G43" i="26"/>
  <c r="F10" i="36"/>
  <c r="E10" i="36"/>
  <c r="G34" i="26"/>
  <c r="G32" i="26"/>
  <c r="G30" i="26" s="1"/>
  <c r="G28" i="26" s="1"/>
  <c r="H34" i="26" l="1"/>
  <c r="G18" i="26" l="1"/>
  <c r="H18" i="26"/>
  <c r="H14" i="26" l="1"/>
  <c r="H12" i="26" s="1"/>
  <c r="H10" i="26" s="1"/>
  <c r="H9" i="26" s="1"/>
  <c r="H16" i="26"/>
  <c r="G14" i="26"/>
  <c r="G12" i="26" s="1"/>
  <c r="G10" i="26" s="1"/>
  <c r="G9" i="26" s="1"/>
  <c r="G16" i="26"/>
</calcChain>
</file>

<file path=xl/sharedStrings.xml><?xml version="1.0" encoding="utf-8"?>
<sst xmlns="http://schemas.openxmlformats.org/spreadsheetml/2006/main" count="431" uniqueCount="201">
  <si>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</si>
  <si>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</si>
  <si>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</si>
  <si>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</si>
  <si>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</si>
  <si>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</si>
  <si>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</si>
  <si>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</si>
  <si>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</si>
  <si>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</si>
  <si>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</si>
  <si>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</si>
  <si>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</si>
  <si>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</si>
  <si>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</si>
  <si>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</si>
  <si>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</si>
  <si>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</si>
  <si>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</si>
  <si>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</si>
  <si>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</si>
  <si>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</si>
  <si>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</si>
  <si>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</si>
  <si>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</si>
  <si>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</si>
  <si>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</si>
  <si>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</si>
  <si>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</si>
  <si>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</si>
  <si>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</si>
  <si>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</si>
  <si>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</si>
  <si>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</si>
  <si>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</si>
  <si>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</si>
  <si>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Ընդամենը</t>
  </si>
  <si>
    <t>Հավելված  № 3</t>
  </si>
  <si>
    <t>Հավելված  № 2</t>
  </si>
  <si>
    <t xml:space="preserve">Ծրագրի դասիչը </t>
  </si>
  <si>
    <t>Ծառայությունների մատուցում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</si>
  <si>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</si>
  <si>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</si>
  <si>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</si>
  <si>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</si>
  <si>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</si>
  <si>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</si>
  <si>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</si>
  <si>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</si>
  <si>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</si>
  <si>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</si>
  <si>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</si>
  <si>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</si>
  <si>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</si>
  <si>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</si>
  <si>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</si>
  <si>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</si>
  <si>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</si>
  <si>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</si>
  <si>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</si>
  <si>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</si>
  <si>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</si>
  <si>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06</t>
  </si>
  <si>
    <t>02</t>
  </si>
  <si>
    <t>ՈՉ ՖԻՆԱՆՍԱԿԱՆ ԱԿՏԻՎՆԵՐԻ ԳԾՈՎ ԾԱԽՍԵՐ</t>
  </si>
  <si>
    <t>ԱՅԼ ՀԻՄՆԱԿԱՆ ՄԻՋՈՑՆԵՐ</t>
  </si>
  <si>
    <t>-Նախագծահետազոտական ծախսեր</t>
  </si>
  <si>
    <t>Հայաստանի Հանրապետության քաղաքաշինության կոմիտե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</si>
  <si>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</si>
  <si>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</si>
  <si>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</si>
  <si>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</si>
  <si>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</si>
  <si>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</si>
  <si>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</si>
  <si>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 xml:space="preserve">Վերակառուցմա,Վերակառուցմա,
վերանորոգման և վերականգնման աշխատանքներ
</t>
  </si>
  <si>
    <t>(հազ. դրամ)</t>
  </si>
  <si>
    <t>ինն ամիս</t>
  </si>
  <si>
    <t>տարի</t>
  </si>
  <si>
    <t>ՀՀ քաղաքաշինության կոմիտե</t>
  </si>
  <si>
    <t>Քանակը</t>
  </si>
  <si>
    <t>Ցուցանիշների փոփոխությունը (ավելացումները նշված են դրական նշանով, իսկ նվազեցումները՝ փակագծերում)</t>
  </si>
  <si>
    <t>ՀՀ Քաղաքաշինության կոմիտե</t>
  </si>
  <si>
    <t xml:space="preserve">ՀԱՅԱՍՏԱՆԻ ՀԱՆՐԱՊԵՏՈՒԹՅԱՆ ԿԱՌԱՎԱՐՈՒԹՅԱՆ 2020 ԹՎԱԿԱՆԻ ԴԵԿՏԵՄԲԵՐԻ 30-Ի № 2215-Ն ՈՐՈՇՄԱՆ
N 10 ՀԱՎԵԼՎԱԾՈՒՄ ԿԱՏԱՐՎՈՂ ՓՈՓՈԽՈՒԹՅՈՒՆՆԵՐԸ ԵՎ ԼՐԱՑՈՒՄՆԵՐԸ      
</t>
  </si>
  <si>
    <t>ՀՀ կառավարության 2021 թվականի</t>
  </si>
  <si>
    <t>Հավելված  № 7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</si>
  <si>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</si>
  <si>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Ծրագրի անվանումը`</t>
  </si>
  <si>
    <t xml:space="preserve"> Ծրագրի նպատակը`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</si>
  <si>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</si>
  <si>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Վերջնական արդյունքի նկարագրությունը`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</si>
  <si>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</si>
  <si>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ԲՆԱԿԱՐԱՆԱՅԻՆ ՇԻՆԱՐԱՐՈՒԹՅՈՒՆ ԵՎ ԿՈՄՈՒՆԱԼ ԾԱՌԱՅՈՒԹՅՈՒՆՆԵՐ</t>
  </si>
  <si>
    <t xml:space="preserve"> Համայնքային զարգացում</t>
  </si>
  <si>
    <t xml:space="preserve"> Ծրագրի դասիչը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</si>
  <si>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</si>
  <si>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</si>
  <si>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Ինն ամիս </t>
  </si>
  <si>
    <t xml:space="preserve"> Միջոցառման տեսակը` </t>
  </si>
  <si>
    <t xml:space="preserve"> Միջոցառումն իրականացնողի անվանումը </t>
  </si>
  <si>
    <t xml:space="preserve"> ՀՀ քաղաքաշինության կոմիտե </t>
  </si>
  <si>
    <t xml:space="preserve"> Միջոցառման վրա կատարվող ծախսը (հազար դրամ) </t>
  </si>
  <si>
    <t>Բաժին 06</t>
  </si>
  <si>
    <t>Խումբ 02</t>
  </si>
  <si>
    <t>Դաս 01</t>
  </si>
  <si>
    <t>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№  2215-Ն ՈՐՈՇՄԱՆ № 5 ՀԱՎԵԼՎԱԾԻ № 1 ԱՂՅՈՒՍԱԿՈՒՄ ԿԱՏԱՐՎՈՂ ՓՈՓՈԽՈՒԹՅՈՒՆՆԵՐԸ ԵՎ ԼՐԱՑՈՒՄԸ</t>
  </si>
  <si>
    <t xml:space="preserve"> Պահուստային միջոցներ</t>
  </si>
  <si>
    <t xml:space="preserve"> 11003</t>
  </si>
  <si>
    <t xml:space="preserve"> Միջոցառման անվանումը`</t>
  </si>
  <si>
    <t xml:space="preserve"> Միկրոռեգիոնալ մակարդակի համակցված տարածական պլանավորման փաստաթղթերի մշակում</t>
  </si>
  <si>
    <t xml:space="preserve"> Միջոցառման նկարագրությունը`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</si>
  <si>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</t>
  </si>
  <si>
    <t>Միկրոռեգիոնալ մակարդակի համակցված տարածական պլանավորման փաստաթղթերի մշակում</t>
  </si>
  <si>
    <t>այդ թվում` ըստ կատարողների</t>
  </si>
  <si>
    <t xml:space="preserve"> այդ թվում` ըստ ուղղությունների</t>
  </si>
  <si>
    <t>ՀՀ Գեղարքունիքի մարզի համայնքների (մասամբ) միկրոռեգիոնալ մակարդակի` համակցված տարածական պլանավորման թվով 5 փաստաթղթերի նախագծերի մշակում (տարածքային հատակագծման նախագծերի և փորձաքննությունների մասով)</t>
  </si>
  <si>
    <t>ՀՀ Լոռու մարզի համայնքների (մասամբ) միկրոռեգիոնալ մակարդակի` համակցված տարածական պլանավորման թվով 2 փաստաթղթերի նախագծի մշակում (տարածքային հատակագծման նախագծի և փորձաքննությունների մասով)</t>
  </si>
  <si>
    <t>ՀՀ Կոտայքի մարզի համայնքների միկրոռեգիոնալ մակարդակի` համակցված տարածական պլանավորման թվով 7 փաստաթղթերի նախագծի մշակում (տարածքային հատակագծման նախագծի և փորձաքննությունների մասով)</t>
  </si>
  <si>
    <t>ՀՀ Շիրակի մարզի համայնքների (մասամբ) միկրոռեգիոնալ մակարդակի` համակցված տարածական պլանավորման թվով 4 փաստաթղթերի նախագծի մշակում (տարածքային հատակագծման նախագծի և փորձաքննությունների մասով)</t>
  </si>
  <si>
    <t xml:space="preserve"> Միկրոռեգիոնալ մակարդակի համակցված տարածական պլանավորման փաստաթղթերի մշակում 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</si>
  <si>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 </t>
  </si>
  <si>
    <t xml:space="preserve"> Ծառայությունների մատուցում </t>
  </si>
  <si>
    <t xml:space="preserve">  ՀՀ Գեղարքունիքի մարզի համայնքների (մասամբ) համակցված տարածական պլանավորման փաստաթղթերի նախագծերի մշակման  համար ձևավորված միկրոռեգիոնալ միավորների քանակ, հատ </t>
  </si>
  <si>
    <t xml:space="preserve"> ՀՀ Լոռու մարզի համայնքների (մասամբ) համակցված տարածական պլանավորման փաստաթղթերի նախագծերի մշակման  համար ձևավորված միկրոռեգիոնալ միավորների քանակ, հատ </t>
  </si>
  <si>
    <t xml:space="preserve"> ՀՀ Կոտայքի մարզի համայնքների համակցված տարածական պլանավորման փաստաթղթերի նախագծերի մշակման  համար ձևավորված միկրոռեգիոնալ միավորների քանակ, հատ </t>
  </si>
  <si>
    <t xml:space="preserve"> ՀՀ Շիրակի մարզի համայնքների (մասամբ) համակցված տարածական պլանավորման փաստաթղթերի նախագծերի մշակման  համար ձևավորված միկրոռեգիոնալ միավորների քանակ, հատ </t>
  </si>
  <si>
    <t xml:space="preserve"> 1103  11003</t>
  </si>
  <si>
    <t xml:space="preserve"> </t>
  </si>
  <si>
    <t xml:space="preserve"> ՄԱՍ III. ԾԱՌԱՅՈՒԹՅՈՒՆՆԵՐ</t>
  </si>
  <si>
    <t xml:space="preserve">  նախագծերի պատրաստում, ծախսերի գնահատում</t>
  </si>
  <si>
    <t xml:space="preserve"> ԲՄ</t>
  </si>
  <si>
    <t xml:space="preserve"> դրամ</t>
  </si>
  <si>
    <t xml:space="preserve"> 71241200-2</t>
  </si>
  <si>
    <t xml:space="preserve"> 71241200-3</t>
  </si>
  <si>
    <t xml:space="preserve"> 71241200-4</t>
  </si>
  <si>
    <t xml:space="preserve"> գհ</t>
  </si>
  <si>
    <t>ՀՀ Արագածոտնի մարզի համայնքների միկրոռեգիոնալ մակարդակի` համակցված տարածական պլանավորման թվով 11 փաստաթղթերի նախագծերի մշակում (տարածքային հատակագծման նախագծերի և փորձաքննությունների մասով)</t>
  </si>
  <si>
    <t>ՀՀ Գեղարքունիքի մարզի համայնքների (մասնակի) միկրոռեգիոնալ մակարդակի` համակցված տարածական պլանավորման թվով 3 փաստաթղթերի նախագծերի մշակում (տարածքային հատակագծման նախագծերի և փորձաքննությունների մասով)</t>
  </si>
  <si>
    <t>ՀՀ Շիրակի մարզի համայնքների (մասնակի) միկրոռեգիոնալ մակարդակի` համակցված տարածական պլանավորման թվով 6 փաստաթղթերի նախագծի մշակում (տարածքային հատակագծման նախագծի և փորձաքննությունների մասով)</t>
  </si>
  <si>
    <t>ՀՀ Շիրակի մարզի Աշոցքի համայնքի միկրոռեգիոնալ մակարդակի համակցված տարածական պլանավորման փաստաթղթի նախագծի մշակում</t>
  </si>
  <si>
    <t>ՀՀ Արմավիրի  մարզի միկրոռեգիոնալ մակարդակի` համակցված տարածական պլանավորման թվով 9 փաստաթղթերի նախագծերի մշակում (տարածքային հատակագծման նախագծերի և փորձաքննությունների մասով)</t>
  </si>
  <si>
    <t>ՀՀ Վայոց ձորի մարզի միկրոռեգիոնալ մակարդակի` համակցված տարածական պլանավորման թվով 6 փաստաթղթերի նախագծերի մշակում (տարածքային հատակագծման նախագծերի և փորձաքննությունների մասով)</t>
  </si>
  <si>
    <t xml:space="preserve"> 71241200-5</t>
  </si>
  <si>
    <t xml:space="preserve"> 71241200-6</t>
  </si>
  <si>
    <t xml:space="preserve"> 71241200-7</t>
  </si>
  <si>
    <t xml:space="preserve"> 71241200-8</t>
  </si>
  <si>
    <t xml:space="preserve"> 71241200-9</t>
  </si>
  <si>
    <t xml:space="preserve"> 71241200-10</t>
  </si>
  <si>
    <t xml:space="preserve"> 71241200-11</t>
  </si>
  <si>
    <t xml:space="preserve"> 71241200-12</t>
  </si>
  <si>
    <t xml:space="preserve"> 71241200-13</t>
  </si>
  <si>
    <t xml:space="preserve"> 71241200-14</t>
  </si>
  <si>
    <t xml:space="preserve"> 71241200-15</t>
  </si>
  <si>
    <t xml:space="preserve"> 71241200-16</t>
  </si>
  <si>
    <t xml:space="preserve"> 71241200-17</t>
  </si>
  <si>
    <t xml:space="preserve"> 71241200-18</t>
  </si>
  <si>
    <t xml:space="preserve"> 71241200-19</t>
  </si>
  <si>
    <t xml:space="preserve"> 71241200-20</t>
  </si>
  <si>
    <t xml:space="preserve"> 71241200-21</t>
  </si>
  <si>
    <t xml:space="preserve"> 71241200-22</t>
  </si>
  <si>
    <t xml:space="preserve"> 71241200-23</t>
  </si>
  <si>
    <t xml:space="preserve"> 71241200-24</t>
  </si>
  <si>
    <t xml:space="preserve"> 71241200-25</t>
  </si>
  <si>
    <t xml:space="preserve"> 71241200-26</t>
  </si>
  <si>
    <t xml:space="preserve"> 71241200-27</t>
  </si>
  <si>
    <t xml:space="preserve"> 71241200-28</t>
  </si>
  <si>
    <t xml:space="preserve"> 71241200-29</t>
  </si>
  <si>
    <t xml:space="preserve"> 71241200-30</t>
  </si>
  <si>
    <t xml:space="preserve"> 71241200-38</t>
  </si>
  <si>
    <t xml:space="preserve"> 71241200-39</t>
  </si>
  <si>
    <t xml:space="preserve"> 71241200-40</t>
  </si>
  <si>
    <t xml:space="preserve">ՀՀ Արմավիրի  մարզի մհամայնքների համակցված տարածական պլանավորման փաստաթղթերի նախագծերի մշակման  համար ձևավորված միկրոռեգիոնալ միավորների քանակ, հատ </t>
  </si>
  <si>
    <t xml:space="preserve">ՀՀ Վայոց ձորի մարզի համայնքների ( համակցված տարածական պլանավորման փաստաթղթերի նախագծերի մշակման  համար ձևավորված միկրոռեգիոնալ միավորների քանակ, հատ </t>
  </si>
  <si>
    <t xml:space="preserve">ՀՀ Արագածոտնի մարզի  համայնքների համակցված տարածական պլանավորման փաստաթղթերի նախագծերի մշակման  համար ձևավորված միկրոռեգիոնալ միավորների քանակ, հատ </t>
  </si>
  <si>
    <t xml:space="preserve">ՀՀ Վայոց ձորի մարզի համայնքների համակցված տարածական պլանավորման փաստաթղթերի նախագծերի մշակման  համար ձևավորված միկրոռեգիոնալ միավորների քանակ, հատ </t>
  </si>
  <si>
    <t>Կատարողի անվանումը, 
պետական գնման պայմանագրերի համարը</t>
  </si>
  <si>
    <t>ՀՀ մարզի անվանումը</t>
  </si>
  <si>
    <t>Հայնախագիծ 
ՀՀ ՔԿ-ԳՀԱՇՁԲ-19/37-2</t>
  </si>
  <si>
    <t>Արագածոտն</t>
  </si>
  <si>
    <t>Գեղարքունիք</t>
  </si>
  <si>
    <t>Աշոցք</t>
  </si>
  <si>
    <t>Ատրիում պրո ստուդիո
ՀՀ ՔԿ-ԳՀԱՇՁԲ-19/37-1</t>
  </si>
  <si>
    <t>Հայնախագիծ 
ՀՀ ՔԿ-ԳՀԱՇՁԲ-19/9-1</t>
  </si>
  <si>
    <t>Արմավիր</t>
  </si>
  <si>
    <t>Վայոց ձոր</t>
  </si>
  <si>
    <t>Ատրիում պրո ստուդիո
ՀՀ ՔԿ-ԳՀԱՇՁԲ-19/9-2</t>
  </si>
  <si>
    <t>Հավելված  № 8
ՀՀ կառավարության           2021 թվականի
№ ------------ -Ն որոշման</t>
  </si>
  <si>
    <t>Ց Ա Ն Կ
ՓՈՓՈԽՄԱՆ ԵՆԹԱԿԱ ՊԵՏԱԿԱՆ ԳՆՄԱՆ ՊԱՅՄԱՆԱԳՐԵՐ</t>
  </si>
  <si>
    <t xml:space="preserve">ՀԱՅԱՍՏԱՆԻ ՀԱՆՐԱՊԵՏՈՒԹՅԱՆ ԿԱՌԱՎԱՐՈՒԹՅԱՆ 2020 ԹՎԱԿԱՆԻ ԴԵԿՏԵՄԲԵՐԻ 30-Ի № 2215-Ն ՈՐՈՇՄԱՆ N 5 ՀԱՎԵԼՎԱԾԻ N 2 ԱՂՅՈՒՍԱԿՈՒՄ ԿԱՏԱՐՎՈՂ ԼՐԱՑՈՒՄՆԵՐԸ
</t>
  </si>
  <si>
    <t>Ցուցանիշների փոփոխությունները (ավելացումները նշված են դրական նշանով)</t>
  </si>
  <si>
    <t>Հավելված  № 8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</si>
  <si>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9.1 ՀԱՎԵԼՎԱԾԻ NN 9.1.42 ԵՎ 9.1.58 ԱՂՅՈՒՍԱԿՆԵՐՈՒՄ ԿԱՏԱՐՎՈՂ ՓՈՓՈԽՈՒԹՅՈՒՆՆԵՐԸ ԵՎ ԼՐԱՑՈՒՄՆԵՐԸ</t>
    </r>
    <r>
      <rPr>
        <sz val="12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</si>
  <si>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NN 9.34 ԵՎ 9.47 ԱՂՅՈՒՍԱԿՆԵՐՈՒՄ ԿԱՏԱՐՎՈՂ ԼՐԱՑՈՒՄՆԵՐԸ ԵՎ ՓՈՓՈԽՈՒԹՅՈՒՆՆԵՐԸ</t>
    </r>
    <r>
      <rPr>
        <sz val="12"/>
        <color indexed="8"/>
        <rFont val="GHEA Grapalat"/>
        <family val="3"/>
      </rPr>
      <t xml:space="preserve">
 </t>
    </r>
  </si>
  <si>
    <t>ՄԱՍ 1. ՊԵՏԱԿԱՆ ՄԱՐՄՆԻ ԳԾՈՎ ԱՐԴՅՈՒՆՔԱՅԻՆ (ԿԱՏԱՐՈՂԱԿԱՆ) ՑՈՒՑԱՆԻՇՆԵՐԸ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</si>
  <si>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</si>
  <si>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</si>
  <si>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</si>
  <si>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</si>
  <si>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</si>
  <si>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Գումարը  (հազար դրամով)</t>
  </si>
  <si>
    <t>«ՀԱՅԱՍՏԱՆԻ ՀԱՆՐԱՊԵՏՈՒԹՅԱՆ 2021 ԹՎԱԿԱՆԻ ՊԵՏԱԿԱՆ ԲՅՈՒՋԵԻ ՄԱՍԻՆ» ՀԱՅԱՍՏԱՆԻ ՀԱՆՐԱՊԵՏՈՒԹՅԱՆ ՕՐԵՆՔԻ ՀԱՎԵԼՎԱԾ 1-Ի N 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</si>
</sst>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-* #,##0.00\ _₽_-;\-* #,##0.00\ _₽_-;_-* &quot;-&quot;??\ _₽_-;_-@_-"/>
    <numFmt numFmtId="165" formatCode="_(* #,##0.00_);_(* \(#,##0.00\);_(* &quot;-&quot;??_);_(@_)"/>
    <numFmt numFmtId="166" formatCode="_-* #,##0.00_р_._-;\-* #,##0.00_р_._-;_-* &quot;-&quot;??_р_._-;_-@_-"/>
    <numFmt numFmtId="167" formatCode="#,##0.0"/>
    <numFmt numFmtId="168" formatCode="#,##0.0_);\(#,##0.0\)"/>
    <numFmt numFmtId="169" formatCode="_-* #,##0.00_-;\-* #,##0.00_-;_-* &quot;-&quot;??_-;_-@_-"/>
    <numFmt numFmtId="170" formatCode="##,##0.0;\(##,##0.0\);\-"/>
    <numFmt numFmtId="171" formatCode="0.0"/>
    <numFmt numFmtId="172" formatCode="_(* #,##0.0_);_(* \(#,##0.0\);_(* &quot;-&quot;??_);_(@_)"/>
    <numFmt numFmtId="173" formatCode="_-* #,##0.0\ _₽_-;\-* #,##0.0\ _₽_-;_-* &quot;-&quot;??\ _₽_-;_-@_-"/>
    <numFmt numFmtId="174" formatCode="_(* #,##0_);_(* \(#,##0\);_(* &quot;-&quot;??_);_(@_)"/>
  </numFmts>
  <fonts count="90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11"/>
      <color theme="1"/>
      <name val="GHEA Grapalat"/>
      <family val="3"/>
    </font>
    <font>
      <i/>
      <sz val="8"/>
      <name val="GHEA Grapalat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0"/>
      <name val="GHEA Grapalat"/>
      <family val="3"/>
    </font>
    <font>
      <b/>
      <u/>
      <sz val="10"/>
      <name val="GHEA Grapalat"/>
      <family val="3"/>
    </font>
    <font>
      <i/>
      <sz val="8"/>
      <name val="GHEA Grapalat"/>
      <family val="3"/>
    </font>
    <font>
      <sz val="10"/>
      <name val="GHEA Grapalat"/>
      <family val="2"/>
    </font>
    <font>
      <i/>
      <sz val="10"/>
      <name val="GHEA Grapalat"/>
      <family val="2"/>
    </font>
    <font>
      <sz val="9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b/>
      <sz val="9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5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9" fontId="4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6" fillId="0" borderId="0"/>
    <xf numFmtId="165" fontId="48" fillId="0" borderId="0" applyFont="0" applyFill="0" applyBorder="0" applyAlignment="0" applyProtection="0"/>
    <xf numFmtId="0" fontId="60" fillId="0" borderId="0">
      <alignment horizontal="left" vertical="top" wrapText="1"/>
    </xf>
    <xf numFmtId="0" fontId="48" fillId="33" borderId="0" applyNumberFormat="0" applyBorder="0" applyAlignment="0" applyProtection="0"/>
    <xf numFmtId="0" fontId="48" fillId="37" borderId="0" applyNumberFormat="0" applyBorder="0" applyAlignment="0" applyProtection="0"/>
    <xf numFmtId="0" fontId="48" fillId="41" borderId="0" applyNumberFormat="0" applyBorder="0" applyAlignment="0" applyProtection="0"/>
    <xf numFmtId="0" fontId="48" fillId="45" borderId="0" applyNumberFormat="0" applyBorder="0" applyAlignment="0" applyProtection="0"/>
    <xf numFmtId="0" fontId="48" fillId="49" borderId="0" applyNumberFormat="0" applyBorder="0" applyAlignment="0" applyProtection="0"/>
    <xf numFmtId="0" fontId="48" fillId="53" borderId="0" applyNumberFormat="0" applyBorder="0" applyAlignment="0" applyProtection="0"/>
    <xf numFmtId="0" fontId="48" fillId="34" borderId="0" applyNumberFormat="0" applyBorder="0" applyAlignment="0" applyProtection="0"/>
    <xf numFmtId="0" fontId="48" fillId="38" borderId="0" applyNumberFormat="0" applyBorder="0" applyAlignment="0" applyProtection="0"/>
    <xf numFmtId="0" fontId="48" fillId="42" borderId="0" applyNumberFormat="0" applyBorder="0" applyAlignment="0" applyProtection="0"/>
    <xf numFmtId="0" fontId="48" fillId="46" borderId="0" applyNumberFormat="0" applyBorder="0" applyAlignment="0" applyProtection="0"/>
    <xf numFmtId="0" fontId="48" fillId="50" borderId="0" applyNumberFormat="0" applyBorder="0" applyAlignment="0" applyProtection="0"/>
    <xf numFmtId="0" fontId="48" fillId="54" borderId="0" applyNumberFormat="0" applyBorder="0" applyAlignment="0" applyProtection="0"/>
    <xf numFmtId="0" fontId="61" fillId="35" borderId="0" applyNumberFormat="0" applyBorder="0" applyAlignment="0" applyProtection="0"/>
    <xf numFmtId="0" fontId="61" fillId="39" borderId="0" applyNumberFormat="0" applyBorder="0" applyAlignment="0" applyProtection="0"/>
    <xf numFmtId="0" fontId="61" fillId="43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1" fillId="55" borderId="0" applyNumberFormat="0" applyBorder="0" applyAlignment="0" applyProtection="0"/>
    <xf numFmtId="0" fontId="61" fillId="32" borderId="0" applyNumberFormat="0" applyBorder="0" applyAlignment="0" applyProtection="0"/>
    <xf numFmtId="0" fontId="61" fillId="36" borderId="0" applyNumberFormat="0" applyBorder="0" applyAlignment="0" applyProtection="0"/>
    <xf numFmtId="0" fontId="61" fillId="40" borderId="0" applyNumberFormat="0" applyBorder="0" applyAlignment="0" applyProtection="0"/>
    <xf numFmtId="0" fontId="61" fillId="44" borderId="0" applyNumberFormat="0" applyBorder="0" applyAlignment="0" applyProtection="0"/>
    <xf numFmtId="0" fontId="61" fillId="48" borderId="0" applyNumberFormat="0" applyBorder="0" applyAlignment="0" applyProtection="0"/>
    <xf numFmtId="0" fontId="61" fillId="52" borderId="0" applyNumberFormat="0" applyBorder="0" applyAlignment="0" applyProtection="0"/>
    <xf numFmtId="0" fontId="62" fillId="26" borderId="0" applyNumberFormat="0" applyBorder="0" applyAlignment="0" applyProtection="0"/>
    <xf numFmtId="0" fontId="63" fillId="29" borderId="23" applyNumberFormat="0" applyAlignment="0" applyProtection="0"/>
    <xf numFmtId="0" fontId="64" fillId="30" borderId="26" applyNumberFormat="0" applyAlignment="0" applyProtection="0"/>
    <xf numFmtId="0" fontId="65" fillId="0" borderId="0" applyNumberFormat="0" applyFill="0" applyBorder="0" applyAlignment="0" applyProtection="0"/>
    <xf numFmtId="0" fontId="66" fillId="25" borderId="0" applyNumberFormat="0" applyBorder="0" applyAlignment="0" applyProtection="0"/>
    <xf numFmtId="0" fontId="67" fillId="0" borderId="20" applyNumberFormat="0" applyFill="0" applyAlignment="0" applyProtection="0"/>
    <xf numFmtId="0" fontId="68" fillId="0" borderId="21" applyNumberFormat="0" applyFill="0" applyAlignment="0" applyProtection="0"/>
    <xf numFmtId="0" fontId="69" fillId="0" borderId="22" applyNumberFormat="0" applyFill="0" applyAlignment="0" applyProtection="0"/>
    <xf numFmtId="0" fontId="69" fillId="0" borderId="0" applyNumberFormat="0" applyFill="0" applyBorder="0" applyAlignment="0" applyProtection="0"/>
    <xf numFmtId="0" fontId="70" fillId="28" borderId="23" applyNumberFormat="0" applyAlignment="0" applyProtection="0"/>
    <xf numFmtId="0" fontId="71" fillId="0" borderId="25" applyNumberFormat="0" applyFill="0" applyAlignment="0" applyProtection="0"/>
    <xf numFmtId="0" fontId="72" fillId="27" borderId="0" applyNumberFormat="0" applyBorder="0" applyAlignment="0" applyProtection="0"/>
    <xf numFmtId="0" fontId="48" fillId="31" borderId="27" applyNumberFormat="0" applyFont="0" applyAlignment="0" applyProtection="0"/>
    <xf numFmtId="0" fontId="73" fillId="29" borderId="24" applyNumberFormat="0" applyAlignment="0" applyProtection="0"/>
    <xf numFmtId="170" fontId="60" fillId="0" borderId="0" applyFill="0" applyBorder="0" applyProtection="0">
      <alignment horizontal="right" vertical="top"/>
    </xf>
    <xf numFmtId="0" fontId="74" fillId="0" borderId="0" applyNumberFormat="0" applyFill="0" applyBorder="0" applyAlignment="0" applyProtection="0"/>
    <xf numFmtId="0" fontId="75" fillId="0" borderId="28" applyNumberFormat="0" applyFill="0" applyAlignment="0" applyProtection="0"/>
    <xf numFmtId="0" fontId="76" fillId="0" borderId="0" applyNumberFormat="0" applyFill="0" applyBorder="0" applyAlignment="0" applyProtection="0"/>
    <xf numFmtId="164" fontId="77" fillId="0" borderId="0" applyFont="0" applyFill="0" applyBorder="0" applyAlignment="0" applyProtection="0"/>
    <xf numFmtId="0" fontId="5" fillId="0" borderId="0"/>
  </cellStyleXfs>
  <cellXfs count="242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9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5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7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8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9" fillId="0" borderId="0" xfId="0" applyFont="1"/>
    <xf numFmtId="0" fontId="29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0" fontId="27" fillId="0" borderId="10" xfId="99" applyFont="1" applyBorder="1"/>
    <xf numFmtId="0" fontId="1" fillId="0" borderId="10" xfId="99" applyFont="1" applyBorder="1"/>
    <xf numFmtId="168" fontId="1" fillId="24" borderId="10" xfId="99" applyNumberFormat="1" applyFont="1" applyFill="1" applyBorder="1" applyAlignment="1">
      <alignment horizontal="center" vertical="center" wrapText="1"/>
    </xf>
    <xf numFmtId="168" fontId="27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Border="1" applyAlignment="1">
      <alignment horizontal="right"/>
    </xf>
    <xf numFmtId="0" fontId="50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8" fontId="27" fillId="0" borderId="10" xfId="99" applyNumberFormat="1" applyFont="1" applyBorder="1" applyAlignment="1">
      <alignment horizontal="center" wrapText="1"/>
    </xf>
    <xf numFmtId="168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49" fillId="0" borderId="10" xfId="0" applyFont="1" applyFill="1" applyBorder="1" applyAlignment="1">
      <alignment horizontal="left" vertical="top" wrapText="1"/>
    </xf>
    <xf numFmtId="167" fontId="27" fillId="0" borderId="10" xfId="0" applyNumberFormat="1" applyFont="1" applyFill="1" applyBorder="1" applyAlignment="1">
      <alignment horizontal="center" wrapText="1"/>
    </xf>
    <xf numFmtId="167" fontId="27" fillId="24" borderId="10" xfId="99" applyNumberFormat="1" applyFont="1" applyFill="1" applyBorder="1" applyAlignment="1">
      <alignment horizontal="center" vertical="center" wrapText="1"/>
    </xf>
    <xf numFmtId="168" fontId="27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8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1" fillId="24" borderId="0" xfId="0" applyFont="1" applyFill="1" applyAlignment="1">
      <alignment wrapText="1"/>
    </xf>
    <xf numFmtId="0" fontId="24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wrapText="1"/>
    </xf>
    <xf numFmtId="0" fontId="27" fillId="0" borderId="0" xfId="0" applyFont="1" applyBorder="1" applyAlignment="1">
      <alignment horizontal="left" vertical="top" wrapText="1"/>
    </xf>
    <xf numFmtId="0" fontId="49" fillId="0" borderId="0" xfId="0" applyFont="1" applyBorder="1" applyAlignment="1">
      <alignment horizontal="left" vertical="top" wrapText="1"/>
    </xf>
    <xf numFmtId="0" fontId="49" fillId="0" borderId="0" xfId="0" applyFont="1" applyBorder="1" applyAlignment="1">
      <alignment horizontal="center" vertical="center" wrapText="1"/>
    </xf>
    <xf numFmtId="0" fontId="58" fillId="0" borderId="10" xfId="107" applyFont="1" applyBorder="1" applyAlignment="1">
      <alignment horizontal="left" vertical="top" wrapText="1"/>
    </xf>
    <xf numFmtId="0" fontId="49" fillId="0" borderId="0" xfId="0" applyFont="1" applyBorder="1"/>
    <xf numFmtId="0" fontId="59" fillId="0" borderId="10" xfId="107" applyFont="1" applyBorder="1" applyAlignment="1">
      <alignment horizontal="left" vertical="top" wrapText="1"/>
    </xf>
    <xf numFmtId="0" fontId="79" fillId="0" borderId="10" xfId="0" applyFont="1" applyBorder="1" applyAlignment="1">
      <alignment horizontal="center" wrapText="1"/>
    </xf>
    <xf numFmtId="0" fontId="82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wrapText="1"/>
    </xf>
    <xf numFmtId="171" fontId="81" fillId="0" borderId="10" xfId="0" applyNumberFormat="1" applyFont="1" applyBorder="1" applyAlignment="1">
      <alignment horizontal="center" wrapText="1"/>
    </xf>
    <xf numFmtId="171" fontId="27" fillId="0" borderId="10" xfId="0" applyNumberFormat="1" applyFont="1" applyBorder="1" applyAlignment="1">
      <alignment horizontal="center" wrapText="1"/>
    </xf>
    <xf numFmtId="171" fontId="24" fillId="0" borderId="10" xfId="0" applyNumberFormat="1" applyFont="1" applyBorder="1" applyAlignment="1">
      <alignment horizontal="center" wrapText="1"/>
    </xf>
    <xf numFmtId="0" fontId="83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107" applyFont="1" applyBorder="1" applyAlignment="1">
      <alignment horizontal="left" vertical="top" wrapText="1"/>
    </xf>
    <xf numFmtId="0" fontId="1" fillId="0" borderId="10" xfId="107" applyFont="1" applyBorder="1">
      <alignment horizontal="left" vertical="top" wrapText="1"/>
    </xf>
    <xf numFmtId="0" fontId="84" fillId="0" borderId="10" xfId="107" applyFont="1" applyBorder="1" applyAlignment="1">
      <alignment horizontal="left" vertical="top" wrapText="1"/>
    </xf>
    <xf numFmtId="0" fontId="84" fillId="0" borderId="10" xfId="107" applyFont="1" applyBorder="1" applyAlignment="1">
      <alignment horizontal="center" vertical="top" wrapText="1"/>
    </xf>
    <xf numFmtId="0" fontId="84" fillId="0" borderId="10" xfId="107" applyFont="1" applyBorder="1">
      <alignment horizontal="left" vertical="top" wrapText="1"/>
    </xf>
    <xf numFmtId="0" fontId="1" fillId="0" borderId="0" xfId="107" applyFont="1" applyBorder="1" applyAlignment="1">
      <alignment horizontal="left" vertical="top" wrapText="1"/>
    </xf>
    <xf numFmtId="171" fontId="1" fillId="0" borderId="0" xfId="107" applyNumberFormat="1" applyFont="1" applyBorder="1" applyAlignment="1">
      <alignment horizontal="right" vertical="top" wrapText="1"/>
    </xf>
    <xf numFmtId="0" fontId="58" fillId="0" borderId="10" xfId="0" applyFont="1" applyBorder="1" applyAlignment="1">
      <alignment horizontal="right" vertical="top" wrapText="1"/>
    </xf>
    <xf numFmtId="0" fontId="84" fillId="0" borderId="0" xfId="107" applyFont="1" applyBorder="1" applyAlignment="1">
      <alignment horizontal="left" vertical="top" wrapText="1"/>
    </xf>
    <xf numFmtId="0" fontId="85" fillId="0" borderId="0" xfId="107" applyFont="1" applyBorder="1" applyAlignment="1">
      <alignment horizontal="right" vertical="top" wrapText="1"/>
    </xf>
    <xf numFmtId="167" fontId="86" fillId="24" borderId="10" xfId="0" applyNumberFormat="1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78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1" fillId="0" borderId="10" xfId="107" applyFont="1" applyBorder="1" applyAlignment="1">
      <alignment horizontal="center" vertical="top" wrapText="1"/>
    </xf>
    <xf numFmtId="0" fontId="27" fillId="0" borderId="10" xfId="107" applyFont="1" applyBorder="1" applyAlignment="1">
      <alignment horizontal="left" vertical="top" wrapText="1"/>
    </xf>
    <xf numFmtId="0" fontId="1" fillId="0" borderId="10" xfId="107" applyFont="1" applyBorder="1" applyAlignment="1">
      <alignment horizontal="left" vertical="top" wrapText="1"/>
    </xf>
    <xf numFmtId="0" fontId="27" fillId="0" borderId="10" xfId="0" applyFont="1" applyBorder="1" applyAlignment="1">
      <alignment horizontal="center" wrapText="1"/>
    </xf>
    <xf numFmtId="0" fontId="27" fillId="0" borderId="29" xfId="0" applyFont="1" applyBorder="1" applyAlignment="1">
      <alignment horizontal="left" vertical="top" wrapText="1"/>
    </xf>
    <xf numFmtId="170" fontId="87" fillId="0" borderId="29" xfId="146" applyNumberFormat="1" applyFont="1" applyBorder="1" applyAlignment="1">
      <alignment horizontal="right" vertical="top"/>
    </xf>
    <xf numFmtId="0" fontId="1" fillId="0" borderId="29" xfId="0" applyFont="1" applyBorder="1" applyAlignment="1">
      <alignment horizontal="left" vertical="top" wrapText="1"/>
    </xf>
    <xf numFmtId="0" fontId="1" fillId="0" borderId="29" xfId="0" applyFont="1" applyBorder="1" applyAlignment="1">
      <alignment horizontal="center" vertical="top" wrapText="1"/>
    </xf>
    <xf numFmtId="0" fontId="78" fillId="0" borderId="0" xfId="0" applyFont="1" applyAlignment="1">
      <alignment horizontal="center" wrapText="1"/>
    </xf>
    <xf numFmtId="0" fontId="78" fillId="0" borderId="0" xfId="0" applyFont="1" applyFill="1"/>
    <xf numFmtId="0" fontId="80" fillId="0" borderId="0" xfId="0" applyFont="1" applyFill="1" applyBorder="1" applyAlignment="1">
      <alignment horizontal="centerContinuous"/>
    </xf>
    <xf numFmtId="0" fontId="79" fillId="24" borderId="10" xfId="0" applyFont="1" applyFill="1" applyBorder="1" applyAlignment="1">
      <alignment horizontal="center" vertical="center" wrapText="1"/>
    </xf>
    <xf numFmtId="0" fontId="79" fillId="24" borderId="10" xfId="0" applyFont="1" applyFill="1" applyBorder="1" applyAlignment="1">
      <alignment horizontal="left" vertical="center" wrapText="1"/>
    </xf>
    <xf numFmtId="0" fontId="78" fillId="24" borderId="10" xfId="0" applyFont="1" applyFill="1" applyBorder="1" applyAlignment="1">
      <alignment horizontal="center" vertical="center" wrapText="1"/>
    </xf>
    <xf numFmtId="0" fontId="78" fillId="24" borderId="10" xfId="151" applyFont="1" applyFill="1" applyBorder="1" applyAlignment="1">
      <alignment horizontal="center" vertical="center" wrapText="1"/>
    </xf>
    <xf numFmtId="0" fontId="57" fillId="24" borderId="10" xfId="0" applyFont="1" applyFill="1" applyBorder="1" applyAlignment="1">
      <alignment horizontal="left" vertical="center" wrapText="1"/>
    </xf>
    <xf numFmtId="172" fontId="79" fillId="24" borderId="10" xfId="150" applyNumberFormat="1" applyFont="1" applyFill="1" applyBorder="1" applyAlignment="1">
      <alignment horizontal="center" vertical="center" wrapText="1"/>
    </xf>
    <xf numFmtId="173" fontId="78" fillId="0" borderId="10" xfId="150" applyNumberFormat="1" applyFont="1" applyBorder="1" applyAlignment="1">
      <alignment horizontal="center" wrapText="1"/>
    </xf>
    <xf numFmtId="0" fontId="88" fillId="0" borderId="10" xfId="0" applyFont="1" applyBorder="1" applyAlignment="1">
      <alignment horizontal="left" vertical="top" wrapText="1"/>
    </xf>
    <xf numFmtId="171" fontId="1" fillId="0" borderId="10" xfId="0" applyNumberFormat="1" applyFont="1" applyBorder="1" applyAlignment="1">
      <alignment wrapText="1"/>
    </xf>
    <xf numFmtId="0" fontId="27" fillId="24" borderId="10" xfId="0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left" vertical="center" wrapText="1"/>
    </xf>
    <xf numFmtId="172" fontId="27" fillId="24" borderId="10" xfId="150" applyNumberFormat="1" applyFont="1" applyFill="1" applyBorder="1" applyAlignment="1">
      <alignment horizontal="center" vertical="center" wrapText="1"/>
    </xf>
    <xf numFmtId="0" fontId="83" fillId="0" borderId="0" xfId="0" applyFont="1" applyAlignment="1">
      <alignment horizontal="left" vertical="top" wrapText="1"/>
    </xf>
    <xf numFmtId="0" fontId="83" fillId="0" borderId="10" xfId="0" applyFont="1" applyBorder="1" applyAlignment="1">
      <alignment horizontal="right" vertical="top" wrapText="1"/>
    </xf>
    <xf numFmtId="172" fontId="89" fillId="24" borderId="10" xfId="150" applyNumberFormat="1" applyFont="1" applyFill="1" applyBorder="1" applyAlignment="1">
      <alignment horizontal="center" vertical="center" wrapText="1"/>
    </xf>
    <xf numFmtId="167" fontId="1" fillId="0" borderId="0" xfId="0" applyNumberFormat="1" applyFont="1" applyAlignment="1">
      <alignment wrapText="1"/>
    </xf>
    <xf numFmtId="170" fontId="87" fillId="24" borderId="29" xfId="146" applyNumberFormat="1" applyFont="1" applyFill="1" applyBorder="1" applyAlignment="1">
      <alignment horizontal="right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1" fillId="0" borderId="10" xfId="0" applyFont="1" applyBorder="1" applyAlignment="1">
      <alignment horizontal="center" vertical="center" wrapText="1"/>
    </xf>
    <xf numFmtId="174" fontId="83" fillId="0" borderId="10" xfId="0" applyNumberFormat="1" applyFont="1" applyBorder="1" applyAlignment="1">
      <alignment horizontal="right" vertical="top" wrapText="1"/>
    </xf>
    <xf numFmtId="0" fontId="27" fillId="0" borderId="10" xfId="0" applyFont="1" applyFill="1" applyBorder="1" applyAlignment="1">
      <alignment horizontal="center" vertical="center" wrapText="1"/>
    </xf>
    <xf numFmtId="0" fontId="80" fillId="0" borderId="0" xfId="0" applyFont="1" applyFill="1" applyAlignment="1"/>
    <xf numFmtId="0" fontId="80" fillId="0" borderId="0" xfId="0" applyFont="1" applyFill="1" applyBorder="1" applyAlignment="1"/>
    <xf numFmtId="0" fontId="1" fillId="0" borderId="0" xfId="0" applyFont="1" applyFill="1" applyAlignment="1">
      <alignment horizontal="right"/>
    </xf>
    <xf numFmtId="172" fontId="27" fillId="0" borderId="10" xfId="0" applyNumberFormat="1" applyFont="1" applyBorder="1" applyAlignment="1">
      <alignment wrapText="1"/>
    </xf>
    <xf numFmtId="170" fontId="1" fillId="0" borderId="0" xfId="0" applyNumberFormat="1" applyFont="1" applyAlignment="1">
      <alignment wrapText="1"/>
    </xf>
    <xf numFmtId="168" fontId="1" fillId="24" borderId="16" xfId="0" applyNumberFormat="1" applyFont="1" applyFill="1" applyBorder="1" applyAlignment="1">
      <alignment horizontal="center" vertical="center" wrapText="1"/>
    </xf>
    <xf numFmtId="168" fontId="1" fillId="24" borderId="11" xfId="0" applyNumberFormat="1" applyFont="1" applyFill="1" applyBorder="1" applyAlignment="1">
      <alignment horizontal="center" vertical="center" wrapText="1"/>
    </xf>
    <xf numFmtId="168" fontId="1" fillId="24" borderId="12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78" fillId="0" borderId="10" xfId="0" applyFont="1" applyBorder="1" applyAlignment="1">
      <alignment horizontal="center" wrapText="1"/>
    </xf>
    <xf numFmtId="0" fontId="78" fillId="0" borderId="10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80" fillId="0" borderId="0" xfId="0" applyFont="1" applyFill="1" applyAlignment="1">
      <alignment horizontal="center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24" fillId="0" borderId="0" xfId="0" applyFont="1" applyFill="1" applyAlignment="1">
      <alignment horizontal="right" wrapText="1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55" fillId="0" borderId="10" xfId="0" applyFont="1" applyFill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left" vertical="top" wrapText="1"/>
    </xf>
    <xf numFmtId="0" fontId="59" fillId="0" borderId="10" xfId="107" applyFont="1" applyBorder="1" applyAlignment="1">
      <alignment horizontal="left" vertical="top" wrapText="1"/>
    </xf>
    <xf numFmtId="0" fontId="58" fillId="0" borderId="10" xfId="107" applyFont="1" applyBorder="1" applyAlignment="1">
      <alignment horizontal="left" vertical="top" wrapText="1"/>
    </xf>
    <xf numFmtId="0" fontId="59" fillId="0" borderId="0" xfId="107" applyFont="1" applyAlignment="1">
      <alignment horizontal="left" vertical="top" wrapText="1"/>
    </xf>
    <xf numFmtId="0" fontId="84" fillId="0" borderId="10" xfId="107" applyFont="1" applyBorder="1" applyAlignment="1">
      <alignment horizontal="center" vertical="top" wrapText="1"/>
    </xf>
    <xf numFmtId="0" fontId="58" fillId="0" borderId="10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left" vertical="top" wrapText="1"/>
    </xf>
    <xf numFmtId="0" fontId="25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4" fillId="0" borderId="0" xfId="0" applyFont="1" applyFill="1" applyAlignment="1">
      <alignment horizontal="right" vertical="center"/>
    </xf>
    <xf numFmtId="0" fontId="27" fillId="0" borderId="0" xfId="107" applyFont="1" applyAlignment="1">
      <alignment horizontal="left" vertical="top" wrapText="1"/>
    </xf>
    <xf numFmtId="0" fontId="1" fillId="0" borderId="10" xfId="107" applyFont="1" applyBorder="1" applyAlignment="1">
      <alignment horizontal="center" vertical="top" wrapText="1"/>
    </xf>
    <xf numFmtId="0" fontId="83" fillId="0" borderId="10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27" fillId="0" borderId="10" xfId="107" applyFont="1" applyBorder="1" applyAlignment="1">
      <alignment horizontal="left" vertical="top" wrapText="1"/>
    </xf>
    <xf numFmtId="0" fontId="1" fillId="0" borderId="10" xfId="107" applyFont="1" applyBorder="1" applyAlignment="1">
      <alignment horizontal="left" vertical="top" wrapText="1"/>
    </xf>
    <xf numFmtId="0" fontId="50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10" xfId="0" applyFont="1" applyBorder="1" applyAlignment="1">
      <alignment horizontal="left" vertical="top" wrapText="1"/>
    </xf>
    <xf numFmtId="0" fontId="27" fillId="0" borderId="30" xfId="0" applyFont="1" applyBorder="1" applyAlignment="1">
      <alignment horizontal="left" vertical="top" wrapText="1"/>
    </xf>
    <xf numFmtId="0" fontId="27" fillId="0" borderId="31" xfId="0" applyFont="1" applyBorder="1" applyAlignment="1">
      <alignment horizontal="left" vertical="top" wrapText="1"/>
    </xf>
    <xf numFmtId="0" fontId="27" fillId="0" borderId="32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1" fillId="0" borderId="31" xfId="0" applyFont="1" applyBorder="1" applyAlignment="1">
      <alignment horizontal="left" vertical="top" wrapText="1"/>
    </xf>
    <xf numFmtId="0" fontId="1" fillId="0" borderId="3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wrapText="1"/>
    </xf>
    <xf numFmtId="0" fontId="27" fillId="0" borderId="13" xfId="0" applyFont="1" applyBorder="1" applyAlignment="1">
      <alignment horizontal="center" wrapText="1"/>
    </xf>
    <xf numFmtId="0" fontId="27" fillId="0" borderId="15" xfId="0" applyFont="1" applyBorder="1" applyAlignment="1">
      <alignment horizontal="center" wrapText="1"/>
    </xf>
    <xf numFmtId="0" fontId="27" fillId="0" borderId="10" xfId="0" applyFont="1" applyBorder="1" applyAlignment="1">
      <alignment horizontal="center" wrapText="1"/>
    </xf>
    <xf numFmtId="0" fontId="27" fillId="0" borderId="10" xfId="0" applyFont="1" applyBorder="1" applyAlignment="1">
      <alignment wrapText="1"/>
    </xf>
    <xf numFmtId="0" fontId="1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wrapText="1"/>
    </xf>
    <xf numFmtId="0" fontId="27" fillId="0" borderId="14" xfId="0" applyFont="1" applyBorder="1" applyAlignment="1">
      <alignment horizontal="left" wrapText="1"/>
    </xf>
    <xf numFmtId="0" fontId="27" fillId="0" borderId="15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 wrapText="1"/>
    </xf>
  </cellXfs>
  <cellStyles count="152">
    <cellStyle name="_artabyuje" xfId="1"/>
    <cellStyle name="_artabyuje 2" xfId="57"/>
    <cellStyle name="20% - Accent1 2" xfId="58"/>
    <cellStyle name="20% - Accent1 3" xfId="108"/>
    <cellStyle name="20% - Accent2 2" xfId="59"/>
    <cellStyle name="20% - Accent2 3" xfId="109"/>
    <cellStyle name="20% - Accent3 2" xfId="60"/>
    <cellStyle name="20% - Accent3 3" xfId="110"/>
    <cellStyle name="20% - Accent4 2" xfId="61"/>
    <cellStyle name="20% - Accent4 3" xfId="111"/>
    <cellStyle name="20% - Accent5 2" xfId="62"/>
    <cellStyle name="20% - Accent5 3" xfId="112"/>
    <cellStyle name="20% - Accent6 2" xfId="63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3" xfId="114"/>
    <cellStyle name="40% - Accent2 2" xfId="65"/>
    <cellStyle name="40% - Accent2 3" xfId="115"/>
    <cellStyle name="40% - Accent3 2" xfId="66"/>
    <cellStyle name="40% - Accent3 3" xfId="116"/>
    <cellStyle name="40% - Accent4 2" xfId="67"/>
    <cellStyle name="40% - Accent4 3" xfId="117"/>
    <cellStyle name="40% - Accent5 2" xfId="68"/>
    <cellStyle name="40% - Accent5 3" xfId="118"/>
    <cellStyle name="40% - Accent6 2" xfId="69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3" xfId="120"/>
    <cellStyle name="60% - Accent2 2" xfId="71"/>
    <cellStyle name="60% - Accent2 3" xfId="121"/>
    <cellStyle name="60% - Accent3 2" xfId="72"/>
    <cellStyle name="60% - Accent3 3" xfId="122"/>
    <cellStyle name="60% - Accent4 2" xfId="73"/>
    <cellStyle name="60% - Accent4 3" xfId="123"/>
    <cellStyle name="60% - Accent5 2" xfId="74"/>
    <cellStyle name="60% - Accent5 3" xfId="124"/>
    <cellStyle name="60% - Accent6 2" xfId="75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3" xfId="126"/>
    <cellStyle name="Accent2 2" xfId="77"/>
    <cellStyle name="Accent2 3" xfId="127"/>
    <cellStyle name="Accent3 2" xfId="78"/>
    <cellStyle name="Accent3 3" xfId="128"/>
    <cellStyle name="Accent4 2" xfId="79"/>
    <cellStyle name="Accent4 3" xfId="129"/>
    <cellStyle name="Accent5 2" xfId="80"/>
    <cellStyle name="Accent5 3" xfId="130"/>
    <cellStyle name="Accent6 2" xfId="81"/>
    <cellStyle name="Accent6 3" xfId="131"/>
    <cellStyle name="Bad 2" xfId="82"/>
    <cellStyle name="Bad 3" xfId="132"/>
    <cellStyle name="Calculation 2" xfId="83"/>
    <cellStyle name="Calculation 3" xfId="133"/>
    <cellStyle name="Check Cell 2" xfId="84"/>
    <cellStyle name="Check Cell 3" xfId="134"/>
    <cellStyle name="Comma" xfId="150" builtinId="3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Explanatory Text 3" xfId="135"/>
    <cellStyle name="Good 2" xfId="88"/>
    <cellStyle name="Good 3" xfId="136"/>
    <cellStyle name="Heading 1 2" xfId="89"/>
    <cellStyle name="Heading 1 3" xfId="137"/>
    <cellStyle name="Heading 2 2" xfId="90"/>
    <cellStyle name="Heading 2 3" xfId="138"/>
    <cellStyle name="Heading 3 2" xfId="91"/>
    <cellStyle name="Heading 3 3" xfId="139"/>
    <cellStyle name="Heading 4 2" xfId="92"/>
    <cellStyle name="Heading 4 3" xfId="140"/>
    <cellStyle name="Input 2" xfId="93"/>
    <cellStyle name="Input 3" xfId="141"/>
    <cellStyle name="Linked Cell 2" xfId="94"/>
    <cellStyle name="Linked Cell 3" xfId="142"/>
    <cellStyle name="Neutral 2" xfId="95"/>
    <cellStyle name="Neutral 3" xfId="143"/>
    <cellStyle name="Normal" xfId="0" builtinId="0"/>
    <cellStyle name="Normal 2" xfId="25"/>
    <cellStyle name="Normal 2 2" xfId="97"/>
    <cellStyle name="Normal 2 3" xfId="96"/>
    <cellStyle name="Normal 2 4" xfId="151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7"/>
    <cellStyle name="Note 2" xfId="100"/>
    <cellStyle name="Note 3" xfId="144"/>
    <cellStyle name="Output 2" xfId="101"/>
    <cellStyle name="Output 3" xfId="145"/>
    <cellStyle name="Percent 2" xfId="32"/>
    <cellStyle name="SN_241" xfId="146"/>
    <cellStyle name="Style 1" xfId="33"/>
    <cellStyle name="Title 2" xfId="102"/>
    <cellStyle name="Title 3" xfId="147"/>
    <cellStyle name="Total 2" xfId="103"/>
    <cellStyle name="Total 3" xfId="148"/>
    <cellStyle name="Warning Text 2" xfId="104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O38"/>
  <sheetViews>
    <sheetView zoomScaleNormal="100" workbookViewId="0">
      <selection activeCell="E8" sqref="E8:F8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84.7109375" style="14" customWidth="1"/>
    <col min="5" max="5" width="13.140625" style="14" bestFit="1" customWidth="1"/>
    <col min="6" max="6" width="18.85546875" style="14" customWidth="1"/>
    <col min="7" max="16384" width="9.140625" style="14"/>
  </cols>
  <sheetData>
    <row r="2" spans="2:197" x14ac:dyDescent="0.25">
      <c r="F2" s="93" t="s">
        <v>28</v>
      </c>
    </row>
    <row r="3" spans="2:197" x14ac:dyDescent="0.25">
      <c r="D3" s="149" t="s">
        <v>42</v>
      </c>
      <c r="E3" s="149"/>
      <c r="F3" s="149"/>
    </row>
    <row r="4" spans="2:197" x14ac:dyDescent="0.25">
      <c r="C4" s="15"/>
      <c r="D4" s="16"/>
      <c r="E4" s="16"/>
      <c r="F4" s="39" t="s">
        <v>15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</row>
    <row r="5" spans="2:197" x14ac:dyDescent="0.25">
      <c r="C5" s="15"/>
      <c r="D5" s="15"/>
      <c r="E5" s="15"/>
      <c r="F5" s="18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</row>
    <row r="6" spans="2:197" ht="64.5" customHeight="1" x14ac:dyDescent="0.25">
      <c r="B6" s="150" t="s">
        <v>105</v>
      </c>
      <c r="C6" s="150"/>
      <c r="D6" s="150"/>
      <c r="E6" s="150"/>
      <c r="F6" s="150"/>
    </row>
    <row r="7" spans="2:197" ht="17.25" customHeight="1" x14ac:dyDescent="0.25">
      <c r="F7" s="19"/>
    </row>
    <row r="8" spans="2:197" ht="59.25" customHeight="1" x14ac:dyDescent="0.25">
      <c r="B8" s="151" t="s">
        <v>1</v>
      </c>
      <c r="C8" s="152"/>
      <c r="D8" s="153" t="s">
        <v>23</v>
      </c>
      <c r="E8" s="158" t="s">
        <v>43</v>
      </c>
      <c r="F8" s="159"/>
    </row>
    <row r="9" spans="2:197" ht="14.25" x14ac:dyDescent="0.25">
      <c r="B9" s="21" t="s">
        <v>20</v>
      </c>
      <c r="C9" s="21" t="s">
        <v>21</v>
      </c>
      <c r="D9" s="154"/>
      <c r="E9" s="56" t="s">
        <v>35</v>
      </c>
      <c r="F9" s="20" t="s">
        <v>0</v>
      </c>
    </row>
    <row r="10" spans="2:197" ht="14.25" x14ac:dyDescent="0.25">
      <c r="B10" s="22"/>
      <c r="C10" s="22"/>
      <c r="D10" s="23" t="s">
        <v>22</v>
      </c>
      <c r="E10" s="24">
        <f t="shared" ref="E10:F10" si="0">E11+E25</f>
        <v>0</v>
      </c>
      <c r="F10" s="24">
        <f t="shared" si="0"/>
        <v>0</v>
      </c>
    </row>
    <row r="11" spans="2:197" ht="14.25" x14ac:dyDescent="0.25">
      <c r="B11" s="22"/>
      <c r="C11" s="25"/>
      <c r="D11" s="23" t="s">
        <v>67</v>
      </c>
      <c r="E11" s="24">
        <f t="shared" ref="E11:F11" si="1">E13</f>
        <v>-199936</v>
      </c>
      <c r="F11" s="24">
        <f t="shared" si="1"/>
        <v>0</v>
      </c>
    </row>
    <row r="12" spans="2:197" x14ac:dyDescent="0.25">
      <c r="B12" s="143">
        <v>1103</v>
      </c>
      <c r="C12" s="146"/>
      <c r="D12" s="79" t="s">
        <v>87</v>
      </c>
      <c r="E12" s="54"/>
      <c r="F12" s="54"/>
    </row>
    <row r="13" spans="2:197" ht="27" x14ac:dyDescent="0.25">
      <c r="B13" s="144"/>
      <c r="C13" s="147"/>
      <c r="D13" s="31" t="s">
        <v>86</v>
      </c>
      <c r="E13" s="139">
        <f t="shared" ref="E13:F13" si="2">E20</f>
        <v>-199936</v>
      </c>
      <c r="F13" s="155">
        <f t="shared" si="2"/>
        <v>0</v>
      </c>
    </row>
    <row r="14" spans="2:197" ht="13.5" customHeight="1" x14ac:dyDescent="0.25">
      <c r="B14" s="144"/>
      <c r="C14" s="147"/>
      <c r="D14" s="79" t="s">
        <v>88</v>
      </c>
      <c r="E14" s="140"/>
      <c r="F14" s="156"/>
    </row>
    <row r="15" spans="2:197" ht="27" x14ac:dyDescent="0.25">
      <c r="B15" s="144"/>
      <c r="C15" s="147"/>
      <c r="D15" s="31" t="s">
        <v>89</v>
      </c>
      <c r="E15" s="140"/>
      <c r="F15" s="156"/>
    </row>
    <row r="16" spans="2:197" ht="13.5" customHeight="1" x14ac:dyDescent="0.25">
      <c r="B16" s="144"/>
      <c r="C16" s="147"/>
      <c r="D16" s="79" t="s">
        <v>90</v>
      </c>
      <c r="E16" s="140"/>
      <c r="F16" s="156"/>
    </row>
    <row r="17" spans="2:6" ht="40.5" x14ac:dyDescent="0.25">
      <c r="B17" s="145"/>
      <c r="C17" s="148"/>
      <c r="D17" s="31" t="s">
        <v>91</v>
      </c>
      <c r="E17" s="141"/>
      <c r="F17" s="157"/>
    </row>
    <row r="18" spans="2:6" ht="14.25" x14ac:dyDescent="0.25">
      <c r="B18" s="142" t="s">
        <v>24</v>
      </c>
      <c r="C18" s="142"/>
      <c r="D18" s="142"/>
      <c r="E18" s="92"/>
      <c r="F18" s="10"/>
    </row>
    <row r="19" spans="2:6" ht="14.25" x14ac:dyDescent="0.25">
      <c r="B19" s="92"/>
      <c r="C19" s="31" t="s">
        <v>107</v>
      </c>
      <c r="D19" s="79" t="s">
        <v>108</v>
      </c>
      <c r="E19" s="54"/>
      <c r="F19" s="54"/>
    </row>
    <row r="20" spans="2:6" ht="27" x14ac:dyDescent="0.25">
      <c r="B20" s="92"/>
      <c r="C20" s="31"/>
      <c r="D20" s="31" t="s">
        <v>109</v>
      </c>
      <c r="E20" s="139">
        <f>+'3'!G27</f>
        <v>-199936</v>
      </c>
      <c r="F20" s="139">
        <f>+'3'!H27</f>
        <v>0</v>
      </c>
    </row>
    <row r="21" spans="2:6" ht="14.25" x14ac:dyDescent="0.25">
      <c r="B21" s="92"/>
      <c r="C21" s="31"/>
      <c r="D21" s="79" t="s">
        <v>110</v>
      </c>
      <c r="E21" s="140"/>
      <c r="F21" s="140"/>
    </row>
    <row r="22" spans="2:6" ht="48" customHeight="1" x14ac:dyDescent="0.25">
      <c r="B22" s="92"/>
      <c r="C22" s="31"/>
      <c r="D22" s="31" t="s">
        <v>111</v>
      </c>
      <c r="E22" s="140"/>
      <c r="F22" s="140"/>
    </row>
    <row r="23" spans="2:6" ht="14.25" x14ac:dyDescent="0.25">
      <c r="B23" s="92"/>
      <c r="C23" s="31"/>
      <c r="D23" s="79" t="s">
        <v>49</v>
      </c>
      <c r="E23" s="140"/>
      <c r="F23" s="140"/>
    </row>
    <row r="24" spans="2:6" ht="14.25" x14ac:dyDescent="0.25">
      <c r="B24" s="92"/>
      <c r="C24" s="31"/>
      <c r="D24" s="31" t="s">
        <v>50</v>
      </c>
      <c r="E24" s="141"/>
      <c r="F24" s="141"/>
    </row>
    <row r="25" spans="2:6" ht="14.25" x14ac:dyDescent="0.25">
      <c r="B25" s="22"/>
      <c r="C25" s="25"/>
      <c r="D25" s="23" t="s">
        <v>44</v>
      </c>
      <c r="E25" s="24">
        <f t="shared" ref="E25:F25" si="3">E27</f>
        <v>199936</v>
      </c>
      <c r="F25" s="24">
        <f t="shared" si="3"/>
        <v>0</v>
      </c>
    </row>
    <row r="26" spans="2:6" x14ac:dyDescent="0.25">
      <c r="B26" s="143">
        <v>1139</v>
      </c>
      <c r="C26" s="146"/>
      <c r="D26" s="12" t="s">
        <v>51</v>
      </c>
      <c r="E26" s="54"/>
      <c r="F26" s="54"/>
    </row>
    <row r="27" spans="2:6" ht="14.25" x14ac:dyDescent="0.25">
      <c r="B27" s="144"/>
      <c r="C27" s="147"/>
      <c r="D27" s="11" t="s">
        <v>45</v>
      </c>
      <c r="E27" s="139">
        <f t="shared" ref="E27:F27" si="4">E34</f>
        <v>199936</v>
      </c>
      <c r="F27" s="139">
        <f t="shared" si="4"/>
        <v>0</v>
      </c>
    </row>
    <row r="28" spans="2:6" ht="13.5" customHeight="1" x14ac:dyDescent="0.25">
      <c r="B28" s="144"/>
      <c r="C28" s="147"/>
      <c r="D28" s="12" t="s">
        <v>52</v>
      </c>
      <c r="E28" s="140"/>
      <c r="F28" s="140"/>
    </row>
    <row r="29" spans="2:6" ht="13.5" customHeight="1" x14ac:dyDescent="0.25">
      <c r="B29" s="144"/>
      <c r="C29" s="147"/>
      <c r="D29" s="13" t="s">
        <v>46</v>
      </c>
      <c r="E29" s="140"/>
      <c r="F29" s="140"/>
    </row>
    <row r="30" spans="2:6" ht="13.5" customHeight="1" x14ac:dyDescent="0.25">
      <c r="B30" s="144"/>
      <c r="C30" s="147"/>
      <c r="D30" s="12" t="s">
        <v>53</v>
      </c>
      <c r="E30" s="140"/>
      <c r="F30" s="140"/>
    </row>
    <row r="31" spans="2:6" ht="13.5" customHeight="1" x14ac:dyDescent="0.25">
      <c r="B31" s="145"/>
      <c r="C31" s="148"/>
      <c r="D31" s="13" t="s">
        <v>47</v>
      </c>
      <c r="E31" s="141"/>
      <c r="F31" s="141"/>
    </row>
    <row r="32" spans="2:6" ht="14.25" x14ac:dyDescent="0.25">
      <c r="B32" s="142" t="s">
        <v>24</v>
      </c>
      <c r="C32" s="142"/>
      <c r="D32" s="142"/>
      <c r="E32" s="92"/>
      <c r="F32" s="10"/>
    </row>
    <row r="33" spans="2:6" ht="14.25" x14ac:dyDescent="0.25">
      <c r="B33" s="92"/>
      <c r="C33" s="92">
        <v>11001</v>
      </c>
      <c r="D33" s="12" t="s">
        <v>54</v>
      </c>
      <c r="E33" s="54"/>
      <c r="F33" s="54"/>
    </row>
    <row r="34" spans="2:6" ht="14.25" x14ac:dyDescent="0.25">
      <c r="B34" s="92"/>
      <c r="C34" s="92"/>
      <c r="D34" s="11" t="s">
        <v>45</v>
      </c>
      <c r="E34" s="139">
        <f>+'3'!G45</f>
        <v>199936</v>
      </c>
      <c r="F34" s="139">
        <f>+'3'!H45</f>
        <v>0</v>
      </c>
    </row>
    <row r="35" spans="2:6" ht="14.25" x14ac:dyDescent="0.25">
      <c r="B35" s="92"/>
      <c r="C35" s="92"/>
      <c r="D35" s="12" t="s">
        <v>55</v>
      </c>
      <c r="E35" s="140"/>
      <c r="F35" s="140"/>
    </row>
    <row r="36" spans="2:6" ht="40.5" x14ac:dyDescent="0.25">
      <c r="B36" s="92"/>
      <c r="C36" s="92"/>
      <c r="D36" s="13" t="s">
        <v>48</v>
      </c>
      <c r="E36" s="140"/>
      <c r="F36" s="140"/>
    </row>
    <row r="37" spans="2:6" ht="14.25" x14ac:dyDescent="0.25">
      <c r="B37" s="92"/>
      <c r="C37" s="92"/>
      <c r="D37" s="12" t="s">
        <v>49</v>
      </c>
      <c r="E37" s="140"/>
      <c r="F37" s="140"/>
    </row>
    <row r="38" spans="2:6" ht="14.25" x14ac:dyDescent="0.25">
      <c r="B38" s="92"/>
      <c r="C38" s="92"/>
      <c r="D38" s="13" t="s">
        <v>50</v>
      </c>
      <c r="E38" s="141"/>
      <c r="F38" s="141"/>
    </row>
  </sheetData>
  <mergeCells count="19">
    <mergeCell ref="D3:F3"/>
    <mergeCell ref="B6:F6"/>
    <mergeCell ref="B8:C8"/>
    <mergeCell ref="D8:D9"/>
    <mergeCell ref="F13:F17"/>
    <mergeCell ref="E8:F8"/>
    <mergeCell ref="E34:E38"/>
    <mergeCell ref="F34:F38"/>
    <mergeCell ref="F20:F24"/>
    <mergeCell ref="E13:E17"/>
    <mergeCell ref="B18:D18"/>
    <mergeCell ref="E20:E24"/>
    <mergeCell ref="B32:D32"/>
    <mergeCell ref="B12:B17"/>
    <mergeCell ref="C12:C17"/>
    <mergeCell ref="B26:B31"/>
    <mergeCell ref="C26:C31"/>
    <mergeCell ref="E27:E31"/>
    <mergeCell ref="F27:F31"/>
  </mergeCells>
  <pageMargins left="0.23622047244094491" right="0.19685039370078741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7" sqref="D7:E8"/>
    </sheetView>
  </sheetViews>
  <sheetFormatPr defaultColWidth="8.85546875" defaultRowHeight="16.5" x14ac:dyDescent="0.3"/>
  <cols>
    <col min="1" max="2" width="8.85546875" style="109"/>
    <col min="3" max="3" width="47.28515625" style="109" customWidth="1"/>
    <col min="4" max="4" width="20.85546875" style="109" customWidth="1"/>
    <col min="5" max="5" width="26.28515625" style="109" customWidth="1"/>
    <col min="6" max="16384" width="8.85546875" style="109"/>
  </cols>
  <sheetData>
    <row r="1" spans="1:5" x14ac:dyDescent="0.3">
      <c r="C1" s="110"/>
      <c r="D1" s="134"/>
      <c r="E1" s="134" t="s">
        <v>38</v>
      </c>
    </row>
    <row r="2" spans="1:5" x14ac:dyDescent="0.3">
      <c r="C2" s="134"/>
      <c r="D2" s="163" t="s">
        <v>42</v>
      </c>
      <c r="E2" s="163"/>
    </row>
    <row r="3" spans="1:5" x14ac:dyDescent="0.3">
      <c r="C3" s="111"/>
      <c r="D3" s="135"/>
      <c r="E3" s="135" t="s">
        <v>15</v>
      </c>
    </row>
    <row r="4" spans="1:5" ht="67.5" customHeight="1" x14ac:dyDescent="0.3">
      <c r="A4" s="162" t="s">
        <v>188</v>
      </c>
      <c r="B4" s="162"/>
      <c r="C4" s="162"/>
      <c r="D4" s="162"/>
      <c r="E4" s="162"/>
    </row>
    <row r="5" spans="1:5" x14ac:dyDescent="0.3">
      <c r="E5" s="109" t="s">
        <v>76</v>
      </c>
    </row>
    <row r="7" spans="1:5" ht="41.45" customHeight="1" x14ac:dyDescent="0.3">
      <c r="A7" s="160" t="s">
        <v>1</v>
      </c>
      <c r="B7" s="160"/>
      <c r="C7" s="160" t="s">
        <v>68</v>
      </c>
      <c r="D7" s="161" t="s">
        <v>43</v>
      </c>
      <c r="E7" s="161"/>
    </row>
    <row r="8" spans="1:5" ht="27.6" customHeight="1" x14ac:dyDescent="0.3">
      <c r="A8" s="160"/>
      <c r="B8" s="160"/>
      <c r="C8" s="160"/>
      <c r="D8" s="161"/>
      <c r="E8" s="161"/>
    </row>
    <row r="9" spans="1:5" ht="33" x14ac:dyDescent="0.3">
      <c r="A9" s="94" t="s">
        <v>72</v>
      </c>
      <c r="B9" s="94" t="s">
        <v>73</v>
      </c>
      <c r="C9" s="160"/>
      <c r="D9" s="94" t="s">
        <v>77</v>
      </c>
      <c r="E9" s="94" t="s">
        <v>78</v>
      </c>
    </row>
    <row r="10" spans="1:5" x14ac:dyDescent="0.3">
      <c r="A10" s="73"/>
      <c r="B10" s="73"/>
      <c r="C10" s="73" t="s">
        <v>22</v>
      </c>
      <c r="D10" s="117">
        <f t="shared" ref="D10:E10" si="0">+D12</f>
        <v>-199936</v>
      </c>
      <c r="E10" s="117">
        <f t="shared" si="0"/>
        <v>0</v>
      </c>
    </row>
    <row r="11" spans="1:5" x14ac:dyDescent="0.3">
      <c r="A11" s="94"/>
      <c r="B11" s="94"/>
      <c r="C11" s="94" t="s">
        <v>74</v>
      </c>
      <c r="D11" s="117"/>
      <c r="E11" s="117"/>
    </row>
    <row r="12" spans="1:5" ht="49.5" x14ac:dyDescent="0.3">
      <c r="A12" s="94">
        <v>1103</v>
      </c>
      <c r="B12" s="112">
        <v>11003</v>
      </c>
      <c r="C12" s="113" t="s">
        <v>112</v>
      </c>
      <c r="D12" s="117">
        <f t="shared" ref="D12:E12" si="1">+D14</f>
        <v>-199936</v>
      </c>
      <c r="E12" s="117">
        <f t="shared" si="1"/>
        <v>0</v>
      </c>
    </row>
    <row r="13" spans="1:5" x14ac:dyDescent="0.3">
      <c r="A13" s="94"/>
      <c r="B13" s="112"/>
      <c r="C13" s="114" t="s">
        <v>113</v>
      </c>
      <c r="D13" s="94"/>
      <c r="E13" s="94"/>
    </row>
    <row r="14" spans="1:5" x14ac:dyDescent="0.3">
      <c r="A14" s="94"/>
      <c r="B14" s="112"/>
      <c r="C14" s="113" t="s">
        <v>79</v>
      </c>
      <c r="D14" s="117">
        <f t="shared" ref="D14:E14" si="2">SUM(D17:D25)</f>
        <v>-199936</v>
      </c>
      <c r="E14" s="117">
        <f t="shared" si="2"/>
        <v>0</v>
      </c>
    </row>
    <row r="15" spans="1:5" x14ac:dyDescent="0.3">
      <c r="A15" s="94"/>
      <c r="B15" s="112"/>
      <c r="C15" s="115" t="s">
        <v>114</v>
      </c>
      <c r="D15" s="94"/>
      <c r="E15" s="94"/>
    </row>
    <row r="16" spans="1:5" ht="99" hidden="1" x14ac:dyDescent="0.3">
      <c r="A16" s="94"/>
      <c r="B16" s="112"/>
      <c r="C16" s="116" t="s">
        <v>115</v>
      </c>
      <c r="D16" s="117"/>
      <c r="E16" s="117"/>
    </row>
    <row r="17" spans="1:5" ht="95.25" customHeight="1" x14ac:dyDescent="0.3">
      <c r="A17" s="94"/>
      <c r="B17" s="112"/>
      <c r="C17" s="116" t="s">
        <v>116</v>
      </c>
      <c r="D17" s="117">
        <v>-54400</v>
      </c>
      <c r="E17" s="117">
        <v>-54400</v>
      </c>
    </row>
    <row r="18" spans="1:5" ht="99" x14ac:dyDescent="0.3">
      <c r="A18" s="94"/>
      <c r="B18" s="112"/>
      <c r="C18" s="116" t="s">
        <v>117</v>
      </c>
      <c r="D18" s="117">
        <f t="shared" ref="D18:E18" si="3">-146200+42264</f>
        <v>-103936</v>
      </c>
      <c r="E18" s="117">
        <f t="shared" si="3"/>
        <v>-103936</v>
      </c>
    </row>
    <row r="19" spans="1:5" ht="99" x14ac:dyDescent="0.3">
      <c r="A19" s="94"/>
      <c r="B19" s="112"/>
      <c r="C19" s="116" t="s">
        <v>118</v>
      </c>
      <c r="D19" s="117">
        <f t="shared" ref="D19:E19" si="4">-41600</f>
        <v>-41600</v>
      </c>
      <c r="E19" s="117">
        <f t="shared" si="4"/>
        <v>-41600</v>
      </c>
    </row>
    <row r="20" spans="1:5" ht="99" x14ac:dyDescent="0.3">
      <c r="A20" s="94"/>
      <c r="B20" s="94"/>
      <c r="C20" s="116" t="s">
        <v>140</v>
      </c>
      <c r="D20" s="118"/>
      <c r="E20" s="118">
        <v>38625</v>
      </c>
    </row>
    <row r="21" spans="1:5" ht="99" x14ac:dyDescent="0.3">
      <c r="A21" s="94"/>
      <c r="B21" s="94"/>
      <c r="C21" s="116" t="s">
        <v>141</v>
      </c>
      <c r="D21" s="118"/>
      <c r="E21" s="118">
        <v>29000</v>
      </c>
    </row>
    <row r="22" spans="1:5" ht="99" x14ac:dyDescent="0.3">
      <c r="A22" s="94"/>
      <c r="B22" s="94"/>
      <c r="C22" s="116" t="s">
        <v>136</v>
      </c>
      <c r="D22" s="118"/>
      <c r="E22" s="118">
        <v>89211</v>
      </c>
    </row>
    <row r="23" spans="1:5" ht="99" x14ac:dyDescent="0.3">
      <c r="A23" s="94"/>
      <c r="B23" s="94"/>
      <c r="C23" s="116" t="s">
        <v>137</v>
      </c>
      <c r="D23" s="118"/>
      <c r="E23" s="118">
        <f>64400-56400</f>
        <v>8000</v>
      </c>
    </row>
    <row r="24" spans="1:5" ht="99" hidden="1" x14ac:dyDescent="0.3">
      <c r="A24" s="94"/>
      <c r="B24" s="94"/>
      <c r="C24" s="116" t="s">
        <v>138</v>
      </c>
      <c r="D24" s="118"/>
      <c r="E24" s="118"/>
    </row>
    <row r="25" spans="1:5" ht="66" x14ac:dyDescent="0.3">
      <c r="A25" s="94"/>
      <c r="B25" s="94"/>
      <c r="C25" s="116" t="s">
        <v>139</v>
      </c>
      <c r="D25" s="118"/>
      <c r="E25" s="118">
        <f>46800-11700</f>
        <v>35100</v>
      </c>
    </row>
  </sheetData>
  <mergeCells count="5">
    <mergeCell ref="A7:B8"/>
    <mergeCell ref="C7:C9"/>
    <mergeCell ref="D7:E8"/>
    <mergeCell ref="A4:E4"/>
    <mergeCell ref="D2:E2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5"/>
  <sheetViews>
    <sheetView topLeftCell="C1" zoomScale="110" zoomScaleNormal="110" workbookViewId="0">
      <selection activeCell="G7" sqref="G7:H7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3.85546875" style="6" customWidth="1"/>
    <col min="8" max="8" width="16.28515625" style="6" bestFit="1" customWidth="1"/>
    <col min="9" max="9" width="9.140625" style="6"/>
    <col min="10" max="10" width="14.28515625" style="6" bestFit="1" customWidth="1"/>
    <col min="11" max="16384" width="9.140625" style="6"/>
  </cols>
  <sheetData>
    <row r="1" spans="1:253" x14ac:dyDescent="0.3">
      <c r="F1" s="2"/>
      <c r="G1" s="174" t="s">
        <v>37</v>
      </c>
      <c r="H1" s="174"/>
      <c r="I1" s="9"/>
      <c r="J1" s="9"/>
      <c r="K1" s="9"/>
      <c r="L1" s="9"/>
      <c r="M1" s="5"/>
      <c r="N1" s="9"/>
      <c r="O1" s="9"/>
      <c r="P1" s="9"/>
      <c r="Q1" s="9"/>
      <c r="R1" s="9"/>
      <c r="S1" s="9"/>
      <c r="T1" s="9"/>
      <c r="U1" s="5"/>
      <c r="V1" s="9"/>
      <c r="W1" s="9"/>
      <c r="X1" s="9"/>
      <c r="Y1" s="9"/>
      <c r="Z1" s="9"/>
      <c r="AA1" s="9"/>
      <c r="AB1" s="9"/>
      <c r="AC1" s="5"/>
      <c r="AD1" s="9"/>
      <c r="AE1" s="9"/>
      <c r="AF1" s="9"/>
      <c r="AG1" s="9"/>
      <c r="AH1" s="9"/>
      <c r="AI1" s="9"/>
      <c r="AJ1" s="9"/>
      <c r="AK1" s="5"/>
      <c r="AL1" s="9"/>
      <c r="AM1" s="9"/>
      <c r="AN1" s="9"/>
      <c r="AO1" s="9"/>
      <c r="AP1" s="9"/>
      <c r="AQ1" s="9"/>
      <c r="AR1" s="9"/>
      <c r="AS1" s="5"/>
      <c r="AT1" s="9"/>
      <c r="AU1" s="9"/>
      <c r="AV1" s="9"/>
      <c r="AW1" s="9"/>
      <c r="AX1" s="9"/>
      <c r="AY1" s="9"/>
      <c r="AZ1" s="9"/>
      <c r="BA1" s="5"/>
      <c r="BB1" s="9"/>
      <c r="BC1" s="9"/>
      <c r="BD1" s="9"/>
      <c r="BE1" s="9"/>
      <c r="BF1" s="9"/>
      <c r="BG1" s="9"/>
      <c r="BH1" s="9"/>
      <c r="BI1" s="5"/>
      <c r="BJ1" s="9"/>
      <c r="BK1" s="9"/>
      <c r="BL1" s="9"/>
      <c r="BM1" s="9"/>
      <c r="BN1" s="9"/>
      <c r="BO1" s="9"/>
      <c r="BP1" s="9"/>
      <c r="BQ1" s="5"/>
      <c r="BR1" s="9"/>
      <c r="BS1" s="9"/>
      <c r="BT1" s="9"/>
      <c r="BU1" s="9"/>
      <c r="BV1" s="9"/>
      <c r="BW1" s="9"/>
      <c r="BX1" s="9"/>
      <c r="BY1" s="5"/>
      <c r="BZ1" s="9"/>
      <c r="CA1" s="9"/>
      <c r="CB1" s="9"/>
      <c r="CC1" s="9"/>
      <c r="CD1" s="9"/>
      <c r="CE1" s="9"/>
      <c r="CF1" s="9"/>
      <c r="CG1" s="5"/>
      <c r="CH1" s="9"/>
      <c r="CI1" s="9"/>
      <c r="CJ1" s="9"/>
      <c r="CK1" s="9"/>
      <c r="CL1" s="9"/>
      <c r="CM1" s="9"/>
      <c r="CN1" s="9"/>
      <c r="CO1" s="5"/>
      <c r="CP1" s="9"/>
      <c r="CQ1" s="9"/>
      <c r="CR1" s="9"/>
      <c r="CS1" s="9"/>
      <c r="CT1" s="9"/>
      <c r="CU1" s="9"/>
      <c r="CV1" s="9"/>
      <c r="CW1" s="5"/>
      <c r="CX1" s="9"/>
      <c r="CY1" s="9"/>
      <c r="CZ1" s="9"/>
      <c r="DA1" s="9"/>
      <c r="DB1" s="9"/>
      <c r="DC1" s="9"/>
      <c r="DD1" s="9"/>
      <c r="DE1" s="5"/>
      <c r="DF1" s="9"/>
      <c r="DG1" s="9"/>
      <c r="DH1" s="9"/>
      <c r="DI1" s="9"/>
      <c r="DJ1" s="9"/>
      <c r="DK1" s="9"/>
      <c r="DL1" s="9"/>
      <c r="DM1" s="5"/>
      <c r="DN1" s="9"/>
      <c r="DO1" s="9"/>
      <c r="DP1" s="9"/>
      <c r="DQ1" s="9"/>
      <c r="DR1" s="9"/>
      <c r="DS1" s="9"/>
      <c r="DT1" s="9"/>
      <c r="DU1" s="5"/>
      <c r="DV1" s="9"/>
      <c r="DW1" s="9"/>
      <c r="DX1" s="9"/>
      <c r="DY1" s="9"/>
      <c r="DZ1" s="9"/>
      <c r="EA1" s="9"/>
      <c r="EB1" s="9"/>
      <c r="EC1" s="5"/>
      <c r="ED1" s="9"/>
      <c r="EE1" s="9"/>
      <c r="EF1" s="9"/>
      <c r="EG1" s="9"/>
      <c r="EH1" s="9"/>
      <c r="EI1" s="9"/>
      <c r="EJ1" s="9"/>
      <c r="EK1" s="5"/>
      <c r="EL1" s="9"/>
      <c r="EM1" s="9"/>
      <c r="EN1" s="9"/>
      <c r="EO1" s="9"/>
      <c r="EP1" s="9"/>
      <c r="EQ1" s="9"/>
      <c r="ER1" s="9"/>
      <c r="ES1" s="5"/>
      <c r="ET1" s="9"/>
      <c r="EU1" s="9"/>
      <c r="EV1" s="9"/>
      <c r="EW1" s="9"/>
      <c r="EX1" s="9"/>
      <c r="EY1" s="9"/>
      <c r="EZ1" s="9"/>
      <c r="FA1" s="5"/>
      <c r="FB1" s="9"/>
      <c r="FC1" s="9"/>
      <c r="FD1" s="9"/>
      <c r="FE1" s="9"/>
      <c r="FF1" s="9"/>
      <c r="FG1" s="9"/>
      <c r="FH1" s="9"/>
      <c r="FI1" s="5"/>
      <c r="FJ1" s="9"/>
      <c r="FK1" s="9"/>
      <c r="FL1" s="9"/>
      <c r="FM1" s="9"/>
      <c r="FN1" s="9"/>
      <c r="FO1" s="9"/>
      <c r="FP1" s="9"/>
      <c r="FQ1" s="5"/>
      <c r="FR1" s="9"/>
      <c r="FS1" s="9"/>
      <c r="FT1" s="9"/>
      <c r="FU1" s="9"/>
      <c r="FV1" s="9"/>
      <c r="FW1" s="9"/>
      <c r="FX1" s="9"/>
      <c r="FY1" s="5"/>
      <c r="FZ1" s="9"/>
      <c r="GA1" s="9"/>
      <c r="GB1" s="9"/>
      <c r="GC1" s="9"/>
      <c r="GD1" s="9"/>
      <c r="GE1" s="9"/>
      <c r="GF1" s="9"/>
      <c r="GG1" s="5"/>
      <c r="GH1" s="9"/>
      <c r="GI1" s="9"/>
      <c r="GJ1" s="9"/>
      <c r="GK1" s="9"/>
      <c r="GL1" s="9"/>
      <c r="GM1" s="9"/>
      <c r="GN1" s="9"/>
      <c r="GO1" s="5"/>
      <c r="GP1" s="9"/>
      <c r="GQ1" s="9"/>
      <c r="GR1" s="9"/>
      <c r="GS1" s="9"/>
      <c r="GT1" s="9"/>
      <c r="GU1" s="9"/>
      <c r="GV1" s="9"/>
      <c r="GW1" s="5"/>
      <c r="GX1" s="9"/>
      <c r="GY1" s="9"/>
      <c r="GZ1" s="9"/>
      <c r="HA1" s="9"/>
      <c r="HB1" s="9"/>
      <c r="HC1" s="9"/>
      <c r="HD1" s="9"/>
      <c r="HE1" s="5"/>
      <c r="HF1" s="9"/>
      <c r="HG1" s="9"/>
      <c r="HH1" s="9"/>
      <c r="HI1" s="9"/>
      <c r="HJ1" s="9"/>
      <c r="HK1" s="9"/>
      <c r="HL1" s="9"/>
      <c r="HM1" s="5"/>
      <c r="HN1" s="9"/>
      <c r="HO1" s="9"/>
      <c r="HP1" s="9"/>
      <c r="HQ1" s="9"/>
      <c r="HR1" s="9"/>
      <c r="HS1" s="9"/>
      <c r="HT1" s="9"/>
      <c r="HU1" s="5"/>
      <c r="HV1" s="9"/>
      <c r="HW1" s="9"/>
      <c r="HX1" s="9"/>
      <c r="HY1" s="9"/>
      <c r="HZ1" s="9"/>
      <c r="IA1" s="9"/>
      <c r="IB1" s="9"/>
      <c r="IC1" s="5"/>
      <c r="ID1" s="9"/>
      <c r="IE1" s="9"/>
      <c r="IF1" s="9"/>
      <c r="IG1" s="9"/>
      <c r="IH1" s="9"/>
      <c r="II1" s="9"/>
      <c r="IJ1" s="9"/>
      <c r="IK1" s="5"/>
      <c r="IL1" s="9"/>
      <c r="IM1" s="9"/>
      <c r="IN1" s="9"/>
      <c r="IO1" s="9"/>
      <c r="IP1" s="9"/>
      <c r="IQ1" s="9"/>
      <c r="IR1" s="9"/>
      <c r="IS1" s="5"/>
    </row>
    <row r="2" spans="1:253" ht="18" customHeight="1" x14ac:dyDescent="0.3">
      <c r="F2" s="175" t="s">
        <v>42</v>
      </c>
      <c r="G2" s="175"/>
      <c r="H2" s="175"/>
      <c r="I2" s="9"/>
      <c r="J2" s="9"/>
      <c r="K2" s="9"/>
      <c r="L2" s="9"/>
      <c r="M2" s="5"/>
      <c r="N2" s="9"/>
      <c r="O2" s="9"/>
      <c r="P2" s="9"/>
      <c r="Q2" s="9"/>
      <c r="R2" s="9"/>
      <c r="S2" s="9"/>
      <c r="T2" s="9"/>
      <c r="U2" s="5"/>
      <c r="V2" s="9"/>
      <c r="W2" s="9"/>
      <c r="X2" s="9"/>
      <c r="Y2" s="9"/>
      <c r="Z2" s="9"/>
      <c r="AA2" s="9"/>
      <c r="AB2" s="9"/>
      <c r="AC2" s="5"/>
      <c r="AD2" s="9"/>
      <c r="AE2" s="9"/>
      <c r="AF2" s="9"/>
      <c r="AG2" s="9"/>
      <c r="AH2" s="9"/>
      <c r="AI2" s="9"/>
      <c r="AJ2" s="9"/>
      <c r="AK2" s="5"/>
      <c r="AL2" s="9"/>
      <c r="AM2" s="9"/>
      <c r="AN2" s="9"/>
      <c r="AO2" s="9"/>
      <c r="AP2" s="9"/>
      <c r="AQ2" s="9"/>
      <c r="AR2" s="9"/>
      <c r="AS2" s="5"/>
      <c r="AT2" s="9"/>
      <c r="AU2" s="9"/>
      <c r="AV2" s="9"/>
      <c r="AW2" s="9"/>
      <c r="AX2" s="9"/>
      <c r="AY2" s="9"/>
      <c r="AZ2" s="9"/>
      <c r="BA2" s="5"/>
      <c r="BB2" s="9"/>
      <c r="BC2" s="9"/>
      <c r="BD2" s="9"/>
      <c r="BE2" s="9"/>
      <c r="BF2" s="9"/>
      <c r="BG2" s="9"/>
      <c r="BH2" s="9"/>
      <c r="BI2" s="5"/>
      <c r="BJ2" s="9"/>
      <c r="BK2" s="9"/>
      <c r="BL2" s="9"/>
      <c r="BM2" s="9"/>
      <c r="BN2" s="9"/>
      <c r="BO2" s="9"/>
      <c r="BP2" s="9"/>
      <c r="BQ2" s="5"/>
      <c r="BR2" s="9"/>
      <c r="BS2" s="9"/>
      <c r="BT2" s="9"/>
      <c r="BU2" s="9"/>
      <c r="BV2" s="9"/>
      <c r="BW2" s="9"/>
      <c r="BX2" s="9"/>
      <c r="BY2" s="5"/>
      <c r="BZ2" s="9"/>
      <c r="CA2" s="9"/>
      <c r="CB2" s="9"/>
      <c r="CC2" s="9"/>
      <c r="CD2" s="9"/>
      <c r="CE2" s="9"/>
      <c r="CF2" s="9"/>
      <c r="CG2" s="5"/>
      <c r="CH2" s="9"/>
      <c r="CI2" s="9"/>
      <c r="CJ2" s="9"/>
      <c r="CK2" s="9"/>
      <c r="CL2" s="9"/>
      <c r="CM2" s="9"/>
      <c r="CN2" s="9"/>
      <c r="CO2" s="5"/>
      <c r="CP2" s="9"/>
      <c r="CQ2" s="9"/>
      <c r="CR2" s="9"/>
      <c r="CS2" s="9"/>
      <c r="CT2" s="9"/>
      <c r="CU2" s="9"/>
      <c r="CV2" s="9"/>
      <c r="CW2" s="5"/>
      <c r="CX2" s="9"/>
      <c r="CY2" s="9"/>
      <c r="CZ2" s="9"/>
      <c r="DA2" s="9"/>
      <c r="DB2" s="9"/>
      <c r="DC2" s="9"/>
      <c r="DD2" s="9"/>
      <c r="DE2" s="5"/>
      <c r="DF2" s="9"/>
      <c r="DG2" s="9"/>
      <c r="DH2" s="9"/>
      <c r="DI2" s="9"/>
      <c r="DJ2" s="9"/>
      <c r="DK2" s="9"/>
      <c r="DL2" s="9"/>
      <c r="DM2" s="5"/>
      <c r="DN2" s="9"/>
      <c r="DO2" s="9"/>
      <c r="DP2" s="9"/>
      <c r="DQ2" s="9"/>
      <c r="DR2" s="9"/>
      <c r="DS2" s="9"/>
      <c r="DT2" s="9"/>
      <c r="DU2" s="5"/>
      <c r="DV2" s="9"/>
      <c r="DW2" s="9"/>
      <c r="DX2" s="9"/>
      <c r="DY2" s="9"/>
      <c r="DZ2" s="9"/>
      <c r="EA2" s="9"/>
      <c r="EB2" s="9"/>
      <c r="EC2" s="5"/>
      <c r="ED2" s="9"/>
      <c r="EE2" s="9"/>
      <c r="EF2" s="9"/>
      <c r="EG2" s="9"/>
      <c r="EH2" s="9"/>
      <c r="EI2" s="9"/>
      <c r="EJ2" s="9"/>
      <c r="EK2" s="5"/>
      <c r="EL2" s="9"/>
      <c r="EM2" s="9"/>
      <c r="EN2" s="9"/>
      <c r="EO2" s="9"/>
      <c r="EP2" s="9"/>
      <c r="EQ2" s="9"/>
      <c r="ER2" s="9"/>
      <c r="ES2" s="5"/>
      <c r="ET2" s="9"/>
      <c r="EU2" s="9"/>
      <c r="EV2" s="9"/>
      <c r="EW2" s="9"/>
      <c r="EX2" s="9"/>
      <c r="EY2" s="9"/>
      <c r="EZ2" s="9"/>
      <c r="FA2" s="5"/>
      <c r="FB2" s="9"/>
      <c r="FC2" s="9"/>
      <c r="FD2" s="9"/>
      <c r="FE2" s="9"/>
      <c r="FF2" s="9"/>
      <c r="FG2" s="9"/>
      <c r="FH2" s="9"/>
      <c r="FI2" s="5"/>
      <c r="FJ2" s="9"/>
      <c r="FK2" s="9"/>
      <c r="FL2" s="9"/>
      <c r="FM2" s="9"/>
      <c r="FN2" s="9"/>
      <c r="FO2" s="9"/>
      <c r="FP2" s="9"/>
      <c r="FQ2" s="5"/>
      <c r="FR2" s="9"/>
      <c r="FS2" s="9"/>
      <c r="FT2" s="9"/>
      <c r="FU2" s="9"/>
      <c r="FV2" s="9"/>
      <c r="FW2" s="9"/>
      <c r="FX2" s="9"/>
      <c r="FY2" s="5"/>
      <c r="FZ2" s="9"/>
      <c r="GA2" s="9"/>
      <c r="GB2" s="9"/>
      <c r="GC2" s="9"/>
      <c r="GD2" s="9"/>
      <c r="GE2" s="9"/>
      <c r="GF2" s="9"/>
      <c r="GG2" s="5"/>
      <c r="GH2" s="9"/>
      <c r="GI2" s="9"/>
      <c r="GJ2" s="9"/>
      <c r="GK2" s="9"/>
      <c r="GL2" s="9"/>
      <c r="GM2" s="9"/>
      <c r="GN2" s="9"/>
      <c r="GO2" s="5"/>
      <c r="GP2" s="9"/>
      <c r="GQ2" s="9"/>
      <c r="GR2" s="9"/>
      <c r="GS2" s="9"/>
      <c r="GT2" s="9"/>
      <c r="GU2" s="9"/>
      <c r="GV2" s="9"/>
      <c r="GW2" s="5"/>
      <c r="GX2" s="9"/>
      <c r="GY2" s="9"/>
      <c r="GZ2" s="9"/>
      <c r="HA2" s="9"/>
      <c r="HB2" s="9"/>
      <c r="HC2" s="9"/>
      <c r="HD2" s="9"/>
      <c r="HE2" s="5"/>
      <c r="HF2" s="9"/>
      <c r="HG2" s="9"/>
      <c r="HH2" s="9"/>
      <c r="HI2" s="9"/>
      <c r="HJ2" s="9"/>
      <c r="HK2" s="9"/>
      <c r="HL2" s="9"/>
      <c r="HM2" s="5"/>
      <c r="HN2" s="9"/>
      <c r="HO2" s="9"/>
      <c r="HP2" s="9"/>
      <c r="HQ2" s="9"/>
      <c r="HR2" s="9"/>
      <c r="HS2" s="9"/>
      <c r="HT2" s="9"/>
      <c r="HU2" s="5"/>
      <c r="HV2" s="9"/>
      <c r="HW2" s="9"/>
      <c r="HX2" s="9"/>
      <c r="HY2" s="9"/>
      <c r="HZ2" s="9"/>
      <c r="IA2" s="9"/>
      <c r="IB2" s="9"/>
      <c r="IC2" s="5"/>
      <c r="ID2" s="9"/>
      <c r="IE2" s="9"/>
      <c r="IF2" s="9"/>
      <c r="IG2" s="9"/>
      <c r="IH2" s="9"/>
      <c r="II2" s="9"/>
      <c r="IJ2" s="9"/>
      <c r="IK2" s="5"/>
      <c r="IL2" s="9"/>
      <c r="IM2" s="9"/>
      <c r="IN2" s="9"/>
      <c r="IO2" s="9"/>
      <c r="IP2" s="9"/>
      <c r="IQ2" s="9"/>
      <c r="IR2" s="9"/>
      <c r="IS2" s="5"/>
    </row>
    <row r="3" spans="1:253" x14ac:dyDescent="0.3">
      <c r="E3" s="7"/>
      <c r="F3" s="4"/>
      <c r="G3" s="173" t="s">
        <v>15</v>
      </c>
      <c r="H3" s="173"/>
      <c r="I3" s="9"/>
      <c r="J3" s="9"/>
      <c r="K3" s="9"/>
      <c r="L3" s="9"/>
      <c r="M3" s="5"/>
      <c r="N3" s="9"/>
      <c r="O3" s="9"/>
      <c r="P3" s="9"/>
      <c r="Q3" s="9"/>
      <c r="R3" s="9"/>
      <c r="S3" s="9"/>
      <c r="T3" s="9"/>
      <c r="U3" s="5"/>
      <c r="V3" s="9"/>
      <c r="W3" s="9"/>
      <c r="X3" s="9"/>
      <c r="Y3" s="9"/>
      <c r="Z3" s="9"/>
      <c r="AA3" s="9"/>
      <c r="AB3" s="9"/>
      <c r="AC3" s="5"/>
      <c r="AD3" s="9"/>
      <c r="AE3" s="9"/>
      <c r="AF3" s="9"/>
      <c r="AG3" s="9"/>
      <c r="AH3" s="9"/>
      <c r="AI3" s="9"/>
      <c r="AJ3" s="9"/>
      <c r="AK3" s="5"/>
      <c r="AL3" s="9"/>
      <c r="AM3" s="9"/>
      <c r="AN3" s="9"/>
      <c r="AO3" s="9"/>
      <c r="AP3" s="9"/>
      <c r="AQ3" s="9"/>
      <c r="AR3" s="9"/>
      <c r="AS3" s="5"/>
      <c r="AT3" s="9"/>
      <c r="AU3" s="9"/>
      <c r="AV3" s="9"/>
      <c r="AW3" s="9"/>
      <c r="AX3" s="9"/>
      <c r="AY3" s="9"/>
      <c r="AZ3" s="9"/>
      <c r="BA3" s="5"/>
      <c r="BB3" s="9"/>
      <c r="BC3" s="9"/>
      <c r="BD3" s="9"/>
      <c r="BE3" s="9"/>
      <c r="BF3" s="9"/>
      <c r="BG3" s="9"/>
      <c r="BH3" s="9"/>
      <c r="BI3" s="5"/>
      <c r="BJ3" s="9"/>
      <c r="BK3" s="9"/>
      <c r="BL3" s="9"/>
      <c r="BM3" s="9"/>
      <c r="BN3" s="9"/>
      <c r="BO3" s="9"/>
      <c r="BP3" s="9"/>
      <c r="BQ3" s="5"/>
      <c r="BR3" s="9"/>
      <c r="BS3" s="9"/>
      <c r="BT3" s="9"/>
      <c r="BU3" s="9"/>
      <c r="BV3" s="9"/>
      <c r="BW3" s="9"/>
      <c r="BX3" s="9"/>
      <c r="BY3" s="5"/>
      <c r="BZ3" s="9"/>
      <c r="CA3" s="9"/>
      <c r="CB3" s="9"/>
      <c r="CC3" s="9"/>
      <c r="CD3" s="9"/>
      <c r="CE3" s="9"/>
      <c r="CF3" s="9"/>
      <c r="CG3" s="5"/>
      <c r="CH3" s="9"/>
      <c r="CI3" s="9"/>
      <c r="CJ3" s="9"/>
      <c r="CK3" s="9"/>
      <c r="CL3" s="9"/>
      <c r="CM3" s="9"/>
      <c r="CN3" s="9"/>
      <c r="CO3" s="5"/>
      <c r="CP3" s="9"/>
      <c r="CQ3" s="9"/>
      <c r="CR3" s="9"/>
      <c r="CS3" s="9"/>
      <c r="CT3" s="9"/>
      <c r="CU3" s="9"/>
      <c r="CV3" s="9"/>
      <c r="CW3" s="5"/>
      <c r="CX3" s="9"/>
      <c r="CY3" s="9"/>
      <c r="CZ3" s="9"/>
      <c r="DA3" s="9"/>
      <c r="DB3" s="9"/>
      <c r="DC3" s="9"/>
      <c r="DD3" s="9"/>
      <c r="DE3" s="5"/>
      <c r="DF3" s="9"/>
      <c r="DG3" s="9"/>
      <c r="DH3" s="9"/>
      <c r="DI3" s="9"/>
      <c r="DJ3" s="9"/>
      <c r="DK3" s="9"/>
      <c r="DL3" s="9"/>
      <c r="DM3" s="5"/>
      <c r="DN3" s="9"/>
      <c r="DO3" s="9"/>
      <c r="DP3" s="9"/>
      <c r="DQ3" s="9"/>
      <c r="DR3" s="9"/>
      <c r="DS3" s="9"/>
      <c r="DT3" s="9"/>
      <c r="DU3" s="5"/>
      <c r="DV3" s="9"/>
      <c r="DW3" s="9"/>
      <c r="DX3" s="9"/>
      <c r="DY3" s="9"/>
      <c r="DZ3" s="9"/>
      <c r="EA3" s="9"/>
      <c r="EB3" s="9"/>
      <c r="EC3" s="5"/>
      <c r="ED3" s="9"/>
      <c r="EE3" s="9"/>
      <c r="EF3" s="9"/>
      <c r="EG3" s="9"/>
      <c r="EH3" s="9"/>
      <c r="EI3" s="9"/>
      <c r="EJ3" s="9"/>
      <c r="EK3" s="5"/>
      <c r="EL3" s="9"/>
      <c r="EM3" s="9"/>
      <c r="EN3" s="9"/>
      <c r="EO3" s="9"/>
      <c r="EP3" s="9"/>
      <c r="EQ3" s="9"/>
      <c r="ER3" s="9"/>
      <c r="ES3" s="5"/>
      <c r="ET3" s="9"/>
      <c r="EU3" s="9"/>
      <c r="EV3" s="9"/>
      <c r="EW3" s="9"/>
      <c r="EX3" s="9"/>
      <c r="EY3" s="9"/>
      <c r="EZ3" s="9"/>
      <c r="FA3" s="5"/>
      <c r="FB3" s="9"/>
      <c r="FC3" s="9"/>
      <c r="FD3" s="9"/>
      <c r="FE3" s="9"/>
      <c r="FF3" s="9"/>
      <c r="FG3" s="9"/>
      <c r="FH3" s="9"/>
      <c r="FI3" s="5"/>
      <c r="FJ3" s="9"/>
      <c r="FK3" s="9"/>
      <c r="FL3" s="9"/>
      <c r="FM3" s="9"/>
      <c r="FN3" s="9"/>
      <c r="FO3" s="9"/>
      <c r="FP3" s="9"/>
      <c r="FQ3" s="5"/>
      <c r="FR3" s="9"/>
      <c r="FS3" s="9"/>
      <c r="FT3" s="9"/>
      <c r="FU3" s="9"/>
      <c r="FV3" s="9"/>
      <c r="FW3" s="9"/>
      <c r="FX3" s="9"/>
      <c r="FY3" s="5"/>
      <c r="FZ3" s="9"/>
      <c r="GA3" s="9"/>
      <c r="GB3" s="9"/>
      <c r="GC3" s="9"/>
      <c r="GD3" s="9"/>
      <c r="GE3" s="9"/>
      <c r="GF3" s="9"/>
      <c r="GG3" s="5"/>
      <c r="GH3" s="9"/>
      <c r="GI3" s="9"/>
      <c r="GJ3" s="9"/>
      <c r="GK3" s="9"/>
      <c r="GL3" s="9"/>
      <c r="GM3" s="9"/>
      <c r="GN3" s="9"/>
      <c r="GO3" s="5"/>
      <c r="GP3" s="9"/>
      <c r="GQ3" s="9"/>
      <c r="GR3" s="9"/>
      <c r="GS3" s="9"/>
      <c r="GT3" s="9"/>
      <c r="GU3" s="9"/>
      <c r="GV3" s="9"/>
      <c r="GW3" s="5"/>
      <c r="GX3" s="9"/>
      <c r="GY3" s="9"/>
      <c r="GZ3" s="9"/>
      <c r="HA3" s="9"/>
      <c r="HB3" s="9"/>
      <c r="HC3" s="9"/>
      <c r="HD3" s="9"/>
      <c r="HE3" s="5"/>
      <c r="HF3" s="9"/>
      <c r="HG3" s="9"/>
      <c r="HH3" s="9"/>
      <c r="HI3" s="9"/>
      <c r="HJ3" s="9"/>
      <c r="HK3" s="9"/>
      <c r="HL3" s="9"/>
      <c r="HM3" s="5"/>
      <c r="HN3" s="9"/>
      <c r="HO3" s="9"/>
      <c r="HP3" s="9"/>
      <c r="HQ3" s="9"/>
      <c r="HR3" s="9"/>
      <c r="HS3" s="9"/>
      <c r="HT3" s="9"/>
      <c r="HU3" s="5"/>
      <c r="HV3" s="9"/>
      <c r="HW3" s="9"/>
      <c r="HX3" s="9"/>
      <c r="HY3" s="9"/>
      <c r="HZ3" s="9"/>
      <c r="IA3" s="9"/>
      <c r="IB3" s="9"/>
      <c r="IC3" s="5"/>
      <c r="ID3" s="9"/>
      <c r="IE3" s="9"/>
      <c r="IF3" s="9"/>
      <c r="IG3" s="9"/>
      <c r="IH3" s="9"/>
      <c r="II3" s="9"/>
      <c r="IJ3" s="9"/>
      <c r="IK3" s="5"/>
      <c r="IL3" s="9"/>
      <c r="IM3" s="9"/>
      <c r="IN3" s="9"/>
      <c r="IO3" s="9"/>
      <c r="IP3" s="9"/>
      <c r="IQ3" s="9"/>
      <c r="IR3" s="9"/>
      <c r="IS3" s="5"/>
    </row>
    <row r="4" spans="1:253" x14ac:dyDescent="0.3">
      <c r="E4" s="7"/>
      <c r="F4" s="7"/>
      <c r="G4" s="9"/>
      <c r="H4" s="9"/>
      <c r="I4" s="9"/>
      <c r="J4" s="9"/>
      <c r="K4" s="9"/>
      <c r="L4" s="9"/>
      <c r="M4" s="5"/>
      <c r="N4" s="9"/>
      <c r="O4" s="9"/>
      <c r="P4" s="9"/>
      <c r="Q4" s="9"/>
      <c r="R4" s="9"/>
      <c r="S4" s="9"/>
      <c r="T4" s="9"/>
      <c r="U4" s="5"/>
      <c r="V4" s="9"/>
      <c r="W4" s="9"/>
      <c r="X4" s="9"/>
      <c r="Y4" s="9"/>
      <c r="Z4" s="9"/>
      <c r="AA4" s="9"/>
      <c r="AB4" s="9"/>
      <c r="AC4" s="5"/>
      <c r="AD4" s="9"/>
      <c r="AE4" s="9"/>
      <c r="AF4" s="9"/>
      <c r="AG4" s="9"/>
      <c r="AH4" s="9"/>
      <c r="AI4" s="9"/>
      <c r="AJ4" s="9"/>
      <c r="AK4" s="5"/>
      <c r="AL4" s="9"/>
      <c r="AM4" s="9"/>
      <c r="AN4" s="9"/>
      <c r="AO4" s="9"/>
      <c r="AP4" s="9"/>
      <c r="AQ4" s="9"/>
      <c r="AR4" s="9"/>
      <c r="AS4" s="5"/>
      <c r="AT4" s="9"/>
      <c r="AU4" s="9"/>
      <c r="AV4" s="9"/>
      <c r="AW4" s="9"/>
      <c r="AX4" s="9"/>
      <c r="AY4" s="9"/>
      <c r="AZ4" s="9"/>
      <c r="BA4" s="5"/>
      <c r="BB4" s="9"/>
      <c r="BC4" s="9"/>
      <c r="BD4" s="9"/>
      <c r="BE4" s="9"/>
      <c r="BF4" s="9"/>
      <c r="BG4" s="9"/>
      <c r="BH4" s="9"/>
      <c r="BI4" s="5"/>
      <c r="BJ4" s="9"/>
      <c r="BK4" s="9"/>
      <c r="BL4" s="9"/>
      <c r="BM4" s="9"/>
      <c r="BN4" s="9"/>
      <c r="BO4" s="9"/>
      <c r="BP4" s="9"/>
      <c r="BQ4" s="5"/>
      <c r="BR4" s="9"/>
      <c r="BS4" s="9"/>
      <c r="BT4" s="9"/>
      <c r="BU4" s="9"/>
      <c r="BV4" s="9"/>
      <c r="BW4" s="9"/>
      <c r="BX4" s="9"/>
      <c r="BY4" s="5"/>
      <c r="BZ4" s="9"/>
      <c r="CA4" s="9"/>
      <c r="CB4" s="9"/>
      <c r="CC4" s="9"/>
      <c r="CD4" s="9"/>
      <c r="CE4" s="9"/>
      <c r="CF4" s="9"/>
      <c r="CG4" s="5"/>
      <c r="CH4" s="9"/>
      <c r="CI4" s="9"/>
      <c r="CJ4" s="9"/>
      <c r="CK4" s="9"/>
      <c r="CL4" s="9"/>
      <c r="CM4" s="9"/>
      <c r="CN4" s="9"/>
      <c r="CO4" s="5"/>
      <c r="CP4" s="9"/>
      <c r="CQ4" s="9"/>
      <c r="CR4" s="9"/>
      <c r="CS4" s="9"/>
      <c r="CT4" s="9"/>
      <c r="CU4" s="9"/>
      <c r="CV4" s="9"/>
      <c r="CW4" s="5"/>
      <c r="CX4" s="9"/>
      <c r="CY4" s="9"/>
      <c r="CZ4" s="9"/>
      <c r="DA4" s="9"/>
      <c r="DB4" s="9"/>
      <c r="DC4" s="9"/>
      <c r="DD4" s="9"/>
      <c r="DE4" s="5"/>
      <c r="DF4" s="9"/>
      <c r="DG4" s="9"/>
      <c r="DH4" s="9"/>
      <c r="DI4" s="9"/>
      <c r="DJ4" s="9"/>
      <c r="DK4" s="9"/>
      <c r="DL4" s="9"/>
      <c r="DM4" s="5"/>
      <c r="DN4" s="9"/>
      <c r="DO4" s="9"/>
      <c r="DP4" s="9"/>
      <c r="DQ4" s="9"/>
      <c r="DR4" s="9"/>
      <c r="DS4" s="9"/>
      <c r="DT4" s="9"/>
      <c r="DU4" s="5"/>
      <c r="DV4" s="9"/>
      <c r="DW4" s="9"/>
      <c r="DX4" s="9"/>
      <c r="DY4" s="9"/>
      <c r="DZ4" s="9"/>
      <c r="EA4" s="9"/>
      <c r="EB4" s="9"/>
      <c r="EC4" s="5"/>
      <c r="ED4" s="9"/>
      <c r="EE4" s="9"/>
      <c r="EF4" s="9"/>
      <c r="EG4" s="9"/>
      <c r="EH4" s="9"/>
      <c r="EI4" s="9"/>
      <c r="EJ4" s="9"/>
      <c r="EK4" s="5"/>
      <c r="EL4" s="9"/>
      <c r="EM4" s="9"/>
      <c r="EN4" s="9"/>
      <c r="EO4" s="9"/>
      <c r="EP4" s="9"/>
      <c r="EQ4" s="9"/>
      <c r="ER4" s="9"/>
      <c r="ES4" s="5"/>
      <c r="ET4" s="9"/>
      <c r="EU4" s="9"/>
      <c r="EV4" s="9"/>
      <c r="EW4" s="9"/>
      <c r="EX4" s="9"/>
      <c r="EY4" s="9"/>
      <c r="EZ4" s="9"/>
      <c r="FA4" s="5"/>
      <c r="FB4" s="9"/>
      <c r="FC4" s="9"/>
      <c r="FD4" s="9"/>
      <c r="FE4" s="9"/>
      <c r="FF4" s="9"/>
      <c r="FG4" s="9"/>
      <c r="FH4" s="9"/>
      <c r="FI4" s="5"/>
      <c r="FJ4" s="9"/>
      <c r="FK4" s="9"/>
      <c r="FL4" s="9"/>
      <c r="FM4" s="9"/>
      <c r="FN4" s="9"/>
      <c r="FO4" s="9"/>
      <c r="FP4" s="9"/>
      <c r="FQ4" s="5"/>
      <c r="FR4" s="9"/>
      <c r="FS4" s="9"/>
      <c r="FT4" s="9"/>
      <c r="FU4" s="9"/>
      <c r="FV4" s="9"/>
      <c r="FW4" s="9"/>
      <c r="FX4" s="9"/>
      <c r="FY4" s="5"/>
      <c r="FZ4" s="9"/>
      <c r="GA4" s="9"/>
      <c r="GB4" s="9"/>
      <c r="GC4" s="9"/>
      <c r="GD4" s="9"/>
      <c r="GE4" s="9"/>
      <c r="GF4" s="9"/>
      <c r="GG4" s="5"/>
      <c r="GH4" s="9"/>
      <c r="GI4" s="9"/>
      <c r="GJ4" s="9"/>
      <c r="GK4" s="9"/>
      <c r="GL4" s="9"/>
      <c r="GM4" s="9"/>
      <c r="GN4" s="9"/>
      <c r="GO4" s="5"/>
      <c r="GP4" s="9"/>
      <c r="GQ4" s="9"/>
      <c r="GR4" s="9"/>
      <c r="GS4" s="9"/>
      <c r="GT4" s="9"/>
      <c r="GU4" s="9"/>
      <c r="GV4" s="9"/>
      <c r="GW4" s="5"/>
      <c r="GX4" s="9"/>
      <c r="GY4" s="9"/>
      <c r="GZ4" s="9"/>
      <c r="HA4" s="9"/>
      <c r="HB4" s="9"/>
      <c r="HC4" s="9"/>
      <c r="HD4" s="9"/>
      <c r="HE4" s="5"/>
      <c r="HF4" s="9"/>
      <c r="HG4" s="9"/>
      <c r="HH4" s="9"/>
      <c r="HI4" s="9"/>
      <c r="HJ4" s="9"/>
      <c r="HK4" s="9"/>
      <c r="HL4" s="9"/>
      <c r="HM4" s="5"/>
      <c r="HN4" s="9"/>
      <c r="HO4" s="9"/>
      <c r="HP4" s="9"/>
      <c r="HQ4" s="9"/>
      <c r="HR4" s="9"/>
      <c r="HS4" s="9"/>
      <c r="HT4" s="9"/>
      <c r="HU4" s="5"/>
      <c r="HV4" s="9"/>
      <c r="HW4" s="9"/>
      <c r="HX4" s="9"/>
      <c r="HY4" s="9"/>
      <c r="HZ4" s="9"/>
      <c r="IA4" s="9"/>
      <c r="IB4" s="9"/>
      <c r="IC4" s="5"/>
      <c r="ID4" s="9"/>
      <c r="IE4" s="9"/>
      <c r="IF4" s="9"/>
      <c r="IG4" s="9"/>
      <c r="IH4" s="9"/>
      <c r="II4" s="9"/>
      <c r="IJ4" s="9"/>
      <c r="IK4" s="5"/>
      <c r="IL4" s="9"/>
      <c r="IM4" s="9"/>
      <c r="IN4" s="9"/>
      <c r="IO4" s="9"/>
      <c r="IP4" s="9"/>
      <c r="IQ4" s="9"/>
      <c r="IR4" s="9"/>
      <c r="IS4" s="5"/>
    </row>
    <row r="5" spans="1:253" ht="44.45" customHeight="1" x14ac:dyDescent="0.3">
      <c r="A5" s="186" t="s">
        <v>56</v>
      </c>
      <c r="B5" s="186"/>
      <c r="C5" s="186"/>
      <c r="D5" s="186"/>
      <c r="E5" s="186"/>
      <c r="F5" s="186"/>
      <c r="G5" s="186"/>
      <c r="H5" s="186"/>
      <c r="I5" s="9"/>
      <c r="J5" s="9"/>
      <c r="K5" s="9"/>
      <c r="L5" s="9"/>
      <c r="M5" s="5"/>
      <c r="N5" s="9"/>
      <c r="O5" s="9"/>
      <c r="P5" s="9"/>
      <c r="Q5" s="9"/>
      <c r="R5" s="9"/>
      <c r="S5" s="9"/>
      <c r="T5" s="9"/>
      <c r="U5" s="5"/>
      <c r="V5" s="9"/>
      <c r="W5" s="9"/>
      <c r="X5" s="9"/>
      <c r="Y5" s="9"/>
      <c r="Z5" s="9"/>
      <c r="AA5" s="9"/>
      <c r="AB5" s="9"/>
      <c r="AC5" s="5"/>
      <c r="AD5" s="9"/>
      <c r="AE5" s="9"/>
      <c r="AF5" s="9"/>
      <c r="AG5" s="9"/>
      <c r="AH5" s="9"/>
      <c r="AI5" s="9"/>
      <c r="AJ5" s="9"/>
      <c r="AK5" s="5"/>
      <c r="AL5" s="9"/>
      <c r="AM5" s="9"/>
      <c r="AN5" s="9"/>
      <c r="AO5" s="9"/>
      <c r="AP5" s="9"/>
      <c r="AQ5" s="9"/>
      <c r="AR5" s="9"/>
      <c r="AS5" s="5"/>
      <c r="AT5" s="9"/>
      <c r="AU5" s="9"/>
      <c r="AV5" s="9"/>
      <c r="AW5" s="9"/>
      <c r="AX5" s="9"/>
      <c r="AY5" s="9"/>
      <c r="AZ5" s="9"/>
      <c r="BA5" s="5"/>
      <c r="BB5" s="9"/>
      <c r="BC5" s="9"/>
      <c r="BD5" s="9"/>
      <c r="BE5" s="9"/>
      <c r="BF5" s="9"/>
      <c r="BG5" s="9"/>
      <c r="BH5" s="9"/>
      <c r="BI5" s="5"/>
      <c r="BJ5" s="9"/>
      <c r="BK5" s="9"/>
      <c r="BL5" s="9"/>
      <c r="BM5" s="9"/>
      <c r="BN5" s="9"/>
      <c r="BO5" s="9"/>
      <c r="BP5" s="9"/>
      <c r="BQ5" s="5"/>
      <c r="BR5" s="9"/>
      <c r="BS5" s="9"/>
      <c r="BT5" s="9"/>
      <c r="BU5" s="9"/>
      <c r="BV5" s="9"/>
      <c r="BW5" s="9"/>
      <c r="BX5" s="9"/>
      <c r="BY5" s="5"/>
      <c r="BZ5" s="9"/>
      <c r="CA5" s="9"/>
      <c r="CB5" s="9"/>
      <c r="CC5" s="9"/>
      <c r="CD5" s="9"/>
      <c r="CE5" s="9"/>
      <c r="CF5" s="9"/>
      <c r="CG5" s="5"/>
      <c r="CH5" s="9"/>
      <c r="CI5" s="9"/>
      <c r="CJ5" s="9"/>
      <c r="CK5" s="9"/>
      <c r="CL5" s="9"/>
      <c r="CM5" s="9"/>
      <c r="CN5" s="9"/>
      <c r="CO5" s="5"/>
      <c r="CP5" s="9"/>
      <c r="CQ5" s="9"/>
      <c r="CR5" s="9"/>
      <c r="CS5" s="9"/>
      <c r="CT5" s="9"/>
      <c r="CU5" s="9"/>
      <c r="CV5" s="9"/>
      <c r="CW5" s="5"/>
      <c r="CX5" s="9"/>
      <c r="CY5" s="9"/>
      <c r="CZ5" s="9"/>
      <c r="DA5" s="9"/>
      <c r="DB5" s="9"/>
      <c r="DC5" s="9"/>
      <c r="DD5" s="9"/>
      <c r="DE5" s="5"/>
      <c r="DF5" s="9"/>
      <c r="DG5" s="9"/>
      <c r="DH5" s="9"/>
      <c r="DI5" s="9"/>
      <c r="DJ5" s="9"/>
      <c r="DK5" s="9"/>
      <c r="DL5" s="9"/>
      <c r="DM5" s="5"/>
      <c r="DN5" s="9"/>
      <c r="DO5" s="9"/>
      <c r="DP5" s="9"/>
      <c r="DQ5" s="9"/>
      <c r="DR5" s="9"/>
      <c r="DS5" s="9"/>
      <c r="DT5" s="9"/>
      <c r="DU5" s="5"/>
      <c r="DV5" s="9"/>
      <c r="DW5" s="9"/>
      <c r="DX5" s="9"/>
      <c r="DY5" s="9"/>
      <c r="DZ5" s="9"/>
      <c r="EA5" s="9"/>
      <c r="EB5" s="9"/>
      <c r="EC5" s="5"/>
      <c r="ED5" s="9"/>
      <c r="EE5" s="9"/>
      <c r="EF5" s="9"/>
      <c r="EG5" s="9"/>
      <c r="EH5" s="9"/>
      <c r="EI5" s="9"/>
      <c r="EJ5" s="9"/>
      <c r="EK5" s="5"/>
      <c r="EL5" s="9"/>
      <c r="EM5" s="9"/>
      <c r="EN5" s="9"/>
      <c r="EO5" s="9"/>
      <c r="EP5" s="9"/>
      <c r="EQ5" s="9"/>
      <c r="ER5" s="9"/>
      <c r="ES5" s="5"/>
      <c r="ET5" s="9"/>
      <c r="EU5" s="9"/>
      <c r="EV5" s="9"/>
      <c r="EW5" s="9"/>
      <c r="EX5" s="9"/>
      <c r="EY5" s="9"/>
      <c r="EZ5" s="9"/>
      <c r="FA5" s="5"/>
      <c r="FB5" s="9"/>
      <c r="FC5" s="9"/>
      <c r="FD5" s="9"/>
      <c r="FE5" s="9"/>
      <c r="FF5" s="9"/>
      <c r="FG5" s="9"/>
      <c r="FH5" s="9"/>
      <c r="FI5" s="5"/>
      <c r="FJ5" s="9"/>
      <c r="FK5" s="9"/>
      <c r="FL5" s="9"/>
      <c r="FM5" s="9"/>
      <c r="FN5" s="9"/>
      <c r="FO5" s="9"/>
      <c r="FP5" s="9"/>
      <c r="FQ5" s="5"/>
      <c r="FR5" s="9"/>
      <c r="FS5" s="9"/>
      <c r="FT5" s="9"/>
      <c r="FU5" s="9"/>
      <c r="FV5" s="9"/>
      <c r="FW5" s="9"/>
      <c r="FX5" s="9"/>
      <c r="FY5" s="5"/>
      <c r="FZ5" s="9"/>
      <c r="GA5" s="9"/>
      <c r="GB5" s="9"/>
      <c r="GC5" s="9"/>
      <c r="GD5" s="9"/>
      <c r="GE5" s="9"/>
      <c r="GF5" s="9"/>
      <c r="GG5" s="5"/>
      <c r="GH5" s="9"/>
      <c r="GI5" s="9"/>
      <c r="GJ5" s="9"/>
      <c r="GK5" s="9"/>
      <c r="GL5" s="9"/>
      <c r="GM5" s="9"/>
      <c r="GN5" s="9"/>
      <c r="GO5" s="5"/>
      <c r="GP5" s="9"/>
      <c r="GQ5" s="9"/>
      <c r="GR5" s="9"/>
      <c r="GS5" s="9"/>
      <c r="GT5" s="9"/>
      <c r="GU5" s="9"/>
      <c r="GV5" s="9"/>
      <c r="GW5" s="5"/>
      <c r="GX5" s="9"/>
      <c r="GY5" s="9"/>
      <c r="GZ5" s="9"/>
      <c r="HA5" s="9"/>
      <c r="HB5" s="9"/>
      <c r="HC5" s="9"/>
      <c r="HD5" s="9"/>
      <c r="HE5" s="5"/>
      <c r="HF5" s="9"/>
      <c r="HG5" s="9"/>
      <c r="HH5" s="9"/>
      <c r="HI5" s="9"/>
      <c r="HJ5" s="9"/>
      <c r="HK5" s="9"/>
      <c r="HL5" s="9"/>
      <c r="HM5" s="5"/>
      <c r="HN5" s="9"/>
      <c r="HO5" s="9"/>
      <c r="HP5" s="9"/>
      <c r="HQ5" s="9"/>
      <c r="HR5" s="9"/>
      <c r="HS5" s="9"/>
      <c r="HT5" s="9"/>
      <c r="HU5" s="5"/>
      <c r="HV5" s="9"/>
      <c r="HW5" s="9"/>
      <c r="HX5" s="9"/>
      <c r="HY5" s="9"/>
      <c r="HZ5" s="9"/>
      <c r="IA5" s="9"/>
      <c r="IB5" s="9"/>
      <c r="IC5" s="5"/>
      <c r="ID5" s="9"/>
      <c r="IE5" s="9"/>
      <c r="IF5" s="9"/>
      <c r="IG5" s="9"/>
      <c r="IH5" s="9"/>
      <c r="II5" s="9"/>
      <c r="IJ5" s="9"/>
      <c r="IK5" s="5"/>
      <c r="IL5" s="9"/>
      <c r="IM5" s="9"/>
      <c r="IN5" s="9"/>
      <c r="IO5" s="9"/>
      <c r="IP5" s="9"/>
      <c r="IQ5" s="9"/>
      <c r="IR5" s="9"/>
      <c r="IS5" s="5"/>
    </row>
    <row r="6" spans="1:253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5"/>
      <c r="N6" s="9"/>
      <c r="O6" s="9"/>
      <c r="P6" s="9"/>
      <c r="Q6" s="9"/>
      <c r="R6" s="9"/>
      <c r="S6" s="9"/>
      <c r="T6" s="9"/>
      <c r="U6" s="5"/>
      <c r="V6" s="9"/>
      <c r="W6" s="9"/>
      <c r="X6" s="9"/>
      <c r="Y6" s="9"/>
      <c r="Z6" s="9"/>
      <c r="AA6" s="9"/>
      <c r="AB6" s="9"/>
      <c r="AC6" s="5"/>
      <c r="AD6" s="9"/>
      <c r="AE6" s="9"/>
      <c r="AF6" s="9"/>
      <c r="AG6" s="9"/>
      <c r="AH6" s="9"/>
      <c r="AI6" s="9"/>
      <c r="AJ6" s="9"/>
      <c r="AK6" s="5"/>
      <c r="AL6" s="9"/>
      <c r="AM6" s="9"/>
      <c r="AN6" s="9"/>
      <c r="AO6" s="9"/>
      <c r="AP6" s="9"/>
      <c r="AQ6" s="9"/>
      <c r="AR6" s="9"/>
      <c r="AS6" s="5"/>
      <c r="AT6" s="9"/>
      <c r="AU6" s="9"/>
      <c r="AV6" s="9"/>
      <c r="AW6" s="9"/>
      <c r="AX6" s="9"/>
      <c r="AY6" s="9"/>
      <c r="AZ6" s="9"/>
      <c r="BA6" s="5"/>
      <c r="BB6" s="9"/>
      <c r="BC6" s="9"/>
      <c r="BD6" s="9"/>
      <c r="BE6" s="9"/>
      <c r="BF6" s="9"/>
      <c r="BG6" s="9"/>
      <c r="BH6" s="9"/>
      <c r="BI6" s="5"/>
      <c r="BJ6" s="9"/>
      <c r="BK6" s="9"/>
      <c r="BL6" s="9"/>
      <c r="BM6" s="9"/>
      <c r="BN6" s="9"/>
      <c r="BO6" s="9"/>
      <c r="BP6" s="9"/>
      <c r="BQ6" s="5"/>
      <c r="BR6" s="9"/>
      <c r="BS6" s="9"/>
      <c r="BT6" s="9"/>
      <c r="BU6" s="9"/>
      <c r="BV6" s="9"/>
      <c r="BW6" s="9"/>
      <c r="BX6" s="9"/>
      <c r="BY6" s="5"/>
      <c r="BZ6" s="9"/>
      <c r="CA6" s="9"/>
      <c r="CB6" s="9"/>
      <c r="CC6" s="9"/>
      <c r="CD6" s="9"/>
      <c r="CE6" s="9"/>
      <c r="CF6" s="9"/>
      <c r="CG6" s="5"/>
      <c r="CH6" s="9"/>
      <c r="CI6" s="9"/>
      <c r="CJ6" s="9"/>
      <c r="CK6" s="9"/>
      <c r="CL6" s="9"/>
      <c r="CM6" s="9"/>
      <c r="CN6" s="9"/>
      <c r="CO6" s="5"/>
      <c r="CP6" s="9"/>
      <c r="CQ6" s="9"/>
      <c r="CR6" s="9"/>
      <c r="CS6" s="9"/>
      <c r="CT6" s="9"/>
      <c r="CU6" s="9"/>
      <c r="CV6" s="9"/>
      <c r="CW6" s="5"/>
      <c r="CX6" s="9"/>
      <c r="CY6" s="9"/>
      <c r="CZ6" s="9"/>
      <c r="DA6" s="9"/>
      <c r="DB6" s="9"/>
      <c r="DC6" s="9"/>
      <c r="DD6" s="9"/>
      <c r="DE6" s="5"/>
      <c r="DF6" s="9"/>
      <c r="DG6" s="9"/>
      <c r="DH6" s="9"/>
      <c r="DI6" s="9"/>
      <c r="DJ6" s="9"/>
      <c r="DK6" s="9"/>
      <c r="DL6" s="9"/>
      <c r="DM6" s="5"/>
      <c r="DN6" s="9"/>
      <c r="DO6" s="9"/>
      <c r="DP6" s="9"/>
      <c r="DQ6" s="9"/>
      <c r="DR6" s="9"/>
      <c r="DS6" s="9"/>
      <c r="DT6" s="9"/>
      <c r="DU6" s="5"/>
      <c r="DV6" s="9"/>
      <c r="DW6" s="9"/>
      <c r="DX6" s="9"/>
      <c r="DY6" s="9"/>
      <c r="DZ6" s="9"/>
      <c r="EA6" s="9"/>
      <c r="EB6" s="9"/>
      <c r="EC6" s="5"/>
      <c r="ED6" s="9"/>
      <c r="EE6" s="9"/>
      <c r="EF6" s="9"/>
      <c r="EG6" s="9"/>
      <c r="EH6" s="9"/>
      <c r="EI6" s="9"/>
      <c r="EJ6" s="9"/>
      <c r="EK6" s="5"/>
      <c r="EL6" s="9"/>
      <c r="EM6" s="9"/>
      <c r="EN6" s="9"/>
      <c r="EO6" s="9"/>
      <c r="EP6" s="9"/>
      <c r="EQ6" s="9"/>
      <c r="ER6" s="9"/>
      <c r="ES6" s="5"/>
      <c r="ET6" s="9"/>
      <c r="EU6" s="9"/>
      <c r="EV6" s="9"/>
      <c r="EW6" s="9"/>
      <c r="EX6" s="9"/>
      <c r="EY6" s="9"/>
      <c r="EZ6" s="9"/>
      <c r="FA6" s="5"/>
      <c r="FB6" s="9"/>
      <c r="FC6" s="9"/>
      <c r="FD6" s="9"/>
      <c r="FE6" s="9"/>
      <c r="FF6" s="9"/>
      <c r="FG6" s="9"/>
      <c r="FH6" s="9"/>
      <c r="FI6" s="5"/>
      <c r="FJ6" s="9"/>
      <c r="FK6" s="9"/>
      <c r="FL6" s="9"/>
      <c r="FM6" s="9"/>
      <c r="FN6" s="9"/>
      <c r="FO6" s="9"/>
      <c r="FP6" s="9"/>
      <c r="FQ6" s="5"/>
      <c r="FR6" s="9"/>
      <c r="FS6" s="9"/>
      <c r="FT6" s="9"/>
      <c r="FU6" s="9"/>
      <c r="FV6" s="9"/>
      <c r="FW6" s="9"/>
      <c r="FX6" s="9"/>
      <c r="FY6" s="5"/>
      <c r="FZ6" s="9"/>
      <c r="GA6" s="9"/>
      <c r="GB6" s="9"/>
      <c r="GC6" s="9"/>
      <c r="GD6" s="9"/>
      <c r="GE6" s="9"/>
      <c r="GF6" s="9"/>
      <c r="GG6" s="5"/>
      <c r="GH6" s="9"/>
      <c r="GI6" s="9"/>
      <c r="GJ6" s="9"/>
      <c r="GK6" s="9"/>
      <c r="GL6" s="9"/>
      <c r="GM6" s="9"/>
      <c r="GN6" s="9"/>
      <c r="GO6" s="5"/>
      <c r="GP6" s="9"/>
      <c r="GQ6" s="9"/>
      <c r="GR6" s="9"/>
      <c r="GS6" s="9"/>
      <c r="GT6" s="9"/>
      <c r="GU6" s="9"/>
      <c r="GV6" s="9"/>
      <c r="GW6" s="5"/>
      <c r="GX6" s="9"/>
      <c r="GY6" s="9"/>
      <c r="GZ6" s="9"/>
      <c r="HA6" s="9"/>
      <c r="HB6" s="9"/>
      <c r="HC6" s="9"/>
      <c r="HD6" s="9"/>
      <c r="HE6" s="5"/>
      <c r="HF6" s="9"/>
      <c r="HG6" s="9"/>
      <c r="HH6" s="9"/>
      <c r="HI6" s="9"/>
      <c r="HJ6" s="9"/>
      <c r="HK6" s="9"/>
      <c r="HL6" s="9"/>
      <c r="HM6" s="5"/>
      <c r="HN6" s="9"/>
      <c r="HO6" s="9"/>
      <c r="HP6" s="9"/>
      <c r="HQ6" s="9"/>
      <c r="HR6" s="9"/>
      <c r="HS6" s="9"/>
      <c r="HT6" s="9"/>
      <c r="HU6" s="5"/>
      <c r="HV6" s="9"/>
      <c r="HW6" s="9"/>
      <c r="HX6" s="9"/>
      <c r="HY6" s="9"/>
      <c r="HZ6" s="9"/>
      <c r="IA6" s="9"/>
      <c r="IB6" s="9"/>
      <c r="IC6" s="5"/>
      <c r="ID6" s="9"/>
      <c r="IE6" s="9"/>
      <c r="IF6" s="9"/>
      <c r="IG6" s="9"/>
      <c r="IH6" s="9"/>
      <c r="II6" s="9"/>
      <c r="IJ6" s="9"/>
      <c r="IK6" s="5"/>
      <c r="IL6" s="9"/>
      <c r="IM6" s="9"/>
      <c r="IN6" s="9"/>
      <c r="IO6" s="9"/>
      <c r="IP6" s="9"/>
      <c r="IQ6" s="9"/>
      <c r="IR6" s="9"/>
      <c r="IS6" s="5"/>
    </row>
    <row r="7" spans="1:253" ht="81" customHeight="1" x14ac:dyDescent="0.3">
      <c r="A7" s="179" t="s">
        <v>16</v>
      </c>
      <c r="B7" s="180"/>
      <c r="C7" s="181"/>
      <c r="D7" s="179" t="s">
        <v>1</v>
      </c>
      <c r="E7" s="180"/>
      <c r="F7" s="182" t="s">
        <v>3</v>
      </c>
      <c r="G7" s="184" t="s">
        <v>43</v>
      </c>
      <c r="H7" s="185"/>
    </row>
    <row r="8" spans="1:253" ht="41.25" customHeight="1" x14ac:dyDescent="0.3">
      <c r="A8" s="8" t="s">
        <v>17</v>
      </c>
      <c r="B8" s="8" t="s">
        <v>18</v>
      </c>
      <c r="C8" s="8" t="s">
        <v>19</v>
      </c>
      <c r="D8" s="8" t="s">
        <v>20</v>
      </c>
      <c r="E8" s="8" t="s">
        <v>21</v>
      </c>
      <c r="F8" s="183"/>
      <c r="G8" s="41" t="s">
        <v>35</v>
      </c>
      <c r="H8" s="41" t="s">
        <v>0</v>
      </c>
    </row>
    <row r="9" spans="1:253" x14ac:dyDescent="0.3">
      <c r="A9" s="176" t="s">
        <v>22</v>
      </c>
      <c r="B9" s="177"/>
      <c r="C9" s="177"/>
      <c r="D9" s="177"/>
      <c r="E9" s="177"/>
      <c r="F9" s="178"/>
      <c r="G9" s="50">
        <f t="shared" ref="G9:H9" si="0">+G10+G28</f>
        <v>0</v>
      </c>
      <c r="H9" s="50">
        <f t="shared" si="0"/>
        <v>0</v>
      </c>
    </row>
    <row r="10" spans="1:253" x14ac:dyDescent="0.3">
      <c r="A10" s="164" t="s">
        <v>62</v>
      </c>
      <c r="B10" s="165"/>
      <c r="C10" s="165"/>
      <c r="D10" s="166"/>
      <c r="E10" s="166"/>
      <c r="F10" s="119" t="s">
        <v>92</v>
      </c>
      <c r="G10" s="46">
        <f t="shared" ref="G10:H10" si="1">G12</f>
        <v>-199936</v>
      </c>
      <c r="H10" s="46">
        <f t="shared" si="1"/>
        <v>0</v>
      </c>
    </row>
    <row r="11" spans="1:253" x14ac:dyDescent="0.3">
      <c r="A11" s="164"/>
      <c r="B11" s="165"/>
      <c r="C11" s="165"/>
      <c r="D11" s="167"/>
      <c r="E11" s="167"/>
      <c r="F11" s="36" t="s">
        <v>2</v>
      </c>
      <c r="G11" s="47"/>
      <c r="H11" s="47"/>
    </row>
    <row r="12" spans="1:253" x14ac:dyDescent="0.3">
      <c r="A12" s="164"/>
      <c r="B12" s="164" t="s">
        <v>63</v>
      </c>
      <c r="C12" s="165"/>
      <c r="D12" s="167"/>
      <c r="E12" s="167"/>
      <c r="F12" s="119" t="s">
        <v>93</v>
      </c>
      <c r="G12" s="46">
        <f t="shared" ref="G12:H12" si="2">G14</f>
        <v>-199936</v>
      </c>
      <c r="H12" s="46">
        <f t="shared" si="2"/>
        <v>0</v>
      </c>
    </row>
    <row r="13" spans="1:253" x14ac:dyDescent="0.3">
      <c r="A13" s="164"/>
      <c r="B13" s="164"/>
      <c r="C13" s="165"/>
      <c r="D13" s="167"/>
      <c r="E13" s="167"/>
      <c r="F13" s="36" t="s">
        <v>2</v>
      </c>
      <c r="G13" s="47"/>
      <c r="H13" s="47"/>
    </row>
    <row r="14" spans="1:253" x14ac:dyDescent="0.3">
      <c r="A14" s="164"/>
      <c r="B14" s="164"/>
      <c r="C14" s="164" t="s">
        <v>30</v>
      </c>
      <c r="D14" s="167"/>
      <c r="E14" s="167"/>
      <c r="F14" s="119" t="s">
        <v>93</v>
      </c>
      <c r="G14" s="46">
        <f t="shared" ref="G14:H14" si="3">G18</f>
        <v>-199936</v>
      </c>
      <c r="H14" s="46">
        <f t="shared" si="3"/>
        <v>0</v>
      </c>
    </row>
    <row r="15" spans="1:253" x14ac:dyDescent="0.3">
      <c r="A15" s="164"/>
      <c r="B15" s="164"/>
      <c r="C15" s="164"/>
      <c r="D15" s="167"/>
      <c r="E15" s="167"/>
      <c r="F15" s="53" t="s">
        <v>2</v>
      </c>
      <c r="G15" s="48"/>
      <c r="H15" s="48"/>
    </row>
    <row r="16" spans="1:253" x14ac:dyDescent="0.3">
      <c r="A16" s="164"/>
      <c r="B16" s="164"/>
      <c r="C16" s="164"/>
      <c r="D16" s="166"/>
      <c r="E16" s="166"/>
      <c r="F16" s="35" t="s">
        <v>79</v>
      </c>
      <c r="G16" s="46">
        <f t="shared" ref="G16:H16" si="4">G18</f>
        <v>-199936</v>
      </c>
      <c r="H16" s="46">
        <f t="shared" si="4"/>
        <v>0</v>
      </c>
    </row>
    <row r="17" spans="1:8" x14ac:dyDescent="0.3">
      <c r="A17" s="164"/>
      <c r="B17" s="164"/>
      <c r="C17" s="164"/>
      <c r="D17" s="168"/>
      <c r="E17" s="168"/>
      <c r="F17" s="36" t="s">
        <v>2</v>
      </c>
      <c r="G17" s="48"/>
      <c r="H17" s="48"/>
    </row>
    <row r="18" spans="1:8" ht="27.75" x14ac:dyDescent="0.3">
      <c r="A18" s="164"/>
      <c r="B18" s="164"/>
      <c r="C18" s="164"/>
      <c r="D18" s="169">
        <v>1103</v>
      </c>
      <c r="E18" s="165"/>
      <c r="F18" s="63" t="s">
        <v>86</v>
      </c>
      <c r="G18" s="46">
        <f t="shared" ref="G18:H18" si="5">G20</f>
        <v>-199936</v>
      </c>
      <c r="H18" s="46">
        <f t="shared" si="5"/>
        <v>0</v>
      </c>
    </row>
    <row r="19" spans="1:8" x14ac:dyDescent="0.3">
      <c r="A19" s="164"/>
      <c r="B19" s="164"/>
      <c r="C19" s="164"/>
      <c r="D19" s="170"/>
      <c r="E19" s="165"/>
      <c r="F19" s="43" t="s">
        <v>32</v>
      </c>
      <c r="G19" s="48"/>
      <c r="H19" s="48"/>
    </row>
    <row r="20" spans="1:8" ht="39" customHeight="1" x14ac:dyDescent="0.3">
      <c r="A20" s="164"/>
      <c r="B20" s="164"/>
      <c r="C20" s="164"/>
      <c r="D20" s="170"/>
      <c r="E20" s="169">
        <v>11003</v>
      </c>
      <c r="F20" s="31" t="s">
        <v>109</v>
      </c>
      <c r="G20" s="52">
        <f t="shared" ref="G20:H20" si="6">G22</f>
        <v>-199936</v>
      </c>
      <c r="H20" s="52">
        <f t="shared" si="6"/>
        <v>0</v>
      </c>
    </row>
    <row r="21" spans="1:8" x14ac:dyDescent="0.3">
      <c r="A21" s="164"/>
      <c r="B21" s="164"/>
      <c r="C21" s="164"/>
      <c r="D21" s="170"/>
      <c r="E21" s="170"/>
      <c r="F21" s="43" t="s">
        <v>33</v>
      </c>
      <c r="G21" s="47"/>
      <c r="H21" s="47"/>
    </row>
    <row r="22" spans="1:8" x14ac:dyDescent="0.3">
      <c r="A22" s="164"/>
      <c r="B22" s="164"/>
      <c r="C22" s="164"/>
      <c r="D22" s="170"/>
      <c r="E22" s="170"/>
      <c r="F22" s="44" t="s">
        <v>67</v>
      </c>
      <c r="G22" s="37">
        <f t="shared" ref="G22:H22" si="7">G24</f>
        <v>-199936</v>
      </c>
      <c r="H22" s="37">
        <f t="shared" si="7"/>
        <v>0</v>
      </c>
    </row>
    <row r="23" spans="1:8" ht="26.25" customHeight="1" x14ac:dyDescent="0.3">
      <c r="A23" s="164"/>
      <c r="B23" s="164"/>
      <c r="C23" s="164"/>
      <c r="D23" s="170"/>
      <c r="E23" s="170"/>
      <c r="F23" s="43" t="s">
        <v>34</v>
      </c>
      <c r="G23" s="37"/>
      <c r="H23" s="37"/>
    </row>
    <row r="24" spans="1:8" x14ac:dyDescent="0.3">
      <c r="A24" s="164"/>
      <c r="B24" s="164"/>
      <c r="C24" s="164"/>
      <c r="D24" s="170"/>
      <c r="E24" s="170"/>
      <c r="F24" s="42" t="s">
        <v>4</v>
      </c>
      <c r="G24" s="38">
        <f>G26</f>
        <v>-199936</v>
      </c>
      <c r="H24" s="38">
        <f>H26</f>
        <v>0</v>
      </c>
    </row>
    <row r="25" spans="1:8" x14ac:dyDescent="0.3">
      <c r="A25" s="164"/>
      <c r="B25" s="164"/>
      <c r="C25" s="164"/>
      <c r="D25" s="170"/>
      <c r="E25" s="170"/>
      <c r="F25" s="42" t="s">
        <v>64</v>
      </c>
      <c r="G25" s="38">
        <f t="shared" ref="G25:H26" si="8">G26</f>
        <v>-199936</v>
      </c>
      <c r="H25" s="51">
        <f t="shared" si="8"/>
        <v>0</v>
      </c>
    </row>
    <row r="26" spans="1:8" x14ac:dyDescent="0.3">
      <c r="A26" s="164"/>
      <c r="B26" s="164"/>
      <c r="C26" s="164"/>
      <c r="D26" s="170"/>
      <c r="E26" s="170"/>
      <c r="F26" s="42" t="s">
        <v>65</v>
      </c>
      <c r="G26" s="38">
        <f t="shared" si="8"/>
        <v>-199936</v>
      </c>
      <c r="H26" s="51">
        <f t="shared" si="8"/>
        <v>0</v>
      </c>
    </row>
    <row r="27" spans="1:8" x14ac:dyDescent="0.3">
      <c r="A27" s="164"/>
      <c r="B27" s="164"/>
      <c r="C27" s="164"/>
      <c r="D27" s="171"/>
      <c r="E27" s="171"/>
      <c r="F27" s="45" t="s">
        <v>66</v>
      </c>
      <c r="G27" s="37">
        <f>+'2'!D14</f>
        <v>-199936</v>
      </c>
      <c r="H27" s="37">
        <f>+'2'!E14</f>
        <v>0</v>
      </c>
    </row>
    <row r="28" spans="1:8" x14ac:dyDescent="0.3">
      <c r="A28" s="164" t="s">
        <v>57</v>
      </c>
      <c r="B28" s="165"/>
      <c r="C28" s="165"/>
      <c r="D28" s="166"/>
      <c r="E28" s="166"/>
      <c r="F28" s="35" t="s">
        <v>58</v>
      </c>
      <c r="G28" s="46">
        <f t="shared" ref="G28:H28" si="9">G30</f>
        <v>199936</v>
      </c>
      <c r="H28" s="46">
        <f t="shared" si="9"/>
        <v>0</v>
      </c>
    </row>
    <row r="29" spans="1:8" x14ac:dyDescent="0.3">
      <c r="A29" s="164"/>
      <c r="B29" s="165"/>
      <c r="C29" s="165"/>
      <c r="D29" s="167"/>
      <c r="E29" s="167"/>
      <c r="F29" s="36" t="s">
        <v>2</v>
      </c>
      <c r="G29" s="47"/>
      <c r="H29" s="47"/>
    </row>
    <row r="30" spans="1:8" x14ac:dyDescent="0.3">
      <c r="A30" s="164"/>
      <c r="B30" s="164" t="s">
        <v>30</v>
      </c>
      <c r="C30" s="165"/>
      <c r="D30" s="167"/>
      <c r="E30" s="167"/>
      <c r="F30" s="35" t="s">
        <v>59</v>
      </c>
      <c r="G30" s="46">
        <f t="shared" ref="G30:H30" si="10">G32</f>
        <v>199936</v>
      </c>
      <c r="H30" s="46">
        <f t="shared" si="10"/>
        <v>0</v>
      </c>
    </row>
    <row r="31" spans="1:8" x14ac:dyDescent="0.3">
      <c r="A31" s="164"/>
      <c r="B31" s="164"/>
      <c r="C31" s="165"/>
      <c r="D31" s="167"/>
      <c r="E31" s="167"/>
      <c r="F31" s="36" t="s">
        <v>2</v>
      </c>
      <c r="G31" s="47"/>
      <c r="H31" s="47"/>
    </row>
    <row r="32" spans="1:8" x14ac:dyDescent="0.3">
      <c r="A32" s="164"/>
      <c r="B32" s="164"/>
      <c r="C32" s="164" t="s">
        <v>30</v>
      </c>
      <c r="D32" s="167"/>
      <c r="E32" s="167"/>
      <c r="F32" s="35" t="s">
        <v>41</v>
      </c>
      <c r="G32" s="46">
        <f t="shared" ref="G32:H32" si="11">G36</f>
        <v>199936</v>
      </c>
      <c r="H32" s="46">
        <f t="shared" si="11"/>
        <v>0</v>
      </c>
    </row>
    <row r="33" spans="1:8" x14ac:dyDescent="0.3">
      <c r="A33" s="164"/>
      <c r="B33" s="164"/>
      <c r="C33" s="164"/>
      <c r="D33" s="167"/>
      <c r="E33" s="167"/>
      <c r="F33" s="53" t="s">
        <v>2</v>
      </c>
      <c r="G33" s="48"/>
      <c r="H33" s="48"/>
    </row>
    <row r="34" spans="1:8" x14ac:dyDescent="0.3">
      <c r="A34" s="164"/>
      <c r="B34" s="164"/>
      <c r="C34" s="164"/>
      <c r="D34" s="166"/>
      <c r="E34" s="166"/>
      <c r="F34" s="35" t="s">
        <v>44</v>
      </c>
      <c r="G34" s="46">
        <f t="shared" ref="G34:H34" si="12">G36</f>
        <v>199936</v>
      </c>
      <c r="H34" s="46">
        <f t="shared" si="12"/>
        <v>0</v>
      </c>
    </row>
    <row r="35" spans="1:8" x14ac:dyDescent="0.3">
      <c r="A35" s="164"/>
      <c r="B35" s="164"/>
      <c r="C35" s="164"/>
      <c r="D35" s="168"/>
      <c r="E35" s="168"/>
      <c r="F35" s="36" t="s">
        <v>2</v>
      </c>
      <c r="G35" s="48"/>
      <c r="H35" s="48"/>
    </row>
    <row r="36" spans="1:8" x14ac:dyDescent="0.3">
      <c r="A36" s="164"/>
      <c r="B36" s="164"/>
      <c r="C36" s="164"/>
      <c r="D36" s="169">
        <v>1139</v>
      </c>
      <c r="E36" s="165"/>
      <c r="F36" s="42" t="s">
        <v>41</v>
      </c>
      <c r="G36" s="46">
        <f t="shared" ref="G36:H36" si="13">G38</f>
        <v>199936</v>
      </c>
      <c r="H36" s="46">
        <f t="shared" si="13"/>
        <v>0</v>
      </c>
    </row>
    <row r="37" spans="1:8" x14ac:dyDescent="0.3">
      <c r="A37" s="164"/>
      <c r="B37" s="164"/>
      <c r="C37" s="164"/>
      <c r="D37" s="170"/>
      <c r="E37" s="165"/>
      <c r="F37" s="43" t="s">
        <v>32</v>
      </c>
      <c r="G37" s="48"/>
      <c r="H37" s="48"/>
    </row>
    <row r="38" spans="1:8" x14ac:dyDescent="0.3">
      <c r="A38" s="164"/>
      <c r="B38" s="164"/>
      <c r="C38" s="164"/>
      <c r="D38" s="170"/>
      <c r="E38" s="172">
        <v>11001</v>
      </c>
      <c r="F38" s="42" t="s">
        <v>41</v>
      </c>
      <c r="G38" s="52">
        <f t="shared" ref="G38:H38" si="14">G40</f>
        <v>199936</v>
      </c>
      <c r="H38" s="52">
        <f t="shared" si="14"/>
        <v>0</v>
      </c>
    </row>
    <row r="39" spans="1:8" x14ac:dyDescent="0.3">
      <c r="A39" s="164"/>
      <c r="B39" s="164"/>
      <c r="C39" s="164"/>
      <c r="D39" s="170"/>
      <c r="E39" s="172"/>
      <c r="F39" s="43" t="s">
        <v>33</v>
      </c>
      <c r="G39" s="47"/>
      <c r="H39" s="47"/>
    </row>
    <row r="40" spans="1:8" x14ac:dyDescent="0.3">
      <c r="A40" s="164"/>
      <c r="B40" s="164"/>
      <c r="C40" s="164"/>
      <c r="D40" s="170"/>
      <c r="E40" s="172"/>
      <c r="F40" s="44" t="s">
        <v>44</v>
      </c>
      <c r="G40" s="37">
        <f t="shared" ref="G40:H40" si="15">G42</f>
        <v>199936</v>
      </c>
      <c r="H40" s="37">
        <f t="shared" si="15"/>
        <v>0</v>
      </c>
    </row>
    <row r="41" spans="1:8" ht="27" x14ac:dyDescent="0.3">
      <c r="A41" s="164"/>
      <c r="B41" s="164"/>
      <c r="C41" s="164"/>
      <c r="D41" s="170"/>
      <c r="E41" s="172"/>
      <c r="F41" s="43" t="s">
        <v>34</v>
      </c>
      <c r="G41" s="37"/>
      <c r="H41" s="37"/>
    </row>
    <row r="42" spans="1:8" x14ac:dyDescent="0.3">
      <c r="A42" s="164"/>
      <c r="B42" s="164"/>
      <c r="C42" s="164"/>
      <c r="D42" s="170"/>
      <c r="E42" s="172"/>
      <c r="F42" s="42" t="s">
        <v>4</v>
      </c>
      <c r="G42" s="38">
        <f>G44</f>
        <v>199936</v>
      </c>
      <c r="H42" s="38">
        <f>H44</f>
        <v>0</v>
      </c>
    </row>
    <row r="43" spans="1:8" x14ac:dyDescent="0.3">
      <c r="A43" s="164"/>
      <c r="B43" s="164"/>
      <c r="C43" s="164"/>
      <c r="D43" s="170"/>
      <c r="E43" s="172"/>
      <c r="F43" s="42" t="s">
        <v>5</v>
      </c>
      <c r="G43" s="38">
        <f t="shared" ref="G43:H44" si="16">G44</f>
        <v>199936</v>
      </c>
      <c r="H43" s="38">
        <f t="shared" si="16"/>
        <v>0</v>
      </c>
    </row>
    <row r="44" spans="1:8" x14ac:dyDescent="0.3">
      <c r="A44" s="164"/>
      <c r="B44" s="164"/>
      <c r="C44" s="164"/>
      <c r="D44" s="170"/>
      <c r="E44" s="172"/>
      <c r="F44" s="42" t="s">
        <v>31</v>
      </c>
      <c r="G44" s="38">
        <f t="shared" si="16"/>
        <v>199936</v>
      </c>
      <c r="H44" s="38">
        <f t="shared" si="16"/>
        <v>0</v>
      </c>
    </row>
    <row r="45" spans="1:8" x14ac:dyDescent="0.3">
      <c r="A45" s="164"/>
      <c r="B45" s="164"/>
      <c r="C45" s="164"/>
      <c r="D45" s="171"/>
      <c r="E45" s="172"/>
      <c r="F45" s="45" t="s">
        <v>106</v>
      </c>
      <c r="G45" s="37">
        <f t="shared" ref="G45:H45" si="17">-G27</f>
        <v>199936</v>
      </c>
      <c r="H45" s="37">
        <f t="shared" si="17"/>
        <v>0</v>
      </c>
    </row>
  </sheetData>
  <mergeCells count="33">
    <mergeCell ref="G3:H3"/>
    <mergeCell ref="G1:H1"/>
    <mergeCell ref="F2:H2"/>
    <mergeCell ref="A10:A27"/>
    <mergeCell ref="B10:B11"/>
    <mergeCell ref="A9:F9"/>
    <mergeCell ref="E18:E19"/>
    <mergeCell ref="B12:B27"/>
    <mergeCell ref="A7:C7"/>
    <mergeCell ref="F7:F8"/>
    <mergeCell ref="D7:E7"/>
    <mergeCell ref="G7:H7"/>
    <mergeCell ref="A5:H5"/>
    <mergeCell ref="C10:C13"/>
    <mergeCell ref="D10:D15"/>
    <mergeCell ref="E10:E15"/>
    <mergeCell ref="C14:C27"/>
    <mergeCell ref="D18:D27"/>
    <mergeCell ref="E20:E27"/>
    <mergeCell ref="D16:D17"/>
    <mergeCell ref="E16:E17"/>
    <mergeCell ref="A28:A45"/>
    <mergeCell ref="B28:B29"/>
    <mergeCell ref="C28:C31"/>
    <mergeCell ref="D28:D33"/>
    <mergeCell ref="E28:E33"/>
    <mergeCell ref="B30:B45"/>
    <mergeCell ref="C32:C45"/>
    <mergeCell ref="D34:D35"/>
    <mergeCell ref="E34:E35"/>
    <mergeCell ref="D36:D45"/>
    <mergeCell ref="E36:E37"/>
    <mergeCell ref="E38:E45"/>
  </mergeCells>
  <pageMargins left="0.23622047244094491" right="0.23622047244094491" top="0.15748031496062992" bottom="0.15748031496062992" header="0.15748031496062992" footer="0.15748031496062992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26" workbookViewId="0">
      <selection activeCell="J8" sqref="J8"/>
    </sheetView>
  </sheetViews>
  <sheetFormatPr defaultColWidth="8.85546875" defaultRowHeight="13.5" x14ac:dyDescent="0.25"/>
  <cols>
    <col min="1" max="1" width="8.85546875" style="66"/>
    <col min="2" max="2" width="16.85546875" style="66" customWidth="1"/>
    <col min="3" max="3" width="42.7109375" style="66" customWidth="1"/>
    <col min="4" max="4" width="20.28515625" style="66" customWidth="1"/>
    <col min="5" max="5" width="16.42578125" style="66" customWidth="1"/>
    <col min="6" max="6" width="15.85546875" style="66" customWidth="1"/>
    <col min="7" max="8" width="20.28515625" style="66" customWidth="1"/>
    <col min="9" max="16384" width="8.85546875" style="66"/>
  </cols>
  <sheetData>
    <row r="1" spans="1:8" x14ac:dyDescent="0.25">
      <c r="D1" s="2"/>
      <c r="E1" s="2"/>
      <c r="F1" s="189" t="s">
        <v>29</v>
      </c>
      <c r="G1" s="189"/>
      <c r="H1" s="189"/>
    </row>
    <row r="2" spans="1:8" x14ac:dyDescent="0.25">
      <c r="D2" s="189" t="s">
        <v>42</v>
      </c>
      <c r="E2" s="189"/>
      <c r="F2" s="189"/>
      <c r="G2" s="189"/>
      <c r="H2" s="189"/>
    </row>
    <row r="3" spans="1:8" ht="18" customHeight="1" x14ac:dyDescent="0.25">
      <c r="D3" s="4"/>
      <c r="E3" s="190" t="s">
        <v>15</v>
      </c>
      <c r="F3" s="190"/>
      <c r="G3" s="190"/>
      <c r="H3" s="190"/>
    </row>
    <row r="5" spans="1:8" ht="34.15" customHeight="1" x14ac:dyDescent="0.25">
      <c r="A5" s="188" t="s">
        <v>200</v>
      </c>
      <c r="B5" s="188"/>
      <c r="C5" s="188"/>
      <c r="D5" s="188"/>
      <c r="E5" s="188"/>
      <c r="F5" s="188"/>
      <c r="G5" s="188"/>
      <c r="H5" s="188"/>
    </row>
    <row r="6" spans="1:8" x14ac:dyDescent="0.25">
      <c r="H6" s="66" t="s">
        <v>76</v>
      </c>
    </row>
    <row r="7" spans="1:8" ht="48" customHeight="1" x14ac:dyDescent="0.25">
      <c r="A7" s="187" t="s">
        <v>1</v>
      </c>
      <c r="B7" s="187"/>
      <c r="C7" s="187" t="s">
        <v>68</v>
      </c>
      <c r="D7" s="187" t="s">
        <v>43</v>
      </c>
      <c r="E7" s="187"/>
      <c r="F7" s="187"/>
      <c r="G7" s="187"/>
      <c r="H7" s="187"/>
    </row>
    <row r="8" spans="1:8" ht="81.599999999999994" customHeight="1" x14ac:dyDescent="0.25">
      <c r="A8" s="187"/>
      <c r="B8" s="187"/>
      <c r="C8" s="187"/>
      <c r="D8" s="131" t="s">
        <v>36</v>
      </c>
      <c r="E8" s="131" t="s">
        <v>69</v>
      </c>
      <c r="F8" s="131" t="s">
        <v>75</v>
      </c>
      <c r="G8" s="131" t="s">
        <v>70</v>
      </c>
      <c r="H8" s="131" t="s">
        <v>71</v>
      </c>
    </row>
    <row r="9" spans="1:8" ht="57" customHeight="1" x14ac:dyDescent="0.25">
      <c r="A9" s="95" t="s">
        <v>72</v>
      </c>
      <c r="B9" s="95" t="s">
        <v>73</v>
      </c>
      <c r="C9" s="104" t="s">
        <v>22</v>
      </c>
      <c r="D9" s="123">
        <f>+E9+F9+G9+H9</f>
        <v>0</v>
      </c>
      <c r="E9" s="123">
        <f>+E11</f>
        <v>0</v>
      </c>
      <c r="F9" s="123">
        <f t="shared" ref="F9:G9" si="0">+F11</f>
        <v>0</v>
      </c>
      <c r="G9" s="123">
        <f t="shared" si="0"/>
        <v>0</v>
      </c>
      <c r="H9" s="76">
        <f>+H11</f>
        <v>0</v>
      </c>
    </row>
    <row r="10" spans="1:8" x14ac:dyDescent="0.25">
      <c r="A10" s="95"/>
      <c r="B10" s="95"/>
      <c r="C10" s="95" t="s">
        <v>74</v>
      </c>
      <c r="D10" s="120"/>
      <c r="E10" s="120"/>
      <c r="F10" s="120"/>
      <c r="G10" s="120"/>
      <c r="H10" s="120"/>
    </row>
    <row r="11" spans="1:8" ht="14.25" x14ac:dyDescent="0.25">
      <c r="A11" s="95"/>
      <c r="B11" s="95"/>
      <c r="C11" s="74" t="s">
        <v>79</v>
      </c>
      <c r="D11" s="123">
        <f>+E11+F11+G11+H11</f>
        <v>0</v>
      </c>
      <c r="E11" s="123">
        <f>+E13</f>
        <v>0</v>
      </c>
      <c r="F11" s="123">
        <f t="shared" ref="F11:H11" si="1">+F13</f>
        <v>0</v>
      </c>
      <c r="G11" s="123">
        <f t="shared" si="1"/>
        <v>0</v>
      </c>
      <c r="H11" s="77">
        <f t="shared" si="1"/>
        <v>0</v>
      </c>
    </row>
    <row r="12" spans="1:8" ht="14.25" x14ac:dyDescent="0.25">
      <c r="A12" s="95"/>
      <c r="B12" s="95"/>
      <c r="C12" s="95" t="s">
        <v>74</v>
      </c>
      <c r="D12" s="123"/>
      <c r="E12" s="123"/>
      <c r="F12" s="123"/>
      <c r="G12" s="123"/>
      <c r="H12" s="120"/>
    </row>
    <row r="13" spans="1:8" ht="42.75" x14ac:dyDescent="0.25">
      <c r="A13" s="95">
        <v>1103</v>
      </c>
      <c r="B13" s="95">
        <v>11003</v>
      </c>
      <c r="C13" s="121" t="s">
        <v>112</v>
      </c>
      <c r="D13" s="123">
        <f>+E13+F13+G13+H13</f>
        <v>0</v>
      </c>
      <c r="E13" s="123">
        <f>+E14+E15+E16+E17+E18+E19+E20+E21+E23</f>
        <v>0</v>
      </c>
      <c r="F13" s="123">
        <f t="shared" ref="F13:H13" si="2">+F14+F15+F16+F17+F18+F19+F20+F21+F23</f>
        <v>0</v>
      </c>
      <c r="G13" s="123">
        <f t="shared" si="2"/>
        <v>0</v>
      </c>
      <c r="H13" s="123">
        <f t="shared" si="2"/>
        <v>0</v>
      </c>
    </row>
    <row r="14" spans="1:8" ht="120" hidden="1" customHeight="1" x14ac:dyDescent="0.25">
      <c r="A14" s="75"/>
      <c r="B14" s="75"/>
      <c r="C14" s="122" t="s">
        <v>115</v>
      </c>
      <c r="D14" s="123">
        <f t="shared" ref="D14:D23" si="3">+E14+F14+G14+H14</f>
        <v>0</v>
      </c>
      <c r="E14" s="123">
        <v>0</v>
      </c>
      <c r="F14" s="123">
        <v>0</v>
      </c>
      <c r="G14" s="123"/>
      <c r="H14" s="78">
        <v>0</v>
      </c>
    </row>
    <row r="15" spans="1:8" ht="81" x14ac:dyDescent="0.25">
      <c r="A15" s="75"/>
      <c r="B15" s="75"/>
      <c r="C15" s="122" t="s">
        <v>116</v>
      </c>
      <c r="D15" s="123">
        <f t="shared" si="3"/>
        <v>-54400</v>
      </c>
      <c r="E15" s="123"/>
      <c r="F15" s="123"/>
      <c r="G15" s="123">
        <v>-54400</v>
      </c>
      <c r="H15" s="78"/>
    </row>
    <row r="16" spans="1:8" ht="81" x14ac:dyDescent="0.25">
      <c r="A16" s="75"/>
      <c r="B16" s="75"/>
      <c r="C16" s="122" t="s">
        <v>117</v>
      </c>
      <c r="D16" s="123">
        <f t="shared" si="3"/>
        <v>-103936</v>
      </c>
      <c r="E16" s="123"/>
      <c r="F16" s="123"/>
      <c r="G16" s="123">
        <f>-146200+42264</f>
        <v>-103936</v>
      </c>
      <c r="H16" s="78"/>
    </row>
    <row r="17" spans="1:8" ht="81" x14ac:dyDescent="0.25">
      <c r="A17" s="75"/>
      <c r="B17" s="75"/>
      <c r="C17" s="122" t="s">
        <v>118</v>
      </c>
      <c r="D17" s="123">
        <f t="shared" si="3"/>
        <v>-41600</v>
      </c>
      <c r="E17" s="123"/>
      <c r="F17" s="123"/>
      <c r="G17" s="123">
        <v>-41600</v>
      </c>
      <c r="H17" s="78"/>
    </row>
    <row r="18" spans="1:8" ht="81" x14ac:dyDescent="0.25">
      <c r="A18" s="75"/>
      <c r="B18" s="75"/>
      <c r="C18" s="122" t="s">
        <v>140</v>
      </c>
      <c r="D18" s="123">
        <f t="shared" si="3"/>
        <v>38625</v>
      </c>
      <c r="E18" s="123"/>
      <c r="F18" s="123"/>
      <c r="G18" s="123">
        <v>38625</v>
      </c>
      <c r="H18" s="78"/>
    </row>
    <row r="19" spans="1:8" ht="81" x14ac:dyDescent="0.25">
      <c r="A19" s="75"/>
      <c r="B19" s="75"/>
      <c r="C19" s="122" t="s">
        <v>141</v>
      </c>
      <c r="D19" s="123">
        <f t="shared" si="3"/>
        <v>29000</v>
      </c>
      <c r="E19" s="123"/>
      <c r="F19" s="123"/>
      <c r="G19" s="123">
        <v>29000</v>
      </c>
      <c r="H19" s="78"/>
    </row>
    <row r="20" spans="1:8" ht="81" x14ac:dyDescent="0.25">
      <c r="A20" s="75"/>
      <c r="B20" s="75"/>
      <c r="C20" s="122" t="s">
        <v>136</v>
      </c>
      <c r="D20" s="123">
        <f t="shared" si="3"/>
        <v>89211</v>
      </c>
      <c r="E20" s="123"/>
      <c r="F20" s="123"/>
      <c r="G20" s="123">
        <f>+'2'!E22</f>
        <v>89211</v>
      </c>
      <c r="H20" s="78"/>
    </row>
    <row r="21" spans="1:8" ht="81" x14ac:dyDescent="0.25">
      <c r="A21" s="75"/>
      <c r="B21" s="75"/>
      <c r="C21" s="122" t="s">
        <v>137</v>
      </c>
      <c r="D21" s="123">
        <f t="shared" si="3"/>
        <v>8000</v>
      </c>
      <c r="E21" s="123"/>
      <c r="F21" s="123"/>
      <c r="G21" s="123">
        <f>+'2'!E23</f>
        <v>8000</v>
      </c>
      <c r="H21" s="78"/>
    </row>
    <row r="22" spans="1:8" ht="81" hidden="1" x14ac:dyDescent="0.25">
      <c r="A22" s="75"/>
      <c r="B22" s="75"/>
      <c r="C22" s="122" t="s">
        <v>138</v>
      </c>
      <c r="D22" s="123">
        <f t="shared" si="3"/>
        <v>0</v>
      </c>
      <c r="E22" s="123"/>
      <c r="F22" s="123"/>
      <c r="G22" s="123"/>
      <c r="H22" s="78"/>
    </row>
    <row r="23" spans="1:8" ht="54" x14ac:dyDescent="0.25">
      <c r="A23" s="75"/>
      <c r="B23" s="75"/>
      <c r="C23" s="122" t="s">
        <v>139</v>
      </c>
      <c r="D23" s="123">
        <f t="shared" si="3"/>
        <v>35100</v>
      </c>
      <c r="E23" s="123"/>
      <c r="F23" s="123"/>
      <c r="G23" s="123">
        <f>46800-11700</f>
        <v>35100</v>
      </c>
      <c r="H23" s="78"/>
    </row>
  </sheetData>
  <mergeCells count="7">
    <mergeCell ref="A7:B8"/>
    <mergeCell ref="C7:C8"/>
    <mergeCell ref="D7:H7"/>
    <mergeCell ref="A5:H5"/>
    <mergeCell ref="F1:H1"/>
    <mergeCell ref="D2:H2"/>
    <mergeCell ref="E3:H3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3"/>
  <sheetViews>
    <sheetView topLeftCell="A4" zoomScaleNormal="100" workbookViewId="0">
      <selection activeCell="H37" sqref="H37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14.85546875" style="26" customWidth="1"/>
    <col min="4" max="4" width="15.85546875" style="26" customWidth="1"/>
    <col min="5" max="6" width="9.140625" style="26"/>
    <col min="7" max="7" width="10.42578125" style="26" bestFit="1" customWidth="1"/>
    <col min="8" max="8" width="21.5703125" style="26" bestFit="1" customWidth="1"/>
    <col min="9" max="16384" width="9.140625" style="26"/>
  </cols>
  <sheetData>
    <row r="1" spans="1:243" s="2" customFormat="1" x14ac:dyDescent="0.25">
      <c r="B1" s="136"/>
      <c r="C1" s="129"/>
      <c r="D1" s="129" t="s">
        <v>190</v>
      </c>
      <c r="E1" s="211"/>
      <c r="F1" s="211"/>
      <c r="G1" s="33"/>
      <c r="H1" s="33"/>
      <c r="I1" s="3"/>
      <c r="M1" s="65"/>
      <c r="N1" s="65"/>
      <c r="O1" s="65"/>
      <c r="P1" s="65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212" t="s">
        <v>42</v>
      </c>
      <c r="C2" s="212"/>
      <c r="D2" s="212"/>
      <c r="E2" s="62"/>
      <c r="F2" s="62"/>
      <c r="G2" s="33"/>
      <c r="H2" s="33"/>
      <c r="I2" s="3"/>
      <c r="M2" s="65"/>
      <c r="N2" s="65"/>
      <c r="O2" s="65"/>
      <c r="P2" s="6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130"/>
      <c r="C3" s="173" t="s">
        <v>15</v>
      </c>
      <c r="D3" s="173"/>
      <c r="E3" s="62"/>
      <c r="F3" s="62"/>
      <c r="G3" s="33"/>
      <c r="H3" s="33"/>
      <c r="I3" s="3"/>
      <c r="M3" s="65"/>
      <c r="N3" s="65"/>
      <c r="O3" s="65"/>
      <c r="P3" s="65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s="2" customFormat="1" x14ac:dyDescent="0.25">
      <c r="B4" s="64"/>
      <c r="C4" s="64"/>
      <c r="D4" s="190"/>
      <c r="E4" s="190"/>
      <c r="F4" s="190"/>
      <c r="G4" s="33"/>
      <c r="H4" s="33"/>
      <c r="I4" s="3"/>
      <c r="M4" s="65"/>
      <c r="N4" s="65"/>
      <c r="O4" s="65"/>
      <c r="P4" s="65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</row>
    <row r="5" spans="1:243" x14ac:dyDescent="0.25">
      <c r="E5" s="32"/>
      <c r="F5" s="32"/>
      <c r="G5" s="32"/>
      <c r="H5" s="32"/>
      <c r="I5" s="32"/>
    </row>
    <row r="6" spans="1:243" s="27" customFormat="1" ht="45.6" customHeight="1" x14ac:dyDescent="0.2">
      <c r="A6" s="210" t="s">
        <v>191</v>
      </c>
      <c r="B6" s="210"/>
      <c r="C6" s="210"/>
      <c r="D6" s="210"/>
      <c r="E6" s="40"/>
      <c r="F6" s="40"/>
    </row>
    <row r="7" spans="1:243" s="27" customFormat="1" ht="20.25" customHeight="1" x14ac:dyDescent="0.2">
      <c r="A7" s="208" t="s">
        <v>79</v>
      </c>
      <c r="B7" s="208"/>
      <c r="C7" s="208"/>
      <c r="D7" s="208"/>
    </row>
    <row r="8" spans="1:243" s="27" customFormat="1" ht="14.25" x14ac:dyDescent="0.2">
      <c r="A8" s="202" t="s">
        <v>193</v>
      </c>
      <c r="B8" s="202"/>
      <c r="C8" s="202"/>
      <c r="D8" s="202"/>
      <c r="E8" s="202"/>
      <c r="F8" s="202"/>
    </row>
    <row r="9" spans="1:243" s="28" customFormat="1" ht="14.45" customHeight="1" x14ac:dyDescent="0.25">
      <c r="A9" s="72" t="s">
        <v>94</v>
      </c>
      <c r="B9" s="203" t="s">
        <v>6</v>
      </c>
      <c r="C9" s="203"/>
      <c r="D9" s="203"/>
    </row>
    <row r="10" spans="1:243" s="28" customFormat="1" x14ac:dyDescent="0.25">
      <c r="A10" s="70" t="s">
        <v>95</v>
      </c>
      <c r="B10" s="204" t="s">
        <v>96</v>
      </c>
      <c r="C10" s="204"/>
      <c r="D10" s="204"/>
    </row>
    <row r="11" spans="1:243" s="71" customFormat="1" ht="14.25" x14ac:dyDescent="0.25">
      <c r="A11" s="67"/>
      <c r="B11" s="67"/>
      <c r="C11" s="67"/>
      <c r="D11" s="67"/>
    </row>
    <row r="12" spans="1:243" s="28" customFormat="1" x14ac:dyDescent="0.25">
      <c r="A12" s="205" t="s">
        <v>7</v>
      </c>
      <c r="B12" s="205"/>
      <c r="C12" s="205"/>
      <c r="D12" s="205"/>
    </row>
    <row r="13" spans="1:243" s="28" customFormat="1" ht="15" customHeight="1" x14ac:dyDescent="0.25">
      <c r="A13" s="68"/>
      <c r="B13" s="68"/>
      <c r="C13" s="69"/>
      <c r="D13" s="69"/>
    </row>
    <row r="14" spans="1:243" s="28" customFormat="1" ht="64.5" customHeight="1" x14ac:dyDescent="0.25">
      <c r="A14" s="83" t="s">
        <v>8</v>
      </c>
      <c r="B14" s="103" t="s">
        <v>95</v>
      </c>
      <c r="C14" s="206" t="s">
        <v>43</v>
      </c>
      <c r="D14" s="206"/>
    </row>
    <row r="15" spans="1:243" x14ac:dyDescent="0.25">
      <c r="A15" s="83" t="s">
        <v>9</v>
      </c>
      <c r="B15" s="124">
        <v>11003</v>
      </c>
      <c r="C15" s="84" t="s">
        <v>97</v>
      </c>
      <c r="D15" s="84" t="s">
        <v>10</v>
      </c>
    </row>
    <row r="16" spans="1:243" ht="36" customHeight="1" x14ac:dyDescent="0.25">
      <c r="A16" s="83" t="s">
        <v>11</v>
      </c>
      <c r="B16" s="31" t="s">
        <v>119</v>
      </c>
      <c r="C16" s="85"/>
      <c r="D16" s="85"/>
    </row>
    <row r="17" spans="1:6" ht="75" customHeight="1" x14ac:dyDescent="0.25">
      <c r="A17" s="83" t="s">
        <v>12</v>
      </c>
      <c r="B17" s="31" t="s">
        <v>120</v>
      </c>
      <c r="C17" s="85"/>
      <c r="D17" s="85"/>
    </row>
    <row r="18" spans="1:6" ht="36.75" customHeight="1" x14ac:dyDescent="0.25">
      <c r="A18" s="83" t="s">
        <v>98</v>
      </c>
      <c r="B18" s="31" t="s">
        <v>121</v>
      </c>
      <c r="C18" s="85"/>
      <c r="D18" s="85"/>
    </row>
    <row r="19" spans="1:6" ht="24.75" customHeight="1" x14ac:dyDescent="0.25">
      <c r="A19" s="83" t="s">
        <v>99</v>
      </c>
      <c r="B19" s="81" t="s">
        <v>100</v>
      </c>
      <c r="C19" s="85"/>
      <c r="D19" s="85"/>
    </row>
    <row r="20" spans="1:6" ht="21" customHeight="1" x14ac:dyDescent="0.25">
      <c r="A20" s="206" t="s">
        <v>13</v>
      </c>
      <c r="B20" s="206"/>
      <c r="C20" s="85"/>
      <c r="D20" s="85"/>
    </row>
    <row r="21" spans="1:6" ht="27" customHeight="1" x14ac:dyDescent="0.25">
      <c r="A21" s="207" t="s">
        <v>122</v>
      </c>
      <c r="B21" s="207"/>
      <c r="C21" s="88"/>
      <c r="D21" s="88"/>
    </row>
    <row r="22" spans="1:6" ht="27" customHeight="1" x14ac:dyDescent="0.25">
      <c r="A22" s="207" t="s">
        <v>123</v>
      </c>
      <c r="B22" s="207"/>
      <c r="C22" s="132">
        <v>-2</v>
      </c>
      <c r="D22" s="132">
        <v>-2</v>
      </c>
    </row>
    <row r="23" spans="1:6" ht="27" customHeight="1" x14ac:dyDescent="0.25">
      <c r="A23" s="207" t="s">
        <v>124</v>
      </c>
      <c r="B23" s="207"/>
      <c r="C23" s="132">
        <v>-7</v>
      </c>
      <c r="D23" s="132">
        <v>-7</v>
      </c>
    </row>
    <row r="24" spans="1:6" ht="27" customHeight="1" x14ac:dyDescent="0.25">
      <c r="A24" s="207" t="s">
        <v>125</v>
      </c>
      <c r="B24" s="207"/>
      <c r="C24" s="132">
        <f t="shared" ref="C24:D24" si="0">-4+1</f>
        <v>-3</v>
      </c>
      <c r="D24" s="132">
        <f t="shared" si="0"/>
        <v>-3</v>
      </c>
    </row>
    <row r="25" spans="1:6" ht="27" customHeight="1" x14ac:dyDescent="0.25">
      <c r="A25" s="207" t="s">
        <v>171</v>
      </c>
      <c r="B25" s="207"/>
      <c r="C25" s="125"/>
      <c r="D25" s="125">
        <v>9</v>
      </c>
    </row>
    <row r="26" spans="1:6" ht="27" customHeight="1" x14ac:dyDescent="0.25">
      <c r="A26" s="207" t="s">
        <v>172</v>
      </c>
      <c r="B26" s="207"/>
      <c r="C26" s="125"/>
      <c r="D26" s="125">
        <v>6</v>
      </c>
    </row>
    <row r="27" spans="1:6" ht="27" customHeight="1" x14ac:dyDescent="0.25">
      <c r="A27" s="207" t="s">
        <v>173</v>
      </c>
      <c r="B27" s="207"/>
      <c r="C27" s="125"/>
      <c r="D27" s="125">
        <v>11</v>
      </c>
    </row>
    <row r="28" spans="1:6" ht="27" customHeight="1" x14ac:dyDescent="0.25">
      <c r="A28" s="209" t="s">
        <v>101</v>
      </c>
      <c r="B28" s="209"/>
      <c r="C28" s="126">
        <f>+'3'!G22</f>
        <v>-199936</v>
      </c>
      <c r="D28" s="126">
        <f>+'3'!H22</f>
        <v>0</v>
      </c>
    </row>
    <row r="29" spans="1:6" ht="13.15" customHeight="1" x14ac:dyDescent="0.25">
      <c r="A29" s="89"/>
      <c r="B29" s="89"/>
      <c r="C29" s="90"/>
      <c r="D29" s="90"/>
    </row>
    <row r="31" spans="1:6" ht="14.25" x14ac:dyDescent="0.25">
      <c r="A31" s="208" t="s">
        <v>61</v>
      </c>
      <c r="B31" s="208"/>
      <c r="C31" s="208"/>
      <c r="D31" s="208"/>
      <c r="E31" s="27"/>
      <c r="F31" s="27"/>
    </row>
    <row r="32" spans="1:6" ht="14.25" x14ac:dyDescent="0.25">
      <c r="A32" s="202" t="s">
        <v>193</v>
      </c>
      <c r="B32" s="202"/>
      <c r="C32" s="202"/>
      <c r="D32" s="202"/>
      <c r="E32" s="202"/>
      <c r="F32" s="202"/>
    </row>
    <row r="33" spans="1:6" ht="14.25" x14ac:dyDescent="0.25">
      <c r="A33" s="58" t="s">
        <v>39</v>
      </c>
      <c r="B33" s="193" t="s">
        <v>6</v>
      </c>
      <c r="C33" s="193"/>
      <c r="D33" s="193"/>
      <c r="E33" s="28"/>
      <c r="F33" s="28"/>
    </row>
    <row r="34" spans="1:6" ht="14.25" x14ac:dyDescent="0.25">
      <c r="A34" s="58">
        <v>1139</v>
      </c>
      <c r="B34" s="193" t="s">
        <v>41</v>
      </c>
      <c r="C34" s="193"/>
      <c r="D34" s="193"/>
      <c r="E34" s="28"/>
      <c r="F34" s="28"/>
    </row>
    <row r="35" spans="1:6" ht="14.25" x14ac:dyDescent="0.25">
      <c r="A35" s="59"/>
      <c r="B35" s="60"/>
      <c r="C35" s="60"/>
      <c r="D35" s="61"/>
      <c r="E35" s="28"/>
      <c r="F35" s="28"/>
    </row>
    <row r="36" spans="1:6" ht="14.25" x14ac:dyDescent="0.25">
      <c r="A36" s="194" t="s">
        <v>7</v>
      </c>
      <c r="B36" s="195"/>
      <c r="C36" s="195"/>
      <c r="D36" s="196"/>
      <c r="E36" s="28"/>
      <c r="F36" s="28"/>
    </row>
    <row r="37" spans="1:6" ht="59.25" customHeight="1" x14ac:dyDescent="0.25">
      <c r="A37" s="29" t="s">
        <v>8</v>
      </c>
      <c r="B37" s="29">
        <v>1139</v>
      </c>
      <c r="C37" s="197" t="s">
        <v>189</v>
      </c>
      <c r="D37" s="198"/>
      <c r="E37" s="28"/>
      <c r="F37" s="28"/>
    </row>
    <row r="38" spans="1:6" x14ac:dyDescent="0.25">
      <c r="A38" s="30" t="s">
        <v>9</v>
      </c>
      <c r="B38" s="30">
        <v>11001</v>
      </c>
      <c r="C38" s="199" t="s">
        <v>35</v>
      </c>
      <c r="D38" s="199" t="s">
        <v>10</v>
      </c>
      <c r="E38" s="28"/>
      <c r="F38" s="28"/>
    </row>
    <row r="39" spans="1:6" ht="14.25" x14ac:dyDescent="0.25">
      <c r="A39" s="49" t="s">
        <v>11</v>
      </c>
      <c r="B39" s="11" t="s">
        <v>41</v>
      </c>
      <c r="C39" s="200"/>
      <c r="D39" s="200"/>
    </row>
    <row r="40" spans="1:6" ht="54" x14ac:dyDescent="0.25">
      <c r="A40" s="49" t="s">
        <v>12</v>
      </c>
      <c r="B40" s="31" t="s">
        <v>60</v>
      </c>
      <c r="C40" s="201"/>
      <c r="D40" s="201"/>
    </row>
    <row r="41" spans="1:6" x14ac:dyDescent="0.25">
      <c r="A41" s="57" t="s">
        <v>27</v>
      </c>
      <c r="B41" s="57" t="s">
        <v>40</v>
      </c>
      <c r="C41" s="57"/>
      <c r="D41" s="34"/>
    </row>
    <row r="42" spans="1:6" x14ac:dyDescent="0.25">
      <c r="A42" s="191" t="s">
        <v>13</v>
      </c>
      <c r="B42" s="191"/>
      <c r="C42" s="56"/>
      <c r="D42" s="55"/>
    </row>
    <row r="43" spans="1:6" x14ac:dyDescent="0.25">
      <c r="A43" s="192" t="s">
        <v>14</v>
      </c>
      <c r="B43" s="192"/>
      <c r="C43" s="126">
        <f>+'3'!G45</f>
        <v>199936</v>
      </c>
      <c r="D43" s="126">
        <f>+'3'!H45</f>
        <v>0</v>
      </c>
    </row>
  </sheetData>
  <mergeCells count="30">
    <mergeCell ref="A8:F8"/>
    <mergeCell ref="A6:D6"/>
    <mergeCell ref="A7:D7"/>
    <mergeCell ref="D4:F4"/>
    <mergeCell ref="E1:F1"/>
    <mergeCell ref="B2:D2"/>
    <mergeCell ref="C3:D3"/>
    <mergeCell ref="A32:F32"/>
    <mergeCell ref="B9:D9"/>
    <mergeCell ref="B10:D10"/>
    <mergeCell ref="A12:D12"/>
    <mergeCell ref="A20:B20"/>
    <mergeCell ref="A21:B21"/>
    <mergeCell ref="C14:D14"/>
    <mergeCell ref="A22:B22"/>
    <mergeCell ref="A31:D31"/>
    <mergeCell ref="A23:B23"/>
    <mergeCell ref="A24:B24"/>
    <mergeCell ref="A25:B25"/>
    <mergeCell ref="A26:B26"/>
    <mergeCell ref="A27:B27"/>
    <mergeCell ref="A28:B28"/>
    <mergeCell ref="A42:B42"/>
    <mergeCell ref="A43:B43"/>
    <mergeCell ref="B33:D33"/>
    <mergeCell ref="B34:D34"/>
    <mergeCell ref="A36:D36"/>
    <mergeCell ref="C37:D37"/>
    <mergeCell ref="C38:C40"/>
    <mergeCell ref="D38:D40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zoomScaleNormal="100" workbookViewId="0">
      <selection activeCell="J9" sqref="J9"/>
    </sheetView>
  </sheetViews>
  <sheetFormatPr defaultColWidth="9.140625" defaultRowHeight="13.5" x14ac:dyDescent="0.25"/>
  <cols>
    <col min="1" max="1" width="49.28515625" style="26" customWidth="1"/>
    <col min="2" max="2" width="52.42578125" style="26" bestFit="1" customWidth="1"/>
    <col min="3" max="3" width="12.5703125" style="26" bestFit="1" customWidth="1"/>
    <col min="4" max="4" width="15.7109375" style="26" customWidth="1"/>
    <col min="5" max="6" width="9.140625" style="26"/>
    <col min="7" max="7" width="10.42578125" style="26" bestFit="1" customWidth="1"/>
    <col min="8" max="8" width="21.5703125" style="26" bestFit="1" customWidth="1"/>
    <col min="9" max="16384" width="9.140625" style="26"/>
  </cols>
  <sheetData>
    <row r="1" spans="1:9" s="66" customFormat="1" ht="16.5" customHeight="1" x14ac:dyDescent="0.25">
      <c r="C1" s="216" t="s">
        <v>25</v>
      </c>
      <c r="D1" s="216"/>
    </row>
    <row r="2" spans="1:9" s="66" customFormat="1" x14ac:dyDescent="0.25">
      <c r="B2" s="220" t="s">
        <v>84</v>
      </c>
      <c r="C2" s="220"/>
      <c r="D2" s="220"/>
    </row>
    <row r="3" spans="1:9" s="66" customFormat="1" ht="16.5" customHeight="1" x14ac:dyDescent="0.25">
      <c r="C3" s="216" t="s">
        <v>15</v>
      </c>
      <c r="D3" s="216"/>
    </row>
    <row r="4" spans="1:9" x14ac:dyDescent="0.25">
      <c r="E4" s="32"/>
      <c r="F4" s="32"/>
      <c r="G4" s="32"/>
      <c r="H4" s="32"/>
      <c r="I4" s="32"/>
    </row>
    <row r="5" spans="1:9" s="27" customFormat="1" ht="45.6" customHeight="1" x14ac:dyDescent="0.2">
      <c r="A5" s="219" t="s">
        <v>192</v>
      </c>
      <c r="B5" s="219"/>
      <c r="C5" s="219"/>
      <c r="D5" s="219"/>
      <c r="E5" s="40"/>
      <c r="F5" s="40"/>
    </row>
    <row r="6" spans="1:9" s="27" customFormat="1" ht="20.25" customHeight="1" x14ac:dyDescent="0.2">
      <c r="A6" s="208" t="s">
        <v>82</v>
      </c>
      <c r="B6" s="208"/>
      <c r="C6" s="208"/>
      <c r="D6" s="208"/>
    </row>
    <row r="7" spans="1:9" s="27" customFormat="1" ht="41.25" customHeight="1" x14ac:dyDescent="0.2">
      <c r="A7" s="202" t="s">
        <v>26</v>
      </c>
      <c r="B7" s="202"/>
      <c r="C7" s="202"/>
      <c r="D7" s="202"/>
      <c r="E7" s="202"/>
      <c r="F7" s="202"/>
    </row>
    <row r="8" spans="1:9" s="28" customFormat="1" ht="18.75" customHeight="1" x14ac:dyDescent="0.25">
      <c r="A8" s="102" t="s">
        <v>94</v>
      </c>
      <c r="B8" s="217" t="s">
        <v>6</v>
      </c>
      <c r="C8" s="217"/>
      <c r="D8" s="217"/>
    </row>
    <row r="9" spans="1:9" s="28" customFormat="1" ht="38.25" customHeight="1" x14ac:dyDescent="0.25">
      <c r="A9" s="103" t="s">
        <v>95</v>
      </c>
      <c r="B9" s="218" t="s">
        <v>96</v>
      </c>
      <c r="C9" s="218"/>
      <c r="D9" s="218"/>
    </row>
    <row r="10" spans="1:9" s="71" customFormat="1" ht="14.25" x14ac:dyDescent="0.25">
      <c r="A10" s="99"/>
      <c r="B10" s="99"/>
      <c r="C10" s="99"/>
      <c r="D10" s="99"/>
    </row>
    <row r="11" spans="1:9" s="28" customFormat="1" ht="14.25" x14ac:dyDescent="0.25">
      <c r="A11" s="213" t="s">
        <v>7</v>
      </c>
      <c r="B11" s="213"/>
      <c r="C11" s="213"/>
      <c r="D11" s="213"/>
    </row>
    <row r="12" spans="1:9" s="28" customFormat="1" ht="15" customHeight="1" x14ac:dyDescent="0.25">
      <c r="A12" s="68"/>
      <c r="B12" s="68"/>
      <c r="C12" s="69"/>
      <c r="D12" s="69"/>
    </row>
    <row r="13" spans="1:9" s="28" customFormat="1" ht="80.25" customHeight="1" x14ac:dyDescent="0.25">
      <c r="A13" s="103" t="s">
        <v>8</v>
      </c>
      <c r="B13" s="103" t="s">
        <v>95</v>
      </c>
      <c r="C13" s="214" t="s">
        <v>43</v>
      </c>
      <c r="D13" s="214"/>
    </row>
    <row r="14" spans="1:9" x14ac:dyDescent="0.25">
      <c r="A14" s="103" t="s">
        <v>9</v>
      </c>
      <c r="B14" s="124">
        <v>11003</v>
      </c>
      <c r="C14" s="101" t="s">
        <v>97</v>
      </c>
      <c r="D14" s="101" t="s">
        <v>10</v>
      </c>
    </row>
    <row r="15" spans="1:9" ht="52.5" customHeight="1" x14ac:dyDescent="0.25">
      <c r="A15" s="103" t="s">
        <v>11</v>
      </c>
      <c r="B15" s="31" t="s">
        <v>119</v>
      </c>
      <c r="C15" s="82"/>
      <c r="D15" s="82"/>
    </row>
    <row r="16" spans="1:9" ht="81" customHeight="1" x14ac:dyDescent="0.25">
      <c r="A16" s="103" t="s">
        <v>12</v>
      </c>
      <c r="B16" s="31" t="s">
        <v>120</v>
      </c>
      <c r="C16" s="82"/>
      <c r="D16" s="82"/>
    </row>
    <row r="17" spans="1:6" ht="33.75" customHeight="1" x14ac:dyDescent="0.25">
      <c r="A17" s="103" t="s">
        <v>98</v>
      </c>
      <c r="B17" s="31" t="s">
        <v>121</v>
      </c>
      <c r="C17" s="82"/>
      <c r="D17" s="82"/>
    </row>
    <row r="18" spans="1:6" ht="15.75" customHeight="1" x14ac:dyDescent="0.25">
      <c r="A18" s="103" t="s">
        <v>99</v>
      </c>
      <c r="B18" s="103" t="s">
        <v>100</v>
      </c>
      <c r="C18" s="82"/>
      <c r="D18" s="82"/>
    </row>
    <row r="19" spans="1:6" ht="13.5" customHeight="1" x14ac:dyDescent="0.25">
      <c r="A19" s="214" t="s">
        <v>13</v>
      </c>
      <c r="B19" s="214"/>
      <c r="C19" s="82"/>
      <c r="D19" s="82"/>
    </row>
    <row r="20" spans="1:6" ht="33.75" customHeight="1" x14ac:dyDescent="0.25">
      <c r="A20" s="215" t="s">
        <v>122</v>
      </c>
      <c r="B20" s="215"/>
      <c r="C20" s="125"/>
      <c r="D20" s="125"/>
    </row>
    <row r="21" spans="1:6" ht="32.25" customHeight="1" x14ac:dyDescent="0.25">
      <c r="A21" s="215" t="s">
        <v>123</v>
      </c>
      <c r="B21" s="215"/>
      <c r="C21" s="132">
        <v>-2</v>
      </c>
      <c r="D21" s="132">
        <v>-2</v>
      </c>
    </row>
    <row r="22" spans="1:6" ht="33.75" customHeight="1" x14ac:dyDescent="0.25">
      <c r="A22" s="215" t="s">
        <v>124</v>
      </c>
      <c r="B22" s="215"/>
      <c r="C22" s="132">
        <v>-7</v>
      </c>
      <c r="D22" s="132">
        <v>-7</v>
      </c>
    </row>
    <row r="23" spans="1:6" ht="33.75" customHeight="1" x14ac:dyDescent="0.25">
      <c r="A23" s="215" t="s">
        <v>125</v>
      </c>
      <c r="B23" s="215"/>
      <c r="C23" s="132">
        <f t="shared" ref="C23:D23" si="0">-4+1</f>
        <v>-3</v>
      </c>
      <c r="D23" s="132">
        <f t="shared" si="0"/>
        <v>-3</v>
      </c>
    </row>
    <row r="24" spans="1:6" ht="33.75" customHeight="1" x14ac:dyDescent="0.25">
      <c r="A24" s="215" t="s">
        <v>171</v>
      </c>
      <c r="B24" s="215"/>
      <c r="C24" s="125"/>
      <c r="D24" s="125">
        <v>9</v>
      </c>
    </row>
    <row r="25" spans="1:6" ht="33.75" customHeight="1" x14ac:dyDescent="0.25">
      <c r="A25" s="215" t="s">
        <v>174</v>
      </c>
      <c r="B25" s="215"/>
      <c r="C25" s="125"/>
      <c r="D25" s="125">
        <v>6</v>
      </c>
    </row>
    <row r="26" spans="1:6" ht="36.75" customHeight="1" x14ac:dyDescent="0.25">
      <c r="A26" s="215" t="s">
        <v>173</v>
      </c>
      <c r="B26" s="215"/>
      <c r="C26" s="125"/>
      <c r="D26" s="125">
        <v>11</v>
      </c>
    </row>
    <row r="27" spans="1:6" ht="36" customHeight="1" x14ac:dyDescent="0.25">
      <c r="A27" s="221" t="s">
        <v>101</v>
      </c>
      <c r="B27" s="221"/>
      <c r="C27" s="126">
        <f>+'3'!G27</f>
        <v>-199936</v>
      </c>
      <c r="D27" s="126">
        <f>+'3'!H27</f>
        <v>0</v>
      </c>
    </row>
    <row r="28" spans="1:6" x14ac:dyDescent="0.25">
      <c r="A28" s="86"/>
      <c r="B28" s="86"/>
      <c r="C28" s="87"/>
      <c r="D28" s="87"/>
    </row>
    <row r="29" spans="1:6" x14ac:dyDescent="0.25">
      <c r="A29" s="86"/>
      <c r="B29" s="86"/>
      <c r="C29" s="87"/>
      <c r="D29" s="87"/>
    </row>
    <row r="31" spans="1:6" ht="14.25" x14ac:dyDescent="0.25">
      <c r="A31" s="208" t="s">
        <v>61</v>
      </c>
      <c r="B31" s="208"/>
      <c r="C31" s="208"/>
      <c r="D31" s="208"/>
      <c r="E31" s="27"/>
      <c r="F31" s="27"/>
    </row>
    <row r="32" spans="1:6" ht="14.25" x14ac:dyDescent="0.25">
      <c r="A32" s="202" t="s">
        <v>26</v>
      </c>
      <c r="B32" s="202"/>
      <c r="C32" s="202"/>
      <c r="D32" s="202"/>
      <c r="E32" s="202"/>
      <c r="F32" s="202"/>
    </row>
    <row r="33" spans="1:6" ht="14.25" x14ac:dyDescent="0.25">
      <c r="A33" s="100" t="s">
        <v>39</v>
      </c>
      <c r="B33" s="193" t="s">
        <v>6</v>
      </c>
      <c r="C33" s="193"/>
      <c r="D33" s="193"/>
      <c r="E33" s="28"/>
      <c r="F33" s="28"/>
    </row>
    <row r="34" spans="1:6" ht="14.25" x14ac:dyDescent="0.25">
      <c r="A34" s="100">
        <v>1139</v>
      </c>
      <c r="B34" s="193" t="s">
        <v>41</v>
      </c>
      <c r="C34" s="193"/>
      <c r="D34" s="193"/>
      <c r="E34" s="28"/>
      <c r="F34" s="28"/>
    </row>
    <row r="35" spans="1:6" ht="14.25" x14ac:dyDescent="0.25">
      <c r="A35" s="96"/>
      <c r="B35" s="97"/>
      <c r="C35" s="97"/>
      <c r="D35" s="98"/>
      <c r="E35" s="28"/>
      <c r="F35" s="28"/>
    </row>
    <row r="36" spans="1:6" ht="14.25" x14ac:dyDescent="0.25">
      <c r="A36" s="194" t="s">
        <v>7</v>
      </c>
      <c r="B36" s="195"/>
      <c r="C36" s="195"/>
      <c r="D36" s="196"/>
      <c r="E36" s="28"/>
      <c r="F36" s="28"/>
    </row>
    <row r="37" spans="1:6" ht="58.5" customHeight="1" x14ac:dyDescent="0.25">
      <c r="A37" s="29" t="s">
        <v>8</v>
      </c>
      <c r="B37" s="29">
        <v>1139</v>
      </c>
      <c r="C37" s="197" t="s">
        <v>189</v>
      </c>
      <c r="D37" s="198"/>
      <c r="E37" s="28"/>
      <c r="F37" s="28"/>
    </row>
    <row r="38" spans="1:6" x14ac:dyDescent="0.25">
      <c r="A38" s="30" t="s">
        <v>9</v>
      </c>
      <c r="B38" s="30">
        <v>11001</v>
      </c>
      <c r="C38" s="199" t="s">
        <v>35</v>
      </c>
      <c r="D38" s="199" t="s">
        <v>10</v>
      </c>
      <c r="E38" s="28"/>
      <c r="F38" s="28"/>
    </row>
    <row r="39" spans="1:6" ht="14.25" x14ac:dyDescent="0.25">
      <c r="A39" s="49" t="s">
        <v>11</v>
      </c>
      <c r="B39" s="11" t="s">
        <v>41</v>
      </c>
      <c r="C39" s="200"/>
      <c r="D39" s="200"/>
    </row>
    <row r="40" spans="1:6" ht="54" x14ac:dyDescent="0.25">
      <c r="A40" s="49" t="s">
        <v>12</v>
      </c>
      <c r="B40" s="31" t="s">
        <v>60</v>
      </c>
      <c r="C40" s="201"/>
      <c r="D40" s="201"/>
    </row>
    <row r="41" spans="1:6" x14ac:dyDescent="0.25">
      <c r="A41" s="57" t="s">
        <v>27</v>
      </c>
      <c r="B41" s="57" t="s">
        <v>40</v>
      </c>
      <c r="C41" s="57"/>
      <c r="D41" s="34"/>
    </row>
    <row r="42" spans="1:6" x14ac:dyDescent="0.25">
      <c r="A42" s="191" t="s">
        <v>13</v>
      </c>
      <c r="B42" s="191"/>
      <c r="C42" s="56"/>
      <c r="D42" s="55"/>
    </row>
    <row r="43" spans="1:6" x14ac:dyDescent="0.25">
      <c r="A43" s="192" t="s">
        <v>14</v>
      </c>
      <c r="B43" s="192"/>
      <c r="C43" s="126">
        <f>+'3'!G45</f>
        <v>199936</v>
      </c>
      <c r="D43" s="126">
        <f>+'3'!H45</f>
        <v>0</v>
      </c>
    </row>
  </sheetData>
  <mergeCells count="29">
    <mergeCell ref="A22:B22"/>
    <mergeCell ref="A23:B23"/>
    <mergeCell ref="A27:B27"/>
    <mergeCell ref="A24:B24"/>
    <mergeCell ref="A25:B25"/>
    <mergeCell ref="A26:B26"/>
    <mergeCell ref="C1:D1"/>
    <mergeCell ref="C3:D3"/>
    <mergeCell ref="B8:D8"/>
    <mergeCell ref="B9:D9"/>
    <mergeCell ref="A5:D5"/>
    <mergeCell ref="A6:D6"/>
    <mergeCell ref="A7:F7"/>
    <mergeCell ref="B2:D2"/>
    <mergeCell ref="A11:D11"/>
    <mergeCell ref="C13:D13"/>
    <mergeCell ref="A19:B19"/>
    <mergeCell ref="A21:B21"/>
    <mergeCell ref="A20:B20"/>
    <mergeCell ref="A43:B43"/>
    <mergeCell ref="A36:D36"/>
    <mergeCell ref="C37:D37"/>
    <mergeCell ref="C38:C40"/>
    <mergeCell ref="D38:D40"/>
    <mergeCell ref="A31:D31"/>
    <mergeCell ref="A32:F32"/>
    <mergeCell ref="B33:D33"/>
    <mergeCell ref="B34:D34"/>
    <mergeCell ref="A42:B42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P9" sqref="P9"/>
    </sheetView>
  </sheetViews>
  <sheetFormatPr defaultColWidth="8.85546875" defaultRowHeight="13.5" x14ac:dyDescent="0.25"/>
  <cols>
    <col min="1" max="1" width="15.7109375" style="66" customWidth="1"/>
    <col min="2" max="2" width="30.7109375" style="66" customWidth="1"/>
    <col min="3" max="3" width="8.85546875" style="66"/>
    <col min="4" max="4" width="13" style="66" customWidth="1"/>
    <col min="5" max="6" width="8.85546875" style="66"/>
    <col min="7" max="7" width="16.28515625" style="66" customWidth="1"/>
    <col min="8" max="8" width="15.42578125" style="66" customWidth="1"/>
    <col min="9" max="9" width="23.28515625" style="66" customWidth="1"/>
    <col min="10" max="10" width="8.85546875" style="66"/>
    <col min="11" max="11" width="10.85546875" style="66" bestFit="1" customWidth="1"/>
    <col min="12" max="16384" width="8.85546875" style="66"/>
  </cols>
  <sheetData>
    <row r="1" spans="1:11" x14ac:dyDescent="0.25">
      <c r="E1" s="2"/>
      <c r="F1" s="2"/>
      <c r="G1" s="189" t="s">
        <v>85</v>
      </c>
      <c r="H1" s="189"/>
      <c r="I1" s="189"/>
    </row>
    <row r="2" spans="1:11" x14ac:dyDescent="0.25">
      <c r="E2" s="189" t="s">
        <v>42</v>
      </c>
      <c r="F2" s="189"/>
      <c r="G2" s="189"/>
      <c r="H2" s="189"/>
      <c r="I2" s="189"/>
    </row>
    <row r="3" spans="1:11" x14ac:dyDescent="0.25">
      <c r="E3" s="4"/>
      <c r="F3" s="190" t="s">
        <v>15</v>
      </c>
      <c r="G3" s="190"/>
      <c r="H3" s="190"/>
      <c r="I3" s="190"/>
    </row>
    <row r="6" spans="1:11" ht="54" customHeight="1" x14ac:dyDescent="0.25">
      <c r="A6" s="188" t="s">
        <v>83</v>
      </c>
      <c r="B6" s="188"/>
      <c r="C6" s="188"/>
      <c r="D6" s="188"/>
      <c r="E6" s="188"/>
      <c r="F6" s="188"/>
      <c r="G6" s="188"/>
      <c r="H6" s="188"/>
      <c r="I6" s="188"/>
    </row>
    <row r="7" spans="1:11" x14ac:dyDescent="0.25">
      <c r="I7" s="26"/>
    </row>
    <row r="8" spans="1:11" x14ac:dyDescent="0.25">
      <c r="I8" s="26"/>
    </row>
    <row r="9" spans="1:11" ht="48" customHeight="1" x14ac:dyDescent="0.25">
      <c r="A9" s="233" t="s">
        <v>194</v>
      </c>
      <c r="B9" s="233" t="s">
        <v>195</v>
      </c>
      <c r="C9" s="187" t="s">
        <v>196</v>
      </c>
      <c r="D9" s="187"/>
      <c r="E9" s="187" t="s">
        <v>197</v>
      </c>
      <c r="F9" s="187"/>
      <c r="G9" s="187" t="s">
        <v>198</v>
      </c>
      <c r="H9" s="235" t="s">
        <v>81</v>
      </c>
      <c r="I9" s="236"/>
    </row>
    <row r="10" spans="1:11" ht="36.75" customHeight="1" x14ac:dyDescent="0.25">
      <c r="A10" s="234"/>
      <c r="B10" s="234"/>
      <c r="C10" s="187"/>
      <c r="D10" s="187"/>
      <c r="E10" s="187"/>
      <c r="F10" s="187"/>
      <c r="G10" s="187"/>
      <c r="H10" s="131" t="s">
        <v>80</v>
      </c>
      <c r="I10" s="131" t="s">
        <v>199</v>
      </c>
    </row>
    <row r="11" spans="1:11" x14ac:dyDescent="0.25">
      <c r="A11" s="95">
        <v>1</v>
      </c>
      <c r="B11" s="95">
        <v>2</v>
      </c>
      <c r="C11" s="228">
        <v>3</v>
      </c>
      <c r="D11" s="228"/>
      <c r="E11" s="228">
        <v>4</v>
      </c>
      <c r="F11" s="228"/>
      <c r="G11" s="95">
        <v>5</v>
      </c>
      <c r="H11" s="95">
        <v>6</v>
      </c>
      <c r="I11" s="95">
        <v>7</v>
      </c>
    </row>
    <row r="12" spans="1:11" ht="14.25" customHeight="1" x14ac:dyDescent="0.25">
      <c r="A12" s="237" t="s">
        <v>82</v>
      </c>
      <c r="B12" s="238"/>
      <c r="C12" s="238"/>
      <c r="D12" s="238"/>
      <c r="E12" s="238"/>
      <c r="F12" s="238"/>
      <c r="G12" s="238"/>
      <c r="H12" s="239"/>
      <c r="I12" s="137">
        <f>I13</f>
        <v>0</v>
      </c>
    </row>
    <row r="13" spans="1:11" ht="28.9" customHeight="1" x14ac:dyDescent="0.25">
      <c r="A13" s="104" t="s">
        <v>102</v>
      </c>
      <c r="B13" s="229" t="s">
        <v>103</v>
      </c>
      <c r="C13" s="230"/>
      <c r="D13" s="231" t="s">
        <v>104</v>
      </c>
      <c r="E13" s="231"/>
      <c r="F13" s="232" t="s">
        <v>93</v>
      </c>
      <c r="G13" s="232"/>
      <c r="H13" s="232"/>
      <c r="I13" s="126">
        <f>+I14</f>
        <v>0</v>
      </c>
    </row>
    <row r="14" spans="1:11" ht="14.25" x14ac:dyDescent="0.25">
      <c r="A14" s="105" t="s">
        <v>126</v>
      </c>
      <c r="B14" s="222" t="s">
        <v>109</v>
      </c>
      <c r="C14" s="223"/>
      <c r="D14" s="223"/>
      <c r="E14" s="223"/>
      <c r="F14" s="223"/>
      <c r="G14" s="223"/>
      <c r="H14" s="224"/>
      <c r="I14" s="106">
        <f>+I15</f>
        <v>0</v>
      </c>
    </row>
    <row r="15" spans="1:11" x14ac:dyDescent="0.25">
      <c r="A15" s="107" t="s">
        <v>127</v>
      </c>
      <c r="B15" s="225" t="s">
        <v>128</v>
      </c>
      <c r="C15" s="226"/>
      <c r="D15" s="227"/>
      <c r="E15" s="108" t="s">
        <v>127</v>
      </c>
      <c r="F15" s="108" t="s">
        <v>127</v>
      </c>
      <c r="G15" s="107" t="s">
        <v>127</v>
      </c>
      <c r="H15" s="107" t="s">
        <v>127</v>
      </c>
      <c r="I15" s="106">
        <f>SUM(I16:I47)</f>
        <v>0</v>
      </c>
      <c r="K15" s="138"/>
    </row>
    <row r="16" spans="1:11" x14ac:dyDescent="0.25">
      <c r="A16" s="107" t="s">
        <v>132</v>
      </c>
      <c r="B16" s="225" t="s">
        <v>129</v>
      </c>
      <c r="C16" s="226"/>
      <c r="D16" s="227"/>
      <c r="E16" s="108" t="s">
        <v>130</v>
      </c>
      <c r="F16" s="108" t="s">
        <v>131</v>
      </c>
      <c r="G16" s="106"/>
      <c r="H16" s="106">
        <v>1</v>
      </c>
      <c r="I16" s="128">
        <v>-41600</v>
      </c>
    </row>
    <row r="17" spans="1:11" x14ac:dyDescent="0.25">
      <c r="A17" s="107" t="s">
        <v>133</v>
      </c>
      <c r="B17" s="225" t="s">
        <v>129</v>
      </c>
      <c r="C17" s="226"/>
      <c r="D17" s="227"/>
      <c r="E17" s="108" t="s">
        <v>130</v>
      </c>
      <c r="F17" s="108" t="s">
        <v>131</v>
      </c>
      <c r="G17" s="106"/>
      <c r="H17" s="106">
        <v>1</v>
      </c>
      <c r="I17" s="128">
        <f>-146200+42264</f>
        <v>-103936</v>
      </c>
      <c r="K17" s="127"/>
    </row>
    <row r="18" spans="1:11" x14ac:dyDescent="0.25">
      <c r="A18" s="107" t="s">
        <v>134</v>
      </c>
      <c r="B18" s="225" t="s">
        <v>129</v>
      </c>
      <c r="C18" s="226"/>
      <c r="D18" s="227"/>
      <c r="E18" s="108" t="s">
        <v>135</v>
      </c>
      <c r="F18" s="108" t="s">
        <v>131</v>
      </c>
      <c r="G18" s="106"/>
      <c r="H18" s="106">
        <v>1</v>
      </c>
      <c r="I18" s="128">
        <v>-54400</v>
      </c>
    </row>
    <row r="19" spans="1:11" x14ac:dyDescent="0.25">
      <c r="A19" s="107" t="s">
        <v>142</v>
      </c>
      <c r="B19" s="225" t="s">
        <v>129</v>
      </c>
      <c r="C19" s="226"/>
      <c r="D19" s="227"/>
      <c r="E19" s="108" t="s">
        <v>135</v>
      </c>
      <c r="F19" s="108" t="s">
        <v>131</v>
      </c>
      <c r="G19" s="106">
        <f>+I19*1000</f>
        <v>6350000</v>
      </c>
      <c r="H19" s="106">
        <v>1</v>
      </c>
      <c r="I19" s="91">
        <v>6350</v>
      </c>
    </row>
    <row r="20" spans="1:11" x14ac:dyDescent="0.25">
      <c r="A20" s="107" t="s">
        <v>143</v>
      </c>
      <c r="B20" s="225" t="s">
        <v>129</v>
      </c>
      <c r="C20" s="226"/>
      <c r="D20" s="227"/>
      <c r="E20" s="108" t="s">
        <v>135</v>
      </c>
      <c r="F20" s="108" t="s">
        <v>131</v>
      </c>
      <c r="G20" s="106">
        <f t="shared" ref="G20:G47" si="0">+I20*1000</f>
        <v>3850000</v>
      </c>
      <c r="H20" s="106">
        <v>1</v>
      </c>
      <c r="I20" s="91">
        <v>3850</v>
      </c>
    </row>
    <row r="21" spans="1:11" x14ac:dyDescent="0.25">
      <c r="A21" s="107" t="s">
        <v>144</v>
      </c>
      <c r="B21" s="225" t="s">
        <v>129</v>
      </c>
      <c r="C21" s="226"/>
      <c r="D21" s="227"/>
      <c r="E21" s="108" t="s">
        <v>135</v>
      </c>
      <c r="F21" s="108" t="s">
        <v>131</v>
      </c>
      <c r="G21" s="106">
        <f t="shared" si="0"/>
        <v>2975000</v>
      </c>
      <c r="H21" s="106">
        <v>1</v>
      </c>
      <c r="I21" s="91">
        <v>2975</v>
      </c>
    </row>
    <row r="22" spans="1:11" x14ac:dyDescent="0.25">
      <c r="A22" s="107" t="s">
        <v>145</v>
      </c>
      <c r="B22" s="225" t="s">
        <v>129</v>
      </c>
      <c r="C22" s="226"/>
      <c r="D22" s="227"/>
      <c r="E22" s="108" t="s">
        <v>135</v>
      </c>
      <c r="F22" s="108" t="s">
        <v>131</v>
      </c>
      <c r="G22" s="106">
        <f t="shared" si="0"/>
        <v>4200000</v>
      </c>
      <c r="H22" s="106">
        <v>1</v>
      </c>
      <c r="I22" s="91">
        <v>4200</v>
      </c>
    </row>
    <row r="23" spans="1:11" x14ac:dyDescent="0.25">
      <c r="A23" s="107" t="s">
        <v>146</v>
      </c>
      <c r="B23" s="225" t="s">
        <v>129</v>
      </c>
      <c r="C23" s="226"/>
      <c r="D23" s="227"/>
      <c r="E23" s="108" t="s">
        <v>135</v>
      </c>
      <c r="F23" s="108" t="s">
        <v>131</v>
      </c>
      <c r="G23" s="106">
        <f t="shared" si="0"/>
        <v>4750000</v>
      </c>
      <c r="H23" s="106">
        <v>1</v>
      </c>
      <c r="I23" s="91">
        <v>4750</v>
      </c>
    </row>
    <row r="24" spans="1:11" x14ac:dyDescent="0.25">
      <c r="A24" s="107" t="s">
        <v>147</v>
      </c>
      <c r="B24" s="225" t="s">
        <v>129</v>
      </c>
      <c r="C24" s="226"/>
      <c r="D24" s="227"/>
      <c r="E24" s="108" t="s">
        <v>135</v>
      </c>
      <c r="F24" s="108" t="s">
        <v>131</v>
      </c>
      <c r="G24" s="106">
        <f t="shared" si="0"/>
        <v>4000000</v>
      </c>
      <c r="H24" s="106">
        <v>1</v>
      </c>
      <c r="I24" s="91">
        <v>4000</v>
      </c>
    </row>
    <row r="25" spans="1:11" x14ac:dyDescent="0.25">
      <c r="A25" s="107" t="s">
        <v>148</v>
      </c>
      <c r="B25" s="225" t="s">
        <v>129</v>
      </c>
      <c r="C25" s="226"/>
      <c r="D25" s="227"/>
      <c r="E25" s="108" t="s">
        <v>135</v>
      </c>
      <c r="F25" s="108" t="s">
        <v>131</v>
      </c>
      <c r="G25" s="106">
        <f t="shared" si="0"/>
        <v>5000000</v>
      </c>
      <c r="H25" s="106">
        <v>1</v>
      </c>
      <c r="I25" s="91">
        <v>5000</v>
      </c>
    </row>
    <row r="26" spans="1:11" x14ac:dyDescent="0.25">
      <c r="A26" s="107" t="s">
        <v>149</v>
      </c>
      <c r="B26" s="225" t="s">
        <v>129</v>
      </c>
      <c r="C26" s="226"/>
      <c r="D26" s="227"/>
      <c r="E26" s="108" t="s">
        <v>135</v>
      </c>
      <c r="F26" s="108" t="s">
        <v>131</v>
      </c>
      <c r="G26" s="106">
        <f t="shared" si="0"/>
        <v>3500000</v>
      </c>
      <c r="H26" s="106">
        <v>1</v>
      </c>
      <c r="I26" s="91">
        <v>3500</v>
      </c>
    </row>
    <row r="27" spans="1:11" x14ac:dyDescent="0.25">
      <c r="A27" s="107" t="s">
        <v>150</v>
      </c>
      <c r="B27" s="225" t="s">
        <v>129</v>
      </c>
      <c r="C27" s="226"/>
      <c r="D27" s="227"/>
      <c r="E27" s="108" t="s">
        <v>135</v>
      </c>
      <c r="F27" s="108" t="s">
        <v>131</v>
      </c>
      <c r="G27" s="106">
        <f t="shared" si="0"/>
        <v>4000000</v>
      </c>
      <c r="H27" s="106">
        <v>1</v>
      </c>
      <c r="I27" s="91">
        <v>4000</v>
      </c>
    </row>
    <row r="28" spans="1:11" x14ac:dyDescent="0.25">
      <c r="A28" s="107" t="s">
        <v>151</v>
      </c>
      <c r="B28" s="225" t="s">
        <v>129</v>
      </c>
      <c r="C28" s="226"/>
      <c r="D28" s="227"/>
      <c r="E28" s="108" t="s">
        <v>135</v>
      </c>
      <c r="F28" s="108" t="s">
        <v>131</v>
      </c>
      <c r="G28" s="106">
        <f t="shared" si="0"/>
        <v>5500000</v>
      </c>
      <c r="H28" s="106">
        <v>1</v>
      </c>
      <c r="I28" s="91">
        <v>5500</v>
      </c>
    </row>
    <row r="29" spans="1:11" x14ac:dyDescent="0.25">
      <c r="A29" s="107" t="s">
        <v>152</v>
      </c>
      <c r="B29" s="225" t="s">
        <v>129</v>
      </c>
      <c r="C29" s="226"/>
      <c r="D29" s="227"/>
      <c r="E29" s="108" t="s">
        <v>135</v>
      </c>
      <c r="F29" s="108" t="s">
        <v>131</v>
      </c>
      <c r="G29" s="106">
        <f t="shared" si="0"/>
        <v>2500000</v>
      </c>
      <c r="H29" s="106">
        <v>1</v>
      </c>
      <c r="I29" s="91">
        <v>2500</v>
      </c>
    </row>
    <row r="30" spans="1:11" x14ac:dyDescent="0.25">
      <c r="A30" s="107" t="s">
        <v>153</v>
      </c>
      <c r="B30" s="225" t="s">
        <v>129</v>
      </c>
      <c r="C30" s="226"/>
      <c r="D30" s="227"/>
      <c r="E30" s="108" t="s">
        <v>135</v>
      </c>
      <c r="F30" s="108" t="s">
        <v>131</v>
      </c>
      <c r="G30" s="106">
        <f t="shared" si="0"/>
        <v>5500000</v>
      </c>
      <c r="H30" s="106">
        <v>1</v>
      </c>
      <c r="I30" s="91">
        <v>5500</v>
      </c>
    </row>
    <row r="31" spans="1:11" x14ac:dyDescent="0.25">
      <c r="A31" s="107" t="s">
        <v>154</v>
      </c>
      <c r="B31" s="225" t="s">
        <v>129</v>
      </c>
      <c r="C31" s="226"/>
      <c r="D31" s="227"/>
      <c r="E31" s="108" t="s">
        <v>135</v>
      </c>
      <c r="F31" s="108" t="s">
        <v>131</v>
      </c>
      <c r="G31" s="106">
        <f t="shared" si="0"/>
        <v>5250000</v>
      </c>
      <c r="H31" s="106">
        <v>1</v>
      </c>
      <c r="I31" s="91">
        <v>5250</v>
      </c>
    </row>
    <row r="32" spans="1:11" x14ac:dyDescent="0.25">
      <c r="A32" s="107" t="s">
        <v>155</v>
      </c>
      <c r="B32" s="225" t="s">
        <v>129</v>
      </c>
      <c r="C32" s="226"/>
      <c r="D32" s="227"/>
      <c r="E32" s="108" t="s">
        <v>135</v>
      </c>
      <c r="F32" s="108" t="s">
        <v>131</v>
      </c>
      <c r="G32" s="106">
        <f t="shared" si="0"/>
        <v>6500000</v>
      </c>
      <c r="H32" s="106">
        <v>1</v>
      </c>
      <c r="I32" s="91">
        <v>6500</v>
      </c>
    </row>
    <row r="33" spans="1:11" x14ac:dyDescent="0.25">
      <c r="A33" s="107" t="s">
        <v>156</v>
      </c>
      <c r="B33" s="225" t="s">
        <v>129</v>
      </c>
      <c r="C33" s="226"/>
      <c r="D33" s="227"/>
      <c r="E33" s="108" t="s">
        <v>135</v>
      </c>
      <c r="F33" s="108" t="s">
        <v>131</v>
      </c>
      <c r="G33" s="106">
        <f t="shared" si="0"/>
        <v>3750000</v>
      </c>
      <c r="H33" s="106">
        <v>1</v>
      </c>
      <c r="I33" s="91">
        <v>3750</v>
      </c>
    </row>
    <row r="34" spans="1:11" x14ac:dyDescent="0.25">
      <c r="A34" s="107" t="s">
        <v>157</v>
      </c>
      <c r="B34" s="225" t="s">
        <v>129</v>
      </c>
      <c r="C34" s="226"/>
      <c r="D34" s="227"/>
      <c r="E34" s="108" t="s">
        <v>135</v>
      </c>
      <c r="F34" s="108" t="s">
        <v>131</v>
      </c>
      <c r="G34" s="106">
        <f t="shared" si="0"/>
        <v>5450000</v>
      </c>
      <c r="H34" s="106">
        <v>1</v>
      </c>
      <c r="I34" s="91">
        <f>29950*0.25-2037.5</f>
        <v>5450</v>
      </c>
      <c r="J34" s="127"/>
      <c r="K34" s="127"/>
    </row>
    <row r="35" spans="1:11" x14ac:dyDescent="0.25">
      <c r="A35" s="107" t="s">
        <v>158</v>
      </c>
      <c r="B35" s="225" t="s">
        <v>129</v>
      </c>
      <c r="C35" s="226"/>
      <c r="D35" s="227"/>
      <c r="E35" s="108" t="s">
        <v>135</v>
      </c>
      <c r="F35" s="108" t="s">
        <v>131</v>
      </c>
      <c r="G35" s="106">
        <f t="shared" si="0"/>
        <v>14211000</v>
      </c>
      <c r="H35" s="106">
        <v>1</v>
      </c>
      <c r="I35" s="91">
        <v>14211</v>
      </c>
    </row>
    <row r="36" spans="1:11" x14ac:dyDescent="0.25">
      <c r="A36" s="107" t="s">
        <v>159</v>
      </c>
      <c r="B36" s="225" t="s">
        <v>129</v>
      </c>
      <c r="C36" s="226"/>
      <c r="D36" s="227"/>
      <c r="E36" s="108" t="s">
        <v>135</v>
      </c>
      <c r="F36" s="108" t="s">
        <v>131</v>
      </c>
      <c r="G36" s="106">
        <f t="shared" si="0"/>
        <v>4862500</v>
      </c>
      <c r="H36" s="106">
        <v>1</v>
      </c>
      <c r="I36" s="91">
        <f>19450*0.25</f>
        <v>4862.5</v>
      </c>
      <c r="K36" s="127"/>
    </row>
    <row r="37" spans="1:11" x14ac:dyDescent="0.25">
      <c r="A37" s="107" t="s">
        <v>160</v>
      </c>
      <c r="B37" s="225" t="s">
        <v>129</v>
      </c>
      <c r="C37" s="226"/>
      <c r="D37" s="227"/>
      <c r="E37" s="108" t="s">
        <v>135</v>
      </c>
      <c r="F37" s="108" t="s">
        <v>131</v>
      </c>
      <c r="G37" s="106">
        <f t="shared" si="0"/>
        <v>4725000</v>
      </c>
      <c r="H37" s="106">
        <v>1</v>
      </c>
      <c r="I37" s="91">
        <f>18900*0.25</f>
        <v>4725</v>
      </c>
      <c r="K37" s="127"/>
    </row>
    <row r="38" spans="1:11" x14ac:dyDescent="0.25">
      <c r="A38" s="107" t="s">
        <v>161</v>
      </c>
      <c r="B38" s="225" t="s">
        <v>129</v>
      </c>
      <c r="C38" s="226"/>
      <c r="D38" s="227"/>
      <c r="E38" s="108" t="s">
        <v>135</v>
      </c>
      <c r="F38" s="108" t="s">
        <v>131</v>
      </c>
      <c r="G38" s="106">
        <f t="shared" si="0"/>
        <v>17100000</v>
      </c>
      <c r="H38" s="106">
        <v>1</v>
      </c>
      <c r="I38" s="91">
        <v>17100</v>
      </c>
    </row>
    <row r="39" spans="1:11" x14ac:dyDescent="0.25">
      <c r="A39" s="107" t="s">
        <v>162</v>
      </c>
      <c r="B39" s="225" t="s">
        <v>129</v>
      </c>
      <c r="C39" s="226"/>
      <c r="D39" s="227"/>
      <c r="E39" s="108" t="s">
        <v>135</v>
      </c>
      <c r="F39" s="108" t="s">
        <v>131</v>
      </c>
      <c r="G39" s="106">
        <f t="shared" si="0"/>
        <v>3575000</v>
      </c>
      <c r="H39" s="106">
        <v>1</v>
      </c>
      <c r="I39" s="91">
        <f>14300*0.25</f>
        <v>3575</v>
      </c>
      <c r="K39" s="127"/>
    </row>
    <row r="40" spans="1:11" x14ac:dyDescent="0.25">
      <c r="A40" s="107" t="s">
        <v>163</v>
      </c>
      <c r="B40" s="225" t="s">
        <v>129</v>
      </c>
      <c r="C40" s="226"/>
      <c r="D40" s="227"/>
      <c r="E40" s="108" t="s">
        <v>135</v>
      </c>
      <c r="F40" s="108" t="s">
        <v>131</v>
      </c>
      <c r="G40" s="106">
        <f t="shared" si="0"/>
        <v>4725000</v>
      </c>
      <c r="H40" s="106">
        <v>1</v>
      </c>
      <c r="I40" s="91">
        <f>18900*0.25</f>
        <v>4725</v>
      </c>
    </row>
    <row r="41" spans="1:11" x14ac:dyDescent="0.25">
      <c r="A41" s="107" t="s">
        <v>164</v>
      </c>
      <c r="B41" s="225" t="s">
        <v>129</v>
      </c>
      <c r="C41" s="226"/>
      <c r="D41" s="227"/>
      <c r="E41" s="108" t="s">
        <v>135</v>
      </c>
      <c r="F41" s="108" t="s">
        <v>131</v>
      </c>
      <c r="G41" s="106">
        <f t="shared" si="0"/>
        <v>3350000</v>
      </c>
      <c r="H41" s="106">
        <v>1</v>
      </c>
      <c r="I41" s="91">
        <f>13400*0.25</f>
        <v>3350</v>
      </c>
    </row>
    <row r="42" spans="1:11" x14ac:dyDescent="0.25">
      <c r="A42" s="107" t="s">
        <v>165</v>
      </c>
      <c r="B42" s="225" t="s">
        <v>129</v>
      </c>
      <c r="C42" s="226"/>
      <c r="D42" s="227"/>
      <c r="E42" s="108" t="s">
        <v>135</v>
      </c>
      <c r="F42" s="108" t="s">
        <v>131</v>
      </c>
      <c r="G42" s="106">
        <f t="shared" si="0"/>
        <v>2862500</v>
      </c>
      <c r="H42" s="106">
        <v>1</v>
      </c>
      <c r="I42" s="91">
        <f>11450*0.25</f>
        <v>2862.5</v>
      </c>
    </row>
    <row r="43" spans="1:11" x14ac:dyDescent="0.25">
      <c r="A43" s="107" t="s">
        <v>166</v>
      </c>
      <c r="B43" s="225" t="s">
        <v>129</v>
      </c>
      <c r="C43" s="226"/>
      <c r="D43" s="227"/>
      <c r="E43" s="108" t="s">
        <v>135</v>
      </c>
      <c r="F43" s="108" t="s">
        <v>131</v>
      </c>
      <c r="G43" s="106">
        <f t="shared" si="0"/>
        <v>13500000</v>
      </c>
      <c r="H43" s="106">
        <v>1</v>
      </c>
      <c r="I43" s="91">
        <v>13500</v>
      </c>
    </row>
    <row r="44" spans="1:11" x14ac:dyDescent="0.25">
      <c r="A44" s="107" t="s">
        <v>167</v>
      </c>
      <c r="B44" s="225" t="s">
        <v>129</v>
      </c>
      <c r="C44" s="226"/>
      <c r="D44" s="227"/>
      <c r="E44" s="108" t="s">
        <v>135</v>
      </c>
      <c r="F44" s="108" t="s">
        <v>131</v>
      </c>
      <c r="G44" s="106">
        <f t="shared" si="0"/>
        <v>14400000</v>
      </c>
      <c r="H44" s="106">
        <v>1</v>
      </c>
      <c r="I44" s="91">
        <v>14400</v>
      </c>
    </row>
    <row r="45" spans="1:11" x14ac:dyDescent="0.25">
      <c r="A45" s="107" t="s">
        <v>168</v>
      </c>
      <c r="B45" s="225" t="s">
        <v>129</v>
      </c>
      <c r="C45" s="226"/>
      <c r="D45" s="227"/>
      <c r="E45" s="108" t="s">
        <v>135</v>
      </c>
      <c r="F45" s="108" t="s">
        <v>131</v>
      </c>
      <c r="G45" s="106">
        <f t="shared" si="0"/>
        <v>5225000</v>
      </c>
      <c r="H45" s="106">
        <v>1</v>
      </c>
      <c r="I45" s="91">
        <f>20900*0.25</f>
        <v>5225</v>
      </c>
    </row>
    <row r="46" spans="1:11" x14ac:dyDescent="0.25">
      <c r="A46" s="107" t="s">
        <v>169</v>
      </c>
      <c r="B46" s="225" t="s">
        <v>129</v>
      </c>
      <c r="C46" s="226"/>
      <c r="D46" s="227"/>
      <c r="E46" s="108" t="s">
        <v>135</v>
      </c>
      <c r="F46" s="108" t="s">
        <v>131</v>
      </c>
      <c r="G46" s="106">
        <f t="shared" si="0"/>
        <v>3225000</v>
      </c>
      <c r="H46" s="106">
        <v>1</v>
      </c>
      <c r="I46" s="91">
        <f>12900*0.25</f>
        <v>3225</v>
      </c>
    </row>
    <row r="47" spans="1:11" x14ac:dyDescent="0.25">
      <c r="A47" s="107" t="s">
        <v>170</v>
      </c>
      <c r="B47" s="225" t="s">
        <v>129</v>
      </c>
      <c r="C47" s="226"/>
      <c r="D47" s="227"/>
      <c r="E47" s="108" t="s">
        <v>135</v>
      </c>
      <c r="F47" s="108" t="s">
        <v>131</v>
      </c>
      <c r="G47" s="106">
        <f t="shared" si="0"/>
        <v>35100000</v>
      </c>
      <c r="H47" s="106">
        <v>1</v>
      </c>
      <c r="I47" s="91">
        <v>35100</v>
      </c>
    </row>
  </sheetData>
  <mergeCells count="50">
    <mergeCell ref="B46:D46"/>
    <mergeCell ref="B47:D47"/>
    <mergeCell ref="B45:D45"/>
    <mergeCell ref="B43:D43"/>
    <mergeCell ref="B44:D44"/>
    <mergeCell ref="B38:D38"/>
    <mergeCell ref="B39:D39"/>
    <mergeCell ref="B40:D40"/>
    <mergeCell ref="B41:D41"/>
    <mergeCell ref="B42:D42"/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B14:H14"/>
    <mergeCell ref="B15:D15"/>
    <mergeCell ref="B16:D16"/>
    <mergeCell ref="B17:D17"/>
    <mergeCell ref="A6:I6"/>
    <mergeCell ref="C11:D11"/>
    <mergeCell ref="E11:F11"/>
    <mergeCell ref="B13:C13"/>
    <mergeCell ref="D13:E13"/>
    <mergeCell ref="F13:H13"/>
    <mergeCell ref="B9:B10"/>
    <mergeCell ref="A9:A10"/>
    <mergeCell ref="H9:I9"/>
    <mergeCell ref="A12:H12"/>
    <mergeCell ref="G1:I1"/>
    <mergeCell ref="E2:I2"/>
    <mergeCell ref="F3:I3"/>
    <mergeCell ref="C9:D10"/>
    <mergeCell ref="E9:F10"/>
    <mergeCell ref="G9:G10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G5" sqref="G5"/>
    </sheetView>
  </sheetViews>
  <sheetFormatPr defaultColWidth="8.85546875" defaultRowHeight="13.5" x14ac:dyDescent="0.25"/>
  <cols>
    <col min="1" max="1" width="43.140625" style="66" customWidth="1"/>
    <col min="2" max="2" width="25" style="66" customWidth="1"/>
    <col min="3" max="16384" width="8.85546875" style="66"/>
  </cols>
  <sheetData>
    <row r="1" spans="1:3" ht="48" customHeight="1" x14ac:dyDescent="0.25">
      <c r="A1" s="216" t="s">
        <v>186</v>
      </c>
      <c r="B1" s="216"/>
    </row>
    <row r="2" spans="1:3" ht="51.75" customHeight="1" x14ac:dyDescent="0.25">
      <c r="A2" s="240" t="s">
        <v>187</v>
      </c>
      <c r="B2" s="240"/>
    </row>
    <row r="5" spans="1:3" ht="40.5" customHeight="1" x14ac:dyDescent="0.25">
      <c r="A5" s="133" t="s">
        <v>175</v>
      </c>
      <c r="B5" s="133" t="s">
        <v>176</v>
      </c>
    </row>
    <row r="6" spans="1:3" ht="13.5" customHeight="1" x14ac:dyDescent="0.25">
      <c r="A6" s="187" t="s">
        <v>177</v>
      </c>
      <c r="B6" s="187" t="s">
        <v>178</v>
      </c>
    </row>
    <row r="7" spans="1:3" ht="13.5" customHeight="1" x14ac:dyDescent="0.25">
      <c r="A7" s="187"/>
      <c r="B7" s="187"/>
    </row>
    <row r="8" spans="1:3" ht="13.5" customHeight="1" x14ac:dyDescent="0.25">
      <c r="A8" s="187"/>
      <c r="B8" s="187"/>
    </row>
    <row r="9" spans="1:3" ht="13.5" customHeight="1" x14ac:dyDescent="0.25">
      <c r="A9" s="187"/>
      <c r="B9" s="187"/>
    </row>
    <row r="10" spans="1:3" ht="28.5" customHeight="1" x14ac:dyDescent="0.25">
      <c r="A10" s="187"/>
      <c r="B10" s="80" t="s">
        <v>180</v>
      </c>
      <c r="C10" s="127"/>
    </row>
    <row r="11" spans="1:3" ht="9.75" customHeight="1" x14ac:dyDescent="0.25">
      <c r="A11" s="241" t="s">
        <v>181</v>
      </c>
      <c r="B11" s="241" t="s">
        <v>178</v>
      </c>
    </row>
    <row r="12" spans="1:3" ht="9.75" customHeight="1" x14ac:dyDescent="0.25">
      <c r="A12" s="241"/>
      <c r="B12" s="241"/>
    </row>
    <row r="13" spans="1:3" ht="9.75" customHeight="1" x14ac:dyDescent="0.25">
      <c r="A13" s="241"/>
      <c r="B13" s="241"/>
    </row>
    <row r="14" spans="1:3" ht="9.75" customHeight="1" x14ac:dyDescent="0.25">
      <c r="A14" s="241"/>
      <c r="B14" s="241"/>
    </row>
    <row r="15" spans="1:3" ht="9.75" customHeight="1" x14ac:dyDescent="0.25">
      <c r="A15" s="241"/>
      <c r="B15" s="241"/>
    </row>
    <row r="16" spans="1:3" ht="9.75" customHeight="1" x14ac:dyDescent="0.25">
      <c r="A16" s="241"/>
      <c r="B16" s="241"/>
    </row>
    <row r="17" spans="1:2" ht="9.75" customHeight="1" x14ac:dyDescent="0.25">
      <c r="A17" s="241"/>
      <c r="B17" s="241"/>
    </row>
    <row r="18" spans="1:2" ht="13.5" customHeight="1" x14ac:dyDescent="0.25">
      <c r="A18" s="241"/>
      <c r="B18" s="241" t="s">
        <v>179</v>
      </c>
    </row>
    <row r="19" spans="1:2" ht="13.5" customHeight="1" x14ac:dyDescent="0.25">
      <c r="A19" s="241"/>
      <c r="B19" s="241"/>
    </row>
    <row r="20" spans="1:2" ht="9.75" customHeight="1" x14ac:dyDescent="0.25">
      <c r="A20" s="241" t="s">
        <v>182</v>
      </c>
      <c r="B20" s="241" t="s">
        <v>183</v>
      </c>
    </row>
    <row r="21" spans="1:2" ht="9.75" customHeight="1" x14ac:dyDescent="0.25">
      <c r="A21" s="241"/>
      <c r="B21" s="241"/>
    </row>
    <row r="22" spans="1:2" ht="9.75" customHeight="1" x14ac:dyDescent="0.25">
      <c r="A22" s="241"/>
      <c r="B22" s="241"/>
    </row>
    <row r="23" spans="1:2" ht="9.75" customHeight="1" x14ac:dyDescent="0.25">
      <c r="A23" s="241"/>
      <c r="B23" s="241"/>
    </row>
    <row r="24" spans="1:2" ht="9.75" customHeight="1" x14ac:dyDescent="0.25">
      <c r="A24" s="241"/>
      <c r="B24" s="241"/>
    </row>
    <row r="25" spans="1:2" ht="9.75" customHeight="1" x14ac:dyDescent="0.25">
      <c r="A25" s="241"/>
      <c r="B25" s="241"/>
    </row>
    <row r="26" spans="1:2" ht="9.75" customHeight="1" x14ac:dyDescent="0.25">
      <c r="A26" s="241"/>
      <c r="B26" s="241" t="s">
        <v>184</v>
      </c>
    </row>
    <row r="27" spans="1:2" ht="9.75" customHeight="1" x14ac:dyDescent="0.25">
      <c r="A27" s="241"/>
      <c r="B27" s="241"/>
    </row>
    <row r="28" spans="1:2" ht="9.75" customHeight="1" x14ac:dyDescent="0.25">
      <c r="A28" s="241"/>
      <c r="B28" s="241"/>
    </row>
    <row r="29" spans="1:2" ht="9.75" customHeight="1" x14ac:dyDescent="0.25">
      <c r="A29" s="241"/>
      <c r="B29" s="241"/>
    </row>
    <row r="30" spans="1:2" ht="9.75" customHeight="1" x14ac:dyDescent="0.25">
      <c r="A30" s="241"/>
      <c r="B30" s="241"/>
    </row>
    <row r="31" spans="1:2" ht="9.75" customHeight="1" x14ac:dyDescent="0.25">
      <c r="A31" s="241"/>
      <c r="B31" s="241"/>
    </row>
    <row r="32" spans="1:2" ht="13.5" customHeight="1" x14ac:dyDescent="0.25">
      <c r="A32" s="241" t="s">
        <v>185</v>
      </c>
      <c r="B32" s="241" t="s">
        <v>183</v>
      </c>
    </row>
    <row r="33" spans="1:2" ht="13.5" customHeight="1" x14ac:dyDescent="0.25">
      <c r="A33" s="241"/>
      <c r="B33" s="241"/>
    </row>
    <row r="34" spans="1:2" ht="13.5" customHeight="1" x14ac:dyDescent="0.25">
      <c r="A34" s="241"/>
      <c r="B34" s="241"/>
    </row>
  </sheetData>
  <mergeCells count="12">
    <mergeCell ref="A1:B1"/>
    <mergeCell ref="A2:B2"/>
    <mergeCell ref="A6:A10"/>
    <mergeCell ref="B6:B9"/>
    <mergeCell ref="A32:A34"/>
    <mergeCell ref="B32:B34"/>
    <mergeCell ref="A11:A19"/>
    <mergeCell ref="B11:B17"/>
    <mergeCell ref="B18:B19"/>
    <mergeCell ref="A20:A31"/>
    <mergeCell ref="B20:B25"/>
    <mergeCell ref="B26:B3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6</vt:lpstr>
      <vt:lpstr>5</vt:lpstr>
      <vt:lpstr>7</vt:lpstr>
      <vt:lpstr>8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https://mul2.gov.am/tasks/376705/oneclick/Havelvatsner.xlsx?token=471df23799e198bed6328ff6ef2d8db2</cp:keywords>
  <cp:lastModifiedBy>Ashot Pirumyan</cp:lastModifiedBy>
  <cp:lastPrinted>2021-02-01T13:46:03Z</cp:lastPrinted>
  <dcterms:created xsi:type="dcterms:W3CDTF">1996-10-14T23:33:28Z</dcterms:created>
  <dcterms:modified xsi:type="dcterms:W3CDTF">2021-07-16T07:19:11Z</dcterms:modified>
</cp:coreProperties>
</file>