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tak\MD 2021\2022-2024 MJCC\naxagic\09,08,2021\"/>
    </mc:Choice>
  </mc:AlternateContent>
  <bookViews>
    <workbookView xWindow="0" yWindow="0" windowWidth="28800" windowHeight="10740"/>
  </bookViews>
  <sheets>
    <sheet name="ամփոփ կապիտալ" sheetId="6" r:id="rId1"/>
    <sheet name="ներքին կապիտալ" sheetId="11" r:id="rId2"/>
    <sheet name="վարկ կապիտալ " sheetId="8" r:id="rId3"/>
    <sheet name="մակրո-ֆիսկալ" sheetId="3" state="hidden" r:id="rId4"/>
  </sheets>
  <definedNames>
    <definedName name="_xlnm._FilterDatabase" localSheetId="1" hidden="1">'ներքին կապիտալ'!$A$8:$Q$339</definedName>
    <definedName name="_xlnm._FilterDatabase" localSheetId="2" hidden="1">'վարկ կապիտալ '!$A$8:$I$74</definedName>
    <definedName name="BOP">#REF!</definedName>
    <definedName name="BOPfoot">#REF!</definedName>
    <definedName name="DebtCG">#REF!</definedName>
    <definedName name="DebtGG">#REF!</definedName>
    <definedName name="MonExo">#REF!</definedName>
    <definedName name="MonGrow">#REF!</definedName>
    <definedName name="RealExo">#REF!</definedName>
    <definedName name="RealPercent">#REF!</definedName>
    <definedName name="Table_2._Turkey__Exogenous_assumptions">#REF!</definedName>
    <definedName name="vlom">#REF!</definedName>
    <definedName name="Z_073B21D6_9FCF_4A74_98AC_6049BBE9553E_.wvu.Cols" localSheetId="3" hidden="1">'մակրո-ֆիսկալ'!$B:$K</definedName>
    <definedName name="Z_248BE2BA_E445_11D3_BFE0_00003960F508_.wvu.Cols">#REF!</definedName>
    <definedName name="Z_48FB5649_EF36_4A71_87E8_A03866625D5E_.wvu.Cols" localSheetId="3" hidden="1">'մակրո-ֆիսկալ'!$B:$K</definedName>
    <definedName name="Z_49CB1860_EC3B_4E6C_8BF8_9EEC28CC514E_.wvu.Cols" localSheetId="3" hidden="1">'մակրո-ֆիսկալ'!$B:$K</definedName>
    <definedName name="Z_6DE74EA2_1B8D_4B78_8D1A_36BC0FFF543B_.wvu.Cols" localSheetId="3" hidden="1">'մակրո-ֆիսկալ'!$B:$K</definedName>
    <definedName name="Z_B9CD0881_D697_467A_911D_B0159CEB3A3B_.wvu.Cols" localSheetId="3" hidden="1">'մակրո-ֆիսկալ'!$B:$K</definedName>
    <definedName name="Z_CB46419F_0C3B_47BB_9B0B_33353C4B10FF_.wvu.Cols" localSheetId="3" hidden="1">'մակրո-ֆիսկալ'!$B:$K</definedName>
    <definedName name="վարի">#REF!</definedName>
    <definedName name="տնտ">#REF!</definedName>
  </definedNames>
  <calcPr calcId="162913"/>
  <customWorkbookViews>
    <customWorkbookView name="Lilit Nalbandyan - Personal View" guid="{49CB1860-EC3B-4E6C-8BF8-9EEC28CC514E}" mergeInterval="0" personalView="1" maximized="1" xWindow="-8" yWindow="-8" windowWidth="1936" windowHeight="1056" tabRatio="681" activeSheetId="1"/>
    <customWorkbookView name="Artak Albertyan - Personal View" guid="{6DE74EA2-1B8D-4B78-8D1A-36BC0FFF543B}" mergeInterval="0" personalView="1" maximized="1" xWindow="-8" yWindow="-8" windowWidth="1936" windowHeight="1056" activeSheetId="1"/>
    <customWorkbookView name="Hakob Deghoyan - Personal View" guid="{B9CD0881-D697-467A-911D-B0159CEB3A3B}" mergeInterval="0" personalView="1" maximized="1" xWindow="-8" yWindow="-8" windowWidth="1936" windowHeight="1056" tabRatio="681" activeSheetId="1"/>
    <customWorkbookView name="Vilson Kyatikyan - Personal View" guid="{CB46419F-0C3B-47BB-9B0B-33353C4B10FF}" mergeInterval="0" personalView="1" maximized="1" xWindow="-8" yWindow="-8" windowWidth="1936" windowHeight="1056" activeSheetId="1"/>
    <customWorkbookView name="Artak Karapetyan - Personal View" guid="{073B21D6-9FCF-4A74-98AC-6049BBE9553E}" mergeInterval="0" personalView="1" maximized="1" xWindow="-8" yWindow="-8" windowWidth="1936" windowHeight="1056" activeSheetId="1"/>
    <customWorkbookView name="Narek V. Karapetyan - Personal View" guid="{48FB5649-EF36-4A71-87E8-A03866625D5E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D9" i="6" l="1"/>
  <c r="C9" i="6"/>
  <c r="Q339" i="11"/>
  <c r="P339" i="11"/>
  <c r="P338" i="11" s="1"/>
  <c r="P337" i="11" s="1"/>
  <c r="O339" i="11"/>
  <c r="Q338" i="11"/>
  <c r="Q337" i="11" s="1"/>
  <c r="O338" i="11"/>
  <c r="N338" i="11"/>
  <c r="M338" i="11"/>
  <c r="M337" i="11" s="1"/>
  <c r="L338" i="11"/>
  <c r="K338" i="11"/>
  <c r="J338" i="11"/>
  <c r="I338" i="11"/>
  <c r="I337" i="11" s="1"/>
  <c r="H338" i="11"/>
  <c r="G338" i="11"/>
  <c r="F338" i="11"/>
  <c r="O337" i="11"/>
  <c r="N337" i="11"/>
  <c r="L337" i="11"/>
  <c r="K337" i="11"/>
  <c r="J337" i="11"/>
  <c r="H337" i="11"/>
  <c r="G337" i="11"/>
  <c r="F337" i="11"/>
  <c r="Q336" i="11"/>
  <c r="Q335" i="11" s="1"/>
  <c r="Q334" i="11" s="1"/>
  <c r="P336" i="11"/>
  <c r="O336" i="11"/>
  <c r="O335" i="11" s="1"/>
  <c r="O334" i="11" s="1"/>
  <c r="P335" i="11"/>
  <c r="N335" i="11"/>
  <c r="M335" i="11"/>
  <c r="L335" i="11"/>
  <c r="L334" i="11" s="1"/>
  <c r="K335" i="11"/>
  <c r="J335" i="11"/>
  <c r="I335" i="11"/>
  <c r="H335" i="11"/>
  <c r="H334" i="11" s="1"/>
  <c r="G335" i="11"/>
  <c r="F335" i="11"/>
  <c r="P334" i="11"/>
  <c r="N334" i="11"/>
  <c r="M334" i="11"/>
  <c r="K334" i="11"/>
  <c r="J334" i="11"/>
  <c r="I334" i="11"/>
  <c r="G334" i="11"/>
  <c r="F334" i="11"/>
  <c r="Q333" i="11"/>
  <c r="P333" i="11"/>
  <c r="P332" i="11" s="1"/>
  <c r="P331" i="11" s="1"/>
  <c r="O333" i="11"/>
  <c r="Q332" i="11"/>
  <c r="O332" i="11"/>
  <c r="N332" i="11"/>
  <c r="M332" i="11"/>
  <c r="L332" i="11"/>
  <c r="K332" i="11"/>
  <c r="J332" i="11"/>
  <c r="I332" i="11"/>
  <c r="H332" i="11"/>
  <c r="G332" i="11"/>
  <c r="F332" i="11"/>
  <c r="Q331" i="11"/>
  <c r="O331" i="11"/>
  <c r="N331" i="11"/>
  <c r="M331" i="11"/>
  <c r="L331" i="11"/>
  <c r="K331" i="11"/>
  <c r="J331" i="11"/>
  <c r="I331" i="11"/>
  <c r="H331" i="11"/>
  <c r="G331" i="11"/>
  <c r="F331" i="11"/>
  <c r="Q330" i="11"/>
  <c r="Q329" i="11" s="1"/>
  <c r="Q328" i="11" s="1"/>
  <c r="P330" i="11"/>
  <c r="O330" i="11"/>
  <c r="O329" i="11" s="1"/>
  <c r="O328" i="11" s="1"/>
  <c r="P329" i="11"/>
  <c r="N329" i="11"/>
  <c r="M329" i="11"/>
  <c r="L329" i="11"/>
  <c r="K329" i="11"/>
  <c r="J329" i="11"/>
  <c r="I329" i="11"/>
  <c r="H329" i="11"/>
  <c r="G329" i="11"/>
  <c r="F329" i="11"/>
  <c r="P328" i="11"/>
  <c r="N328" i="11"/>
  <c r="M328" i="11"/>
  <c r="L328" i="11"/>
  <c r="K328" i="11"/>
  <c r="J328" i="11"/>
  <c r="I328" i="11"/>
  <c r="H328" i="11"/>
  <c r="G328" i="11"/>
  <c r="F328" i="11"/>
  <c r="Q327" i="11"/>
  <c r="P327" i="11"/>
  <c r="P326" i="11" s="1"/>
  <c r="P325" i="11" s="1"/>
  <c r="O327" i="11"/>
  <c r="Q326" i="11"/>
  <c r="Q325" i="11" s="1"/>
  <c r="O326" i="11"/>
  <c r="N326" i="11"/>
  <c r="M326" i="11"/>
  <c r="M325" i="11" s="1"/>
  <c r="L326" i="11"/>
  <c r="K326" i="11"/>
  <c r="J326" i="11"/>
  <c r="I326" i="11"/>
  <c r="I325" i="11" s="1"/>
  <c r="H326" i="11"/>
  <c r="G326" i="11"/>
  <c r="F326" i="11"/>
  <c r="O325" i="11"/>
  <c r="N325" i="11"/>
  <c r="L325" i="11"/>
  <c r="K325" i="11"/>
  <c r="J325" i="11"/>
  <c r="H325" i="11"/>
  <c r="G325" i="11"/>
  <c r="F325" i="11"/>
  <c r="Q324" i="11"/>
  <c r="Q323" i="11" s="1"/>
  <c r="Q322" i="11" s="1"/>
  <c r="P324" i="11"/>
  <c r="O324" i="11"/>
  <c r="O323" i="11" s="1"/>
  <c r="O322" i="11" s="1"/>
  <c r="P323" i="11"/>
  <c r="N323" i="11"/>
  <c r="M323" i="11"/>
  <c r="L323" i="11"/>
  <c r="L322" i="11" s="1"/>
  <c r="K323" i="11"/>
  <c r="J323" i="11"/>
  <c r="I323" i="11"/>
  <c r="H323" i="11"/>
  <c r="H322" i="11" s="1"/>
  <c r="G323" i="11"/>
  <c r="F323" i="11"/>
  <c r="P322" i="11"/>
  <c r="N322" i="11"/>
  <c r="M322" i="11"/>
  <c r="K322" i="11"/>
  <c r="J322" i="11"/>
  <c r="I322" i="11"/>
  <c r="G322" i="11"/>
  <c r="F322" i="11"/>
  <c r="Q321" i="11"/>
  <c r="P321" i="11"/>
  <c r="P320" i="11" s="1"/>
  <c r="P319" i="11" s="1"/>
  <c r="O321" i="11"/>
  <c r="Q320" i="11"/>
  <c r="O320" i="11"/>
  <c r="N320" i="11"/>
  <c r="M320" i="11"/>
  <c r="L320" i="11"/>
  <c r="K320" i="11"/>
  <c r="J320" i="11"/>
  <c r="I320" i="11"/>
  <c r="H320" i="11"/>
  <c r="G320" i="11"/>
  <c r="F320" i="11"/>
  <c r="Q319" i="11"/>
  <c r="O319" i="11"/>
  <c r="N319" i="11"/>
  <c r="M319" i="11"/>
  <c r="L319" i="11"/>
  <c r="K319" i="11"/>
  <c r="J319" i="11"/>
  <c r="I319" i="11"/>
  <c r="H319" i="11"/>
  <c r="G319" i="11"/>
  <c r="F319" i="11"/>
  <c r="Q318" i="11"/>
  <c r="Q317" i="11" s="1"/>
  <c r="Q316" i="11" s="1"/>
  <c r="P318" i="11"/>
  <c r="O318" i="11"/>
  <c r="O317" i="11" s="1"/>
  <c r="O316" i="11" s="1"/>
  <c r="P317" i="11"/>
  <c r="N317" i="11"/>
  <c r="M317" i="11"/>
  <c r="L317" i="11"/>
  <c r="K317" i="11"/>
  <c r="J317" i="11"/>
  <c r="I317" i="11"/>
  <c r="H317" i="11"/>
  <c r="G317" i="11"/>
  <c r="F317" i="11"/>
  <c r="P316" i="11"/>
  <c r="N316" i="11"/>
  <c r="M316" i="11"/>
  <c r="L316" i="11"/>
  <c r="K316" i="11"/>
  <c r="J316" i="11"/>
  <c r="I316" i="11"/>
  <c r="H316" i="11"/>
  <c r="G316" i="11"/>
  <c r="F316" i="11"/>
  <c r="Q315" i="11"/>
  <c r="P315" i="11"/>
  <c r="P314" i="11" s="1"/>
  <c r="P313" i="11" s="1"/>
  <c r="O315" i="11"/>
  <c r="Q314" i="11"/>
  <c r="Q313" i="11" s="1"/>
  <c r="O314" i="11"/>
  <c r="N314" i="11"/>
  <c r="M314" i="11"/>
  <c r="M313" i="11" s="1"/>
  <c r="L314" i="11"/>
  <c r="K314" i="11"/>
  <c r="J314" i="11"/>
  <c r="I314" i="11"/>
  <c r="I313" i="11" s="1"/>
  <c r="H314" i="11"/>
  <c r="G314" i="11"/>
  <c r="F314" i="11"/>
  <c r="O313" i="11"/>
  <c r="N313" i="11"/>
  <c r="L313" i="11"/>
  <c r="K313" i="11"/>
  <c r="J313" i="11"/>
  <c r="H313" i="11"/>
  <c r="G313" i="11"/>
  <c r="F313" i="11"/>
  <c r="Q312" i="11"/>
  <c r="Q311" i="11" s="1"/>
  <c r="Q310" i="11" s="1"/>
  <c r="P312" i="11"/>
  <c r="O312" i="11"/>
  <c r="O311" i="11" s="1"/>
  <c r="O310" i="11" s="1"/>
  <c r="P311" i="11"/>
  <c r="N311" i="11"/>
  <c r="M311" i="11"/>
  <c r="L311" i="11"/>
  <c r="L310" i="11" s="1"/>
  <c r="K311" i="11"/>
  <c r="J311" i="11"/>
  <c r="I311" i="11"/>
  <c r="H311" i="11"/>
  <c r="H310" i="11" s="1"/>
  <c r="G311" i="11"/>
  <c r="F311" i="11"/>
  <c r="P310" i="11"/>
  <c r="N310" i="11"/>
  <c r="M310" i="11"/>
  <c r="K310" i="11"/>
  <c r="J310" i="11"/>
  <c r="I310" i="11"/>
  <c r="G310" i="11"/>
  <c r="F310" i="11"/>
  <c r="Q309" i="11"/>
  <c r="P309" i="11"/>
  <c r="P308" i="11" s="1"/>
  <c r="P307" i="11" s="1"/>
  <c r="O309" i="11"/>
  <c r="Q308" i="11"/>
  <c r="O308" i="11"/>
  <c r="N308" i="11"/>
  <c r="M308" i="11"/>
  <c r="L308" i="11"/>
  <c r="K308" i="11"/>
  <c r="J308" i="11"/>
  <c r="I308" i="11"/>
  <c r="H308" i="11"/>
  <c r="G308" i="11"/>
  <c r="F308" i="11"/>
  <c r="Q307" i="11"/>
  <c r="O307" i="11"/>
  <c r="N307" i="11"/>
  <c r="M307" i="11"/>
  <c r="L307" i="11"/>
  <c r="K307" i="11"/>
  <c r="J307" i="11"/>
  <c r="I307" i="11"/>
  <c r="H307" i="11"/>
  <c r="G307" i="11"/>
  <c r="F307" i="11"/>
  <c r="Q306" i="11"/>
  <c r="Q305" i="11" s="1"/>
  <c r="Q304" i="11" s="1"/>
  <c r="P306" i="11"/>
  <c r="O306" i="11"/>
  <c r="O305" i="11" s="1"/>
  <c r="O304" i="11" s="1"/>
  <c r="P305" i="11"/>
  <c r="N305" i="11"/>
  <c r="M305" i="11"/>
  <c r="L305" i="11"/>
  <c r="K305" i="11"/>
  <c r="J305" i="11"/>
  <c r="I305" i="11"/>
  <c r="H305" i="11"/>
  <c r="G305" i="11"/>
  <c r="F305" i="11"/>
  <c r="P304" i="11"/>
  <c r="N304" i="11"/>
  <c r="M304" i="11"/>
  <c r="L304" i="11"/>
  <c r="K304" i="11"/>
  <c r="J304" i="11"/>
  <c r="I304" i="11"/>
  <c r="H304" i="11"/>
  <c r="G304" i="11"/>
  <c r="F304" i="11"/>
  <c r="Q303" i="11"/>
  <c r="P303" i="11"/>
  <c r="O303" i="11"/>
  <c r="Q302" i="11"/>
  <c r="Q301" i="11" s="1"/>
  <c r="P302" i="11"/>
  <c r="O302" i="11"/>
  <c r="O301" i="11" s="1"/>
  <c r="P301" i="11"/>
  <c r="N301" i="11"/>
  <c r="M301" i="11"/>
  <c r="L301" i="11"/>
  <c r="K301" i="11"/>
  <c r="J301" i="11"/>
  <c r="I301" i="11"/>
  <c r="H301" i="11"/>
  <c r="G301" i="11"/>
  <c r="F301" i="11"/>
  <c r="Q300" i="11"/>
  <c r="P300" i="11"/>
  <c r="P296" i="11" s="1"/>
  <c r="P295" i="11" s="1"/>
  <c r="O300" i="11"/>
  <c r="Q299" i="11"/>
  <c r="P299" i="11"/>
  <c r="O299" i="11"/>
  <c r="Q298" i="11"/>
  <c r="P298" i="11"/>
  <c r="O298" i="11"/>
  <c r="Q297" i="11"/>
  <c r="Q296" i="11" s="1"/>
  <c r="P297" i="11"/>
  <c r="O297" i="11"/>
  <c r="O296" i="11" s="1"/>
  <c r="O295" i="11" s="1"/>
  <c r="N296" i="11"/>
  <c r="M296" i="11"/>
  <c r="L296" i="11"/>
  <c r="L295" i="11" s="1"/>
  <c r="K296" i="11"/>
  <c r="J296" i="11"/>
  <c r="I296" i="11"/>
  <c r="H296" i="11"/>
  <c r="H295" i="11" s="1"/>
  <c r="G296" i="11"/>
  <c r="F296" i="11"/>
  <c r="N295" i="11"/>
  <c r="M295" i="11"/>
  <c r="K295" i="11"/>
  <c r="J295" i="11"/>
  <c r="I295" i="11"/>
  <c r="G295" i="11"/>
  <c r="F295" i="11"/>
  <c r="Q294" i="11"/>
  <c r="P294" i="11"/>
  <c r="P293" i="11" s="1"/>
  <c r="P292" i="11" s="1"/>
  <c r="O294" i="11"/>
  <c r="Q293" i="11"/>
  <c r="O293" i="11"/>
  <c r="N293" i="11"/>
  <c r="M293" i="11"/>
  <c r="L293" i="11"/>
  <c r="K293" i="11"/>
  <c r="J293" i="11"/>
  <c r="I293" i="11"/>
  <c r="H293" i="11"/>
  <c r="G293" i="11"/>
  <c r="F293" i="11"/>
  <c r="Q292" i="11"/>
  <c r="O292" i="11"/>
  <c r="N292" i="11"/>
  <c r="M292" i="11"/>
  <c r="L292" i="11"/>
  <c r="K292" i="11"/>
  <c r="J292" i="11"/>
  <c r="I292" i="11"/>
  <c r="H292" i="11"/>
  <c r="G292" i="11"/>
  <c r="F292" i="11"/>
  <c r="Q291" i="11"/>
  <c r="Q290" i="11" s="1"/>
  <c r="Q289" i="11" s="1"/>
  <c r="P291" i="11"/>
  <c r="O291" i="11"/>
  <c r="O290" i="11" s="1"/>
  <c r="O289" i="11" s="1"/>
  <c r="P290" i="11"/>
  <c r="N290" i="11"/>
  <c r="M290" i="11"/>
  <c r="L290" i="11"/>
  <c r="K290" i="11"/>
  <c r="J290" i="11"/>
  <c r="I290" i="11"/>
  <c r="H290" i="11"/>
  <c r="G290" i="11"/>
  <c r="F290" i="11"/>
  <c r="P289" i="11"/>
  <c r="N289" i="11"/>
  <c r="M289" i="11"/>
  <c r="L289" i="11"/>
  <c r="K289" i="11"/>
  <c r="J289" i="11"/>
  <c r="I289" i="11"/>
  <c r="H289" i="11"/>
  <c r="G289" i="11"/>
  <c r="F289" i="11"/>
  <c r="Q288" i="11"/>
  <c r="P288" i="11"/>
  <c r="P287" i="11" s="1"/>
  <c r="P286" i="11" s="1"/>
  <c r="O288" i="11"/>
  <c r="Q287" i="11"/>
  <c r="Q286" i="11" s="1"/>
  <c r="O287" i="11"/>
  <c r="N287" i="11"/>
  <c r="M287" i="11"/>
  <c r="M286" i="11" s="1"/>
  <c r="L287" i="11"/>
  <c r="K287" i="11"/>
  <c r="J287" i="11"/>
  <c r="I287" i="11"/>
  <c r="I286" i="11" s="1"/>
  <c r="H287" i="11"/>
  <c r="G287" i="11"/>
  <c r="F287" i="11"/>
  <c r="O286" i="11"/>
  <c r="N286" i="11"/>
  <c r="L286" i="11"/>
  <c r="K286" i="11"/>
  <c r="J286" i="11"/>
  <c r="H286" i="11"/>
  <c r="G286" i="11"/>
  <c r="F286" i="11"/>
  <c r="Q285" i="11"/>
  <c r="Q284" i="11" s="1"/>
  <c r="Q283" i="11" s="1"/>
  <c r="P285" i="11"/>
  <c r="O285" i="11"/>
  <c r="O284" i="11" s="1"/>
  <c r="O283" i="11" s="1"/>
  <c r="P284" i="11"/>
  <c r="N284" i="11"/>
  <c r="M284" i="11"/>
  <c r="L284" i="11"/>
  <c r="L283" i="11" s="1"/>
  <c r="K284" i="11"/>
  <c r="J284" i="11"/>
  <c r="I284" i="11"/>
  <c r="H284" i="11"/>
  <c r="H283" i="11" s="1"/>
  <c r="G284" i="11"/>
  <c r="F284" i="11"/>
  <c r="P283" i="11"/>
  <c r="N283" i="11"/>
  <c r="M283" i="11"/>
  <c r="K283" i="11"/>
  <c r="J283" i="11"/>
  <c r="I283" i="11"/>
  <c r="G283" i="11"/>
  <c r="F283" i="11"/>
  <c r="Q282" i="11"/>
  <c r="P282" i="11"/>
  <c r="P280" i="11" s="1"/>
  <c r="P279" i="11" s="1"/>
  <c r="O282" i="11"/>
  <c r="Q281" i="11"/>
  <c r="Q280" i="11" s="1"/>
  <c r="Q279" i="11" s="1"/>
  <c r="P281" i="11"/>
  <c r="O281" i="11"/>
  <c r="O280" i="11" s="1"/>
  <c r="O279" i="11" s="1"/>
  <c r="N280" i="11"/>
  <c r="M280" i="11"/>
  <c r="L280" i="11"/>
  <c r="K280" i="11"/>
  <c r="J280" i="11"/>
  <c r="I280" i="11"/>
  <c r="H280" i="11"/>
  <c r="G280" i="11"/>
  <c r="F280" i="11"/>
  <c r="N279" i="11"/>
  <c r="M279" i="11"/>
  <c r="L279" i="11"/>
  <c r="K279" i="11"/>
  <c r="J279" i="11"/>
  <c r="I279" i="11"/>
  <c r="H279" i="11"/>
  <c r="G279" i="11"/>
  <c r="F279" i="11"/>
  <c r="Q278" i="11"/>
  <c r="P278" i="11"/>
  <c r="O278" i="11"/>
  <c r="Q277" i="11"/>
  <c r="P277" i="11"/>
  <c r="O277" i="11"/>
  <c r="Q276" i="11"/>
  <c r="P276" i="11"/>
  <c r="O276" i="11"/>
  <c r="Q275" i="11"/>
  <c r="P275" i="11"/>
  <c r="O275" i="11"/>
  <c r="O273" i="11" s="1"/>
  <c r="O272" i="11" s="1"/>
  <c r="Q274" i="11"/>
  <c r="P274" i="11"/>
  <c r="O274" i="11"/>
  <c r="Q273" i="11"/>
  <c r="Q272" i="11" s="1"/>
  <c r="N273" i="11"/>
  <c r="M273" i="11"/>
  <c r="L273" i="11"/>
  <c r="K273" i="11"/>
  <c r="J273" i="11"/>
  <c r="I273" i="11"/>
  <c r="H273" i="11"/>
  <c r="G273" i="11"/>
  <c r="F273" i="11"/>
  <c r="N272" i="11"/>
  <c r="M272" i="11"/>
  <c r="L272" i="11"/>
  <c r="K272" i="11"/>
  <c r="J272" i="11"/>
  <c r="I272" i="11"/>
  <c r="H272" i="11"/>
  <c r="G272" i="11"/>
  <c r="F272" i="11"/>
  <c r="Q271" i="11"/>
  <c r="P271" i="11"/>
  <c r="O271" i="11"/>
  <c r="Q270" i="11"/>
  <c r="P270" i="11"/>
  <c r="P268" i="11" s="1"/>
  <c r="O270" i="11"/>
  <c r="Q269" i="11"/>
  <c r="P269" i="11"/>
  <c r="O269" i="11"/>
  <c r="O268" i="11" s="1"/>
  <c r="N268" i="11"/>
  <c r="M268" i="11"/>
  <c r="L268" i="11"/>
  <c r="K268" i="11"/>
  <c r="J268" i="11"/>
  <c r="I268" i="11"/>
  <c r="H268" i="11"/>
  <c r="G268" i="11"/>
  <c r="F268" i="11"/>
  <c r="Q267" i="11"/>
  <c r="P267" i="11"/>
  <c r="O267" i="11"/>
  <c r="Q266" i="11"/>
  <c r="P266" i="11"/>
  <c r="O266" i="11"/>
  <c r="Q265" i="11"/>
  <c r="P265" i="11"/>
  <c r="P263" i="11" s="1"/>
  <c r="O265" i="11"/>
  <c r="Q264" i="11"/>
  <c r="Q263" i="11" s="1"/>
  <c r="P264" i="11"/>
  <c r="O264" i="11"/>
  <c r="O263" i="11" s="1"/>
  <c r="N263" i="11"/>
  <c r="M263" i="11"/>
  <c r="L263" i="11"/>
  <c r="K263" i="11"/>
  <c r="J263" i="11"/>
  <c r="I263" i="11"/>
  <c r="H263" i="11"/>
  <c r="G263" i="11"/>
  <c r="F263" i="11"/>
  <c r="N262" i="11"/>
  <c r="M262" i="11"/>
  <c r="L262" i="11"/>
  <c r="K262" i="11"/>
  <c r="J262" i="11"/>
  <c r="I262" i="11"/>
  <c r="H262" i="11"/>
  <c r="G262" i="11"/>
  <c r="F262" i="11"/>
  <c r="Q261" i="11"/>
  <c r="P261" i="11"/>
  <c r="O261" i="11"/>
  <c r="Q260" i="11"/>
  <c r="P260" i="11"/>
  <c r="O260" i="11"/>
  <c r="Q259" i="11"/>
  <c r="P259" i="11"/>
  <c r="O259" i="11"/>
  <c r="Q258" i="11"/>
  <c r="P258" i="11"/>
  <c r="O258" i="11"/>
  <c r="O256" i="11" s="1"/>
  <c r="Q257" i="11"/>
  <c r="P257" i="11"/>
  <c r="O257" i="11"/>
  <c r="Q256" i="11"/>
  <c r="N256" i="11"/>
  <c r="M256" i="11"/>
  <c r="M251" i="11" s="1"/>
  <c r="L256" i="11"/>
  <c r="K256" i="11"/>
  <c r="J256" i="11"/>
  <c r="I256" i="11"/>
  <c r="I251" i="11" s="1"/>
  <c r="H256" i="11"/>
  <c r="G256" i="11"/>
  <c r="F256" i="11"/>
  <c r="Q255" i="11"/>
  <c r="P255" i="11"/>
  <c r="O255" i="11"/>
  <c r="Q254" i="11"/>
  <c r="P254" i="11"/>
  <c r="O254" i="11"/>
  <c r="Q253" i="11"/>
  <c r="Q252" i="11" s="1"/>
  <c r="Q251" i="11" s="1"/>
  <c r="P253" i="11"/>
  <c r="P252" i="11" s="1"/>
  <c r="O253" i="11"/>
  <c r="O252" i="11" s="1"/>
  <c r="N252" i="11"/>
  <c r="M252" i="11"/>
  <c r="L252" i="11"/>
  <c r="K252" i="11"/>
  <c r="J252" i="11"/>
  <c r="I252" i="11"/>
  <c r="H252" i="11"/>
  <c r="G252" i="11"/>
  <c r="F252" i="11"/>
  <c r="F251" i="11" s="1"/>
  <c r="N251" i="11"/>
  <c r="L251" i="11"/>
  <c r="K251" i="11"/>
  <c r="J251" i="11"/>
  <c r="H251" i="11"/>
  <c r="G251" i="11"/>
  <c r="Q250" i="11"/>
  <c r="P250" i="11"/>
  <c r="P249" i="11" s="1"/>
  <c r="P248" i="11" s="1"/>
  <c r="O250" i="11"/>
  <c r="O249" i="11" s="1"/>
  <c r="O248" i="11" s="1"/>
  <c r="Q249" i="11"/>
  <c r="N249" i="11"/>
  <c r="M249" i="11"/>
  <c r="M248" i="11" s="1"/>
  <c r="L249" i="11"/>
  <c r="K249" i="11"/>
  <c r="J249" i="11"/>
  <c r="I249" i="11"/>
  <c r="I248" i="11" s="1"/>
  <c r="H249" i="11"/>
  <c r="G249" i="11"/>
  <c r="F249" i="11"/>
  <c r="Q248" i="11"/>
  <c r="N248" i="11"/>
  <c r="L248" i="11"/>
  <c r="K248" i="11"/>
  <c r="J248" i="11"/>
  <c r="H248" i="11"/>
  <c r="G248" i="11"/>
  <c r="F248" i="11"/>
  <c r="Q247" i="11"/>
  <c r="P247" i="11"/>
  <c r="O247" i="11"/>
  <c r="Q246" i="11"/>
  <c r="P246" i="11"/>
  <c r="O246" i="11"/>
  <c r="Q245" i="11"/>
  <c r="P245" i="11"/>
  <c r="O245" i="11"/>
  <c r="Q244" i="11"/>
  <c r="P244" i="11"/>
  <c r="P243" i="11" s="1"/>
  <c r="O244" i="11"/>
  <c r="O243" i="11" s="1"/>
  <c r="Q243" i="11"/>
  <c r="N243" i="11"/>
  <c r="M243" i="11"/>
  <c r="M231" i="11" s="1"/>
  <c r="L243" i="11"/>
  <c r="K243" i="11"/>
  <c r="J243" i="11"/>
  <c r="I243" i="11"/>
  <c r="I231" i="11" s="1"/>
  <c r="H243" i="11"/>
  <c r="G243" i="11"/>
  <c r="F243" i="11"/>
  <c r="Q242" i="11"/>
  <c r="P242" i="11"/>
  <c r="O242" i="11"/>
  <c r="Q241" i="11"/>
  <c r="P241" i="11"/>
  <c r="O241" i="11"/>
  <c r="Q240" i="11"/>
  <c r="P240" i="11"/>
  <c r="O240" i="11"/>
  <c r="Q239" i="11"/>
  <c r="P239" i="11"/>
  <c r="O239" i="11"/>
  <c r="Q238" i="11"/>
  <c r="P238" i="11"/>
  <c r="O238" i="11"/>
  <c r="Q237" i="11"/>
  <c r="P237" i="11"/>
  <c r="O237" i="11"/>
  <c r="Q236" i="11"/>
  <c r="P236" i="11"/>
  <c r="O236" i="11"/>
  <c r="O232" i="11" s="1"/>
  <c r="O231" i="11" s="1"/>
  <c r="Q235" i="11"/>
  <c r="P235" i="11"/>
  <c r="O235" i="11"/>
  <c r="Q234" i="11"/>
  <c r="P234" i="11"/>
  <c r="O234" i="11"/>
  <c r="Q233" i="11"/>
  <c r="P233" i="11"/>
  <c r="P232" i="11" s="1"/>
  <c r="P231" i="11" s="1"/>
  <c r="O233" i="11"/>
  <c r="N232" i="11"/>
  <c r="M232" i="11"/>
  <c r="L232" i="11"/>
  <c r="K232" i="11"/>
  <c r="J232" i="11"/>
  <c r="I232" i="11"/>
  <c r="H232" i="11"/>
  <c r="G232" i="11"/>
  <c r="F232" i="11"/>
  <c r="N231" i="11"/>
  <c r="L231" i="11"/>
  <c r="K231" i="11"/>
  <c r="J231" i="11"/>
  <c r="H231" i="11"/>
  <c r="G231" i="11"/>
  <c r="F231" i="11"/>
  <c r="Q230" i="11"/>
  <c r="Q229" i="11" s="1"/>
  <c r="Q228" i="11" s="1"/>
  <c r="P230" i="11"/>
  <c r="P229" i="11" s="1"/>
  <c r="P228" i="11" s="1"/>
  <c r="O230" i="11"/>
  <c r="O229" i="11" s="1"/>
  <c r="O228" i="11" s="1"/>
  <c r="N229" i="11"/>
  <c r="M229" i="11"/>
  <c r="L229" i="11"/>
  <c r="K229" i="11"/>
  <c r="J229" i="11"/>
  <c r="I229" i="11"/>
  <c r="H229" i="11"/>
  <c r="G229" i="11"/>
  <c r="F229" i="11"/>
  <c r="N228" i="11"/>
  <c r="M228" i="11"/>
  <c r="L228" i="11"/>
  <c r="K228" i="11"/>
  <c r="J228" i="11"/>
  <c r="I228" i="11"/>
  <c r="H228" i="11"/>
  <c r="G228" i="11"/>
  <c r="F228" i="11"/>
  <c r="Q227" i="11"/>
  <c r="P227" i="11"/>
  <c r="O227" i="11"/>
  <c r="Q226" i="11"/>
  <c r="Q225" i="11" s="1"/>
  <c r="Q224" i="11" s="1"/>
  <c r="P226" i="11"/>
  <c r="O226" i="11"/>
  <c r="O225" i="11" s="1"/>
  <c r="O224" i="11" s="1"/>
  <c r="P225" i="11"/>
  <c r="N225" i="11"/>
  <c r="M225" i="11"/>
  <c r="L225" i="11"/>
  <c r="K225" i="11"/>
  <c r="J225" i="11"/>
  <c r="I225" i="11"/>
  <c r="H225" i="11"/>
  <c r="G225" i="11"/>
  <c r="F225" i="11"/>
  <c r="P224" i="11"/>
  <c r="N224" i="11"/>
  <c r="M224" i="11"/>
  <c r="L224" i="11"/>
  <c r="K224" i="11"/>
  <c r="J224" i="11"/>
  <c r="I224" i="11"/>
  <c r="H224" i="11"/>
  <c r="G224" i="11"/>
  <c r="F224" i="11"/>
  <c r="Q223" i="11"/>
  <c r="P223" i="11"/>
  <c r="O223" i="11"/>
  <c r="Q222" i="11"/>
  <c r="P222" i="11"/>
  <c r="O222" i="11"/>
  <c r="Q221" i="11"/>
  <c r="P221" i="11"/>
  <c r="O221" i="11"/>
  <c r="Q220" i="11"/>
  <c r="Q219" i="11" s="1"/>
  <c r="N220" i="11"/>
  <c r="M220" i="11"/>
  <c r="L220" i="11"/>
  <c r="K220" i="11"/>
  <c r="J220" i="11"/>
  <c r="I220" i="11"/>
  <c r="H220" i="11"/>
  <c r="G220" i="11"/>
  <c r="F220" i="11"/>
  <c r="N219" i="11"/>
  <c r="M219" i="11"/>
  <c r="L219" i="11"/>
  <c r="K219" i="11"/>
  <c r="J219" i="11"/>
  <c r="I219" i="11"/>
  <c r="H219" i="11"/>
  <c r="G219" i="11"/>
  <c r="F219" i="11"/>
  <c r="Q218" i="11"/>
  <c r="P218" i="11"/>
  <c r="O218" i="11"/>
  <c r="Q217" i="11"/>
  <c r="P217" i="11"/>
  <c r="O217" i="11"/>
  <c r="Q216" i="11"/>
  <c r="P216" i="11"/>
  <c r="O216" i="11"/>
  <c r="O215" i="11" s="1"/>
  <c r="N215" i="11"/>
  <c r="M215" i="11"/>
  <c r="L215" i="11"/>
  <c r="K215" i="11"/>
  <c r="J215" i="11"/>
  <c r="I215" i="11"/>
  <c r="H215" i="11"/>
  <c r="G215" i="11"/>
  <c r="F215" i="11"/>
  <c r="Q214" i="11"/>
  <c r="P214" i="11"/>
  <c r="P213" i="11" s="1"/>
  <c r="O214" i="11"/>
  <c r="O213" i="11" s="1"/>
  <c r="Q213" i="11"/>
  <c r="N213" i="11"/>
  <c r="M213" i="11"/>
  <c r="M208" i="11" s="1"/>
  <c r="L213" i="11"/>
  <c r="K213" i="11"/>
  <c r="J213" i="11"/>
  <c r="I213" i="11"/>
  <c r="I208" i="11" s="1"/>
  <c r="H213" i="11"/>
  <c r="G213" i="11"/>
  <c r="F213" i="11"/>
  <c r="Q212" i="11"/>
  <c r="Q211" i="11" s="1"/>
  <c r="P212" i="11"/>
  <c r="O212" i="11"/>
  <c r="O211" i="11" s="1"/>
  <c r="P211" i="11"/>
  <c r="N211" i="11"/>
  <c r="M211" i="11"/>
  <c r="L211" i="11"/>
  <c r="L208" i="11" s="1"/>
  <c r="K211" i="11"/>
  <c r="J211" i="11"/>
  <c r="I211" i="11"/>
  <c r="H211" i="11"/>
  <c r="H208" i="11" s="1"/>
  <c r="G211" i="11"/>
  <c r="F211" i="11"/>
  <c r="Q210" i="11"/>
  <c r="Q209" i="11" s="1"/>
  <c r="P210" i="11"/>
  <c r="P209" i="11" s="1"/>
  <c r="O210" i="11"/>
  <c r="O209" i="11"/>
  <c r="N209" i="11"/>
  <c r="M209" i="11"/>
  <c r="L209" i="11"/>
  <c r="K209" i="11"/>
  <c r="K208" i="11" s="1"/>
  <c r="J209" i="11"/>
  <c r="I209" i="11"/>
  <c r="H209" i="11"/>
  <c r="G209" i="11"/>
  <c r="F209" i="11"/>
  <c r="O208" i="11"/>
  <c r="G208" i="11"/>
  <c r="Q207" i="11"/>
  <c r="Q206" i="11" s="1"/>
  <c r="Q205" i="11" s="1"/>
  <c r="P207" i="11"/>
  <c r="O207" i="11"/>
  <c r="O206" i="11" s="1"/>
  <c r="O205" i="11" s="1"/>
  <c r="P206" i="11"/>
  <c r="N206" i="11"/>
  <c r="N205" i="11" s="1"/>
  <c r="M206" i="11"/>
  <c r="L206" i="11"/>
  <c r="K206" i="11"/>
  <c r="J206" i="11"/>
  <c r="J205" i="11" s="1"/>
  <c r="I206" i="11"/>
  <c r="H206" i="11"/>
  <c r="G206" i="11"/>
  <c r="F206" i="11"/>
  <c r="F205" i="11" s="1"/>
  <c r="P205" i="11"/>
  <c r="M205" i="11"/>
  <c r="L205" i="11"/>
  <c r="K205" i="11"/>
  <c r="I205" i="11"/>
  <c r="H205" i="11"/>
  <c r="G205" i="11"/>
  <c r="Q204" i="11"/>
  <c r="P204" i="11"/>
  <c r="P203" i="11" s="1"/>
  <c r="O204" i="11"/>
  <c r="O203" i="11" s="1"/>
  <c r="Q203" i="11"/>
  <c r="N203" i="11"/>
  <c r="N200" i="11" s="1"/>
  <c r="M203" i="11"/>
  <c r="M200" i="11" s="1"/>
  <c r="L203" i="11"/>
  <c r="K203" i="11"/>
  <c r="K200" i="11" s="1"/>
  <c r="J203" i="11"/>
  <c r="J200" i="11" s="1"/>
  <c r="I203" i="11"/>
  <c r="I200" i="11" s="1"/>
  <c r="H203" i="11"/>
  <c r="G203" i="11"/>
  <c r="G200" i="11" s="1"/>
  <c r="F203" i="11"/>
  <c r="F200" i="11" s="1"/>
  <c r="Q202" i="11"/>
  <c r="Q201" i="11" s="1"/>
  <c r="Q200" i="11" s="1"/>
  <c r="P202" i="11"/>
  <c r="O202" i="11"/>
  <c r="O201" i="11" s="1"/>
  <c r="P201" i="11"/>
  <c r="N201" i="11"/>
  <c r="M201" i="11"/>
  <c r="L201" i="11"/>
  <c r="K201" i="11"/>
  <c r="J201" i="11"/>
  <c r="I201" i="11"/>
  <c r="H201" i="11"/>
  <c r="G201" i="11"/>
  <c r="F201" i="11"/>
  <c r="P200" i="11"/>
  <c r="L200" i="11"/>
  <c r="H200" i="11"/>
  <c r="Q199" i="11"/>
  <c r="Q198" i="11" s="1"/>
  <c r="P199" i="11"/>
  <c r="P198" i="11" s="1"/>
  <c r="O199" i="11"/>
  <c r="O198" i="11"/>
  <c r="N198" i="11"/>
  <c r="M198" i="11"/>
  <c r="L198" i="11"/>
  <c r="K198" i="11"/>
  <c r="J198" i="11"/>
  <c r="I198" i="11"/>
  <c r="H198" i="11"/>
  <c r="G198" i="11"/>
  <c r="F198" i="11"/>
  <c r="Q197" i="11"/>
  <c r="Q196" i="11" s="1"/>
  <c r="P197" i="11"/>
  <c r="P196" i="11" s="1"/>
  <c r="O197" i="11"/>
  <c r="O196" i="11" s="1"/>
  <c r="N196" i="11"/>
  <c r="N193" i="11" s="1"/>
  <c r="M196" i="11"/>
  <c r="L196" i="11"/>
  <c r="L193" i="11" s="1"/>
  <c r="K196" i="11"/>
  <c r="K193" i="11" s="1"/>
  <c r="J196" i="11"/>
  <c r="J193" i="11" s="1"/>
  <c r="I196" i="11"/>
  <c r="H196" i="11"/>
  <c r="H193" i="11" s="1"/>
  <c r="G196" i="11"/>
  <c r="G193" i="11" s="1"/>
  <c r="F196" i="11"/>
  <c r="F193" i="11" s="1"/>
  <c r="Q195" i="11"/>
  <c r="P195" i="11"/>
  <c r="P194" i="11" s="1"/>
  <c r="O195" i="11"/>
  <c r="O194" i="11" s="1"/>
  <c r="O193" i="11" s="1"/>
  <c r="Q194" i="11"/>
  <c r="Q193" i="11" s="1"/>
  <c r="N194" i="11"/>
  <c r="M194" i="11"/>
  <c r="L194" i="11"/>
  <c r="K194" i="11"/>
  <c r="J194" i="11"/>
  <c r="I194" i="11"/>
  <c r="H194" i="11"/>
  <c r="G194" i="11"/>
  <c r="F194" i="11"/>
  <c r="M193" i="11"/>
  <c r="I193" i="11"/>
  <c r="Q192" i="11"/>
  <c r="Q191" i="11" s="1"/>
  <c r="P192" i="11"/>
  <c r="O192" i="11"/>
  <c r="O191" i="11" s="1"/>
  <c r="P191" i="11"/>
  <c r="N191" i="11"/>
  <c r="M191" i="11"/>
  <c r="M187" i="11" s="1"/>
  <c r="L191" i="11"/>
  <c r="L187" i="11" s="1"/>
  <c r="K191" i="11"/>
  <c r="J191" i="11"/>
  <c r="I191" i="11"/>
  <c r="I187" i="11" s="1"/>
  <c r="H191" i="11"/>
  <c r="H187" i="11" s="1"/>
  <c r="G191" i="11"/>
  <c r="F191" i="11"/>
  <c r="Q190" i="11"/>
  <c r="P190" i="11"/>
  <c r="O190" i="11"/>
  <c r="Q189" i="11"/>
  <c r="Q188" i="11" s="1"/>
  <c r="Q187" i="11" s="1"/>
  <c r="P189" i="11"/>
  <c r="O189" i="11"/>
  <c r="O188" i="11" s="1"/>
  <c r="O187" i="11" s="1"/>
  <c r="N188" i="11"/>
  <c r="M188" i="11"/>
  <c r="L188" i="11"/>
  <c r="K188" i="11"/>
  <c r="J188" i="11"/>
  <c r="J187" i="11" s="1"/>
  <c r="I188" i="11"/>
  <c r="H188" i="11"/>
  <c r="G188" i="11"/>
  <c r="F188" i="11"/>
  <c r="N187" i="11"/>
  <c r="K187" i="11"/>
  <c r="G187" i="11"/>
  <c r="F187" i="11"/>
  <c r="Q186" i="11"/>
  <c r="P186" i="11"/>
  <c r="P185" i="11" s="1"/>
  <c r="O186" i="11"/>
  <c r="O185" i="11" s="1"/>
  <c r="Q185" i="11"/>
  <c r="N185" i="11"/>
  <c r="M185" i="11"/>
  <c r="L185" i="11"/>
  <c r="K185" i="11"/>
  <c r="J185" i="11"/>
  <c r="I185" i="11"/>
  <c r="H185" i="11"/>
  <c r="G185" i="11"/>
  <c r="F185" i="11"/>
  <c r="Q184" i="11"/>
  <c r="Q183" i="11" s="1"/>
  <c r="P184" i="11"/>
  <c r="O184" i="11"/>
  <c r="O183" i="11" s="1"/>
  <c r="P183" i="11"/>
  <c r="N183" i="11"/>
  <c r="M183" i="11"/>
  <c r="L183" i="11"/>
  <c r="K183" i="11"/>
  <c r="J183" i="11"/>
  <c r="I183" i="11"/>
  <c r="H183" i="11"/>
  <c r="G183" i="11"/>
  <c r="F183" i="11"/>
  <c r="Q182" i="11"/>
  <c r="Q181" i="11" s="1"/>
  <c r="P182" i="11"/>
  <c r="P181" i="11" s="1"/>
  <c r="O182" i="11"/>
  <c r="O181" i="11"/>
  <c r="N181" i="11"/>
  <c r="M181" i="11"/>
  <c r="L181" i="11"/>
  <c r="K181" i="11"/>
  <c r="J181" i="11"/>
  <c r="I181" i="11"/>
  <c r="H181" i="11"/>
  <c r="G181" i="11"/>
  <c r="F181" i="11"/>
  <c r="Q180" i="11"/>
  <c r="P180" i="11"/>
  <c r="O180" i="11"/>
  <c r="Q179" i="11"/>
  <c r="P179" i="11"/>
  <c r="O179" i="11"/>
  <c r="Q178" i="11"/>
  <c r="P178" i="11"/>
  <c r="O178" i="11"/>
  <c r="Q177" i="11"/>
  <c r="P177" i="11"/>
  <c r="O177" i="11"/>
  <c r="Q176" i="11"/>
  <c r="P176" i="11"/>
  <c r="O176" i="11"/>
  <c r="Q175" i="11"/>
  <c r="P175" i="11"/>
  <c r="O175" i="11"/>
  <c r="Q174" i="11"/>
  <c r="P174" i="11"/>
  <c r="O174" i="11"/>
  <c r="Q173" i="11"/>
  <c r="P173" i="11"/>
  <c r="O173" i="11"/>
  <c r="Q172" i="11"/>
  <c r="P172" i="11"/>
  <c r="O172" i="11"/>
  <c r="Q171" i="11"/>
  <c r="P171" i="11"/>
  <c r="O171" i="11"/>
  <c r="Q170" i="11"/>
  <c r="N170" i="11"/>
  <c r="M170" i="11"/>
  <c r="L170" i="11"/>
  <c r="K170" i="11"/>
  <c r="J170" i="11"/>
  <c r="I170" i="11"/>
  <c r="H170" i="11"/>
  <c r="G170" i="11"/>
  <c r="F170" i="11"/>
  <c r="Q169" i="11"/>
  <c r="P169" i="11"/>
  <c r="O169" i="11"/>
  <c r="Q168" i="11"/>
  <c r="P168" i="11"/>
  <c r="O168" i="11"/>
  <c r="Q167" i="11"/>
  <c r="P167" i="11"/>
  <c r="O167" i="11"/>
  <c r="Q166" i="11"/>
  <c r="P166" i="11"/>
  <c r="O166" i="11"/>
  <c r="Q165" i="11"/>
  <c r="P165" i="11"/>
  <c r="O165" i="11"/>
  <c r="Q164" i="11"/>
  <c r="P164" i="11"/>
  <c r="O164" i="11"/>
  <c r="Q163" i="11"/>
  <c r="P163" i="11"/>
  <c r="O163" i="11"/>
  <c r="Q162" i="11"/>
  <c r="P162" i="11"/>
  <c r="O162" i="11"/>
  <c r="Q161" i="11"/>
  <c r="N161" i="11"/>
  <c r="M161" i="11"/>
  <c r="L161" i="11"/>
  <c r="K161" i="11"/>
  <c r="J161" i="11"/>
  <c r="I161" i="11"/>
  <c r="H161" i="11"/>
  <c r="G161" i="11"/>
  <c r="F161" i="11"/>
  <c r="Q160" i="11"/>
  <c r="P160" i="11"/>
  <c r="O160" i="11"/>
  <c r="Q159" i="11"/>
  <c r="P159" i="11"/>
  <c r="O159" i="11"/>
  <c r="Q158" i="11"/>
  <c r="P158" i="11"/>
  <c r="O158" i="11"/>
  <c r="O157" i="11" s="1"/>
  <c r="N157" i="11"/>
  <c r="M157" i="11"/>
  <c r="L157" i="11"/>
  <c r="K157" i="11"/>
  <c r="J157" i="11"/>
  <c r="J119" i="11" s="1"/>
  <c r="I157" i="11"/>
  <c r="H157" i="11"/>
  <c r="G157" i="11"/>
  <c r="F157" i="11"/>
  <c r="Q156" i="11"/>
  <c r="P156" i="11"/>
  <c r="O156" i="11"/>
  <c r="O155" i="11" s="1"/>
  <c r="Q155" i="11"/>
  <c r="P155" i="11"/>
  <c r="N155" i="11"/>
  <c r="M155" i="11"/>
  <c r="L155" i="11"/>
  <c r="K155" i="11"/>
  <c r="J155" i="11"/>
  <c r="I155" i="11"/>
  <c r="H155" i="11"/>
  <c r="G155" i="11"/>
  <c r="F155" i="11"/>
  <c r="Q154" i="11"/>
  <c r="P154" i="11"/>
  <c r="O154" i="11"/>
  <c r="Q153" i="11"/>
  <c r="P153" i="11"/>
  <c r="O153" i="11"/>
  <c r="Q152" i="11"/>
  <c r="P152" i="11"/>
  <c r="O152" i="11"/>
  <c r="Q151" i="11"/>
  <c r="P151" i="11"/>
  <c r="O151" i="11"/>
  <c r="Q150" i="11"/>
  <c r="N150" i="11"/>
  <c r="M150" i="11"/>
  <c r="L150" i="11"/>
  <c r="K150" i="11"/>
  <c r="J150" i="11"/>
  <c r="I150" i="11"/>
  <c r="H150" i="11"/>
  <c r="G150" i="11"/>
  <c r="F150" i="11"/>
  <c r="Q149" i="11"/>
  <c r="P149" i="11"/>
  <c r="O149" i="11"/>
  <c r="Q148" i="11"/>
  <c r="P148" i="11"/>
  <c r="P147" i="11" s="1"/>
  <c r="O148" i="11"/>
  <c r="O147" i="11"/>
  <c r="N147" i="11"/>
  <c r="M147" i="11"/>
  <c r="L147" i="11"/>
  <c r="K147" i="11"/>
  <c r="K119" i="11" s="1"/>
  <c r="J147" i="11"/>
  <c r="I147" i="11"/>
  <c r="H147" i="11"/>
  <c r="G147" i="11"/>
  <c r="G119" i="11" s="1"/>
  <c r="F147" i="11"/>
  <c r="Q146" i="11"/>
  <c r="P146" i="11"/>
  <c r="P144" i="11" s="1"/>
  <c r="O146" i="11"/>
  <c r="Q145" i="11"/>
  <c r="P145" i="11"/>
  <c r="O145" i="11"/>
  <c r="Q144" i="11"/>
  <c r="N144" i="11"/>
  <c r="M144" i="11"/>
  <c r="L144" i="11"/>
  <c r="K144" i="11"/>
  <c r="J144" i="11"/>
  <c r="I144" i="11"/>
  <c r="H144" i="11"/>
  <c r="G144" i="11"/>
  <c r="F144" i="11"/>
  <c r="Q143" i="11"/>
  <c r="Q142" i="11" s="1"/>
  <c r="P143" i="11"/>
  <c r="O143" i="11"/>
  <c r="P142" i="11"/>
  <c r="O142" i="11"/>
  <c r="N142" i="11"/>
  <c r="M142" i="11"/>
  <c r="L142" i="11"/>
  <c r="K142" i="11"/>
  <c r="J142" i="11"/>
  <c r="I142" i="11"/>
  <c r="H142" i="11"/>
  <c r="G142" i="11"/>
  <c r="F142" i="11"/>
  <c r="Q141" i="11"/>
  <c r="P141" i="11"/>
  <c r="O141" i="11"/>
  <c r="Q140" i="11"/>
  <c r="P140" i="11"/>
  <c r="O140" i="11"/>
  <c r="Q139" i="11"/>
  <c r="P139" i="11"/>
  <c r="O139" i="11"/>
  <c r="Q138" i="11"/>
  <c r="N138" i="11"/>
  <c r="M138" i="11"/>
  <c r="L138" i="11"/>
  <c r="K138" i="11"/>
  <c r="J138" i="11"/>
  <c r="I138" i="11"/>
  <c r="H138" i="11"/>
  <c r="G138" i="11"/>
  <c r="F138" i="11"/>
  <c r="Q137" i="11"/>
  <c r="P137" i="11"/>
  <c r="O137" i="11"/>
  <c r="Q136" i="11"/>
  <c r="P136" i="11"/>
  <c r="O136" i="11"/>
  <c r="Q135" i="11"/>
  <c r="P135" i="11"/>
  <c r="O135" i="11"/>
  <c r="Q134" i="11"/>
  <c r="P134" i="11"/>
  <c r="O134" i="11"/>
  <c r="Q133" i="11"/>
  <c r="P133" i="11"/>
  <c r="O133" i="11"/>
  <c r="Q132" i="11"/>
  <c r="P132" i="11"/>
  <c r="O132" i="11"/>
  <c r="Q131" i="11"/>
  <c r="P131" i="11"/>
  <c r="O131" i="11"/>
  <c r="O128" i="11" s="1"/>
  <c r="Q130" i="11"/>
  <c r="P130" i="11"/>
  <c r="O130" i="11"/>
  <c r="Q129" i="11"/>
  <c r="Q128" i="11" s="1"/>
  <c r="P129" i="11"/>
  <c r="O129" i="11"/>
  <c r="P128" i="11"/>
  <c r="N128" i="11"/>
  <c r="M128" i="11"/>
  <c r="L128" i="11"/>
  <c r="L119" i="11" s="1"/>
  <c r="K128" i="11"/>
  <c r="J128" i="11"/>
  <c r="I128" i="11"/>
  <c r="H128" i="11"/>
  <c r="G128" i="11"/>
  <c r="F128" i="11"/>
  <c r="Q127" i="11"/>
  <c r="P127" i="11"/>
  <c r="P123" i="11" s="1"/>
  <c r="O127" i="11"/>
  <c r="Q126" i="11"/>
  <c r="P126" i="11"/>
  <c r="O126" i="11"/>
  <c r="Q125" i="11"/>
  <c r="P125" i="11"/>
  <c r="O125" i="11"/>
  <c r="Q124" i="11"/>
  <c r="Q123" i="11" s="1"/>
  <c r="P124" i="11"/>
  <c r="O124" i="11"/>
  <c r="N123" i="11"/>
  <c r="M123" i="11"/>
  <c r="L123" i="11"/>
  <c r="K123" i="11"/>
  <c r="J123" i="11"/>
  <c r="I123" i="11"/>
  <c r="H123" i="11"/>
  <c r="G123" i="11"/>
  <c r="F123" i="11"/>
  <c r="Q122" i="11"/>
  <c r="P122" i="11"/>
  <c r="P120" i="11" s="1"/>
  <c r="O122" i="11"/>
  <c r="Q121" i="11"/>
  <c r="Q120" i="11" s="1"/>
  <c r="P121" i="11"/>
  <c r="O121" i="11"/>
  <c r="O120" i="11" s="1"/>
  <c r="N120" i="11"/>
  <c r="M120" i="11"/>
  <c r="L120" i="11"/>
  <c r="K120" i="11"/>
  <c r="J120" i="11"/>
  <c r="I120" i="11"/>
  <c r="H120" i="11"/>
  <c r="H119" i="11" s="1"/>
  <c r="G120" i="11"/>
  <c r="F120" i="11"/>
  <c r="N119" i="11"/>
  <c r="F119" i="11"/>
  <c r="Q118" i="11"/>
  <c r="P118" i="11"/>
  <c r="O118" i="11"/>
  <c r="Q117" i="11"/>
  <c r="P117" i="11"/>
  <c r="O117" i="11"/>
  <c r="Q116" i="11"/>
  <c r="P116" i="11"/>
  <c r="O116" i="11"/>
  <c r="Q115" i="11"/>
  <c r="Q114" i="11" s="1"/>
  <c r="Q111" i="11" s="1"/>
  <c r="P115" i="11"/>
  <c r="P114" i="11" s="1"/>
  <c r="O115" i="11"/>
  <c r="O114" i="11" s="1"/>
  <c r="N114" i="11"/>
  <c r="N111" i="11" s="1"/>
  <c r="M114" i="11"/>
  <c r="L114" i="11"/>
  <c r="L111" i="11" s="1"/>
  <c r="K114" i="11"/>
  <c r="K111" i="11" s="1"/>
  <c r="J114" i="11"/>
  <c r="J111" i="11" s="1"/>
  <c r="I114" i="11"/>
  <c r="H114" i="11"/>
  <c r="H111" i="11" s="1"/>
  <c r="G114" i="11"/>
  <c r="G111" i="11" s="1"/>
  <c r="F114" i="11"/>
  <c r="F111" i="11" s="1"/>
  <c r="Q113" i="11"/>
  <c r="P113" i="11"/>
  <c r="P112" i="11" s="1"/>
  <c r="P111" i="11" s="1"/>
  <c r="O113" i="11"/>
  <c r="O112" i="11" s="1"/>
  <c r="O111" i="11" s="1"/>
  <c r="Q112" i="11"/>
  <c r="N112" i="11"/>
  <c r="M112" i="11"/>
  <c r="L112" i="11"/>
  <c r="K112" i="11"/>
  <c r="J112" i="11"/>
  <c r="I112" i="11"/>
  <c r="H112" i="11"/>
  <c r="G112" i="11"/>
  <c r="F112" i="11"/>
  <c r="M111" i="11"/>
  <c r="I111" i="11"/>
  <c r="Q110" i="11"/>
  <c r="Q109" i="11" s="1"/>
  <c r="P110" i="11"/>
  <c r="O110" i="11"/>
  <c r="O109" i="11" s="1"/>
  <c r="O106" i="11" s="1"/>
  <c r="P109" i="11"/>
  <c r="N109" i="11"/>
  <c r="N106" i="11" s="1"/>
  <c r="M109" i="11"/>
  <c r="M106" i="11" s="1"/>
  <c r="L109" i="11"/>
  <c r="L106" i="11" s="1"/>
  <c r="K109" i="11"/>
  <c r="J109" i="11"/>
  <c r="J106" i="11" s="1"/>
  <c r="I109" i="11"/>
  <c r="I106" i="11" s="1"/>
  <c r="H109" i="11"/>
  <c r="H106" i="11" s="1"/>
  <c r="G109" i="11"/>
  <c r="F109" i="11"/>
  <c r="F106" i="11" s="1"/>
  <c r="Q108" i="11"/>
  <c r="Q107" i="11" s="1"/>
  <c r="Q106" i="11" s="1"/>
  <c r="P108" i="11"/>
  <c r="P107" i="11" s="1"/>
  <c r="P106" i="11" s="1"/>
  <c r="O108" i="11"/>
  <c r="O107" i="11"/>
  <c r="N107" i="11"/>
  <c r="M107" i="11"/>
  <c r="L107" i="11"/>
  <c r="K107" i="11"/>
  <c r="J107" i="11"/>
  <c r="I107" i="11"/>
  <c r="H107" i="11"/>
  <c r="G107" i="11"/>
  <c r="F107" i="11"/>
  <c r="K106" i="11"/>
  <c r="G106" i="11"/>
  <c r="Q105" i="11"/>
  <c r="Q104" i="11" s="1"/>
  <c r="Q101" i="11" s="1"/>
  <c r="P105" i="11"/>
  <c r="P104" i="11" s="1"/>
  <c r="O105" i="11"/>
  <c r="O104" i="11" s="1"/>
  <c r="N104" i="11"/>
  <c r="N101" i="11" s="1"/>
  <c r="M104" i="11"/>
  <c r="L104" i="11"/>
  <c r="L101" i="11" s="1"/>
  <c r="K104" i="11"/>
  <c r="K101" i="11" s="1"/>
  <c r="J104" i="11"/>
  <c r="J101" i="11" s="1"/>
  <c r="I104" i="11"/>
  <c r="H104" i="11"/>
  <c r="H101" i="11" s="1"/>
  <c r="G104" i="11"/>
  <c r="G101" i="11" s="1"/>
  <c r="F104" i="11"/>
  <c r="F101" i="11" s="1"/>
  <c r="Q103" i="11"/>
  <c r="P103" i="11"/>
  <c r="P102" i="11" s="1"/>
  <c r="P101" i="11" s="1"/>
  <c r="O103" i="11"/>
  <c r="O102" i="11" s="1"/>
  <c r="O101" i="11" s="1"/>
  <c r="Q102" i="11"/>
  <c r="N102" i="11"/>
  <c r="M102" i="11"/>
  <c r="L102" i="11"/>
  <c r="K102" i="11"/>
  <c r="J102" i="11"/>
  <c r="I102" i="11"/>
  <c r="H102" i="11"/>
  <c r="G102" i="11"/>
  <c r="F102" i="11"/>
  <c r="M101" i="11"/>
  <c r="I101" i="11"/>
  <c r="Q100" i="11"/>
  <c r="P100" i="11"/>
  <c r="O100" i="11"/>
  <c r="Q99" i="11"/>
  <c r="Q98" i="11" s="1"/>
  <c r="P99" i="11"/>
  <c r="P98" i="11" s="1"/>
  <c r="O99" i="11"/>
  <c r="O98" i="11"/>
  <c r="N98" i="11"/>
  <c r="M98" i="11"/>
  <c r="L98" i="11"/>
  <c r="K98" i="11"/>
  <c r="J98" i="11"/>
  <c r="I98" i="11"/>
  <c r="H98" i="11"/>
  <c r="G98" i="11"/>
  <c r="F98" i="11"/>
  <c r="Q97" i="11"/>
  <c r="P97" i="11"/>
  <c r="O97" i="11"/>
  <c r="Q96" i="11"/>
  <c r="P96" i="11"/>
  <c r="O96" i="11"/>
  <c r="Q95" i="11"/>
  <c r="P95" i="11"/>
  <c r="O95" i="11"/>
  <c r="Q94" i="11"/>
  <c r="P94" i="11"/>
  <c r="O94" i="11"/>
  <c r="Q93" i="11"/>
  <c r="Q92" i="11" s="1"/>
  <c r="P93" i="11"/>
  <c r="P92" i="11" s="1"/>
  <c r="O93" i="11"/>
  <c r="O92" i="11" s="1"/>
  <c r="N92" i="11"/>
  <c r="M92" i="11"/>
  <c r="L92" i="11"/>
  <c r="K92" i="11"/>
  <c r="J92" i="11"/>
  <c r="I92" i="11"/>
  <c r="H92" i="11"/>
  <c r="G92" i="11"/>
  <c r="F92" i="11"/>
  <c r="Q91" i="11"/>
  <c r="P91" i="11"/>
  <c r="O91" i="11"/>
  <c r="Q90" i="11"/>
  <c r="Q89" i="11" s="1"/>
  <c r="P90" i="11"/>
  <c r="O90" i="11"/>
  <c r="O89" i="11" s="1"/>
  <c r="P89" i="11"/>
  <c r="N89" i="11"/>
  <c r="M89" i="11"/>
  <c r="L89" i="11"/>
  <c r="K89" i="11"/>
  <c r="J89" i="11"/>
  <c r="I89" i="11"/>
  <c r="H89" i="11"/>
  <c r="G89" i="11"/>
  <c r="F89" i="11"/>
  <c r="Q88" i="11"/>
  <c r="Q87" i="11" s="1"/>
  <c r="P88" i="11"/>
  <c r="P87" i="11" s="1"/>
  <c r="O88" i="11"/>
  <c r="O87" i="11"/>
  <c r="N87" i="11"/>
  <c r="M87" i="11"/>
  <c r="L87" i="11"/>
  <c r="K87" i="11"/>
  <c r="J87" i="11"/>
  <c r="I87" i="11"/>
  <c r="H87" i="11"/>
  <c r="G87" i="11"/>
  <c r="F87" i="11"/>
  <c r="Q86" i="11"/>
  <c r="P86" i="11"/>
  <c r="O86" i="11"/>
  <c r="Q85" i="11"/>
  <c r="P85" i="11"/>
  <c r="O85" i="11"/>
  <c r="Q84" i="11"/>
  <c r="Q83" i="11" s="1"/>
  <c r="P84" i="11"/>
  <c r="O84" i="11"/>
  <c r="O83" i="11" s="1"/>
  <c r="P83" i="11"/>
  <c r="N83" i="11"/>
  <c r="M83" i="11"/>
  <c r="L83" i="11"/>
  <c r="K83" i="11"/>
  <c r="J83" i="11"/>
  <c r="I83" i="11"/>
  <c r="H83" i="11"/>
  <c r="G83" i="11"/>
  <c r="F83" i="11"/>
  <c r="Q82" i="11"/>
  <c r="P82" i="11"/>
  <c r="O82" i="11"/>
  <c r="Q81" i="11"/>
  <c r="P81" i="11"/>
  <c r="O81" i="11"/>
  <c r="Q80" i="11"/>
  <c r="P80" i="11"/>
  <c r="P79" i="11" s="1"/>
  <c r="O80" i="11"/>
  <c r="O79" i="11" s="1"/>
  <c r="Q79" i="11"/>
  <c r="N79" i="11"/>
  <c r="N76" i="11" s="1"/>
  <c r="M79" i="11"/>
  <c r="M76" i="11" s="1"/>
  <c r="L79" i="11"/>
  <c r="K79" i="11"/>
  <c r="K76" i="11" s="1"/>
  <c r="J79" i="11"/>
  <c r="J76" i="11" s="1"/>
  <c r="I79" i="11"/>
  <c r="I76" i="11" s="1"/>
  <c r="H79" i="11"/>
  <c r="G79" i="11"/>
  <c r="G76" i="11" s="1"/>
  <c r="F79" i="11"/>
  <c r="F76" i="11" s="1"/>
  <c r="Q78" i="11"/>
  <c r="Q77" i="11" s="1"/>
  <c r="P78" i="11"/>
  <c r="O78" i="11"/>
  <c r="O77" i="11" s="1"/>
  <c r="P77" i="11"/>
  <c r="N77" i="11"/>
  <c r="M77" i="11"/>
  <c r="L77" i="11"/>
  <c r="K77" i="11"/>
  <c r="J77" i="11"/>
  <c r="I77" i="11"/>
  <c r="H77" i="11"/>
  <c r="G77" i="11"/>
  <c r="F77" i="11"/>
  <c r="L76" i="11"/>
  <c r="H76" i="11"/>
  <c r="Q75" i="11"/>
  <c r="P75" i="11"/>
  <c r="O75" i="11"/>
  <c r="Q74" i="11"/>
  <c r="Q73" i="11" s="1"/>
  <c r="Q72" i="11" s="1"/>
  <c r="P74" i="11"/>
  <c r="P73" i="11" s="1"/>
  <c r="P72" i="11" s="1"/>
  <c r="O74" i="11"/>
  <c r="O73" i="11" s="1"/>
  <c r="O72" i="11" s="1"/>
  <c r="N73" i="11"/>
  <c r="M73" i="11"/>
  <c r="L73" i="11"/>
  <c r="K73" i="11"/>
  <c r="J73" i="11"/>
  <c r="I73" i="11"/>
  <c r="H73" i="11"/>
  <c r="G73" i="11"/>
  <c r="F73" i="11"/>
  <c r="N72" i="11"/>
  <c r="M72" i="11"/>
  <c r="L72" i="11"/>
  <c r="K72" i="11"/>
  <c r="J72" i="11"/>
  <c r="I72" i="11"/>
  <c r="H72" i="11"/>
  <c r="G72" i="11"/>
  <c r="F72" i="11"/>
  <c r="Q71" i="11"/>
  <c r="P71" i="11"/>
  <c r="O71" i="11"/>
  <c r="Q70" i="11"/>
  <c r="P70" i="11"/>
  <c r="O70" i="11"/>
  <c r="Q69" i="11"/>
  <c r="P69" i="11"/>
  <c r="O69" i="11"/>
  <c r="Q68" i="11"/>
  <c r="P68" i="11"/>
  <c r="O68" i="11"/>
  <c r="Q67" i="11"/>
  <c r="P67" i="11"/>
  <c r="O67" i="11"/>
  <c r="Q66" i="11"/>
  <c r="P66" i="11"/>
  <c r="O66" i="11"/>
  <c r="Q65" i="11"/>
  <c r="P65" i="11"/>
  <c r="O65" i="11"/>
  <c r="Q64" i="11"/>
  <c r="Q63" i="11" s="1"/>
  <c r="P64" i="11"/>
  <c r="P63" i="11" s="1"/>
  <c r="O64" i="11"/>
  <c r="O63" i="11" s="1"/>
  <c r="N63" i="11"/>
  <c r="M63" i="11"/>
  <c r="L63" i="11"/>
  <c r="K63" i="11"/>
  <c r="J63" i="11"/>
  <c r="I63" i="11"/>
  <c r="H63" i="11"/>
  <c r="G63" i="11"/>
  <c r="F63" i="11"/>
  <c r="Q62" i="11"/>
  <c r="P62" i="11"/>
  <c r="P61" i="11" s="1"/>
  <c r="O62" i="11"/>
  <c r="O61" i="11" s="1"/>
  <c r="Q61" i="11"/>
  <c r="N61" i="11"/>
  <c r="M61" i="11"/>
  <c r="L61" i="11"/>
  <c r="K61" i="11"/>
  <c r="J61" i="11"/>
  <c r="I61" i="11"/>
  <c r="H61" i="11"/>
  <c r="G61" i="11"/>
  <c r="F61" i="11"/>
  <c r="Q60" i="11"/>
  <c r="Q59" i="11" s="1"/>
  <c r="P60" i="11"/>
  <c r="O60" i="11"/>
  <c r="O59" i="11" s="1"/>
  <c r="P59" i="11"/>
  <c r="N59" i="11"/>
  <c r="M59" i="11"/>
  <c r="L59" i="11"/>
  <c r="K59" i="11"/>
  <c r="J59" i="11"/>
  <c r="I59" i="11"/>
  <c r="H59" i="11"/>
  <c r="G59" i="11"/>
  <c r="F59" i="11"/>
  <c r="Q58" i="11"/>
  <c r="Q57" i="11" s="1"/>
  <c r="P58" i="11"/>
  <c r="P57" i="11" s="1"/>
  <c r="O58" i="11"/>
  <c r="O57" i="11"/>
  <c r="N57" i="11"/>
  <c r="M57" i="11"/>
  <c r="M55" i="11" s="1"/>
  <c r="L57" i="11"/>
  <c r="L55" i="11" s="1"/>
  <c r="L40" i="11" s="1"/>
  <c r="K57" i="11"/>
  <c r="K55" i="11" s="1"/>
  <c r="J57" i="11"/>
  <c r="I57" i="11"/>
  <c r="H57" i="11"/>
  <c r="G57" i="11"/>
  <c r="F57" i="11"/>
  <c r="Q56" i="11"/>
  <c r="Q55" i="11" s="1"/>
  <c r="P56" i="11"/>
  <c r="O56" i="11"/>
  <c r="O55" i="11" s="1"/>
  <c r="N55" i="11"/>
  <c r="J55" i="11"/>
  <c r="I55" i="11"/>
  <c r="H55" i="11"/>
  <c r="G55" i="11"/>
  <c r="F55" i="11"/>
  <c r="Q54" i="11"/>
  <c r="P54" i="11"/>
  <c r="O54" i="11"/>
  <c r="Q53" i="11"/>
  <c r="Q52" i="11" s="1"/>
  <c r="P53" i="11"/>
  <c r="O53" i="11"/>
  <c r="O52" i="11" s="1"/>
  <c r="P52" i="11"/>
  <c r="N52" i="11"/>
  <c r="M52" i="11"/>
  <c r="L52" i="11"/>
  <c r="K52" i="11"/>
  <c r="J52" i="11"/>
  <c r="I52" i="11"/>
  <c r="H52" i="11"/>
  <c r="G52" i="11"/>
  <c r="F52" i="11"/>
  <c r="Q51" i="11"/>
  <c r="P51" i="11"/>
  <c r="O51" i="11"/>
  <c r="Q50" i="11"/>
  <c r="Q49" i="11" s="1"/>
  <c r="P50" i="11"/>
  <c r="P49" i="11" s="1"/>
  <c r="O50" i="11"/>
  <c r="O49" i="11" s="1"/>
  <c r="N49" i="11"/>
  <c r="M49" i="11"/>
  <c r="L49" i="11"/>
  <c r="K49" i="11"/>
  <c r="J49" i="11"/>
  <c r="I49" i="11"/>
  <c r="H49" i="11"/>
  <c r="G49" i="11"/>
  <c r="F49" i="11"/>
  <c r="Q48" i="11"/>
  <c r="P48" i="11"/>
  <c r="O48" i="11"/>
  <c r="Q47" i="11"/>
  <c r="P47" i="11"/>
  <c r="O47" i="11"/>
  <c r="Q46" i="11"/>
  <c r="P46" i="11"/>
  <c r="O46" i="11"/>
  <c r="Q45" i="11"/>
  <c r="P45" i="11"/>
  <c r="O45" i="11"/>
  <c r="Q44" i="11"/>
  <c r="P44" i="11"/>
  <c r="P43" i="11" s="1"/>
  <c r="O44" i="11"/>
  <c r="O43" i="11" s="1"/>
  <c r="Q43" i="11"/>
  <c r="N43" i="11"/>
  <c r="N40" i="11" s="1"/>
  <c r="M43" i="11"/>
  <c r="L43" i="11"/>
  <c r="K43" i="11"/>
  <c r="K40" i="11" s="1"/>
  <c r="K9" i="11" s="1"/>
  <c r="J43" i="11"/>
  <c r="J40" i="11" s="1"/>
  <c r="I43" i="11"/>
  <c r="I40" i="11" s="1"/>
  <c r="H43" i="11"/>
  <c r="G43" i="11"/>
  <c r="G40" i="11" s="1"/>
  <c r="G9" i="11" s="1"/>
  <c r="F43" i="11"/>
  <c r="F40" i="11" s="1"/>
  <c r="Q42" i="11"/>
  <c r="Q41" i="11" s="1"/>
  <c r="P42" i="11"/>
  <c r="O42" i="11"/>
  <c r="O41" i="11" s="1"/>
  <c r="P41" i="11"/>
  <c r="N41" i="11"/>
  <c r="M41" i="11"/>
  <c r="L41" i="11"/>
  <c r="K41" i="11"/>
  <c r="J41" i="11"/>
  <c r="I41" i="11"/>
  <c r="H41" i="11"/>
  <c r="G41" i="11"/>
  <c r="F41" i="11"/>
  <c r="H40" i="11"/>
  <c r="Q39" i="11"/>
  <c r="Q38" i="11" s="1"/>
  <c r="Q37" i="11" s="1"/>
  <c r="P39" i="11"/>
  <c r="P38" i="11" s="1"/>
  <c r="P37" i="11" s="1"/>
  <c r="O39" i="11"/>
  <c r="O38" i="11"/>
  <c r="N38" i="11"/>
  <c r="M38" i="11"/>
  <c r="L38" i="11"/>
  <c r="K38" i="11"/>
  <c r="J38" i="11"/>
  <c r="I38" i="11"/>
  <c r="H38" i="11"/>
  <c r="G38" i="11"/>
  <c r="F38" i="11"/>
  <c r="O37" i="11"/>
  <c r="N37" i="11"/>
  <c r="M37" i="11"/>
  <c r="L37" i="11"/>
  <c r="K37" i="11"/>
  <c r="J37" i="11"/>
  <c r="I37" i="11"/>
  <c r="H37" i="11"/>
  <c r="G37" i="11"/>
  <c r="F37" i="11"/>
  <c r="Q36" i="11"/>
  <c r="P36" i="11"/>
  <c r="O36" i="11"/>
  <c r="Q35" i="11"/>
  <c r="P35" i="11"/>
  <c r="O35" i="11"/>
  <c r="Q34" i="11"/>
  <c r="Q33" i="11" s="1"/>
  <c r="Q32" i="11" s="1"/>
  <c r="P34" i="11"/>
  <c r="O34" i="11"/>
  <c r="O33" i="11" s="1"/>
  <c r="O32" i="11" s="1"/>
  <c r="P33" i="11"/>
  <c r="N33" i="11"/>
  <c r="M33" i="11"/>
  <c r="L33" i="11"/>
  <c r="K33" i="11"/>
  <c r="J33" i="11"/>
  <c r="I33" i="11"/>
  <c r="H33" i="11"/>
  <c r="G33" i="11"/>
  <c r="F33" i="11"/>
  <c r="P32" i="11"/>
  <c r="N32" i="11"/>
  <c r="M32" i="11"/>
  <c r="L32" i="11"/>
  <c r="K32" i="11"/>
  <c r="J32" i="11"/>
  <c r="I32" i="11"/>
  <c r="H32" i="11"/>
  <c r="G32" i="11"/>
  <c r="F32" i="11"/>
  <c r="Q31" i="11"/>
  <c r="Q30" i="11" s="1"/>
  <c r="Q29" i="11" s="1"/>
  <c r="P31" i="11"/>
  <c r="P30" i="11" s="1"/>
  <c r="P29" i="11" s="1"/>
  <c r="O31" i="11"/>
  <c r="O30" i="11"/>
  <c r="N30" i="11"/>
  <c r="M30" i="11"/>
  <c r="L30" i="11"/>
  <c r="K30" i="11"/>
  <c r="J30" i="11"/>
  <c r="I30" i="11"/>
  <c r="H30" i="11"/>
  <c r="G30" i="11"/>
  <c r="F30" i="11"/>
  <c r="O29" i="11"/>
  <c r="N29" i="11"/>
  <c r="M29" i="11"/>
  <c r="L29" i="11"/>
  <c r="K29" i="11"/>
  <c r="J29" i="11"/>
  <c r="I29" i="11"/>
  <c r="H29" i="11"/>
  <c r="G29" i="11"/>
  <c r="F29" i="11"/>
  <c r="Q28" i="11"/>
  <c r="P28" i="11"/>
  <c r="O28" i="11"/>
  <c r="Q27" i="11"/>
  <c r="P27" i="11"/>
  <c r="O27" i="11"/>
  <c r="Q26" i="11"/>
  <c r="P26" i="11"/>
  <c r="O26" i="11"/>
  <c r="Q25" i="11"/>
  <c r="P25" i="11"/>
  <c r="O25" i="11"/>
  <c r="Q24" i="11"/>
  <c r="P24" i="11"/>
  <c r="O24" i="11"/>
  <c r="Q23" i="11"/>
  <c r="P23" i="11"/>
  <c r="O23" i="11"/>
  <c r="Q22" i="11"/>
  <c r="Q21" i="11" s="1"/>
  <c r="P22" i="11"/>
  <c r="O22" i="11"/>
  <c r="O21" i="11" s="1"/>
  <c r="O18" i="11" s="1"/>
  <c r="P21" i="11"/>
  <c r="N21" i="11"/>
  <c r="N18" i="11" s="1"/>
  <c r="M21" i="11"/>
  <c r="M18" i="11" s="1"/>
  <c r="L21" i="11"/>
  <c r="L18" i="11" s="1"/>
  <c r="K21" i="11"/>
  <c r="J21" i="11"/>
  <c r="J18" i="11" s="1"/>
  <c r="I21" i="11"/>
  <c r="I18" i="11" s="1"/>
  <c r="H21" i="11"/>
  <c r="H18" i="11" s="1"/>
  <c r="G21" i="11"/>
  <c r="F21" i="11"/>
  <c r="F18" i="11" s="1"/>
  <c r="Q20" i="11"/>
  <c r="Q19" i="11" s="1"/>
  <c r="P20" i="11"/>
  <c r="P19" i="11" s="1"/>
  <c r="P18" i="11" s="1"/>
  <c r="O20" i="11"/>
  <c r="O19" i="11"/>
  <c r="N19" i="11"/>
  <c r="M19" i="11"/>
  <c r="L19" i="11"/>
  <c r="K19" i="11"/>
  <c r="J19" i="11"/>
  <c r="I19" i="11"/>
  <c r="H19" i="11"/>
  <c r="G19" i="11"/>
  <c r="F19" i="11"/>
  <c r="K18" i="11"/>
  <c r="G18" i="11"/>
  <c r="Q17" i="11"/>
  <c r="P17" i="11"/>
  <c r="O17" i="11"/>
  <c r="Q16" i="11"/>
  <c r="P16" i="11"/>
  <c r="O16" i="11"/>
  <c r="Q15" i="11"/>
  <c r="Q14" i="11" s="1"/>
  <c r="Q13" i="11" s="1"/>
  <c r="P15" i="11"/>
  <c r="O15" i="11"/>
  <c r="O14" i="11" s="1"/>
  <c r="O13" i="11" s="1"/>
  <c r="P14" i="11"/>
  <c r="N14" i="11"/>
  <c r="M14" i="11"/>
  <c r="L14" i="11"/>
  <c r="K14" i="11"/>
  <c r="J14" i="11"/>
  <c r="I14" i="11"/>
  <c r="H14" i="11"/>
  <c r="G14" i="11"/>
  <c r="F14" i="11"/>
  <c r="P13" i="11"/>
  <c r="N13" i="11"/>
  <c r="M13" i="11"/>
  <c r="L13" i="11"/>
  <c r="K13" i="11"/>
  <c r="J13" i="11"/>
  <c r="I13" i="11"/>
  <c r="H13" i="11"/>
  <c r="G13" i="11"/>
  <c r="F13" i="11"/>
  <c r="Q12" i="11"/>
  <c r="Q11" i="11" s="1"/>
  <c r="Q10" i="11" s="1"/>
  <c r="P12" i="11"/>
  <c r="P11" i="11" s="1"/>
  <c r="P10" i="11" s="1"/>
  <c r="O12" i="11"/>
  <c r="O11" i="11"/>
  <c r="N11" i="11"/>
  <c r="M11" i="11"/>
  <c r="L11" i="11"/>
  <c r="K11" i="11"/>
  <c r="J11" i="11"/>
  <c r="I11" i="11"/>
  <c r="H11" i="11"/>
  <c r="G11" i="11"/>
  <c r="F11" i="11"/>
  <c r="O10" i="11"/>
  <c r="N10" i="11"/>
  <c r="M10" i="11"/>
  <c r="L10" i="11"/>
  <c r="K10" i="11"/>
  <c r="J10" i="11"/>
  <c r="I10" i="11"/>
  <c r="H10" i="11"/>
  <c r="G10" i="11"/>
  <c r="F10" i="11"/>
  <c r="F9" i="11" l="1"/>
  <c r="O40" i="11"/>
  <c r="O76" i="11"/>
  <c r="H9" i="11"/>
  <c r="L9" i="11"/>
  <c r="I9" i="11"/>
  <c r="M9" i="11"/>
  <c r="Q18" i="11"/>
  <c r="Q40" i="11"/>
  <c r="M40" i="11"/>
  <c r="P40" i="11"/>
  <c r="P55" i="11"/>
  <c r="Q76" i="11"/>
  <c r="P76" i="11"/>
  <c r="P208" i="11"/>
  <c r="Q147" i="11"/>
  <c r="Q119" i="11" s="1"/>
  <c r="P161" i="11"/>
  <c r="O161" i="11"/>
  <c r="Q208" i="11"/>
  <c r="O138" i="11"/>
  <c r="P138" i="11"/>
  <c r="P119" i="11" s="1"/>
  <c r="F208" i="11"/>
  <c r="J208" i="11"/>
  <c r="J9" i="11" s="1"/>
  <c r="N208" i="11"/>
  <c r="N9" i="11" s="1"/>
  <c r="P215" i="11"/>
  <c r="O220" i="11"/>
  <c r="O219" i="11" s="1"/>
  <c r="Q232" i="11"/>
  <c r="Q231" i="11" s="1"/>
  <c r="Q268" i="11"/>
  <c r="Q262" i="11" s="1"/>
  <c r="P273" i="11"/>
  <c r="P272" i="11" s="1"/>
  <c r="Q295" i="11"/>
  <c r="O123" i="11"/>
  <c r="O119" i="11" s="1"/>
  <c r="I119" i="11"/>
  <c r="M119" i="11"/>
  <c r="O144" i="11"/>
  <c r="O150" i="11"/>
  <c r="P150" i="11"/>
  <c r="P157" i="11"/>
  <c r="Q157" i="11"/>
  <c r="O170" i="11"/>
  <c r="P170" i="11"/>
  <c r="P188" i="11"/>
  <c r="P187" i="11" s="1"/>
  <c r="P193" i="11"/>
  <c r="O200" i="11"/>
  <c r="Q215" i="11"/>
  <c r="P220" i="11"/>
  <c r="P219" i="11" s="1"/>
  <c r="O251" i="11"/>
  <c r="P256" i="11"/>
  <c r="P251" i="11" s="1"/>
  <c r="O262" i="11"/>
  <c r="P262" i="11"/>
  <c r="O9" i="11" l="1"/>
  <c r="P9" i="11"/>
  <c r="Q9" i="11"/>
  <c r="D9" i="8" l="1"/>
  <c r="D8" i="6" l="1"/>
  <c r="C8" i="6"/>
  <c r="C7" i="6" s="1"/>
  <c r="D7" i="6"/>
  <c r="E47" i="8" l="1"/>
  <c r="O71" i="8" l="1"/>
  <c r="O70" i="8" s="1"/>
  <c r="O69" i="8" s="1"/>
  <c r="N71" i="8"/>
  <c r="N70" i="8" s="1"/>
  <c r="N69" i="8" s="1"/>
  <c r="M71" i="8"/>
  <c r="M70" i="8" s="1"/>
  <c r="M69" i="8" s="1"/>
  <c r="O68" i="8"/>
  <c r="N68" i="8"/>
  <c r="M68" i="8"/>
  <c r="O67" i="8"/>
  <c r="N67" i="8"/>
  <c r="M67" i="8"/>
  <c r="O64" i="8"/>
  <c r="O63" i="8" s="1"/>
  <c r="O62" i="8" s="1"/>
  <c r="N64" i="8"/>
  <c r="M64" i="8"/>
  <c r="M63" i="8" s="1"/>
  <c r="M62" i="8" s="1"/>
  <c r="O61" i="8"/>
  <c r="N61" i="8"/>
  <c r="N60" i="8" s="1"/>
  <c r="N59" i="8" s="1"/>
  <c r="M61" i="8"/>
  <c r="M60" i="8" s="1"/>
  <c r="M59" i="8" s="1"/>
  <c r="O58" i="8"/>
  <c r="O57" i="8" s="1"/>
  <c r="N58" i="8"/>
  <c r="N57" i="8" s="1"/>
  <c r="M58" i="8"/>
  <c r="M57" i="8" s="1"/>
  <c r="O56" i="8"/>
  <c r="N56" i="8"/>
  <c r="N55" i="8" s="1"/>
  <c r="M56" i="8"/>
  <c r="M55" i="8" s="1"/>
  <c r="O54" i="8"/>
  <c r="N54" i="8"/>
  <c r="N53" i="8" s="1"/>
  <c r="M54" i="8"/>
  <c r="M53" i="8" s="1"/>
  <c r="O51" i="8"/>
  <c r="N51" i="8"/>
  <c r="M51" i="8"/>
  <c r="O49" i="8"/>
  <c r="N49" i="8"/>
  <c r="M49" i="8"/>
  <c r="M48" i="8" s="1"/>
  <c r="M47" i="8" s="1"/>
  <c r="O46" i="8"/>
  <c r="N46" i="8"/>
  <c r="N45" i="8" s="1"/>
  <c r="M46" i="8"/>
  <c r="M45" i="8" s="1"/>
  <c r="O44" i="8"/>
  <c r="N44" i="8"/>
  <c r="M44" i="8"/>
  <c r="O43" i="8"/>
  <c r="N43" i="8"/>
  <c r="M43" i="8"/>
  <c r="O42" i="8"/>
  <c r="N42" i="8"/>
  <c r="M42" i="8"/>
  <c r="O40" i="8"/>
  <c r="N40" i="8"/>
  <c r="M40" i="8"/>
  <c r="O39" i="8"/>
  <c r="N39" i="8"/>
  <c r="M39" i="8"/>
  <c r="O38" i="8"/>
  <c r="N38" i="8"/>
  <c r="M38" i="8"/>
  <c r="O37" i="8"/>
  <c r="N37" i="8"/>
  <c r="M37" i="8"/>
  <c r="O35" i="8"/>
  <c r="N35" i="8"/>
  <c r="M35" i="8"/>
  <c r="O34" i="8"/>
  <c r="N34" i="8"/>
  <c r="M34" i="8"/>
  <c r="O33" i="8"/>
  <c r="N33" i="8"/>
  <c r="M33" i="8"/>
  <c r="O32" i="8"/>
  <c r="N32" i="8"/>
  <c r="M32" i="8"/>
  <c r="O31" i="8"/>
  <c r="N31" i="8"/>
  <c r="M31" i="8"/>
  <c r="O30" i="8"/>
  <c r="N30" i="8"/>
  <c r="M30" i="8"/>
  <c r="O29" i="8"/>
  <c r="N29" i="8"/>
  <c r="M29" i="8"/>
  <c r="O28" i="8"/>
  <c r="N28" i="8"/>
  <c r="M28" i="8"/>
  <c r="O26" i="8"/>
  <c r="N26" i="8"/>
  <c r="N24" i="8" s="1"/>
  <c r="M26" i="8"/>
  <c r="O25" i="8"/>
  <c r="N25" i="8"/>
  <c r="M25" i="8"/>
  <c r="O23" i="8"/>
  <c r="N23" i="8"/>
  <c r="M23" i="8"/>
  <c r="O22" i="8"/>
  <c r="N22" i="8"/>
  <c r="M22" i="8"/>
  <c r="O21" i="8"/>
  <c r="N21" i="8"/>
  <c r="M21" i="8"/>
  <c r="O20" i="8"/>
  <c r="N20" i="8"/>
  <c r="M20" i="8"/>
  <c r="O19" i="8"/>
  <c r="N19" i="8"/>
  <c r="M19" i="8"/>
  <c r="O18" i="8"/>
  <c r="N18" i="8"/>
  <c r="M18" i="8"/>
  <c r="O15" i="8"/>
  <c r="O13" i="8" s="1"/>
  <c r="N15" i="8"/>
  <c r="N13" i="8" s="1"/>
  <c r="M15" i="8"/>
  <c r="O14" i="8"/>
  <c r="N14" i="8"/>
  <c r="M14" i="8"/>
  <c r="N12" i="8"/>
  <c r="O12" i="8"/>
  <c r="O11" i="8" s="1"/>
  <c r="M12" i="8"/>
  <c r="O66" i="8"/>
  <c r="O65" i="8" s="1"/>
  <c r="N63" i="8"/>
  <c r="N62" i="8" s="1"/>
  <c r="O60" i="8"/>
  <c r="O59" i="8" s="1"/>
  <c r="O55" i="8"/>
  <c r="O53" i="8"/>
  <c r="O45" i="8"/>
  <c r="N11" i="8"/>
  <c r="M11" i="8"/>
  <c r="L70" i="8"/>
  <c r="L69" i="8" s="1"/>
  <c r="K70" i="8"/>
  <c r="J70" i="8"/>
  <c r="J69" i="8" s="1"/>
  <c r="K69" i="8"/>
  <c r="L66" i="8"/>
  <c r="L65" i="8" s="1"/>
  <c r="K66" i="8"/>
  <c r="K65" i="8" s="1"/>
  <c r="J66" i="8"/>
  <c r="J65" i="8" s="1"/>
  <c r="L63" i="8"/>
  <c r="L62" i="8" s="1"/>
  <c r="K63" i="8"/>
  <c r="K62" i="8" s="1"/>
  <c r="J63" i="8"/>
  <c r="J62" i="8" s="1"/>
  <c r="L60" i="8"/>
  <c r="L59" i="8" s="1"/>
  <c r="K60" i="8"/>
  <c r="K59" i="8" s="1"/>
  <c r="J60" i="8"/>
  <c r="J59" i="8" s="1"/>
  <c r="L57" i="8"/>
  <c r="K57" i="8"/>
  <c r="J57" i="8"/>
  <c r="L55" i="8"/>
  <c r="K55" i="8"/>
  <c r="J55" i="8"/>
  <c r="L53" i="8"/>
  <c r="K53" i="8"/>
  <c r="J53" i="8"/>
  <c r="L48" i="8"/>
  <c r="L47" i="8" s="1"/>
  <c r="K48" i="8"/>
  <c r="K47" i="8" s="1"/>
  <c r="J48" i="8"/>
  <c r="J47" i="8" s="1"/>
  <c r="L45" i="8"/>
  <c r="K45" i="8"/>
  <c r="J45" i="8"/>
  <c r="L41" i="8"/>
  <c r="K41" i="8"/>
  <c r="J41" i="8"/>
  <c r="L36" i="8"/>
  <c r="K36" i="8"/>
  <c r="J36" i="8"/>
  <c r="L27" i="8"/>
  <c r="K27" i="8"/>
  <c r="J27" i="8"/>
  <c r="L24" i="8"/>
  <c r="K24" i="8"/>
  <c r="J24" i="8"/>
  <c r="L17" i="8"/>
  <c r="K17" i="8"/>
  <c r="J17" i="8"/>
  <c r="L13" i="8"/>
  <c r="K13" i="8"/>
  <c r="J13" i="8"/>
  <c r="L11" i="8"/>
  <c r="L10" i="8" s="1"/>
  <c r="K11" i="8"/>
  <c r="J11" i="8"/>
  <c r="O24" i="8" l="1"/>
  <c r="M66" i="8"/>
  <c r="M65" i="8" s="1"/>
  <c r="N66" i="8"/>
  <c r="N65" i="8" s="1"/>
  <c r="N48" i="8"/>
  <c r="N47" i="8" s="1"/>
  <c r="M41" i="8"/>
  <c r="O41" i="8"/>
  <c r="O36" i="8"/>
  <c r="N36" i="8"/>
  <c r="N17" i="8"/>
  <c r="J16" i="8"/>
  <c r="K10" i="8"/>
  <c r="J52" i="8"/>
  <c r="O52" i="8"/>
  <c r="K52" i="8"/>
  <c r="L52" i="8"/>
  <c r="N41" i="8"/>
  <c r="K16" i="8"/>
  <c r="L16" i="8"/>
  <c r="J10" i="8"/>
  <c r="M52" i="8"/>
  <c r="N52" i="8"/>
  <c r="O48" i="8"/>
  <c r="O47" i="8" s="1"/>
  <c r="M36" i="8"/>
  <c r="M27" i="8"/>
  <c r="O27" i="8"/>
  <c r="N27" i="8"/>
  <c r="M24" i="8"/>
  <c r="O17" i="8"/>
  <c r="M17" i="8"/>
  <c r="N10" i="8"/>
  <c r="M13" i="8"/>
  <c r="M10" i="8" s="1"/>
  <c r="O10" i="8"/>
  <c r="N16" i="8" l="1"/>
  <c r="N9" i="8" s="1"/>
  <c r="L9" i="8"/>
  <c r="K9" i="8"/>
  <c r="J9" i="8"/>
  <c r="M16" i="8"/>
  <c r="M9" i="8" s="1"/>
  <c r="O16" i="8"/>
  <c r="O9" i="8" s="1"/>
  <c r="I70" i="8" l="1"/>
  <c r="I69" i="8" s="1"/>
  <c r="H70" i="8"/>
  <c r="H69" i="8" s="1"/>
  <c r="G70" i="8"/>
  <c r="G69" i="8" s="1"/>
  <c r="F70" i="8"/>
  <c r="F69" i="8" s="1"/>
  <c r="E70" i="8"/>
  <c r="E69" i="8" s="1"/>
  <c r="I66" i="8"/>
  <c r="I65" i="8" s="1"/>
  <c r="H66" i="8"/>
  <c r="H65" i="8" s="1"/>
  <c r="G66" i="8"/>
  <c r="G65" i="8" s="1"/>
  <c r="F66" i="8"/>
  <c r="F65" i="8" s="1"/>
  <c r="E66" i="8"/>
  <c r="E65" i="8" s="1"/>
  <c r="I63" i="8"/>
  <c r="I62" i="8" s="1"/>
  <c r="H63" i="8"/>
  <c r="H62" i="8" s="1"/>
  <c r="G63" i="8"/>
  <c r="G62" i="8" s="1"/>
  <c r="F63" i="8"/>
  <c r="F62" i="8" s="1"/>
  <c r="E63" i="8"/>
  <c r="E62" i="8" s="1"/>
  <c r="I60" i="8"/>
  <c r="I59" i="8" s="1"/>
  <c r="H60" i="8"/>
  <c r="H59" i="8" s="1"/>
  <c r="G60" i="8"/>
  <c r="G59" i="8" s="1"/>
  <c r="F60" i="8"/>
  <c r="F59" i="8" s="1"/>
  <c r="E60" i="8"/>
  <c r="E59" i="8" s="1"/>
  <c r="I57" i="8"/>
  <c r="H57" i="8"/>
  <c r="G57" i="8"/>
  <c r="F57" i="8"/>
  <c r="E57" i="8"/>
  <c r="I55" i="8"/>
  <c r="H55" i="8"/>
  <c r="G55" i="8"/>
  <c r="F55" i="8"/>
  <c r="E55" i="8"/>
  <c r="I53" i="8"/>
  <c r="H53" i="8"/>
  <c r="G53" i="8"/>
  <c r="F53" i="8"/>
  <c r="E53" i="8"/>
  <c r="I48" i="8"/>
  <c r="I47" i="8" s="1"/>
  <c r="H48" i="8"/>
  <c r="H47" i="8" s="1"/>
  <c r="G48" i="8"/>
  <c r="G47" i="8" s="1"/>
  <c r="F48" i="8"/>
  <c r="F47" i="8" s="1"/>
  <c r="E48" i="8"/>
  <c r="I45" i="8"/>
  <c r="H45" i="8"/>
  <c r="G45" i="8"/>
  <c r="F45" i="8"/>
  <c r="E45" i="8"/>
  <c r="I41" i="8"/>
  <c r="H41" i="8"/>
  <c r="G41" i="8"/>
  <c r="F41" i="8"/>
  <c r="E41" i="8"/>
  <c r="I36" i="8"/>
  <c r="H36" i="8"/>
  <c r="G36" i="8"/>
  <c r="F36" i="8"/>
  <c r="E36" i="8"/>
  <c r="I27" i="8"/>
  <c r="H27" i="8"/>
  <c r="G27" i="8"/>
  <c r="F27" i="8"/>
  <c r="E27" i="8"/>
  <c r="I24" i="8"/>
  <c r="H24" i="8"/>
  <c r="G24" i="8"/>
  <c r="F24" i="8"/>
  <c r="E24" i="8"/>
  <c r="I17" i="8"/>
  <c r="H17" i="8"/>
  <c r="G17" i="8"/>
  <c r="F17" i="8"/>
  <c r="E17" i="8"/>
  <c r="I13" i="8"/>
  <c r="H13" i="8"/>
  <c r="G13" i="8"/>
  <c r="F13" i="8"/>
  <c r="E13" i="8"/>
  <c r="I11" i="8"/>
  <c r="H11" i="8"/>
  <c r="G11" i="8"/>
  <c r="F11" i="8"/>
  <c r="E11" i="8"/>
  <c r="D70" i="8"/>
  <c r="D69" i="8" s="1"/>
  <c r="D66" i="8"/>
  <c r="D65" i="8" s="1"/>
  <c r="D63" i="8"/>
  <c r="D62" i="8" s="1"/>
  <c r="D60" i="8"/>
  <c r="D59" i="8" s="1"/>
  <c r="D57" i="8"/>
  <c r="D55" i="8"/>
  <c r="D53" i="8"/>
  <c r="D48" i="8"/>
  <c r="D47" i="8" s="1"/>
  <c r="D45" i="8"/>
  <c r="D41" i="8"/>
  <c r="D36" i="8"/>
  <c r="D27" i="8"/>
  <c r="D24" i="8"/>
  <c r="D17" i="8"/>
  <c r="D13" i="8"/>
  <c r="D11" i="8"/>
  <c r="K10" i="6" l="1"/>
  <c r="F10" i="6"/>
  <c r="M10" i="6"/>
  <c r="G10" i="6"/>
  <c r="H10" i="8"/>
  <c r="F10" i="8"/>
  <c r="F16" i="8"/>
  <c r="D10" i="8"/>
  <c r="G16" i="8"/>
  <c r="H52" i="8"/>
  <c r="D52" i="8"/>
  <c r="E52" i="8"/>
  <c r="I52" i="8"/>
  <c r="G10" i="8"/>
  <c r="E16" i="8"/>
  <c r="I16" i="8"/>
  <c r="G52" i="8"/>
  <c r="H16" i="8"/>
  <c r="F52" i="8"/>
  <c r="E10" i="8"/>
  <c r="I10" i="8"/>
  <c r="D16" i="8"/>
  <c r="E10" i="6" l="1"/>
  <c r="G9" i="6"/>
  <c r="E9" i="6"/>
  <c r="F9" i="6"/>
  <c r="L9" i="6"/>
  <c r="L10" i="6"/>
  <c r="F9" i="8"/>
  <c r="G9" i="8"/>
  <c r="E8" i="6" s="1"/>
  <c r="E9" i="8"/>
  <c r="H9" i="8"/>
  <c r="F8" i="6" s="1"/>
  <c r="I9" i="8"/>
  <c r="G8" i="6" s="1"/>
  <c r="E7" i="6" l="1"/>
  <c r="M9" i="6"/>
  <c r="K9" i="6"/>
  <c r="K7" i="6" s="1"/>
  <c r="L7" i="6"/>
  <c r="O7" i="6" l="1"/>
  <c r="N7" i="6"/>
  <c r="G7" i="6"/>
  <c r="M7" i="6"/>
  <c r="F7" i="6"/>
  <c r="P7" i="6" l="1"/>
  <c r="M33" i="3"/>
  <c r="M19" i="3" s="1"/>
  <c r="L33" i="3"/>
  <c r="L19" i="3" s="1"/>
  <c r="K33" i="3"/>
  <c r="K19" i="3" s="1"/>
  <c r="J33" i="3"/>
  <c r="J19" i="3" s="1"/>
  <c r="Q31" i="3"/>
  <c r="Q29" i="3" s="1"/>
  <c r="P31" i="3"/>
  <c r="O31" i="3"/>
  <c r="L30" i="3"/>
  <c r="L16" i="3" s="1"/>
  <c r="K30" i="3"/>
  <c r="K16" i="3" s="1"/>
  <c r="J30" i="3"/>
  <c r="N28" i="3"/>
  <c r="N33" i="3" s="1"/>
  <c r="N19" i="3" s="1"/>
  <c r="Q26" i="3"/>
  <c r="Q12" i="3" s="1"/>
  <c r="P26" i="3"/>
  <c r="P12" i="3" s="1"/>
  <c r="O26" i="3"/>
  <c r="O12" i="3" s="1"/>
  <c r="L26" i="3"/>
  <c r="L12" i="3" s="1"/>
  <c r="K26" i="3"/>
  <c r="K12" i="3" s="1"/>
  <c r="J26" i="3"/>
  <c r="J12" i="3" s="1"/>
  <c r="I26" i="3"/>
  <c r="I12" i="3" s="1"/>
  <c r="H26" i="3"/>
  <c r="H12" i="3" s="1"/>
  <c r="G26" i="3"/>
  <c r="G12" i="3" s="1"/>
  <c r="F26" i="3"/>
  <c r="F12" i="3" s="1"/>
  <c r="E26" i="3"/>
  <c r="E12" i="3" s="1"/>
  <c r="D26" i="3"/>
  <c r="D12" i="3" s="1"/>
  <c r="C26" i="3"/>
  <c r="C12" i="3" s="1"/>
  <c r="B26" i="3"/>
  <c r="B12" i="3" s="1"/>
  <c r="M20" i="3"/>
  <c r="L20" i="3"/>
  <c r="Q18" i="3"/>
  <c r="P18" i="3"/>
  <c r="O18" i="3"/>
  <c r="N18" i="3"/>
  <c r="M18" i="3"/>
  <c r="L18" i="3"/>
  <c r="N17" i="3"/>
  <c r="M17" i="3"/>
  <c r="L17" i="3"/>
  <c r="K17" i="3"/>
  <c r="Q16" i="3"/>
  <c r="P16" i="3"/>
  <c r="O16" i="3"/>
  <c r="N16" i="3"/>
  <c r="M16" i="3"/>
  <c r="N15" i="3"/>
  <c r="M15" i="3"/>
  <c r="L15" i="3"/>
  <c r="K15" i="3"/>
  <c r="J15" i="3"/>
  <c r="N12" i="3"/>
  <c r="M12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B11" i="3"/>
  <c r="Q10" i="3"/>
  <c r="P10" i="3"/>
  <c r="O10" i="3"/>
  <c r="N10" i="3"/>
  <c r="M10" i="3"/>
  <c r="L10" i="3"/>
  <c r="K10" i="3"/>
  <c r="J10" i="3"/>
  <c r="I10" i="3"/>
  <c r="I14" i="3" s="1"/>
  <c r="H10" i="3"/>
  <c r="H14" i="3" s="1"/>
  <c r="G10" i="3"/>
  <c r="G14" i="3" s="1"/>
  <c r="F10" i="3"/>
  <c r="F14" i="3" s="1"/>
  <c r="E10" i="3"/>
  <c r="E14" i="3" s="1"/>
  <c r="D10" i="3"/>
  <c r="D14" i="3" s="1"/>
  <c r="C10" i="3"/>
  <c r="C14" i="3" s="1"/>
  <c r="B10" i="3"/>
  <c r="B14" i="3" s="1"/>
  <c r="Q7" i="3"/>
  <c r="P7" i="3"/>
  <c r="O7" i="3"/>
  <c r="N7" i="3"/>
  <c r="M7" i="3"/>
  <c r="L7" i="3"/>
  <c r="K7" i="3"/>
  <c r="J7" i="3"/>
  <c r="I7" i="3"/>
  <c r="H7" i="3"/>
  <c r="G7" i="3"/>
  <c r="F7" i="3"/>
  <c r="E7" i="3"/>
  <c r="D7" i="3"/>
  <c r="C7" i="3"/>
  <c r="J14" i="3" l="1"/>
  <c r="L14" i="3"/>
  <c r="N14" i="3"/>
  <c r="Q17" i="3"/>
  <c r="Q28" i="3"/>
  <c r="Q15" i="3"/>
  <c r="O29" i="3"/>
  <c r="O17" i="3"/>
  <c r="M14" i="3"/>
  <c r="K14" i="3"/>
  <c r="P29" i="3"/>
  <c r="P17" i="3"/>
  <c r="Q33" i="3" l="1"/>
  <c r="Q19" i="3" s="1"/>
  <c r="Q14" i="3"/>
  <c r="P28" i="3"/>
  <c r="P15" i="3"/>
  <c r="O28" i="3"/>
  <c r="O15" i="3"/>
  <c r="O14" i="3" l="1"/>
  <c r="O33" i="3"/>
  <c r="O19" i="3" s="1"/>
  <c r="P33" i="3"/>
  <c r="P19" i="3" s="1"/>
  <c r="P14" i="3"/>
</calcChain>
</file>

<file path=xl/sharedStrings.xml><?xml version="1.0" encoding="utf-8"?>
<sst xmlns="http://schemas.openxmlformats.org/spreadsheetml/2006/main" count="950" uniqueCount="530">
  <si>
    <t xml:space="preserve"> ԸՆԴԱՄԵՆԸ</t>
  </si>
  <si>
    <t xml:space="preserve"> Հանրապետության նախագահի աշխատակազմ</t>
  </si>
  <si>
    <t xml:space="preserve"> 1154</t>
  </si>
  <si>
    <t xml:space="preserve"> Հանրապետության նախագահի լիազորությունների իրականացման ապահովում</t>
  </si>
  <si>
    <t xml:space="preserve"> 31001</t>
  </si>
  <si>
    <t xml:space="preserve"> Հանրապետության նախագահի աշխատակազմի տեխնիկական հագեցվածության բարելավում</t>
  </si>
  <si>
    <t xml:space="preserve"> ՀՀ Ազգային ժողով</t>
  </si>
  <si>
    <t xml:space="preserve"> 1024</t>
  </si>
  <si>
    <t xml:space="preserve"> ՀՀ Ազգային ժողովի լիազորությունների իրականացման ապահովում</t>
  </si>
  <si>
    <t xml:space="preserve"> 11002</t>
  </si>
  <si>
    <t xml:space="preserve"> 11003</t>
  </si>
  <si>
    <t xml:space="preserve"> 12001</t>
  </si>
  <si>
    <t xml:space="preserve"> Ազգային ժողովի տեխնիկական հագեցվածության բարելավում</t>
  </si>
  <si>
    <t xml:space="preserve"> ՀՀ վարչապետի աշխատակազմ</t>
  </si>
  <si>
    <t xml:space="preserve"> 1018</t>
  </si>
  <si>
    <t xml:space="preserve"> Պետական հատվածի արդիականացման ծրագիր</t>
  </si>
  <si>
    <t xml:space="preserve"> 32001</t>
  </si>
  <si>
    <t xml:space="preserve"> Համաշխարհային բանկի աջակցությամբ իրականացվող Պետական հատվածի արդիականացման երրորդ  ծրագրի շրջանակներում էլեկտրոնային կառավարման համակարգերի և սարքավորումների ձեռքբերում</t>
  </si>
  <si>
    <t xml:space="preserve"> 32002</t>
  </si>
  <si>
    <t xml:space="preserve"> 12002</t>
  </si>
  <si>
    <t xml:space="preserve"> 1136</t>
  </si>
  <si>
    <t xml:space="preserve"> ՀՀ Վարչապետի լիազորությունների իրականացման ապահովում</t>
  </si>
  <si>
    <t xml:space="preserve"> 11011</t>
  </si>
  <si>
    <t xml:space="preserve"> 31002</t>
  </si>
  <si>
    <t xml:space="preserve"> ՀՀ վարչապետի աշխատակազմի տեխնիկական հագեցվածության բարելավում</t>
  </si>
  <si>
    <t xml:space="preserve"> 31003</t>
  </si>
  <si>
    <t xml:space="preserve"> Համաշխարհային բանկի աջակցությամբ իրականացվող առևտրի և ենթակառուցվածքների զարգացման ծրագրի շրջանակներում շենքերի և շինությունների շինարարություն և հիմնանորոգում</t>
  </si>
  <si>
    <t xml:space="preserve"> 31004</t>
  </si>
  <si>
    <t xml:space="preserve"> Համաշխարհային բանկի աջակցությամբ իրականացվող առևտրի և ենթակառուցվածքների զարգացման ծրագրի շրջանակներում սարքավորումների ձեռքբերում</t>
  </si>
  <si>
    <t xml:space="preserve"> 1213</t>
  </si>
  <si>
    <t xml:space="preserve"> Տեսչական վերահսկողության ծրագիր</t>
  </si>
  <si>
    <t xml:space="preserve">  Բնապահպանության և ընդերքի տեսչական մարմնի կարողությունների զարգացում և տեխնիկական հագեցվածության ապահովում</t>
  </si>
  <si>
    <t xml:space="preserve">  Կրթության տեսչական մարմնի կարողությունների զարգացում և տեխնիկական հագեցվածության ապահովում</t>
  </si>
  <si>
    <t xml:space="preserve"> Շուկայի վերահսկողության տեսչական մարմնի կարողությունների զարգացում և տեխնիկական հագեցվածության ապահովում</t>
  </si>
  <si>
    <t xml:space="preserve"> Քաղաքաշինության, տեխնիկական և հրդեհային անվտանգության տեսչական մարմնի կարողությունների զարգացում և տեխնիկական հագեցվածության ապահովում</t>
  </si>
  <si>
    <t xml:space="preserve"> 31005</t>
  </si>
  <si>
    <t xml:space="preserve"> Առողջապահության և աշխատանքի տեսչական մարմնի կարողությունների զարգացում և տեխնիկական հագեցվածության ապահովում_x000D_
</t>
  </si>
  <si>
    <t xml:space="preserve"> 31006</t>
  </si>
  <si>
    <t xml:space="preserve"> Սննդամթերքի անվտանգության տեսչական մարմնի տեխնիկական հագեցվածության բարելավում</t>
  </si>
  <si>
    <t xml:space="preserve"> ՀՀ սահմանադրական դատարան</t>
  </si>
  <si>
    <t xml:space="preserve"> 1092</t>
  </si>
  <si>
    <t xml:space="preserve"> ՀՀ սահմանադրական դատարանի գործունեության ապահովում</t>
  </si>
  <si>
    <t xml:space="preserve"> Բարձրագույն դատական խորհուրդ</t>
  </si>
  <si>
    <t xml:space="preserve"> 1080</t>
  </si>
  <si>
    <t xml:space="preserve"> Դատական իշխանության գործունեության ապահովում և իրականացում</t>
  </si>
  <si>
    <t xml:space="preserve"> Բարձրագույն դատական խորհրդի տեխնիկական հագեցվածության բարելավում</t>
  </si>
  <si>
    <t xml:space="preserve"> ՀՀ դատախազություն</t>
  </si>
  <si>
    <t xml:space="preserve"> 1087</t>
  </si>
  <si>
    <t xml:space="preserve"> Դատավարական ղեկավարում և դատախազական հսկողություն</t>
  </si>
  <si>
    <t xml:space="preserve"> Դատախազության տեխնիկական հագեցվածության բարելավում</t>
  </si>
  <si>
    <t xml:space="preserve"> ՀՀ տարածքային կառավարման և ենթակառուցվածքների նախարարություն</t>
  </si>
  <si>
    <t xml:space="preserve"> 1001</t>
  </si>
  <si>
    <t xml:space="preserve"> Տարածքային կառավարման ոլորտում քաղաքականության մշակում, ծրագրերի համակարգում և մոնիտորինգի իրականացում</t>
  </si>
  <si>
    <t xml:space="preserve"> ՀՀ տարածքային կառավարման և ենթակառուցվածքների նախարարության կարողությունների զարգացում և տեխնիկական հագեցվածության ապահովում</t>
  </si>
  <si>
    <t xml:space="preserve"> 1004</t>
  </si>
  <si>
    <t xml:space="preserve"> Ոռոգման համակարգի առողջացում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</si>
  <si>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</si>
  <si>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 xml:space="preserve"> Ֆրանսիայի Հանրապետության կառավարության աջակցությամբ իրականացվող Վեդու ջրամբարի կառուցում</t>
  </si>
  <si>
    <t xml:space="preserve"> Գերմանիայի զարգացման վարկերի բանկի աջակցությամբ իրականացվող Ախուրյան գետի ջրային ռեսուրսների ինտեգրված կառավարման ծրագրի շրջանակներում ջրային տնտեսության ենթակառուցվածքների հիմնանորոգում</t>
  </si>
  <si>
    <t xml:space="preserve"> Եվրասիական զարգացման բանկի աջակցությամբ իրականացվող ոռոգման համակարգերի զարգացման ծրագրի շրջանակներում ջրային տնտեսության ենթակառուցվածքների հիմնանորոգում</t>
  </si>
  <si>
    <t xml:space="preserve"> Գերմանիայի զարգացման վարկերի բանկի աջակցությամբ իրականացվող Ախուրյան գետի ջրային ռեսուրսների ինտեգրացված կառավարման ծրագրի երկրորդ փուլի շրջանակներում ջրային տնտեսության ենթակառուցվածքների հիմնանորոգում</t>
  </si>
  <si>
    <t xml:space="preserve"> 31007</t>
  </si>
  <si>
    <t xml:space="preserve"> Ջրային տնտեսության հիդրոտեխնիկական սարքավորումների տեղադրման աշխատանքներ</t>
  </si>
  <si>
    <t xml:space="preserve"> 31010</t>
  </si>
  <si>
    <t xml:space="preserve"> Հեր-Հերի ջրամբարից ինքնահոս ջրատարի կառուցում_x000D_
</t>
  </si>
  <si>
    <t xml:space="preserve"> 1017</t>
  </si>
  <si>
    <t xml:space="preserve"> Որոտան-Արփա-Սևան թունելի ջրային համակարգի կառավարում</t>
  </si>
  <si>
    <t xml:space="preserve"> 1019</t>
  </si>
  <si>
    <t xml:space="preserve"> Սոցիալական ներդրումների և տեղական զարգացման ծրագիր</t>
  </si>
  <si>
    <t xml:space="preserve"> 12003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</si>
  <si>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</si>
  <si>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</si>
  <si>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</si>
  <si>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</si>
  <si>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21003</t>
  </si>
  <si>
    <t xml:space="preserve"> Համաշխարհային բանկի աջակցությամբ իրականացվող կենսական նշանակության ճանապարհային ցանցի բարելավման լրացուցիչ ծրագրի շրջանակներում ավտոճանապարհների բարեկարգման աշխատանքներ</t>
  </si>
  <si>
    <t xml:space="preserve"> 21004</t>
  </si>
  <si>
    <t xml:space="preserve"> Ասիական զարգացման բանկի աջակցությամբ իրականացվող  Մ6 Վանաձոր-Ալավերդի-Վրաստանի սահման միջպետական նշանակության ճանապարհի ծրագրի կառուցում և հիմնանորոգում</t>
  </si>
  <si>
    <t xml:space="preserve"> 21006</t>
  </si>
  <si>
    <t xml:space="preserve"> Ասիական զարգացման բանկի աջակցությամբ իրականացվող Հյուսիս-հարավ միջանցքի զարգացման վարկային ծրագիր, Տրանշ 2</t>
  </si>
  <si>
    <t xml:space="preserve"> 21008</t>
  </si>
  <si>
    <t xml:space="preserve"> Վերակառուցման և զարգացման եվրոպական բանկի աջակցությամբ իրականացվող ՀՀ պետական սահմանի Բագրատաշեն անցման կետի կամրջի վերակառուցման վարկային ծրագիր</t>
  </si>
  <si>
    <t xml:space="preserve"> 21009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</si>
  <si>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</si>
  <si>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 xml:space="preserve"> 21011</t>
  </si>
  <si>
    <t xml:space="preserve"> Ասիական զարգացման բանկի աջակցությամբ իրականացվող Հյուսիս-հարավ միջանցքի զարգացման վարկային ծրագիր, Տրանշ 3</t>
  </si>
  <si>
    <t xml:space="preserve"> 21012</t>
  </si>
  <si>
    <t xml:space="preserve"> Եվրասիական զարգացման բանկի աջակցությամբ իրականացվող Հյուսիս-հարավ միջանցքի զարգացման ծրագիր</t>
  </si>
  <si>
    <t xml:space="preserve"> 21013</t>
  </si>
  <si>
    <t xml:space="preserve"> Համաշխարհային բանկի աջակցությամբ իրականացվող Կենսական նշանակության ճանապարհացանցի բարելավման երկրորդ լրացուցիչ ֆինանսավորման ծրագրի շրջանակներում ավտոճանապարհների բարեկարգման աշխատանքներ</t>
  </si>
  <si>
    <t xml:space="preserve"> 1072</t>
  </si>
  <si>
    <t xml:space="preserve"> Ջրամատակարարաման և ջրահեռացման բարելավում</t>
  </si>
  <si>
    <t xml:space="preserve"> Գերմանիայի զարգացման վարկերի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</si>
  <si>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Եվրոպական ներդրումային բանկի աջակցությամբ իրականացվող ջրամատակարարման և ջրահեռացման ենթակառուցվածքների վերականգնման ծրագրի երրորդ փուլի շրջանակներում ջրամատակարարման և ջրահեռացման ենթակառուցվածքների հիմնանորոգում</t>
  </si>
  <si>
    <t xml:space="preserve"> Եվրոպակական ներդրումային բանկի աջակցությամբ իրականացվող Երևանի ջրամատակարարման բարելավման ծրագրի շրջանակներում ջրամատակարարման և ջրահեռացման ենթակառուցվածքների հիմնանորոգում</t>
  </si>
  <si>
    <t xml:space="preserve"> 1106</t>
  </si>
  <si>
    <t xml:space="preserve"> Միգրացիոն բնագավառում պետական քաղաքականության մշակում և իրականացում</t>
  </si>
  <si>
    <t xml:space="preserve"> Միգրացիոն ծառայության կարողությունների զարգացում և տեխնիկական հագեցվածության ապահովում</t>
  </si>
  <si>
    <t xml:space="preserve"> 1109</t>
  </si>
  <si>
    <t xml:space="preserve"> Ջրային տնտեսության ոլորտում ծրագրերի համակարգում և մոնիտորինգ</t>
  </si>
  <si>
    <t xml:space="preserve"> Ջրային կոմիտեի տեխնիկական հագեցվածության բարելավում</t>
  </si>
  <si>
    <t xml:space="preserve"> 1157</t>
  </si>
  <si>
    <t xml:space="preserve"> Քաղաքային զարգացում</t>
  </si>
  <si>
    <t xml:space="preserve"> 12017</t>
  </si>
  <si>
    <t xml:space="preserve"> Վերակառուցման և զարգացման եվրոպական բանկի աջակցությամբ իրականացվող Գյումրու քաղաքային ճանապարհների  ծրագիր</t>
  </si>
  <si>
    <t xml:space="preserve"> 12020</t>
  </si>
  <si>
    <t xml:space="preserve"> Ասիական զարգացման բանկի աջակցությամբ իրականացվող քաղաքային ենթակառուցվածքների և քաղաքի կայուն զարգացման ներդրումային ծրագրի շրջանակներում ճանապարհային շինարարություն</t>
  </si>
  <si>
    <t xml:space="preserve"> 12021</t>
  </si>
  <si>
    <t xml:space="preserve">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</t>
  </si>
  <si>
    <t xml:space="preserve"> 1176</t>
  </si>
  <si>
    <t xml:space="preserve"> Ավիացիայի բնագավառում վերահսկողության և կանոնակարգման ապահովում</t>
  </si>
  <si>
    <t xml:space="preserve"> ՀՀ քաղաքացիական ավիացիայի կոմիտեի տեխնիկական հագեցվածության բարելավում</t>
  </si>
  <si>
    <t xml:space="preserve"> 1189</t>
  </si>
  <si>
    <t xml:space="preserve"> Դպրոցների սեյսմիկ անվտանգության մակարդակի բարձրացման ծրագիր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</si>
  <si>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</si>
  <si>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 ՀՀ  առողջապահության  նախարարություն</t>
  </si>
  <si>
    <t xml:space="preserve"> 1053</t>
  </si>
  <si>
    <t xml:space="preserve"> Առողջապահության համակարգի արդիականացման և արդյունավետության բարձրացման ծրագիր</t>
  </si>
  <si>
    <t xml:space="preserve"> Համաշխարհային բանկի աջակցությամբ իրականացվող Ոչ վարակիչ հիվանդությունների կանխարգելման և վերահսկման ծրագրի շրջանակներում շենքային պայմանների բարելավում</t>
  </si>
  <si>
    <t xml:space="preserve"> 1126</t>
  </si>
  <si>
    <t xml:space="preserve"> Առողջապահության ոլորտում պետական քաղաքականության մշակում, ծրագրերի համակարգում և մոնիտորինգ</t>
  </si>
  <si>
    <t xml:space="preserve"> ՀՀ  արդարադատության նախարարություն</t>
  </si>
  <si>
    <t xml:space="preserve"> 1057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</si>
  <si>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</si>
  <si>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ՀՀ արդարադատության նախարարության կարողությունների զարգացում և տեխնիկական հագեցվածության ապահովում</t>
  </si>
  <si>
    <t xml:space="preserve"> 1120</t>
  </si>
  <si>
    <t xml:space="preserve"> Քրեակատարողական ծառայություններ</t>
  </si>
  <si>
    <t xml:space="preserve"> ՀՀ արդարադատության նախարարության պրոբացիայի ծառայության կարողությունների զարգացում և տեխնիկական հագեցվածության ապահովում</t>
  </si>
  <si>
    <t xml:space="preserve"> 1182</t>
  </si>
  <si>
    <t xml:space="preserve"> Հարկադիր կատարման ծառայություններ</t>
  </si>
  <si>
    <t xml:space="preserve"> Հարկադիր կատարման ծառայության տեխնիկական հագեցվածության բարելավում</t>
  </si>
  <si>
    <t xml:space="preserve"> ՀՀ էկոնոմիկայի նախարարություն</t>
  </si>
  <si>
    <t xml:space="preserve"> 1058</t>
  </si>
  <si>
    <t xml:space="preserve"> Էկոնոմիկայի ոլորտում պետական քաղաքականության մշակում, ծրագրերի համակարգում և մոնիտորինգ</t>
  </si>
  <si>
    <t xml:space="preserve"> ՀՀ էկոնոմիկայի նախարարության տեխնիկական հագեցվածության բարելավում</t>
  </si>
  <si>
    <t xml:space="preserve"> 1086</t>
  </si>
  <si>
    <t xml:space="preserve"> Գյուղական ենթակառուցվածքների վերականգնում և զարգացում</t>
  </si>
  <si>
    <t xml:space="preserve"> Համաշխարհային բանկի աջակցությամբ իրականացվող Համայնքների գյուղատնտեսական ռեսուրսների կառավարման և մրցունակության երկրորդ ծրագրի շրջանակներում տրանսֆերտների տրամադրում գյուղական ենթակառուցվածքների վերականգնման և/կամ զարգացման նպատակով</t>
  </si>
  <si>
    <t xml:space="preserve"> 1134</t>
  </si>
  <si>
    <t xml:space="preserve"> Ենթակառուցվածքների և գյուղական ֆինանսավորման աջակցություն</t>
  </si>
  <si>
    <t xml:space="preserve"> ՕՊԵԿ զարգացման միջազգային հիմնադրամի աջակցությամբ իրականացվող  «Ենթակառուցվածքների և գյուղական ֆինանսավորման աջակցություն» վարկային ծրագրի շրջանակներում ոռոգման և ջրամատակարարման համակարգերի վերակառուցում</t>
  </si>
  <si>
    <t xml:space="preserve"> 1190</t>
  </si>
  <si>
    <t xml:space="preserve"> Զբոսաշրջության զարգացման ծրագիր</t>
  </si>
  <si>
    <t xml:space="preserve"> Համաշխարհային բանկի աջակցությամբ իրականացվող Տեղական տնտեսության և ենթակառուցվածքների զարգացման  ծրագրի շրջանակներում ՀՀ տարբեր մարզերում զբոսաշրջության հետ կապված ենթակառուցվածքների բարելավմանն ուղղված միջոցառումներ</t>
  </si>
  <si>
    <t xml:space="preserve"> ՀՀ արտաքին գործերի  նախարարություն</t>
  </si>
  <si>
    <t xml:space="preserve"> 1128</t>
  </si>
  <si>
    <t xml:space="preserve"> Օտարերկրյա պետություններում ՀՀ դիվանագիտական ծառայության մարմինների գործունեության կազմակերպում և իրականացում</t>
  </si>
  <si>
    <t xml:space="preserve"> Արտերկրում ՀՀ դեսպանությունների շենքային պայմանների ապահովում</t>
  </si>
  <si>
    <t xml:space="preserve"> 1178</t>
  </si>
  <si>
    <t xml:space="preserve"> Հայաստանի Հանրապետությունում և օտարերկրյա պետություններում արարողակարգային միջոցառումների իրականացում</t>
  </si>
  <si>
    <t xml:space="preserve"> 1071</t>
  </si>
  <si>
    <t xml:space="preserve"> Շրջակա միջավայրի ոլորտում պետական քաղաքականության մշակում, ծրագրերի համակարգում և մոնիտորինգ</t>
  </si>
  <si>
    <t xml:space="preserve"> ՀՀ շրջակա միջավայրի նախարարության տեխնիկական կարողությունների ընդլայնում</t>
  </si>
  <si>
    <t xml:space="preserve"> Անտառների կառավարում</t>
  </si>
  <si>
    <t xml:space="preserve"> ՀՀ շրջակա միջավայրի նախարարության Անտառային կոմիտեի տեխնիկական կարողությունների ընդլայնում</t>
  </si>
  <si>
    <t xml:space="preserve"> ՀՀ շրջակա միջավայրի նախարարության Անտառային կոմիտեի շենքային պայմանների բարելավում</t>
  </si>
  <si>
    <t xml:space="preserve"> Անտառվերականգնման և անտառապատման աշխատանքներ</t>
  </si>
  <si>
    <t xml:space="preserve"> Անտառկառավարման պլանների կազմում</t>
  </si>
  <si>
    <t xml:space="preserve"> 1045</t>
  </si>
  <si>
    <t xml:space="preserve"> Նախնական (արհեստագործական) և միջին մասնագիտական կրթություն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</si>
  <si>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</si>
  <si>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 xml:space="preserve"> 1056</t>
  </si>
  <si>
    <t xml:space="preserve"> Կինեմատոգրաֆիայի ծրագիր</t>
  </si>
  <si>
    <t xml:space="preserve"> 1075</t>
  </si>
  <si>
    <t xml:space="preserve"> Մշակութային ժառանգության ծրագիր</t>
  </si>
  <si>
    <t xml:space="preserve"> Հուշարձանների ամրակայում, նորոգում և վերականգնում</t>
  </si>
  <si>
    <t xml:space="preserve"> 1111</t>
  </si>
  <si>
    <t xml:space="preserve"> Բարձրագույն և հետբուհական մասնագիտական կրթության ծրագիր</t>
  </si>
  <si>
    <t xml:space="preserve"> 1124</t>
  </si>
  <si>
    <t xml:space="preserve"> Գրահրատարակչության և գրադարանների ծրագիր</t>
  </si>
  <si>
    <t xml:space="preserve"> Հանրային գրադարանների նյութատեխնիկական բազայի զարգացում</t>
  </si>
  <si>
    <t xml:space="preserve"> 1130</t>
  </si>
  <si>
    <t xml:space="preserve"> Կրթության, գիտության, մշակույթի և սպորտի  բնագավառի   պետական քաղաքականության մշակում, ծրագրերի համակարգում և մոնիտորինգ</t>
  </si>
  <si>
    <t xml:space="preserve"> ՀՀ կրթության, գիտության, մշակույթի և սպորտի նախարարության կարողությունների զարգացում և տեխնիկական հագեցվածության ապահովում_x000D_
</t>
  </si>
  <si>
    <t xml:space="preserve"> Լեզվի կոմիտեի կարողությունների զարգացում և տեխնիկական հագեցվածության ապահովում_x000D_
</t>
  </si>
  <si>
    <t xml:space="preserve"> 1146</t>
  </si>
  <si>
    <t xml:space="preserve"> Հանրակրթության ծրագիր</t>
  </si>
  <si>
    <t xml:space="preserve"> «Ուսուցչի օրվա» առթիվ  հանրակրթական ուսումնական հաստատությունների մանկավարժներին պարգևատրում</t>
  </si>
  <si>
    <t xml:space="preserve"> 1148</t>
  </si>
  <si>
    <t xml:space="preserve"> Արտադպրոցական դաստիարակության ծրագիր</t>
  </si>
  <si>
    <t xml:space="preserve"> Գրադարանային ֆոնդի համալրում</t>
  </si>
  <si>
    <t xml:space="preserve"> 1162</t>
  </si>
  <si>
    <t xml:space="preserve"> Գիտական և գիտատեխնիկական հետազոտությունների ծրագիր</t>
  </si>
  <si>
    <t xml:space="preserve"> 1163</t>
  </si>
  <si>
    <t xml:space="preserve"> Մասսայական սպորտ</t>
  </si>
  <si>
    <t xml:space="preserve"> Աջակցություն համայնքներին մարզական հաստատությունների շենքային պայմանների բարելավման համար</t>
  </si>
  <si>
    <t xml:space="preserve"> 1168</t>
  </si>
  <si>
    <t xml:space="preserve"> Արվեստների ծրագիր</t>
  </si>
  <si>
    <t xml:space="preserve"> Ներդրումներ թատրոնների շենքերի կապիտալ վերանորոգման համար</t>
  </si>
  <si>
    <t xml:space="preserve"> Ներդրումներ թատրոնների շենքերի կառուցման համար</t>
  </si>
  <si>
    <t xml:space="preserve"> 1183</t>
  </si>
  <si>
    <t xml:space="preserve"> Ապահով դպրոց</t>
  </si>
  <si>
    <t xml:space="preserve"> Կրթական օբյեկտների շենքային պայմանների բարելավում</t>
  </si>
  <si>
    <t xml:space="preserve"> 32003</t>
  </si>
  <si>
    <t xml:space="preserve"> Փոքրաքանակ երեխաներով համալրված հանրակրթական դպրոցների  մոդուլային շենքերի կառուցում</t>
  </si>
  <si>
    <t xml:space="preserve"> 1192</t>
  </si>
  <si>
    <t xml:space="preserve"> Կրթության որակի ապահովում</t>
  </si>
  <si>
    <t xml:space="preserve"> Համաշխարհային բանկի աջակցությամբ իրականացվող «Կրթության բարելավման ծրագիր» ծրագրի շրջանակներում կապիտալ ներդրումներ ավագ, միջնակարգ և հիմնական դպրոցներում և կրթության ոլորտի կազմակերպություններում /ԿՏԱԿ/</t>
  </si>
  <si>
    <t xml:space="preserve"> 1193</t>
  </si>
  <si>
    <t xml:space="preserve"> Համընդհանուր ներառական կրթության համակարգի ներդրում</t>
  </si>
  <si>
    <t xml:space="preserve"> 1196</t>
  </si>
  <si>
    <t xml:space="preserve"> Մարզերի մշակութային զարգացման ծրագիր</t>
  </si>
  <si>
    <t xml:space="preserve"> 1198</t>
  </si>
  <si>
    <t xml:space="preserve"> Մշակութային և գեղագիտական դաստիարակության ծրագիր</t>
  </si>
  <si>
    <t xml:space="preserve"> Երաժշտական և արվեստի դպրոցների համար երաժշտական գործիքների ձեռքբերում</t>
  </si>
  <si>
    <t xml:space="preserve"> ՀՀ  պաշտպանության  նախարարություն</t>
  </si>
  <si>
    <t xml:space="preserve"> 1169</t>
  </si>
  <si>
    <t xml:space="preserve"> ՀՀ պաշտպանության ապահովում</t>
  </si>
  <si>
    <t xml:space="preserve"> ՀՀ պաշտպանության նախարարության շենքային պայմանների բարելավում</t>
  </si>
  <si>
    <t xml:space="preserve"> Ռուսաստանի Դաշնության կողմից տրամադրված պետական արտահանման երկրորդ վարկի հաշվին ռուսական արտադրության անհրաժեշտ ինժեներական և ավտոմոբիլային տեխնիկայով ապահովում</t>
  </si>
  <si>
    <t xml:space="preserve"> 1204</t>
  </si>
  <si>
    <t xml:space="preserve"> Ռազմաբժշկական սպասարկում և առողջապահական ծառայություններ</t>
  </si>
  <si>
    <t xml:space="preserve"> Հոսպիտալների և բուժկետերի բժշկական սարքավորումներով համալրում</t>
  </si>
  <si>
    <t xml:space="preserve"> ՀՀ  աշխատանքի և սոցիալական հարցերի նախարարություն</t>
  </si>
  <si>
    <t xml:space="preserve"> 1098</t>
  </si>
  <si>
    <t xml:space="preserve"> Բնակարանային ապահովում</t>
  </si>
  <si>
    <t xml:space="preserve"> Բնակարանային շինարարություն</t>
  </si>
  <si>
    <t xml:space="preserve"> 1117</t>
  </si>
  <si>
    <t xml:space="preserve"> Սոցիալական պաշտպանության բնագավառում պետական քաղաքականության մշակում, ծրագրերի համակարգում և մոնիթորինգ</t>
  </si>
  <si>
    <t xml:space="preserve"> 1206</t>
  </si>
  <si>
    <t xml:space="preserve"> Սոցիալական պաշտպանության համակարգի բարեփոխումներ</t>
  </si>
  <si>
    <t xml:space="preserve"> Համաշխարհային բանկի աջակցությամբ իրականացվող  Սոցիալական պաշտպանության ոլորտի վարչարարության երկրորդ  ծրագրի շրջանակներում շենքերի և շինությունների հիմնանորոգում</t>
  </si>
  <si>
    <t xml:space="preserve"> Համաշխարհային բանկի աջակցությամբ իրականացվող Սոցիալական պաշտպանության վարչարարության երկրորդ ծրագրի շրջանակներում սարքավորումների, ծրագրային ապահովման և աշխատանքային միջավայրի արդիականացում</t>
  </si>
  <si>
    <t xml:space="preserve"> ՀՀ բարձր տեխնոլոգիական արդյունաբերության նախարարություն</t>
  </si>
  <si>
    <t xml:space="preserve"> 1100</t>
  </si>
  <si>
    <t xml:space="preserve"> Բարձր տեխնոլոգիական արդյունաբերության բնագավառում պետական քաղաքականության մշակում, ծրագրերի համակարգում և մոնիտորինգ</t>
  </si>
  <si>
    <t xml:space="preserve"> ՀՀ ֆինանսների նախարարություն</t>
  </si>
  <si>
    <t xml:space="preserve"> 1108</t>
  </si>
  <si>
    <t xml:space="preserve"> Հանրային ֆինանսների կառավարման բնագավառում պետական քաղաքականության մշակում, ծրագրերի համակարգում և մոնիտորինգ</t>
  </si>
  <si>
    <t xml:space="preserve"> ՀՀ ֆինանսների նախարարության տեխնիկական հագեցվածության բարելավում</t>
  </si>
  <si>
    <t xml:space="preserve"> ՀՀ արտակարգ իրավիճակների նախարարություն</t>
  </si>
  <si>
    <t xml:space="preserve"> Սեյսմիկ պաշտպանություն</t>
  </si>
  <si>
    <t xml:space="preserve"> 1107</t>
  </si>
  <si>
    <t xml:space="preserve"> Ռազմավարական նշանակության պաշարների կառավարում</t>
  </si>
  <si>
    <t xml:space="preserve"> Ռազմավարական նշանակության պաշարների ձևավորում և կուտակում</t>
  </si>
  <si>
    <t xml:space="preserve"> 1112</t>
  </si>
  <si>
    <t xml:space="preserve"> Արտակարգ իրավիճակների բնագավառի պետական քաղաքականության մշակում, ծրագրերի համակարգում և մոնիտորինգ</t>
  </si>
  <si>
    <t xml:space="preserve"> Արտակարգ իրավիճակների նախարարության տեխնիկական հագեցվածության բարելավում</t>
  </si>
  <si>
    <t xml:space="preserve"> ՀՀ վիճակագրական կոմիտե</t>
  </si>
  <si>
    <t xml:space="preserve"> 1143</t>
  </si>
  <si>
    <t xml:space="preserve"> Ազգային պաշտոնական վիճակագրության արտադրություն և տարածում</t>
  </si>
  <si>
    <t xml:space="preserve"> ՀՀ հանրային ծառայությունները կարգավորող հանձնաժողով</t>
  </si>
  <si>
    <t xml:space="preserve"> 1064</t>
  </si>
  <si>
    <t xml:space="preserve"> Հանրային ծառայությունների ոլորտի կարգավորում</t>
  </si>
  <si>
    <t xml:space="preserve"> ՀՀ տնտեսական մրցակցության պաշտպանության պետական հանձնաժողով</t>
  </si>
  <si>
    <t xml:space="preserve"> 1034</t>
  </si>
  <si>
    <t xml:space="preserve"> Տնտեսական մրցակցության պաշտպանություն</t>
  </si>
  <si>
    <t xml:space="preserve"> ՀՀ կադաստրի կոմիտե</t>
  </si>
  <si>
    <t xml:space="preserve"> 1012</t>
  </si>
  <si>
    <t xml:space="preserve"> Անշարժ գույքի կադաստրի վարման բնագավառում պետական քաղաքականության իրականացում</t>
  </si>
  <si>
    <t xml:space="preserve"> ՀՀ կադաստրի կոմիտեի տեխնիկական հագեցվածության բարելավում</t>
  </si>
  <si>
    <t xml:space="preserve"> ՀՀ կադաստրի կոմիտեի ծառայությունների մատուցման համար ոչ նյութական հիմնական միջոցների ձեռքբերում</t>
  </si>
  <si>
    <t xml:space="preserve"> Թեմատիկ քարտեզագրության աշխատանքներ</t>
  </si>
  <si>
    <t xml:space="preserve"> Աշխարհագրական անվանումների պետական քարտադարանի թարմացման աշխատանքներ</t>
  </si>
  <si>
    <t xml:space="preserve"> Նախագծահետազոտական փաստաթղթերի կազմման աշխատանքներ</t>
  </si>
  <si>
    <t xml:space="preserve"> Ազգային տարածական տվյալների ենթակառուցվածքների մշակման  բնագավառում նախատեսվող աշխատանքներ</t>
  </si>
  <si>
    <t xml:space="preserve"> 31011</t>
  </si>
  <si>
    <t xml:space="preserve"> ՀՀ անտառապատ շրջաններում 2-րդ դասի GNSS հիմնակետերի ստեղծման աշխատանքներ</t>
  </si>
  <si>
    <t xml:space="preserve"> 31013</t>
  </si>
  <si>
    <t xml:space="preserve"> Ռեֆերենց կայանների կառուցման, դիտարկման և կայանների ցանցի հավասարակշռման աշխատանքներ_x000D_
</t>
  </si>
  <si>
    <t xml:space="preserve"> Հեռուստատեսության և ռադիոյի հանձնաժողով</t>
  </si>
  <si>
    <t xml:space="preserve"> 1007</t>
  </si>
  <si>
    <t xml:space="preserve"> Հեռուստատեսության և ռադիոյի բնագավառի կանոնակարգում</t>
  </si>
  <si>
    <t xml:space="preserve"> ՀՀ պետական եկամուտների կոմիտե</t>
  </si>
  <si>
    <t xml:space="preserve"> 1023</t>
  </si>
  <si>
    <t xml:space="preserve"> Հարկային և մաքսային ծառայություններ</t>
  </si>
  <si>
    <t xml:space="preserve"> ՀՀ պետական եկամուտների կոմիտեի տեխնիկական հագեցվածության բարելավում</t>
  </si>
  <si>
    <t xml:space="preserve"> ՀՀ պետական եկամուտների կոմիտեի  շենքային ապահովվածության բարելավում_x000D_
</t>
  </si>
  <si>
    <t xml:space="preserve"> ՀՀ պետական եկամուտների կոմիտեի  շենքային պայմանների բարելավում_x000D_
</t>
  </si>
  <si>
    <t xml:space="preserve"> 1138</t>
  </si>
  <si>
    <t xml:space="preserve"> Ազգային անվտանգություն</t>
  </si>
  <si>
    <t xml:space="preserve"> Ազգային անվտանգության համակարգի տեխնիկական հագեցվածության բարելավում</t>
  </si>
  <si>
    <t xml:space="preserve"> Ազգային անվտանգության համակարգի շենքային ապահովվածության բարելավում</t>
  </si>
  <si>
    <t xml:space="preserve"> Ազգային անվտանգության համակարգի տրանսպորտային սարքավորումների հագեցվածության բարելավում</t>
  </si>
  <si>
    <t xml:space="preserve"> Ազգային անվտանգության համակարգի կողմից ծառայությունների մատուցման ապահովման համար ոչ նյութական հիմնական միջոցների ձեռբերում</t>
  </si>
  <si>
    <t xml:space="preserve"> 1042</t>
  </si>
  <si>
    <t xml:space="preserve"> Ռադիո և հեռուստահաղորդումների հեռարձակում</t>
  </si>
  <si>
    <t xml:space="preserve"> Հանրային հեռուստառադիոընկերության կարողություների զարգացում և տեխնիկական հագեցվածության ապահովում</t>
  </si>
  <si>
    <t xml:space="preserve"> ՀՀ հաշվեքննիչ պալատ</t>
  </si>
  <si>
    <t xml:space="preserve"> 1161</t>
  </si>
  <si>
    <t xml:space="preserve"> Հանրային ֆինանսների և սեփականության ոլորտում հաշվեքննություն</t>
  </si>
  <si>
    <t xml:space="preserve"> Հաշվեքննիչ պալատի տեխնիկական հագեցվածության բարելավում</t>
  </si>
  <si>
    <t xml:space="preserve"> Մարդու իրավունքների պաշտպանի աշխատակազմ</t>
  </si>
  <si>
    <t xml:space="preserve"> Մարդու իրավունքների պաշտպանություն</t>
  </si>
  <si>
    <t xml:space="preserve"> ՀՀ մարդու իրավունքների պաշտպանի աշխատակազմի  տեխնիկական հագեցվածության բարելավում</t>
  </si>
  <si>
    <t xml:space="preserve"> ՀՀ  միջուկային անվտանգության կարգավորման  կոմիտե</t>
  </si>
  <si>
    <t xml:space="preserve"> 1054</t>
  </si>
  <si>
    <t xml:space="preserve"> Միջուկային և ճառագայթային անվտանգության կարգավորում</t>
  </si>
  <si>
    <t xml:space="preserve"> ՀՀ քննչական կոմիտե</t>
  </si>
  <si>
    <t xml:space="preserve"> 1180</t>
  </si>
  <si>
    <t xml:space="preserve"> ՀՀ քննչական ծառայություններ</t>
  </si>
  <si>
    <t xml:space="preserve"> ՀՀ քննչական կոմիտեի տեխնիկական հագեցվածության բարելավում</t>
  </si>
  <si>
    <t xml:space="preserve"> ՀՀ քաղաքաշինության կոմիտե</t>
  </si>
  <si>
    <t xml:space="preserve"> 1103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</si>
  <si>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</si>
  <si>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Նորմատիվատեխնիկական փաստաթղթերի մշակում  և տեղայնացում</t>
  </si>
  <si>
    <t xml:space="preserve"> Միկրոռեգիոնալ մակարդակի համակցված տարածական պլանավորման փաստաթղթերի մշակում</t>
  </si>
  <si>
    <t xml:space="preserve"> Քաղաքաշինության  կոմիտեի կարողությունների զարգացում և տեխնիկական հագեցվածության ապահովում</t>
  </si>
  <si>
    <t xml:space="preserve"> Կոռուպցիայի կանխարգելման հանձնաժողով</t>
  </si>
  <si>
    <t xml:space="preserve"> ՀՀ պետական վերահսկողական ծառայություն</t>
  </si>
  <si>
    <t xml:space="preserve"> 1203</t>
  </si>
  <si>
    <t xml:space="preserve"> Պետական վերահսկողական ծառայություններ</t>
  </si>
  <si>
    <t xml:space="preserve"> ՀՀ Արագածոտնի  մարզպետարան</t>
  </si>
  <si>
    <t xml:space="preserve"> 1002</t>
  </si>
  <si>
    <t xml:space="preserve"> ՀՀ Արագածոտնի մարզում տարածքային պետական կառավարում</t>
  </si>
  <si>
    <t xml:space="preserve"> ՀՀ Արագածոտնի մարզպետարանի տեխնիկական հագեցվածության բարելավում</t>
  </si>
  <si>
    <t xml:space="preserve"> ՀՀ  Արարատի  մարզպետարան</t>
  </si>
  <si>
    <t xml:space="preserve"> 1009</t>
  </si>
  <si>
    <t xml:space="preserve"> ՀՀ Արարատի մարզում տարածքային պետական կառավարում</t>
  </si>
  <si>
    <t xml:space="preserve"> ՀՀ Արարատի մարզպետարանի տեխնիկական հագեցվածության բարելավում</t>
  </si>
  <si>
    <t xml:space="preserve"> ՀՀ  Արմավիրի մարզպետարան</t>
  </si>
  <si>
    <t xml:space="preserve"> 1010</t>
  </si>
  <si>
    <t xml:space="preserve"> ՀՀ Արմավիրի մարզում տարածքային պետական կառավարում</t>
  </si>
  <si>
    <t xml:space="preserve"> ՀՀ Արմավիրի մարզպետարանի տեխնիկական հագեցվածության բարելավում</t>
  </si>
  <si>
    <t xml:space="preserve"> ՀՀ Գեղարքունիքի մարզպետարան</t>
  </si>
  <si>
    <t xml:space="preserve"> 1025</t>
  </si>
  <si>
    <t xml:space="preserve"> ՀՀ Գեղարքունիքի մարզում տարածքային պետական կառավարում</t>
  </si>
  <si>
    <t xml:space="preserve"> ՀՀ Գեղարքունիքի մարզպետարանի տեխնիկական հագեցվածության բարելավում</t>
  </si>
  <si>
    <t xml:space="preserve"> ՀՀ Լոռու մարզպետարան</t>
  </si>
  <si>
    <t xml:space="preserve"> 1030</t>
  </si>
  <si>
    <t xml:space="preserve"> ՀՀ Լոռու մարզում տարածքային պետական կառավարում</t>
  </si>
  <si>
    <t xml:space="preserve"> ՀՀ Լոռու մարզպետարանի տեխնիկական հագեցվածության բարելավում</t>
  </si>
  <si>
    <t xml:space="preserve"> ՀՀ Կոտայքի մարզպետարան</t>
  </si>
  <si>
    <t xml:space="preserve"> 1037</t>
  </si>
  <si>
    <t xml:space="preserve"> ՀՀ Կոտայքի մարզում տարածքային պետական կառավարում</t>
  </si>
  <si>
    <t xml:space="preserve"> ՀՀ Շիրակի մարզպետարան</t>
  </si>
  <si>
    <t xml:space="preserve"> 1039</t>
  </si>
  <si>
    <t xml:space="preserve"> ՀՀ Շիրակի մարզում տարածքային պետական կառավարում</t>
  </si>
  <si>
    <t xml:space="preserve"> ՀՀ Շիրակ մարզպետարանի տեխնիկական հագեցվածության բարելավում</t>
  </si>
  <si>
    <t xml:space="preserve"> ՀՀ Սյունիքի մարզպետարան</t>
  </si>
  <si>
    <t xml:space="preserve"> 1047</t>
  </si>
  <si>
    <t xml:space="preserve"> ՀՀ Սյունիքի մարզում տարածքային պետական կառավարում</t>
  </si>
  <si>
    <t xml:space="preserve"> ՀՀ Սյունիքի մարզպետարանի տեխնիկական հագեցվածության բարելավում</t>
  </si>
  <si>
    <t xml:space="preserve"> ՀՀ Վայոց ձորի մարզպետարան</t>
  </si>
  <si>
    <t xml:space="preserve"> 1051</t>
  </si>
  <si>
    <t xml:space="preserve"> ՀՀ Վայոց ձորի մարզում տարածքային պետական կառավարում</t>
  </si>
  <si>
    <t xml:space="preserve"> ՀՀ Վայոց ձորի մարզպետարանի տեխնիկական հագեցվածության բարելավում</t>
  </si>
  <si>
    <t xml:space="preserve"> ՀՀ Տավուշի մարզպետարան</t>
  </si>
  <si>
    <t xml:space="preserve"> 1055</t>
  </si>
  <si>
    <t xml:space="preserve"> ՀՀ Տավուշի մարզում տարածքային պետական կառավարում</t>
  </si>
  <si>
    <t xml:space="preserve"> ՀՀ Տավուշի մարզպետարանի տեխնիկական հագեցվածության բարելավում</t>
  </si>
  <si>
    <t>ՀՀ շրջակա միջավայրի նախարարություն</t>
  </si>
  <si>
    <t xml:space="preserve"> Համաշխարհային բանկի աջակցությամբ իրականացվող   Տարածքային զարգացման հիմնադրամի ծրագրի շրջանակներում ՀՀ տարածքներում ջրագծերի, առողջապահության, կրթության, մշակույթի, հատուկ խնամքի և  ենթակառուցվածքների ոլորտի վերականգնման և  շինարարության աշխատանքներ</t>
  </si>
  <si>
    <t>«Հայաստանի ազգային կինոկենտրոն» ՊՈԱԿ-ի գույքային հագեցվածության բարելավում</t>
  </si>
  <si>
    <t>Ներդրումներ թանգարանների տեխնիկական վերազինման նպատակով</t>
  </si>
  <si>
    <t>Երևանում և ՀՀ մարզերում նոր թանգարանների ստեղծում</t>
  </si>
  <si>
    <t>Մշակութային ժառանգության էլեկտրոնային պորտալի ստեղծում</t>
  </si>
  <si>
    <t>Նոր նախաձեռնություններ</t>
  </si>
  <si>
    <t>Թատերահամերգային կազմակերպությունների նյութատեխնիկական բազայի  համալրում</t>
  </si>
  <si>
    <t>Երաժշտական գործիքների ձեռքբերում</t>
  </si>
  <si>
    <t>«Գ. Սունդուկյանի անվան ազգային ակադեմիական թատրոն» ՊՈԱԿ-ի թանգարանի ստեղծում</t>
  </si>
  <si>
    <t>ՀՀ Ազգային ժողովի շենքային պայմանների բարելավում</t>
  </si>
  <si>
    <t>նոր միջոցառում</t>
  </si>
  <si>
    <t>Պաշտպանված բնակարանով ապահովում</t>
  </si>
  <si>
    <t>ՀՀ եկամուտների կոմիտեի զարգացման և վարչարարության բարելավման ռազմավարական ծրագիր</t>
  </si>
  <si>
    <t xml:space="preserve">«Տարբեր նշանակության շենք-շինությունների բազմակի օգտագործման օրինակելի նախագծերի մշակում և դրանց հիման վրա համապատասխան կատալոգների հաստատում» ծրագիր
</t>
  </si>
  <si>
    <t>Քրեակատարողական բժշկության կենտրոնի կարողությունների զարգացում և տեխնիկական հագեցվածության ապահովում</t>
  </si>
  <si>
    <t>ՊՊԾ տրանսպորտային սարքավորումներով հագեցվածության բարելավում</t>
  </si>
  <si>
    <t>ՊՊԾ տեխնիկական հագեցվածության բարելավում</t>
  </si>
  <si>
    <t xml:space="preserve"> Ոստիկանության ոլորտների՝ կազմակերպաիրավական գործունեության, ծառայությունների մատուցման, հասարակական անվտանգության ապահովման և իրավախախտումների դեմ պայքարի քաղաքականության մշակում, մոնիտորինգ և կառավարում</t>
  </si>
  <si>
    <t xml:space="preserve"> Պետական պահպանության ծառայություններ մատուցող ՀՀ ոստիկանության ստորաբաժանումների կարիքի բավարարում_x000D_</t>
  </si>
  <si>
    <t>ՀՀ ոստիկանության ստորաբաժանումների կարիքի բավարարում</t>
  </si>
  <si>
    <t xml:space="preserve"> ՀՀ ոստիկանության &lt;&lt;Ճանապարհային ոստիկանություն&gt;&gt; ծառայության կարիքի բավարարում_x000D_</t>
  </si>
  <si>
    <t xml:space="preserve"> ՀՀ ոստիկանության անձնագրային և վիզաների վարչության տեխնիկական կարիքի բավարարում_x000D_</t>
  </si>
  <si>
    <t xml:space="preserve"> ՀՀ ոստիկանության բժշկական վարչության տեխնիկական հագեցվածության բարելավում_x000D_</t>
  </si>
  <si>
    <t>Ներդրումներ թանգարանների և պատկերասրահների հիմնանորոգման համար</t>
  </si>
  <si>
    <t>Արամ Մանուկյանի անվան մարզառազմական մասնագիտացված դպրոցի մարզադահլիճի կառուցում</t>
  </si>
  <si>
    <t>Աջակցություն համայնքներին մշակութային հաստատությունների շենքային պայմանների  բարելավման համար</t>
  </si>
  <si>
    <t>Առողջապահական կազմակերպությունների կառուցում, վերակառուցում</t>
  </si>
  <si>
    <t xml:space="preserve"> Նախնական մասնագիտական (արհեստագործական) և միջին մասնագիտական ուսումնական հաստատություններում ուսումնաարտադրական բազայով ապահովում             </t>
  </si>
  <si>
    <t>Հայաստանի Հանրապետության հանրակրթական, միջին մասնագիտական և բարձրագույյն ուսումնական հաստատություններին գույքով ապահովում</t>
  </si>
  <si>
    <t>Ներդրումներ շենք-շինությունների հիմնանորոգման նպատակով</t>
  </si>
  <si>
    <t>Տրանսպորտային օբյեկտների հիմնանորոգում</t>
  </si>
  <si>
    <t>ՀՀ թվային տեղագրական քարտեզների երկրատեղեկատվական համակարգի միջավայրում ստեղծման աշխատանքներ</t>
  </si>
  <si>
    <t xml:space="preserve">ՀՀ տարածքի օդալուսանկարահանման օրթոֆոտոհատակագծերի և թվային բարձունքային մոդելի ստեղծման աշխատանքներ </t>
  </si>
  <si>
    <t>Պետական բարձունքային 1 դասի ցանցի վերադիտարկման և արդիականացման աշխատանքներ</t>
  </si>
  <si>
    <t xml:space="preserve"> Առողջապահական կազմակերպությունների վերազինում</t>
  </si>
  <si>
    <t xml:space="preserve"> Սեյսմիկ պաշտպանության ծառայության ազգային դիտացանցերի արդիականացում և զարգացում</t>
  </si>
  <si>
    <t>Դատական համակարգի շենքային պայմանների ապահովում</t>
  </si>
  <si>
    <t>WGS-84 (ARMREF02) ազգային գեոդեզիական կոորդինատային համակարգին կոորդինատների համապատասխանեցում</t>
  </si>
  <si>
    <t xml:space="preserve">«Անալիտիկ» ՓԲԸ-ի լաբորատորիայի շենքի հիմնանորոգում և լաբորատոր սարքավորումների  վերազինում </t>
  </si>
  <si>
    <t>Ջրամբարների վերականգնման և վերազինման աշխատանքներ</t>
  </si>
  <si>
    <t>Օրվա կարգավորման ջրամբարների կառուցում և վերակառուցում</t>
  </si>
  <si>
    <t>Հակակոռուպցիոն քաղաքականության մշակում, ծրագրերի համակարգում և մոնիթորինգի իրականացում</t>
  </si>
  <si>
    <t>Հակակոռուպցիոն կոմիտեի շենքային պայմանների ապահովում</t>
  </si>
  <si>
    <t>Հակակոռուպցիոն դատարանների շենքային պայմանների ապահովում</t>
  </si>
  <si>
    <t>Բնակելի տների տեխնիկական վիճակի ուսումնասիրում</t>
  </si>
  <si>
    <t>Ռեժիմային դիտարկումներ (մոնիտորինգ)</t>
  </si>
  <si>
    <t>Կառավարման համակարգերի կատարելագործում</t>
  </si>
  <si>
    <t>Վարչարարության արդյունավետության բարձրացում, եկամուտների ավելացում, ստվերի կրճատում</t>
  </si>
  <si>
    <t xml:space="preserve"> ՀՀ պետական վերահսկողական ծառայության տեխնիկական հագեցվածության բարելավում</t>
  </si>
  <si>
    <t xml:space="preserve"> ՀՀ վիճակագրական կոմիտեի տեխնիկական հագեցվածության բարելավում /մարդահամար/</t>
  </si>
  <si>
    <t xml:space="preserve"> ՀՀ վիճակագրական կոմիտեի տեխնիկական կարողությունների զարգացում</t>
  </si>
  <si>
    <t>ՀՀ սահմանադրական դատարանի  կարողությունների զարգացում</t>
  </si>
  <si>
    <t xml:space="preserve"> ՀՀ Կոտայքի մարզպետարանի տեխնիկական հագեցվածության բարելավում</t>
  </si>
  <si>
    <t xml:space="preserve"> Հանրային ծառայությունները կարգավորող հանձնաժողովի տեխնիկական հագեցվածության բարելավում</t>
  </si>
  <si>
    <t xml:space="preserve"> Հեռուստատեսության և ռադիոյի հանձնաժողովի կարողությունների զարգացում</t>
  </si>
  <si>
    <t>Բարձրագույն դատական խորհրդի տրանսպորտային սարքավորումների ձեռքբերում</t>
  </si>
  <si>
    <t xml:space="preserve"> ՀՀ տնտեսական մրցակցության պաշտպանության պետական հանձնաժողովի տեխնիկական հագեցվածության բարելավում</t>
  </si>
  <si>
    <t xml:space="preserve"> ՀՀ  կրթության, գիտության, մշակույթի և սպորտի նախարարություն</t>
  </si>
  <si>
    <t xml:space="preserve">Ոռոգման համակարգերի հիմնանորոգում </t>
  </si>
  <si>
    <t xml:space="preserve">Արփա-Սևան ջրային համակարգի տեխնիկական վիճակի բարելավում  </t>
  </si>
  <si>
    <t xml:space="preserve">Խորքային հորերի վերականգնում </t>
  </si>
  <si>
    <t>Ենթակառուցվածքների արդիականացում, ապարատ</t>
  </si>
  <si>
    <t>Քրեակատարողական</t>
  </si>
  <si>
    <t>դրամաշնորհ</t>
  </si>
  <si>
    <t>Ներդրումներ մշակութային արժեքների փորձագիտական կենտրոնի տեխնիկական վերազինման նպատակով</t>
  </si>
  <si>
    <t>Հնագիտական այգու ստեղծում</t>
  </si>
  <si>
    <t>Ներդրումներ համերգային կազմակերպությունների տեխնիկական վերազինման նպատակով</t>
  </si>
  <si>
    <t>Ներդրումներ համերգային ծրագրերին թատերական դահլիճների համապատասխանեցման նպատակով</t>
  </si>
  <si>
    <t>Փորձագիտական միասնական կենտրոնի  նյութատեխնիկական հագեցվածության ապահովում</t>
  </si>
  <si>
    <t>«Հայաստանի ազգային կինոկենտրոն» ՊՈԱԿ-ի շենքային պայմանների բարելավում</t>
  </si>
  <si>
    <t>Հակակոռուպցիոն կոմիտեի տրանսպորտային սարքավորումների հագեցվածության ապահովում</t>
  </si>
  <si>
    <t>Հակակոռուպցիոն դատարանի տեխնիկական հագեցվածության ապահովում</t>
  </si>
  <si>
    <t>Հակակոռուպցիոն դատարանի տրանսպորտային սարքավորումների հագեցվածության ապահովում</t>
  </si>
  <si>
    <t>Դատական և իրավական բարեփոխումների ապահովում</t>
  </si>
  <si>
    <t>Էլեկտրոնային արդարադատության միասնական համակարգի ներդրում</t>
  </si>
  <si>
    <t>Նոր միջոցառում</t>
  </si>
  <si>
    <t>Հարկաբյուջետային շրջանակ</t>
  </si>
  <si>
    <t>Անվանական ՀՆԱ, մլրդ դրամ</t>
  </si>
  <si>
    <t>Իրական ՀՆԱ-ի աճ, %</t>
  </si>
  <si>
    <t>ՀՆԱ-ի դեֆլյատոր</t>
  </si>
  <si>
    <t>Անվանական ՀՆԱ-ի աճ, %</t>
  </si>
  <si>
    <t>Պետական բյուջե, % ՀՆԱ-ի նկատմամբ</t>
  </si>
  <si>
    <t>Պետական բյուջեի եկամուտներ և պաշտոնական դրամաշնորհներ</t>
  </si>
  <si>
    <t>Հարկային եկամուտներ</t>
  </si>
  <si>
    <t>Ոչ հարկային եկամուտներ և պաշտոնական դրամաշնորհներ</t>
  </si>
  <si>
    <t>Ծախսեր</t>
  </si>
  <si>
    <t>Ընթացիկ ծախսեր</t>
  </si>
  <si>
    <t>Ընթացիկ ծախսեր առանց տոկոսավճարների</t>
  </si>
  <si>
    <t>Տոկոսավճարներ</t>
  </si>
  <si>
    <t>Կապիտալ ծախսեր</t>
  </si>
  <si>
    <t>Պետական բյուջեի դեֆիցիտ (-) / պրոֆիցիտ (+)</t>
  </si>
  <si>
    <t>Պետական բյուջեի, մլրդ դրամ</t>
  </si>
  <si>
    <t>ԲԳԿ</t>
  </si>
  <si>
    <t>Ինժեներաերկրաբանական հետազննությունների և ռեժիմային դիտարկումների (մոնիտորինգի) ցանցի ստեղծում</t>
  </si>
  <si>
    <t>ՀՀ Ազգային ժողովի շենքային ապահովվածության բարելավում</t>
  </si>
  <si>
    <t xml:space="preserve">«Ֆիզիկական կուլտուրա» առարկայի չափաորոշիչներով նախատեսված հիմնական մարզագույքի տրամադրում հանրակրթական, միջին մասնագիտական և բարձրագույյն ուսումնական հաստատություններին  </t>
  </si>
  <si>
    <t>7 հատուկ դպրոցների հարմարեցում հաշմանդամություն ունեցող սովորողների կարիքներին</t>
  </si>
  <si>
    <t>Մարզական օբյեկտների շինարարություն</t>
  </si>
  <si>
    <t>Ներառական կրթություն իրականացնող դպրոցների շենքային պայմանների բարելավում</t>
  </si>
  <si>
    <t>Կրթական օբյեկտների կառուցում</t>
  </si>
  <si>
    <t>Հանրակրթական կրթություն իրականացնող ուսումնական հաստատությունների նոր մարզադահլիճների կառուցում</t>
  </si>
  <si>
    <t xml:space="preserve"> ՀՀ պետական եկամուտների կոմիտեի  նոր շենքային պայմանների ապահովում
</t>
  </si>
  <si>
    <t>Բարձրագույն  ուսումնական հաստատությունների և ,Զեյթունե ուսանողական ավանե հիմնադրամի շենքային պայմանների բարելավում</t>
  </si>
  <si>
    <t>ՀՀ ԿԳՄՍՆ գիտության կոմիտեի տեխնիկական հագեցվածության բարելավում</t>
  </si>
  <si>
    <t xml:space="preserve"> Կրթական օբյեկտների շենքային ապահովվածության բարելավում</t>
  </si>
  <si>
    <t>Հանրակրթական կրթություն իրականացնող ուսումնական հաստատությունների մարզադահլիճների վերակառուցում</t>
  </si>
  <si>
    <t xml:space="preserve"> Ավագ մակարդակի կրթություն իրականացնող ուսումնական հաստատությունների շենքային պայմանների բարելավում</t>
  </si>
  <si>
    <t>Գետերի և հեղեղատարների տեղամասերի ամրացման և մաքրման աշխատանքներ</t>
  </si>
  <si>
    <t>Կառավարության պարտք</t>
  </si>
  <si>
    <t>Հակակոռուպցիոն կոմիտեի տեխնիկական հագեցվածության ապահովում</t>
  </si>
  <si>
    <t>Էլեկտրոնային ռեսուրսների ստեղծման կամ արդիականացման նախագծերի ապահովում</t>
  </si>
  <si>
    <t>ԲԳԿ/Ծրագիր/Միջոցառում</t>
  </si>
  <si>
    <t>Հանրային ծառայությունները կարգավորող հանձնաժողովի տրանսպորտային միջոցներով ապահովվածության բարելավում</t>
  </si>
  <si>
    <t xml:space="preserve"> Հանրային հեռարձակողի խորհուրդ</t>
  </si>
  <si>
    <t>Արարողակարգային ծառայության տրանսպորտային միջոցներով ապահովվածության բարելավում</t>
  </si>
  <si>
    <t>2022թ.</t>
  </si>
  <si>
    <t>2023թ.</t>
  </si>
  <si>
    <t>2024թ.</t>
  </si>
  <si>
    <t>ՄԺԾԾ հայտ</t>
  </si>
  <si>
    <t xml:space="preserve">Համաշխարհային բանկի աջակցությամբ իրականացվող Սոցիալական ներդրումների և տեղական զարգացման ծրագրի լրացուցիչ ֆինանսավորման վարկի շրջանակներում ՀՀ համայնքային և միջհամայնքային ենթակառուցվածքների որակի, օգտագործման և հասանելիության բարելավում: </t>
  </si>
  <si>
    <t>2020թ. Փաստ</t>
  </si>
  <si>
    <t>նոր միջոցառումներ</t>
  </si>
  <si>
    <t>Համաշխարհային բանկի աջակցությամբ իրականացվող ոռոգման համակարգերի արդյունավետության բարձրացման ծրագիր</t>
  </si>
  <si>
    <t xml:space="preserve"> Գերմանիայի զարգացման վարկերի բանկի աջակցությամբ իրականացվող Լոռու մարզի (Վանաձորի) ջրամատակարարման և ջրահեռացման ենթակառուցվածքների վերականգնման ծրագրի երրորդ փուլ</t>
  </si>
  <si>
    <t>«Պատմամշակութային ժառանգության գիտահետազոտական կենտրոն» ՊՈԱԿ-ի նյութատեխնիկական բազայի համալրում և գույքով ապահովում</t>
  </si>
  <si>
    <t>Թանգարանների և պատկերասրահների գույքային և տեխնիկական հագեցվածության բարելավում</t>
  </si>
  <si>
    <t xml:space="preserve">Կարեն Դեմիրճյանի անվան մարզահամերգային համալիրի կարողությունների զարգացում </t>
  </si>
  <si>
    <t>Ներդրումներ «Հայաստանի ազգային կինոկենտրոն» ՊՈԱԿ-ի տարածքի վերակառուցման համար</t>
  </si>
  <si>
    <t>Կինեմատոգրաֆիայի ոլորտի կազմակերպությունների գույքով ապահովում</t>
  </si>
  <si>
    <t>Մարզական օբյեկտների հիմնանորոգում</t>
  </si>
  <si>
    <t xml:space="preserve">2021թ. ՀՀ պետական բյուջե </t>
  </si>
  <si>
    <t>Բարձրագույն ուսումնական հաստատությունների շենքերի նորոգում</t>
  </si>
  <si>
    <t>Բարձրագույն ուսումնական հաստատությունների և «Զեյթուն» ուսանողական ավան» հիմնադրամի նյութատեխնիկական բազայի համալրում և գույքով ապահովում</t>
  </si>
  <si>
    <t>«Մոդուլային» տիպի մանկապարտեզների շենքային ապահովում</t>
  </si>
  <si>
    <t>Փոքրաքանակ երեխաներով համալրված հանրակրթական դպրոցների տիպային (մոդուլային) շենքերի գույքային և տեխնիկական հագեցվածության ապահովում</t>
  </si>
  <si>
    <t>Հանրակրթական դպրոցների մարզադահլիճների վերազիննում և գույքով ապահովում</t>
  </si>
  <si>
    <t>ՀՀ օրթոֆոտոհատակագծերով ծածկված համայնքների կադաստրային թաղամասերի ճշգրտման աշխատանքներ</t>
  </si>
  <si>
    <t xml:space="preserve"> Բազային և շարժական ռադիոմոնիտորինգի համակարգի ներդրում  </t>
  </si>
  <si>
    <t xml:space="preserve"> Համաշխարհային բանկի աջակցությամբ իրականացվող Ոչ վարակիչ հիվանդությունների կանխարգելման և վերահսկման ծրագրի շրջանակներում շենքային պայմանների բարելավում/լրացուցիչ ֆինասավորում</t>
  </si>
  <si>
    <t>Արփա-Սևան ջրային համակարգի վերազինում</t>
  </si>
  <si>
    <t>Ենթակառուցվածքների արդիականացում, կառուցում (շինվերանորոգում)</t>
  </si>
  <si>
    <t>Քաղաքաշինության բնագավառում պետական ծրագրերի իրականացման ապահովում</t>
  </si>
  <si>
    <t xml:space="preserve">Երևանի մետրոպոլիտենի ենթակառուցվածքների կապիտալ վերանորոգում </t>
  </si>
  <si>
    <t>Սպանդանոցների շենքերի կառուցում</t>
  </si>
  <si>
    <t>ՊԵԿ տրանսպորտային միջոցի ձեռքբերում</t>
  </si>
  <si>
    <t>Հանձնաժողովի կարողությունների զարգացում</t>
  </si>
  <si>
    <t>Սոցիալական ապահովության ծառայության կարողությունների զարգացում և տեխնիկական հագեցվածության ապահովում</t>
  </si>
  <si>
    <t>ՀՀ բարձր տեխնոլոգիական արդյունաբերության նախարարության կարողությունների զարգացում և տեխնիկական հագեցվածության ապահովում</t>
  </si>
  <si>
    <t>ՀՀ միջուկային անվտանգության կարգավորման կոմիտեի տեխնիկական հագեցվածության բարելավում</t>
  </si>
  <si>
    <t xml:space="preserve"> Սննդամթերքի անվտանգության տեսչական մարմնի տրանսպորտային միջոցի ձեռքբերում</t>
  </si>
  <si>
    <t xml:space="preserve"> </t>
  </si>
  <si>
    <t>Արդարադատության նախարարության քրեակատարողական ծառայության կարողությունների զարգացում և  տեխնիկական հագեցվածության ապահովում</t>
  </si>
  <si>
    <t>ՀՀ ԱՆ քրեակատարողական հիմնարկների շենքային պայմանների բարելավում</t>
  </si>
  <si>
    <t>Քրեակատարողական հիմնարկների օպտիմալացում, շենքային պայմանների բավարարում</t>
  </si>
  <si>
    <t>Քրեակատարողական հիմնարկներում ազատությունից զրկված հաշմանդամություն ունեցող անձանց պահպանման մատչելի պայմանների ապահովմանն ուղղված միջոցառումների իրականացում</t>
  </si>
  <si>
    <t>Պետական պահպանության ծառայության շենքային ապահովվածության բարելավում</t>
  </si>
  <si>
    <t>Հանրապետության տարածքում փակման ենթակա աղբավայրերի փակում և շահագործվող աղբավայրերի բարեկարգում</t>
  </si>
  <si>
    <t>Տարբերություն Հայտ/ՖՆ առաջարկ</t>
  </si>
  <si>
    <t>ՄԺԾԾ ՖՆ առաջարկ</t>
  </si>
  <si>
    <t xml:space="preserve">ՀՀ համայնքների գյուղատնտեսական նշանակության հողերի գույքագրման, կադաստրային հատակագծերում (քարտեզներում) առկա անճշտությունների ուղղման աշխատանքներ  </t>
  </si>
  <si>
    <t>ՀՀ օրթոֆոտոհատակագծերով ծածկված համայնքների կադաստրային քարտեզներում առկա անշարժ գույքի ճշգրտում</t>
  </si>
  <si>
    <t>Վիճակագրական կոմիտեի գյուղատնտեսական համատարած հաշվառման վարչության տեխնիկական հագեցվածության բարելավում</t>
  </si>
  <si>
    <t>Ծրա</t>
  </si>
  <si>
    <t>Կապիտալ, այդ թվում</t>
  </si>
  <si>
    <t>ՄԺԾԾ Հայտ</t>
  </si>
  <si>
    <t>ՄԺԾԾ Չափաքանակ</t>
  </si>
  <si>
    <t>Տարբերություն ՖՆ/Չափաքանակ</t>
  </si>
  <si>
    <t>Ծրագիր</t>
  </si>
  <si>
    <t>Միջոցառում</t>
  </si>
  <si>
    <t>2019 թ. փաստ</t>
  </si>
  <si>
    <t>ՀՀ-ի տարածքում Վարձակալի կողմից չսպասարկվող շուրջ 560 բնակավայրերում ջրամատակարարման և ջրահեռացման համակարգերի կառուցում  (ներառված է Օրենքի N 6 հավելվածում)</t>
  </si>
  <si>
    <t>ՏԵՂԵԿԱՆՔ</t>
  </si>
  <si>
    <t>2022-2024թթ. ՄԺԾԾ հայտերի, չափաքանակների ՖՆ առաջարկի վերաբերյալ</t>
  </si>
  <si>
    <t>հազար դրամ</t>
  </si>
  <si>
    <t>2022-2024թթ. ՄԺԾԾ հայտերով ներկայացված վարկային միջոցների հաշվին ֆինանսավորվող կապիտալ ծախսերի վերաբերյալ</t>
  </si>
  <si>
    <t>2022-2024թթ. ՄԺԾԾ հայտերով ներկայացված պետական բյուջեի  ներքին աղբյուրներից ֆինանսավորվող կապիտալ ծախսերի, ՖՆ առաջարկի վերաբերյալ</t>
  </si>
  <si>
    <t>վարկային միջոցոցով</t>
  </si>
  <si>
    <r>
      <t xml:space="preserve">ներքին աղբյուրներից, </t>
    </r>
    <r>
      <rPr>
        <sz val="9"/>
        <rFont val="GHEA Grapalat"/>
        <family val="3"/>
      </rPr>
      <t>այդ թվում</t>
    </r>
  </si>
  <si>
    <t>ուժային կառույցի գծով</t>
  </si>
  <si>
    <t xml:space="preserve"> ՀՀ ազգային անվտանգության ծառայություն</t>
  </si>
  <si>
    <t xml:space="preserve"> ՀՀ ոստիկանություն</t>
  </si>
  <si>
    <t>ՄԺԾԾ
առաջարկ</t>
  </si>
  <si>
    <t xml:space="preserve"> Պետական գույքի կառավարում</t>
  </si>
  <si>
    <t xml:space="preserve"> Պետական գույքի կառավարման կոմիտեի տեխնիկական հագեցվածության բարելավում</t>
  </si>
  <si>
    <t>Համաշխարհային բանկի աջակցությամբ իրականացվող ՀՀ-ում կորոնավիրուսային վարակի (COVID-19) կանխարգելմանն ու բուժմանն ուղղված միջոցառումների իրականացում</t>
  </si>
  <si>
    <t>2019թ. Փաստ</t>
  </si>
  <si>
    <t>Այլ, որոնք 2020թ.ից տեղափոխվել են դեֆիցիդ</t>
  </si>
  <si>
    <t>Այլ կապիտալ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</si>
</sst>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8">
    <numFmt numFmtId="6" formatCode="&quot;$&quot;#,##0_);[Red]\(&quot;$&quot;#,##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_ ;_ * \(#,##0.00\)_ ;_ * &quot;-&quot;??_)_ ;_ @_ "/>
    <numFmt numFmtId="165" formatCode="_-* #,##0.00\ _֏_-;\-* #,##0.00\ _֏_-;_-* &quot;-&quot;??\ _֏_-;_-@_-"/>
    <numFmt numFmtId="166" formatCode="_-* #,##0.00_-;\-* #,##0.00_-;_-* &quot;-&quot;??_-;_-@_-"/>
    <numFmt numFmtId="167" formatCode="_-* #,##0.00\ _₽_-;\-* #,##0.00\ _₽_-;_-* &quot;-&quot;??\ _₽_-;_-@_-"/>
    <numFmt numFmtId="168" formatCode="_-* #,##0.00_р_._-;\-* #,##0.00_р_._-;_-* &quot;-&quot;??_р_._-;_-@_-"/>
    <numFmt numFmtId="169" formatCode="##,##0.0;\(##,##0.0\);\-"/>
    <numFmt numFmtId="170" formatCode="#,##0.0_);\(#,##0.0\)"/>
    <numFmt numFmtId="171" formatCode="_(* #,##0.0_);_(* \(#,##0.0\);_(* &quot;-&quot;??_);_(@_)"/>
    <numFmt numFmtId="172" formatCode="0.0"/>
    <numFmt numFmtId="173" formatCode="#,##0.0"/>
    <numFmt numFmtId="174" formatCode="General_)"/>
    <numFmt numFmtId="175" formatCode="0.00000"/>
    <numFmt numFmtId="176" formatCode="_-* #,##0.00\ _$_-;\-* #,##0.00\ _$_-;_-* &quot;-&quot;??\ _$_-;_-@_-"/>
    <numFmt numFmtId="177" formatCode="_-* #,##0.00_?_._-;\-* #,##0.00_?_._-;_-* &quot;-&quot;??_?_._-;_-@_-"/>
    <numFmt numFmtId="178" formatCode="[$€-2]\ #,##0.00_);[Red]\([$€-2]\ #,##0.00\)"/>
    <numFmt numFmtId="179" formatCode="_-* #,##0.00\ _դ_ր_._-;\-* #,##0.00\ _դ_ր_._-;_-* &quot;-&quot;??\ _դ_ր_._-;_-@_-"/>
    <numFmt numFmtId="180" formatCode="_-* #,##0.00\ _A_M_D_-;\-* #,##0.00\ _A_M_D_-;_-* &quot;-&quot;??\ _A_M_D_-;_-@_-"/>
    <numFmt numFmtId="181" formatCode="_(&quot; &quot;* #,##0.00_);_(&quot; &quot;* \(#,##0.00\);_(&quot; &quot;* &quot;-&quot;??_);_(@_)"/>
    <numFmt numFmtId="182" formatCode="0.0_)"/>
    <numFmt numFmtId="183" formatCode="_([$€-2]* #,##0.00_);_([$€-2]* \(#,##0.00\);_([$€-2]* &quot;-&quot;??_)"/>
    <numFmt numFmtId="184" formatCode="&quot;   &quot;@"/>
    <numFmt numFmtId="185" formatCode="&quot;      &quot;@"/>
    <numFmt numFmtId="186" formatCode="&quot;         &quot;@"/>
    <numFmt numFmtId="187" formatCode="&quot;            &quot;@"/>
    <numFmt numFmtId="188" formatCode="&quot;               &quot;@"/>
    <numFmt numFmtId="189" formatCode="[&gt;=0.05]#,##0.0;[&lt;=-0.05]\-#,##0.0;?0.0"/>
    <numFmt numFmtId="190" formatCode="[Black]#,##0.0;[Black]\-#,##0.0;;"/>
    <numFmt numFmtId="191" formatCode="General\ \ \ \ \ \ "/>
    <numFmt numFmtId="192" formatCode="0.0\ \ \ \ \ \ \ \ "/>
    <numFmt numFmtId="193" formatCode="mmmm\ yyyy"/>
    <numFmt numFmtId="194" formatCode="\M\o\n\t\h\ \D.\y\y\y\y"/>
    <numFmt numFmtId="195" formatCode="#,##0.00&quot;  &quot;;[Red]\-#,##0.00&quot;  &quot;"/>
    <numFmt numFmtId="196" formatCode="_(* #,##0.0_);_(* \(#,##0.0\);_(* &quot;-&quot;?_);_(@_)"/>
  </numFmts>
  <fonts count="277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name val="Arial Armenian"/>
      <family val="2"/>
    </font>
    <font>
      <sz val="9"/>
      <name val="GHEA Grapalat"/>
      <family val="3"/>
    </font>
    <font>
      <sz val="10"/>
      <name val="Times Armenian"/>
      <family val="1"/>
    </font>
    <font>
      <sz val="10"/>
      <name val="Arial Armenian"/>
      <family val="2"/>
    </font>
    <font>
      <sz val="11"/>
      <color theme="1"/>
      <name val="GHEA Grapalat"/>
      <family val="3"/>
    </font>
    <font>
      <b/>
      <sz val="16"/>
      <color theme="1"/>
      <name val="GHEA Grapalat"/>
      <family val="3"/>
    </font>
    <font>
      <sz val="11"/>
      <name val="Arial"/>
      <family val="2"/>
    </font>
    <font>
      <b/>
      <sz val="11"/>
      <color theme="1"/>
      <name val="GHEA Grapalat"/>
      <family val="3"/>
    </font>
    <font>
      <b/>
      <u/>
      <sz val="11"/>
      <color theme="1"/>
      <name val="GHEA Grapalat"/>
      <family val="3"/>
    </font>
    <font>
      <b/>
      <sz val="11"/>
      <color rgb="FFFF0000"/>
      <name val="GHEA Grapalat"/>
      <family val="3"/>
    </font>
    <font>
      <b/>
      <sz val="9"/>
      <name val="GHEA Grapalat"/>
      <family val="3"/>
    </font>
    <font>
      <b/>
      <sz val="9"/>
      <name val="GHEA Grapalat"/>
      <family val="2"/>
    </font>
    <font>
      <sz val="9"/>
      <name val="GHEA Grapalat"/>
      <family val="2"/>
    </font>
    <font>
      <i/>
      <sz val="9"/>
      <name val="GHEA Grapalat"/>
      <family val="2"/>
    </font>
    <font>
      <sz val="9"/>
      <color theme="1"/>
      <name val="GHEA Grapalat"/>
      <family val="2"/>
    </font>
    <font>
      <u/>
      <sz val="11"/>
      <color theme="10"/>
      <name val="Calibri"/>
      <family val="2"/>
      <scheme val="minor"/>
    </font>
    <font>
      <sz val="10"/>
      <color indexed="8"/>
      <name val="MS Sans Serif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1"/>
      <color theme="1"/>
      <name val="Arial Armenian"/>
      <family val="2"/>
    </font>
    <font>
      <u/>
      <sz val="11"/>
      <color theme="10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LatArm"/>
      <family val="2"/>
    </font>
    <font>
      <sz val="10"/>
      <name val="Arial"/>
      <family val="2"/>
      <charset val="204"/>
    </font>
    <font>
      <u/>
      <sz val="8"/>
      <color indexed="12"/>
      <name val="Arial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8"/>
      <name val="Calibri"/>
      <family val="2"/>
    </font>
    <font>
      <u/>
      <sz val="10"/>
      <color theme="10"/>
      <name val="Arial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color theme="1"/>
      <name val="Arial Armenian"/>
      <family val="2"/>
    </font>
    <font>
      <sz val="10"/>
      <color rgb="FF000000"/>
      <name val="Arial"/>
      <family val="2"/>
    </font>
    <font>
      <sz val="12"/>
      <name val="Times New Roman"/>
      <family val="1"/>
    </font>
    <font>
      <sz val="11"/>
      <color theme="1"/>
      <name val="GHEA Grapalat"/>
      <family val="2"/>
    </font>
    <font>
      <sz val="10"/>
      <name val="Arial Cyr"/>
      <family val="2"/>
      <charset val="204"/>
    </font>
    <font>
      <sz val="11"/>
      <color indexed="62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5"/>
      <color indexed="56"/>
      <name val="Calibri"/>
      <family val="2"/>
      <charset val="1"/>
    </font>
    <font>
      <b/>
      <sz val="13"/>
      <color indexed="56"/>
      <name val="Calibri"/>
      <family val="2"/>
      <charset val="1"/>
    </font>
    <font>
      <b/>
      <sz val="11"/>
      <color indexed="56"/>
      <name val="Calibri"/>
      <family val="2"/>
      <charset val="1"/>
    </font>
    <font>
      <b/>
      <sz val="10"/>
      <color indexed="12"/>
      <name val="Arial Cyr"/>
      <family val="2"/>
      <charset val="204"/>
    </font>
    <font>
      <b/>
      <sz val="11"/>
      <color indexed="8"/>
      <name val="Calibri"/>
      <family val="2"/>
      <charset val="1"/>
    </font>
    <font>
      <b/>
      <sz val="11"/>
      <color indexed="9"/>
      <name val="Calibri"/>
      <family val="2"/>
      <charset val="1"/>
    </font>
    <font>
      <b/>
      <sz val="18"/>
      <color indexed="56"/>
      <name val="Cambria"/>
      <family val="2"/>
      <charset val="1"/>
    </font>
    <font>
      <sz val="11"/>
      <color indexed="60"/>
      <name val="Calibri"/>
      <family val="2"/>
      <charset val="1"/>
    </font>
    <font>
      <sz val="11"/>
      <color indexed="20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10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1"/>
      <name val="GHEA Grapalat"/>
      <family val="3"/>
    </font>
    <font>
      <b/>
      <sz val="11"/>
      <color rgb="FF000000"/>
      <name val="GHEA Grapalat"/>
      <family val="3"/>
    </font>
    <font>
      <sz val="10"/>
      <color indexed="8"/>
      <name val="Arial Armenian"/>
      <family val="2"/>
    </font>
    <font>
      <sz val="12"/>
      <name val="Arial Armenian"/>
      <family val="2"/>
    </font>
    <font>
      <sz val="10"/>
      <color indexed="10"/>
      <name val="Arial Armenian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 Cyr"/>
      <family val="2"/>
      <charset val="204"/>
    </font>
    <font>
      <sz val="10"/>
      <color indexed="9"/>
      <name val="Arial Armenian"/>
      <family val="2"/>
    </font>
    <font>
      <sz val="10"/>
      <color indexed="20"/>
      <name val="Arial Armenian"/>
      <family val="2"/>
    </font>
    <font>
      <b/>
      <sz val="10"/>
      <color indexed="52"/>
      <name val="Arial Armenian"/>
      <family val="2"/>
    </font>
    <font>
      <b/>
      <sz val="10"/>
      <color indexed="9"/>
      <name val="Arial Armenian"/>
      <family val="2"/>
    </font>
    <font>
      <i/>
      <sz val="10"/>
      <color indexed="23"/>
      <name val="Arial Armenian"/>
      <family val="2"/>
    </font>
    <font>
      <sz val="10"/>
      <color indexed="17"/>
      <name val="Arial Armenian"/>
      <family val="2"/>
    </font>
    <font>
      <b/>
      <sz val="15"/>
      <color indexed="62"/>
      <name val="Arial Armenian"/>
      <family val="2"/>
    </font>
    <font>
      <b/>
      <sz val="13"/>
      <color indexed="62"/>
      <name val="Arial Armenian"/>
      <family val="2"/>
    </font>
    <font>
      <b/>
      <sz val="11"/>
      <color indexed="62"/>
      <name val="Arial Armenian"/>
      <family val="2"/>
    </font>
    <font>
      <sz val="10"/>
      <color indexed="62"/>
      <name val="Arial Armenian"/>
      <family val="2"/>
    </font>
    <font>
      <sz val="10"/>
      <color indexed="52"/>
      <name val="Arial Armenian"/>
      <family val="2"/>
    </font>
    <font>
      <sz val="10"/>
      <color indexed="60"/>
      <name val="Arial Armenian"/>
      <family val="2"/>
    </font>
    <font>
      <b/>
      <sz val="10"/>
      <color indexed="63"/>
      <name val="Arial Armenian"/>
      <family val="2"/>
    </font>
    <font>
      <b/>
      <sz val="18"/>
      <color indexed="62"/>
      <name val="Cambria"/>
      <family val="2"/>
    </font>
    <font>
      <b/>
      <sz val="10"/>
      <color indexed="8"/>
      <name val="Arial Armenian"/>
      <family val="2"/>
    </font>
    <font>
      <sz val="8"/>
      <name val="Arial Armenian"/>
      <family val="2"/>
    </font>
    <font>
      <sz val="8"/>
      <name val="Times Armenian"/>
      <family val="1"/>
    </font>
    <font>
      <sz val="9"/>
      <color theme="1"/>
      <name val="Times Armenian"/>
      <family val="2"/>
    </font>
    <font>
      <sz val="9"/>
      <color indexed="8"/>
      <name val="Times Armenian"/>
      <family val="2"/>
    </font>
    <font>
      <sz val="12"/>
      <name val="Times LatArm"/>
    </font>
    <font>
      <sz val="10"/>
      <name val="Arial Unicode"/>
      <family val="2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name val="Arial Armenian"/>
      <family val="2"/>
    </font>
    <font>
      <sz val="9"/>
      <color theme="1"/>
      <name val="GHEA Grapalat"/>
      <family val="3"/>
    </font>
    <font>
      <sz val="12"/>
      <color indexed="8"/>
      <name val="Arial Armenian"/>
      <family val="2"/>
      <charset val="204"/>
    </font>
    <font>
      <sz val="12"/>
      <color indexed="9"/>
      <name val="Arial Armenian"/>
      <family val="2"/>
      <charset val="204"/>
    </font>
    <font>
      <sz val="12"/>
      <color indexed="62"/>
      <name val="Arial Armenian"/>
      <family val="2"/>
      <charset val="204"/>
    </font>
    <font>
      <b/>
      <sz val="12"/>
      <color indexed="63"/>
      <name val="Arial Armenian"/>
      <family val="2"/>
      <charset val="204"/>
    </font>
    <font>
      <b/>
      <sz val="12"/>
      <color indexed="10"/>
      <name val="Arial Armenian"/>
      <family val="2"/>
      <charset val="204"/>
    </font>
    <font>
      <b/>
      <sz val="15"/>
      <color indexed="62"/>
      <name val="Arial Armenian"/>
      <family val="2"/>
      <charset val="204"/>
    </font>
    <font>
      <b/>
      <sz val="13"/>
      <color indexed="62"/>
      <name val="Arial Armenian"/>
      <family val="2"/>
      <charset val="204"/>
    </font>
    <font>
      <b/>
      <sz val="11"/>
      <color indexed="62"/>
      <name val="Arial Armenian"/>
      <family val="2"/>
      <charset val="204"/>
    </font>
    <font>
      <b/>
      <sz val="12"/>
      <color indexed="8"/>
      <name val="Arial Armenian"/>
      <family val="2"/>
      <charset val="204"/>
    </font>
    <font>
      <b/>
      <sz val="12"/>
      <color indexed="9"/>
      <name val="Arial Armenian"/>
      <family val="2"/>
      <charset val="204"/>
    </font>
    <font>
      <b/>
      <sz val="18"/>
      <color indexed="62"/>
      <name val="Cambria"/>
      <family val="2"/>
      <charset val="204"/>
    </font>
    <font>
      <sz val="12"/>
      <color indexed="19"/>
      <name val="Arial Armenian"/>
      <family val="2"/>
      <charset val="204"/>
    </font>
    <font>
      <sz val="12"/>
      <color indexed="20"/>
      <name val="Arial Armenian"/>
      <family val="2"/>
      <charset val="204"/>
    </font>
    <font>
      <i/>
      <sz val="12"/>
      <color indexed="23"/>
      <name val="Arial Armenian"/>
      <family val="2"/>
      <charset val="204"/>
    </font>
    <font>
      <sz val="12"/>
      <color indexed="10"/>
      <name val="Arial Armenian"/>
      <family val="2"/>
      <charset val="204"/>
    </font>
    <font>
      <sz val="12"/>
      <color indexed="17"/>
      <name val="Arial Armenian"/>
      <family val="2"/>
      <charset val="204"/>
    </font>
    <font>
      <sz val="10"/>
      <name val="Arial Cyr"/>
    </font>
    <font>
      <sz val="10"/>
      <name val="Arial"/>
      <family val="2"/>
    </font>
    <font>
      <sz val="10"/>
      <name val="Helv"/>
    </font>
    <font>
      <sz val="8"/>
      <color theme="1"/>
      <name val="GHEA Grapalat"/>
      <family val="2"/>
    </font>
    <font>
      <b/>
      <sz val="9"/>
      <color theme="1"/>
      <name val="GHEA Grapalat"/>
      <family val="2"/>
    </font>
    <font>
      <i/>
      <sz val="9"/>
      <color theme="1"/>
      <name val="GHEA Grapalat"/>
      <family val="2"/>
    </font>
    <font>
      <sz val="10"/>
      <color theme="1"/>
      <name val="GHEA Grapalat"/>
      <family val="2"/>
    </font>
    <font>
      <sz val="11"/>
      <color theme="1"/>
      <name val="Arial"/>
      <family val="2"/>
    </font>
    <font>
      <sz val="11"/>
      <name val="GHEA Grapalat"/>
      <family val="3"/>
    </font>
    <font>
      <sz val="9"/>
      <name val="Times New Roman"/>
      <family val="1"/>
    </font>
    <font>
      <sz val="12"/>
      <name val="Times Armenian"/>
      <family val="1"/>
    </font>
    <font>
      <sz val="12"/>
      <name val="Times New Roman"/>
      <family val="1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11"/>
      <color indexed="8"/>
      <name val="GHEA Grapalat"/>
      <family val="2"/>
    </font>
    <font>
      <u/>
      <sz val="10"/>
      <color indexed="12"/>
      <name val="Arial"/>
      <family val="2"/>
    </font>
    <font>
      <u/>
      <sz val="10"/>
      <color indexed="12"/>
      <name val="Times New Roman"/>
      <family val="1"/>
    </font>
    <font>
      <sz val="10"/>
      <name val="Tms Rmn"/>
    </font>
    <font>
      <b/>
      <i/>
      <sz val="10"/>
      <name val="Times New Roman"/>
      <family val="1"/>
    </font>
    <font>
      <vertAlign val="superscript"/>
      <sz val="9"/>
      <color indexed="8"/>
      <name val="Times New Roman"/>
      <family val="1"/>
    </font>
    <font>
      <sz val="9"/>
      <color indexed="8"/>
      <name val="Times New Roman"/>
      <family val="1"/>
    </font>
    <font>
      <sz val="10"/>
      <name val="MS Sans Serif"/>
      <family val="2"/>
    </font>
    <font>
      <sz val="12"/>
      <name val="Tms Rmn"/>
    </font>
    <font>
      <sz val="7"/>
      <name val="Small Fonts"/>
      <family val="2"/>
    </font>
    <font>
      <sz val="11"/>
      <color indexed="8"/>
      <name val="Times Armenian"/>
      <family val="2"/>
    </font>
    <font>
      <sz val="10"/>
      <color indexed="8"/>
      <name val="Times Armenian"/>
      <family val="2"/>
    </font>
    <font>
      <sz val="10"/>
      <color indexed="9"/>
      <name val="Times Armenian"/>
      <family val="2"/>
    </font>
    <font>
      <sz val="10"/>
      <color indexed="20"/>
      <name val="Times Armenian"/>
      <family val="2"/>
    </font>
    <font>
      <b/>
      <sz val="10"/>
      <color indexed="52"/>
      <name val="Times Armenian"/>
      <family val="2"/>
    </font>
    <font>
      <b/>
      <sz val="10"/>
      <color indexed="9"/>
      <name val="Times Armenian"/>
      <family val="2"/>
    </font>
    <font>
      <i/>
      <sz val="10"/>
      <color indexed="23"/>
      <name val="Times Armenian"/>
      <family val="2"/>
    </font>
    <font>
      <sz val="10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0"/>
      <color indexed="62"/>
      <name val="Times Armenian"/>
      <family val="2"/>
    </font>
    <font>
      <sz val="10"/>
      <color indexed="52"/>
      <name val="Times Armenian"/>
      <family val="2"/>
    </font>
    <font>
      <sz val="10"/>
      <color indexed="60"/>
      <name val="Times Armenian"/>
      <family val="2"/>
    </font>
    <font>
      <b/>
      <sz val="10"/>
      <color indexed="63"/>
      <name val="Times Armenian"/>
      <family val="2"/>
    </font>
    <font>
      <b/>
      <sz val="10"/>
      <color indexed="8"/>
      <name val="Times Armenian"/>
      <family val="2"/>
    </font>
    <font>
      <sz val="10"/>
      <color indexed="10"/>
      <name val="Times Armenian"/>
      <family val="2"/>
    </font>
    <font>
      <sz val="11"/>
      <name val="Tms Rmn"/>
    </font>
    <font>
      <sz val="1"/>
      <color indexed="8"/>
      <name val="Courier"/>
      <family val="3"/>
    </font>
    <font>
      <sz val="12"/>
      <name val="Helv"/>
    </font>
    <font>
      <b/>
      <sz val="1"/>
      <color indexed="8"/>
      <name val="Courier"/>
      <family val="3"/>
    </font>
    <font>
      <sz val="10"/>
      <name val="Arial Cyr"/>
      <charset val="204"/>
    </font>
    <font>
      <sz val="11"/>
      <color indexed="9"/>
      <name val="Times Armenian"/>
      <family val="2"/>
    </font>
    <font>
      <sz val="11"/>
      <color indexed="16"/>
      <name val="Calibri"/>
      <family val="2"/>
      <charset val="204"/>
    </font>
    <font>
      <b/>
      <sz val="11"/>
      <color indexed="19"/>
      <name val="Calibri"/>
      <family val="2"/>
      <charset val="204"/>
    </font>
    <font>
      <i/>
      <sz val="11"/>
      <color indexed="23"/>
      <name val="Times Armenian"/>
      <family val="2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sz val="11"/>
      <color indexed="63"/>
      <name val="Calibri"/>
      <family val="2"/>
      <charset val="204"/>
    </font>
    <font>
      <sz val="11"/>
      <color indexed="19"/>
      <name val="Calibri"/>
      <family val="2"/>
      <charset val="204"/>
    </font>
    <font>
      <sz val="10"/>
      <name val="Courier"/>
      <family val="3"/>
    </font>
    <font>
      <sz val="12"/>
      <color indexed="8"/>
      <name val="Calibri"/>
      <family val="2"/>
    </font>
    <font>
      <u/>
      <sz val="11"/>
      <color theme="10"/>
      <name val="GHEA Grapalat"/>
      <family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b/>
      <sz val="18"/>
      <color theme="3"/>
      <name val="Cambria"/>
      <family val="2"/>
    </font>
    <font>
      <sz val="14"/>
      <name val="GHEA Grapalat"/>
      <family val="2"/>
    </font>
    <font>
      <b/>
      <sz val="10"/>
      <name val="GHEA Grapalat"/>
      <family val="3"/>
    </font>
    <font>
      <sz val="9"/>
      <color rgb="FF000000"/>
      <name val="GHEA Grapalat"/>
      <family val="3"/>
    </font>
    <font>
      <sz val="10"/>
      <name val="GHEA Grapalat"/>
      <family val="2"/>
    </font>
    <font>
      <sz val="10"/>
      <color rgb="FF9C6500"/>
      <name val="Calibri"/>
      <family val="2"/>
      <scheme val="minor"/>
    </font>
  </fonts>
  <fills count="8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7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rgb="FFFFFFFF"/>
        <bgColor rgb="FFFFFFFF"/>
      </patternFill>
    </fill>
  </fills>
  <borders count="111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</borders>
  <cellStyleXfs count="9749">
    <xf numFmtId="0" fontId="0" fillId="0" borderId="0">
      <alignment horizontal="left" vertical="top" wrapText="1"/>
    </xf>
    <xf numFmtId="169" fontId="21" fillId="0" borderId="0" applyFill="0" applyBorder="0" applyProtection="0">
      <alignment horizontal="right" vertical="top"/>
    </xf>
    <xf numFmtId="169" fontId="22" fillId="0" borderId="0" applyFill="0" applyBorder="0" applyProtection="0">
      <alignment horizontal="right" vertical="top"/>
    </xf>
    <xf numFmtId="0" fontId="24" fillId="0" borderId="0"/>
    <xf numFmtId="0" fontId="25" fillId="0" borderId="0"/>
    <xf numFmtId="9" fontId="25" fillId="0" borderId="0" applyFont="0" applyFill="0" applyBorder="0" applyAlignment="0" applyProtection="0"/>
    <xf numFmtId="0" fontId="23" fillId="0" borderId="0"/>
    <xf numFmtId="167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6" fillId="0" borderId="0"/>
    <xf numFmtId="0" fontId="20" fillId="0" borderId="0"/>
    <xf numFmtId="0" fontId="28" fillId="0" borderId="0"/>
    <xf numFmtId="166" fontId="29" fillId="0" borderId="0" applyFont="0" applyFill="0" applyBorder="0" applyAlignment="0" applyProtection="0"/>
    <xf numFmtId="43" fontId="19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8" fillId="2" borderId="1" applyNumberFormat="0" applyFont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0" borderId="0"/>
    <xf numFmtId="166" fontId="2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8" fillId="2" borderId="1" applyNumberFormat="0" applyFont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166" fontId="21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7" fillId="0" borderId="0"/>
    <xf numFmtId="0" fontId="16" fillId="0" borderId="0"/>
    <xf numFmtId="43" fontId="16" fillId="0" borderId="0" applyFont="0" applyFill="0" applyBorder="0" applyAlignment="0" applyProtection="0"/>
    <xf numFmtId="0" fontId="23" fillId="0" borderId="0"/>
    <xf numFmtId="0" fontId="21" fillId="0" borderId="0">
      <alignment horizontal="left" vertical="top" wrapText="1"/>
    </xf>
    <xf numFmtId="168" fontId="23" fillId="0" borderId="0" applyFon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0" fontId="42" fillId="0" borderId="0"/>
    <xf numFmtId="0" fontId="43" fillId="0" borderId="0"/>
    <xf numFmtId="0" fontId="44" fillId="0" borderId="0"/>
    <xf numFmtId="166" fontId="26" fillId="0" borderId="0" applyFont="0" applyFill="0" applyBorder="0" applyAlignment="0" applyProtection="0"/>
    <xf numFmtId="0" fontId="16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/>
    <xf numFmtId="166" fontId="26" fillId="0" borderId="0" applyFont="0" applyFill="0" applyBorder="0" applyAlignment="0" applyProtection="0"/>
    <xf numFmtId="43" fontId="44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28" fillId="0" borderId="0"/>
    <xf numFmtId="0" fontId="26" fillId="0" borderId="0"/>
    <xf numFmtId="0" fontId="45" fillId="0" borderId="0"/>
    <xf numFmtId="0" fontId="23" fillId="0" borderId="0"/>
    <xf numFmtId="0" fontId="23" fillId="0" borderId="0"/>
    <xf numFmtId="0" fontId="44" fillId="0" borderId="0"/>
    <xf numFmtId="0" fontId="26" fillId="0" borderId="0"/>
    <xf numFmtId="0" fontId="23" fillId="0" borderId="0"/>
    <xf numFmtId="0" fontId="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8" fillId="0" borderId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42" fillId="0" borderId="0"/>
    <xf numFmtId="0" fontId="43" fillId="0" borderId="0"/>
    <xf numFmtId="0" fontId="42" fillId="0" borderId="0"/>
    <xf numFmtId="0" fontId="44" fillId="0" borderId="0"/>
    <xf numFmtId="0" fontId="44" fillId="0" borderId="0"/>
    <xf numFmtId="0" fontId="42" fillId="0" borderId="0"/>
    <xf numFmtId="0" fontId="42" fillId="0" borderId="0"/>
    <xf numFmtId="43" fontId="44" fillId="0" borderId="0" applyFont="0" applyFill="0" applyBorder="0" applyAlignment="0" applyProtection="0"/>
    <xf numFmtId="43" fontId="28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23" fillId="0" borderId="0"/>
    <xf numFmtId="0" fontId="26" fillId="0" borderId="0"/>
    <xf numFmtId="0" fontId="44" fillId="0" borderId="0"/>
    <xf numFmtId="0" fontId="44" fillId="0" borderId="0"/>
    <xf numFmtId="0" fontId="23" fillId="0" borderId="0"/>
    <xf numFmtId="0" fontId="17" fillId="0" borderId="0"/>
    <xf numFmtId="0" fontId="17" fillId="0" borderId="0"/>
    <xf numFmtId="0" fontId="23" fillId="0" borderId="0"/>
    <xf numFmtId="166" fontId="16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6" fillId="0" borderId="0"/>
    <xf numFmtId="0" fontId="26" fillId="0" borderId="0"/>
    <xf numFmtId="0" fontId="49" fillId="25" borderId="41" applyNumberFormat="0" applyAlignment="0" applyProtection="0"/>
    <xf numFmtId="0" fontId="50" fillId="38" borderId="42" applyNumberFormat="0" applyAlignment="0" applyProtection="0"/>
    <xf numFmtId="0" fontId="51" fillId="38" borderId="41" applyNumberFormat="0" applyAlignment="0" applyProtection="0"/>
    <xf numFmtId="0" fontId="55" fillId="0" borderId="43" applyNumberFormat="0" applyFill="0" applyAlignment="0" applyProtection="0"/>
    <xf numFmtId="0" fontId="23" fillId="41" borderId="44" applyNumberFormat="0" applyFont="0" applyAlignment="0" applyProtection="0"/>
    <xf numFmtId="0" fontId="64" fillId="0" borderId="0"/>
    <xf numFmtId="0" fontId="65" fillId="0" borderId="0"/>
    <xf numFmtId="9" fontId="17" fillId="0" borderId="0" applyFon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45" applyNumberFormat="0" applyFill="0" applyAlignment="0" applyProtection="0"/>
    <xf numFmtId="0" fontId="68" fillId="0" borderId="46" applyNumberFormat="0" applyFill="0" applyAlignment="0" applyProtection="0"/>
    <xf numFmtId="0" fontId="69" fillId="0" borderId="47" applyNumberFormat="0" applyFill="0" applyAlignment="0" applyProtection="0"/>
    <xf numFmtId="0" fontId="69" fillId="0" borderId="0" applyNumberFormat="0" applyFill="0" applyBorder="0" applyAlignment="0" applyProtection="0"/>
    <xf numFmtId="0" fontId="70" fillId="42" borderId="0" applyNumberFormat="0" applyBorder="0" applyAlignment="0" applyProtection="0"/>
    <xf numFmtId="0" fontId="71" fillId="43" borderId="0" applyNumberFormat="0" applyBorder="0" applyAlignment="0" applyProtection="0"/>
    <xf numFmtId="0" fontId="72" fillId="44" borderId="0" applyNumberFormat="0" applyBorder="0" applyAlignment="0" applyProtection="0"/>
    <xf numFmtId="0" fontId="73" fillId="45" borderId="48" applyNumberFormat="0" applyAlignment="0" applyProtection="0"/>
    <xf numFmtId="0" fontId="74" fillId="46" borderId="49" applyNumberFormat="0" applyAlignment="0" applyProtection="0"/>
    <xf numFmtId="0" fontId="75" fillId="46" borderId="48" applyNumberFormat="0" applyAlignment="0" applyProtection="0"/>
    <xf numFmtId="0" fontId="76" fillId="0" borderId="50" applyNumberFormat="0" applyFill="0" applyAlignment="0" applyProtection="0"/>
    <xf numFmtId="0" fontId="77" fillId="47" borderId="51" applyNumberFormat="0" applyAlignment="0" applyProtection="0"/>
    <xf numFmtId="0" fontId="78" fillId="0" borderId="0" applyNumberFormat="0" applyFill="0" applyBorder="0" applyAlignment="0" applyProtection="0"/>
    <xf numFmtId="0" fontId="16" fillId="2" borderId="1" applyNumberFormat="0" applyFont="0" applyAlignment="0" applyProtection="0"/>
    <xf numFmtId="0" fontId="79" fillId="0" borderId="0" applyNumberFormat="0" applyFill="0" applyBorder="0" applyAlignment="0" applyProtection="0"/>
    <xf numFmtId="0" fontId="80" fillId="0" borderId="52" applyNumberFormat="0" applyFill="0" applyAlignment="0" applyProtection="0"/>
    <xf numFmtId="0" fontId="81" fillId="48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81" fillId="49" borderId="0" applyNumberFormat="0" applyBorder="0" applyAlignment="0" applyProtection="0"/>
    <xf numFmtId="0" fontId="81" fillId="50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81" fillId="51" borderId="0" applyNumberFormat="0" applyBorder="0" applyAlignment="0" applyProtection="0"/>
    <xf numFmtId="0" fontId="81" fillId="52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81" fillId="53" borderId="0" applyNumberFormat="0" applyBorder="0" applyAlignment="0" applyProtection="0"/>
    <xf numFmtId="0" fontId="81" fillId="54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81" fillId="55" borderId="0" applyNumberFormat="0" applyBorder="0" applyAlignment="0" applyProtection="0"/>
    <xf numFmtId="0" fontId="81" fillId="56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81" fillId="57" borderId="0" applyNumberFormat="0" applyBorder="0" applyAlignment="0" applyProtection="0"/>
    <xf numFmtId="0" fontId="81" fillId="5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81" fillId="59" borderId="0" applyNumberFormat="0" applyBorder="0" applyAlignment="0" applyProtection="0"/>
    <xf numFmtId="0" fontId="17" fillId="0" borderId="0"/>
    <xf numFmtId="167" fontId="17" fillId="0" borderId="0" applyFont="0" applyFill="0" applyBorder="0" applyAlignment="0" applyProtection="0"/>
    <xf numFmtId="0" fontId="55" fillId="0" borderId="63" applyNumberFormat="0" applyFill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2" borderId="1" applyNumberFormat="0" applyFont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0" fontId="16" fillId="2" borderId="1" applyNumberFormat="0" applyFont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166" fontId="16" fillId="0" borderId="0" applyFont="0" applyFill="0" applyBorder="0" applyAlignment="0" applyProtection="0"/>
    <xf numFmtId="0" fontId="49" fillId="25" borderId="61" applyNumberFormat="0" applyAlignment="0" applyProtection="0"/>
    <xf numFmtId="166" fontId="16" fillId="0" borderId="0" applyFont="0" applyFill="0" applyBorder="0" applyAlignment="0" applyProtection="0"/>
    <xf numFmtId="0" fontId="51" fillId="38" borderId="61" applyNumberFormat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47" fillId="22" borderId="0" applyNumberFormat="0" applyBorder="0" applyAlignment="0" applyProtection="0"/>
    <xf numFmtId="0" fontId="47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5" borderId="0" applyNumberFormat="0" applyBorder="0" applyAlignment="0" applyProtection="0"/>
    <xf numFmtId="0" fontId="47" fillId="26" borderId="0" applyNumberFormat="0" applyBorder="0" applyAlignment="0" applyProtection="0"/>
    <xf numFmtId="0" fontId="47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23" borderId="0" applyNumberFormat="0" applyBorder="0" applyAlignment="0" applyProtection="0"/>
    <xf numFmtId="0" fontId="47" fillId="26" borderId="0" applyNumberFormat="0" applyBorder="0" applyAlignment="0" applyProtection="0"/>
    <xf numFmtId="0" fontId="47" fillId="29" borderId="0" applyNumberFormat="0" applyBorder="0" applyAlignment="0" applyProtection="0"/>
    <xf numFmtId="0" fontId="48" fillId="30" borderId="0" applyNumberFormat="0" applyBorder="0" applyAlignment="0" applyProtection="0"/>
    <xf numFmtId="0" fontId="48" fillId="27" borderId="0" applyNumberFormat="0" applyBorder="0" applyAlignment="0" applyProtection="0"/>
    <xf numFmtId="0" fontId="48" fillId="28" borderId="0" applyNumberFormat="0" applyBorder="0" applyAlignment="0" applyProtection="0"/>
    <xf numFmtId="0" fontId="48" fillId="31" borderId="0" applyNumberFormat="0" applyBorder="0" applyAlignment="0" applyProtection="0"/>
    <xf numFmtId="0" fontId="48" fillId="32" borderId="0" applyNumberFormat="0" applyBorder="0" applyAlignment="0" applyProtection="0"/>
    <xf numFmtId="0" fontId="48" fillId="33" borderId="0" applyNumberFormat="0" applyBorder="0" applyAlignment="0" applyProtection="0"/>
    <xf numFmtId="0" fontId="50" fillId="38" borderId="66" applyNumberFormat="0" applyAlignment="0" applyProtection="0"/>
    <xf numFmtId="0" fontId="48" fillId="34" borderId="0" applyNumberFormat="0" applyBorder="0" applyAlignment="0" applyProtection="0"/>
    <xf numFmtId="0" fontId="48" fillId="35" borderId="0" applyNumberFormat="0" applyBorder="0" applyAlignment="0" applyProtection="0"/>
    <xf numFmtId="0" fontId="48" fillId="36" borderId="0" applyNumberFormat="0" applyBorder="0" applyAlignment="0" applyProtection="0"/>
    <xf numFmtId="0" fontId="48" fillId="31" borderId="0" applyNumberFormat="0" applyBorder="0" applyAlignment="0" applyProtection="0"/>
    <xf numFmtId="0" fontId="48" fillId="32" borderId="0" applyNumberFormat="0" applyBorder="0" applyAlignment="0" applyProtection="0"/>
    <xf numFmtId="0" fontId="48" fillId="37" borderId="0" applyNumberFormat="0" applyBorder="0" applyAlignment="0" applyProtection="0"/>
    <xf numFmtId="0" fontId="49" fillId="25" borderId="53" applyNumberFormat="0" applyAlignment="0" applyProtection="0"/>
    <xf numFmtId="0" fontId="50" fillId="38" borderId="54" applyNumberFormat="0" applyAlignment="0" applyProtection="0"/>
    <xf numFmtId="0" fontId="51" fillId="38" borderId="53" applyNumberFormat="0" applyAlignment="0" applyProtection="0"/>
    <xf numFmtId="0" fontId="52" fillId="0" borderId="36" applyNumberFormat="0" applyFill="0" applyAlignment="0" applyProtection="0"/>
    <xf numFmtId="0" fontId="53" fillId="0" borderId="37" applyNumberFormat="0" applyFill="0" applyAlignment="0" applyProtection="0"/>
    <xf numFmtId="0" fontId="54" fillId="0" borderId="38" applyNumberFormat="0" applyFill="0" applyAlignment="0" applyProtection="0"/>
    <xf numFmtId="0" fontId="54" fillId="0" borderId="0" applyNumberFormat="0" applyFill="0" applyBorder="0" applyAlignment="0" applyProtection="0"/>
    <xf numFmtId="0" fontId="55" fillId="0" borderId="55" applyNumberFormat="0" applyFill="0" applyAlignment="0" applyProtection="0"/>
    <xf numFmtId="0" fontId="56" fillId="39" borderId="39" applyNumberFormat="0" applyAlignment="0" applyProtection="0"/>
    <xf numFmtId="0" fontId="57" fillId="0" borderId="0" applyNumberFormat="0" applyFill="0" applyBorder="0" applyAlignment="0" applyProtection="0"/>
    <xf numFmtId="0" fontId="58" fillId="40" borderId="0" applyNumberFormat="0" applyBorder="0" applyAlignment="0" applyProtection="0"/>
    <xf numFmtId="0" fontId="59" fillId="21" borderId="0" applyNumberFormat="0" applyBorder="0" applyAlignment="0" applyProtection="0"/>
    <xf numFmtId="0" fontId="60" fillId="0" borderId="0" applyNumberFormat="0" applyFill="0" applyBorder="0" applyAlignment="0" applyProtection="0"/>
    <xf numFmtId="0" fontId="23" fillId="41" borderId="56" applyNumberFormat="0" applyFont="0" applyAlignment="0" applyProtection="0"/>
    <xf numFmtId="0" fontId="61" fillId="0" borderId="40" applyNumberFormat="0" applyFill="0" applyAlignment="0" applyProtection="0"/>
    <xf numFmtId="0" fontId="62" fillId="0" borderId="0" applyNumberFormat="0" applyFill="0" applyBorder="0" applyAlignment="0" applyProtection="0"/>
    <xf numFmtId="0" fontId="50" fillId="38" borderId="70" applyNumberFormat="0" applyAlignment="0" applyProtection="0"/>
    <xf numFmtId="0" fontId="63" fillId="22" borderId="0" applyNumberFormat="0" applyBorder="0" applyAlignment="0" applyProtection="0"/>
    <xf numFmtId="0" fontId="50" fillId="38" borderId="62" applyNumberFormat="0" applyAlignment="0" applyProtection="0"/>
    <xf numFmtId="0" fontId="49" fillId="25" borderId="69" applyNumberFormat="0" applyAlignment="0" applyProtection="0"/>
    <xf numFmtId="0" fontId="49" fillId="25" borderId="53" applyNumberFormat="0" applyAlignment="0" applyProtection="0"/>
    <xf numFmtId="0" fontId="50" fillId="38" borderId="54" applyNumberFormat="0" applyAlignment="0" applyProtection="0"/>
    <xf numFmtId="0" fontId="51" fillId="38" borderId="53" applyNumberFormat="0" applyAlignment="0" applyProtection="0"/>
    <xf numFmtId="0" fontId="55" fillId="0" borderId="55" applyNumberFormat="0" applyFill="0" applyAlignment="0" applyProtection="0"/>
    <xf numFmtId="0" fontId="23" fillId="41" borderId="56" applyNumberFormat="0" applyFont="0" applyAlignment="0" applyProtection="0"/>
    <xf numFmtId="0" fontId="83" fillId="0" borderId="0"/>
    <xf numFmtId="0" fontId="23" fillId="41" borderId="72" applyNumberFormat="0" applyFont="0" applyAlignment="0" applyProtection="0"/>
    <xf numFmtId="0" fontId="49" fillId="25" borderId="69" applyNumberFormat="0" applyAlignment="0" applyProtection="0"/>
    <xf numFmtId="0" fontId="23" fillId="41" borderId="64" applyNumberFormat="0" applyFont="0" applyAlignment="0" applyProtection="0"/>
    <xf numFmtId="0" fontId="23" fillId="41" borderId="68" applyNumberFormat="0" applyFont="0" applyAlignment="0" applyProtection="0"/>
    <xf numFmtId="0" fontId="49" fillId="25" borderId="65" applyNumberFormat="0" applyAlignment="0" applyProtection="0"/>
    <xf numFmtId="0" fontId="51" fillId="38" borderId="65" applyNumberFormat="0" applyAlignment="0" applyProtection="0"/>
    <xf numFmtId="0" fontId="23" fillId="41" borderId="72" applyNumberFormat="0" applyFont="0" applyAlignment="0" applyProtection="0"/>
    <xf numFmtId="0" fontId="49" fillId="25" borderId="57" applyNumberFormat="0" applyAlignment="0" applyProtection="0"/>
    <xf numFmtId="0" fontId="50" fillId="38" borderId="58" applyNumberFormat="0" applyAlignment="0" applyProtection="0"/>
    <xf numFmtId="0" fontId="51" fillId="38" borderId="57" applyNumberFormat="0" applyAlignment="0" applyProtection="0"/>
    <xf numFmtId="0" fontId="55" fillId="0" borderId="59" applyNumberFormat="0" applyFill="0" applyAlignment="0" applyProtection="0"/>
    <xf numFmtId="0" fontId="55" fillId="0" borderId="67" applyNumberFormat="0" applyFill="0" applyAlignment="0" applyProtection="0"/>
    <xf numFmtId="0" fontId="55" fillId="0" borderId="71" applyNumberFormat="0" applyFill="0" applyAlignment="0" applyProtection="0"/>
    <xf numFmtId="0" fontId="23" fillId="41" borderId="60" applyNumberFormat="0" applyFont="0" applyAlignment="0" applyProtection="0"/>
    <xf numFmtId="0" fontId="55" fillId="0" borderId="71" applyNumberFormat="0" applyFill="0" applyAlignment="0" applyProtection="0"/>
    <xf numFmtId="0" fontId="51" fillId="38" borderId="69" applyNumberFormat="0" applyAlignment="0" applyProtection="0"/>
    <xf numFmtId="0" fontId="50" fillId="38" borderId="70" applyNumberFormat="0" applyAlignment="0" applyProtection="0"/>
    <xf numFmtId="0" fontId="49" fillId="25" borderId="57" applyNumberFormat="0" applyAlignment="0" applyProtection="0"/>
    <xf numFmtId="0" fontId="50" fillId="38" borderId="58" applyNumberFormat="0" applyAlignment="0" applyProtection="0"/>
    <xf numFmtId="0" fontId="51" fillId="38" borderId="57" applyNumberFormat="0" applyAlignment="0" applyProtection="0"/>
    <xf numFmtId="0" fontId="55" fillId="0" borderId="59" applyNumberFormat="0" applyFill="0" applyAlignment="0" applyProtection="0"/>
    <xf numFmtId="0" fontId="23" fillId="41" borderId="60" applyNumberFormat="0" applyFont="0" applyAlignment="0" applyProtection="0"/>
    <xf numFmtId="0" fontId="49" fillId="25" borderId="61" applyNumberFormat="0" applyAlignment="0" applyProtection="0"/>
    <xf numFmtId="0" fontId="50" fillId="38" borderId="62" applyNumberFormat="0" applyAlignment="0" applyProtection="0"/>
    <xf numFmtId="0" fontId="51" fillId="38" borderId="61" applyNumberFormat="0" applyAlignment="0" applyProtection="0"/>
    <xf numFmtId="0" fontId="55" fillId="0" borderId="63" applyNumberFormat="0" applyFill="0" applyAlignment="0" applyProtection="0"/>
    <xf numFmtId="0" fontId="23" fillId="41" borderId="64" applyNumberFormat="0" applyFont="0" applyAlignment="0" applyProtection="0"/>
    <xf numFmtId="0" fontId="49" fillId="25" borderId="65" applyNumberFormat="0" applyAlignment="0" applyProtection="0"/>
    <xf numFmtId="0" fontId="50" fillId="38" borderId="66" applyNumberFormat="0" applyAlignment="0" applyProtection="0"/>
    <xf numFmtId="0" fontId="51" fillId="38" borderId="65" applyNumberFormat="0" applyAlignment="0" applyProtection="0"/>
    <xf numFmtId="0" fontId="55" fillId="0" borderId="67" applyNumberFormat="0" applyFill="0" applyAlignment="0" applyProtection="0"/>
    <xf numFmtId="0" fontId="23" fillId="41" borderId="68" applyNumberFormat="0" applyFont="0" applyAlignment="0" applyProtection="0"/>
    <xf numFmtId="0" fontId="51" fillId="38" borderId="69" applyNumberFormat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6" fillId="21" borderId="0" applyNumberFormat="0" applyBorder="0" applyAlignment="0" applyProtection="0"/>
    <xf numFmtId="0" fontId="16" fillId="21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5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7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85" fillId="20" borderId="0" applyNumberFormat="0" applyBorder="0" applyAlignment="0" applyProtection="0"/>
    <xf numFmtId="0" fontId="85" fillId="21" borderId="0" applyNumberFormat="0" applyBorder="0" applyAlignment="0" applyProtection="0"/>
    <xf numFmtId="0" fontId="85" fillId="22" borderId="0" applyNumberFormat="0" applyBorder="0" applyAlignment="0" applyProtection="0"/>
    <xf numFmtId="0" fontId="85" fillId="23" borderId="0" applyNumberFormat="0" applyBorder="0" applyAlignment="0" applyProtection="0"/>
    <xf numFmtId="0" fontId="85" fillId="24" borderId="0" applyNumberFormat="0" applyBorder="0" applyAlignment="0" applyProtection="0"/>
    <xf numFmtId="0" fontId="85" fillId="25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16" fillId="8" borderId="0" applyNumberFormat="0" applyBorder="0" applyAlignment="0" applyProtection="0"/>
    <xf numFmtId="0" fontId="85" fillId="26" borderId="0" applyNumberFormat="0" applyBorder="0" applyAlignment="0" applyProtection="0"/>
    <xf numFmtId="0" fontId="85" fillId="27" borderId="0" applyNumberFormat="0" applyBorder="0" applyAlignment="0" applyProtection="0"/>
    <xf numFmtId="0" fontId="85" fillId="28" borderId="0" applyNumberFormat="0" applyBorder="0" applyAlignment="0" applyProtection="0"/>
    <xf numFmtId="0" fontId="85" fillId="23" borderId="0" applyNumberFormat="0" applyBorder="0" applyAlignment="0" applyProtection="0"/>
    <xf numFmtId="0" fontId="85" fillId="26" borderId="0" applyNumberFormat="0" applyBorder="0" applyAlignment="0" applyProtection="0"/>
    <xf numFmtId="0" fontId="85" fillId="29" borderId="0" applyNumberFormat="0" applyBorder="0" applyAlignment="0" applyProtection="0"/>
    <xf numFmtId="0" fontId="81" fillId="49" borderId="0" applyNumberFormat="0" applyBorder="0" applyAlignment="0" applyProtection="0"/>
    <xf numFmtId="0" fontId="81" fillId="51" borderId="0" applyNumberFormat="0" applyBorder="0" applyAlignment="0" applyProtection="0"/>
    <xf numFmtId="0" fontId="81" fillId="28" borderId="0" applyNumberFormat="0" applyBorder="0" applyAlignment="0" applyProtection="0"/>
    <xf numFmtId="0" fontId="81" fillId="28" borderId="0" applyNumberFormat="0" applyBorder="0" applyAlignment="0" applyProtection="0"/>
    <xf numFmtId="0" fontId="81" fillId="53" borderId="0" applyNumberFormat="0" applyBorder="0" applyAlignment="0" applyProtection="0"/>
    <xf numFmtId="0" fontId="81" fillId="53" borderId="0" applyNumberFormat="0" applyBorder="0" applyAlignment="0" applyProtection="0"/>
    <xf numFmtId="0" fontId="81" fillId="53" borderId="0" applyNumberFormat="0" applyBorder="0" applyAlignment="0" applyProtection="0"/>
    <xf numFmtId="0" fontId="81" fillId="53" borderId="0" applyNumberFormat="0" applyBorder="0" applyAlignment="0" applyProtection="0"/>
    <xf numFmtId="0" fontId="81" fillId="53" borderId="0" applyNumberFormat="0" applyBorder="0" applyAlignment="0" applyProtection="0"/>
    <xf numFmtId="0" fontId="81" fillId="53" borderId="0" applyNumberFormat="0" applyBorder="0" applyAlignment="0" applyProtection="0"/>
    <xf numFmtId="0" fontId="81" fillId="31" borderId="0" applyNumberFormat="0" applyBorder="0" applyAlignment="0" applyProtection="0"/>
    <xf numFmtId="0" fontId="81" fillId="31" borderId="0" applyNumberFormat="0" applyBorder="0" applyAlignment="0" applyProtection="0"/>
    <xf numFmtId="0" fontId="81" fillId="55" borderId="0" applyNumberFormat="0" applyBorder="0" applyAlignment="0" applyProtection="0"/>
    <xf numFmtId="0" fontId="81" fillId="55" borderId="0" applyNumberFormat="0" applyBorder="0" applyAlignment="0" applyProtection="0"/>
    <xf numFmtId="0" fontId="81" fillId="55" borderId="0" applyNumberFormat="0" applyBorder="0" applyAlignment="0" applyProtection="0"/>
    <xf numFmtId="0" fontId="81" fillId="55" borderId="0" applyNumberFormat="0" applyBorder="0" applyAlignment="0" applyProtection="0"/>
    <xf numFmtId="0" fontId="81" fillId="55" borderId="0" applyNumberFormat="0" applyBorder="0" applyAlignment="0" applyProtection="0"/>
    <xf numFmtId="0" fontId="81" fillId="55" borderId="0" applyNumberFormat="0" applyBorder="0" applyAlignment="0" applyProtection="0"/>
    <xf numFmtId="0" fontId="81" fillId="57" borderId="0" applyNumberFormat="0" applyBorder="0" applyAlignment="0" applyProtection="0"/>
    <xf numFmtId="0" fontId="81" fillId="33" borderId="0" applyNumberFormat="0" applyBorder="0" applyAlignment="0" applyProtection="0"/>
    <xf numFmtId="0" fontId="81" fillId="33" borderId="0" applyNumberFormat="0" applyBorder="0" applyAlignment="0" applyProtection="0"/>
    <xf numFmtId="0" fontId="81" fillId="59" borderId="0" applyNumberFormat="0" applyBorder="0" applyAlignment="0" applyProtection="0"/>
    <xf numFmtId="0" fontId="81" fillId="59" borderId="0" applyNumberFormat="0" applyBorder="0" applyAlignment="0" applyProtection="0"/>
    <xf numFmtId="0" fontId="81" fillId="59" borderId="0" applyNumberFormat="0" applyBorder="0" applyAlignment="0" applyProtection="0"/>
    <xf numFmtId="0" fontId="81" fillId="59" borderId="0" applyNumberFormat="0" applyBorder="0" applyAlignment="0" applyProtection="0"/>
    <xf numFmtId="0" fontId="81" fillId="59" borderId="0" applyNumberFormat="0" applyBorder="0" applyAlignment="0" applyProtection="0"/>
    <xf numFmtId="0" fontId="81" fillId="59" borderId="0" applyNumberFormat="0" applyBorder="0" applyAlignment="0" applyProtection="0"/>
    <xf numFmtId="0" fontId="86" fillId="30" borderId="0" applyNumberFormat="0" applyBorder="0" applyAlignment="0" applyProtection="0"/>
    <xf numFmtId="0" fontId="86" fillId="27" borderId="0" applyNumberFormat="0" applyBorder="0" applyAlignment="0" applyProtection="0"/>
    <xf numFmtId="0" fontId="86" fillId="28" borderId="0" applyNumberFormat="0" applyBorder="0" applyAlignment="0" applyProtection="0"/>
    <xf numFmtId="0" fontId="86" fillId="31" borderId="0" applyNumberFormat="0" applyBorder="0" applyAlignment="0" applyProtection="0"/>
    <xf numFmtId="0" fontId="86" fillId="32" borderId="0" applyNumberFormat="0" applyBorder="0" applyAlignment="0" applyProtection="0"/>
    <xf numFmtId="0" fontId="86" fillId="33" borderId="0" applyNumberFormat="0" applyBorder="0" applyAlignment="0" applyProtection="0"/>
    <xf numFmtId="0" fontId="81" fillId="48" borderId="0" applyNumberFormat="0" applyBorder="0" applyAlignment="0" applyProtection="0"/>
    <xf numFmtId="0" fontId="81" fillId="50" borderId="0" applyNumberFormat="0" applyBorder="0" applyAlignment="0" applyProtection="0"/>
    <xf numFmtId="0" fontId="81" fillId="52" borderId="0" applyNumberFormat="0" applyBorder="0" applyAlignment="0" applyProtection="0"/>
    <xf numFmtId="0" fontId="81" fillId="54" borderId="0" applyNumberFormat="0" applyBorder="0" applyAlignment="0" applyProtection="0"/>
    <xf numFmtId="0" fontId="81" fillId="56" borderId="0" applyNumberFormat="0" applyBorder="0" applyAlignment="0" applyProtection="0"/>
    <xf numFmtId="0" fontId="81" fillId="58" borderId="0" applyNumberFormat="0" applyBorder="0" applyAlignment="0" applyProtection="0"/>
    <xf numFmtId="0" fontId="71" fillId="43" borderId="0" applyNumberFormat="0" applyBorder="0" applyAlignment="0" applyProtection="0"/>
    <xf numFmtId="0" fontId="75" fillId="46" borderId="48" applyNumberFormat="0" applyAlignment="0" applyProtection="0"/>
    <xf numFmtId="0" fontId="77" fillId="47" borderId="51" applyNumberFormat="0" applyAlignment="0" applyProtection="0"/>
    <xf numFmtId="43" fontId="8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87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8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174" fontId="44" fillId="0" borderId="0" applyFont="0" applyFill="0" applyBorder="0" applyAlignment="0" applyProtection="0"/>
    <xf numFmtId="166" fontId="23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79" fillId="0" borderId="0" applyNumberFormat="0" applyFill="0" applyBorder="0" applyAlignment="0" applyProtection="0"/>
    <xf numFmtId="0" fontId="70" fillId="42" borderId="0" applyNumberFormat="0" applyBorder="0" applyAlignment="0" applyProtection="0"/>
    <xf numFmtId="0" fontId="67" fillId="0" borderId="45" applyNumberFormat="0" applyFill="0" applyAlignment="0" applyProtection="0"/>
    <xf numFmtId="0" fontId="68" fillId="0" borderId="46" applyNumberFormat="0" applyFill="0" applyAlignment="0" applyProtection="0"/>
    <xf numFmtId="0" fontId="69" fillId="0" borderId="47" applyNumberFormat="0" applyFill="0" applyAlignment="0" applyProtection="0"/>
    <xf numFmtId="0" fontId="69" fillId="0" borderId="0" applyNumberFormat="0" applyFill="0" applyBorder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73" fillId="45" borderId="48" applyNumberFormat="0" applyAlignment="0" applyProtection="0"/>
    <xf numFmtId="38" fontId="89" fillId="0" borderId="0"/>
    <xf numFmtId="38" fontId="90" fillId="0" borderId="0"/>
    <xf numFmtId="38" fontId="91" fillId="0" borderId="0"/>
    <xf numFmtId="38" fontId="92" fillId="0" borderId="0"/>
    <xf numFmtId="0" fontId="93" fillId="0" borderId="0"/>
    <xf numFmtId="0" fontId="93" fillId="0" borderId="0"/>
    <xf numFmtId="0" fontId="94" fillId="0" borderId="0"/>
    <xf numFmtId="0" fontId="76" fillId="0" borderId="50" applyNumberFormat="0" applyFill="0" applyAlignment="0" applyProtection="0"/>
    <xf numFmtId="0" fontId="72" fillId="44" borderId="0" applyNumberFormat="0" applyBorder="0" applyAlignment="0" applyProtection="0"/>
    <xf numFmtId="0" fontId="65" fillId="0" borderId="0"/>
    <xf numFmtId="0" fontId="44" fillId="0" borderId="0"/>
    <xf numFmtId="0" fontId="28" fillId="0" borderId="0"/>
    <xf numFmtId="0" fontId="23" fillId="0" borderId="0"/>
    <xf numFmtId="0" fontId="23" fillId="0" borderId="0"/>
    <xf numFmtId="0" fontId="23" fillId="0" borderId="0"/>
    <xf numFmtId="0" fontId="1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82" fillId="0" borderId="0"/>
    <xf numFmtId="0" fontId="82" fillId="0" borderId="0"/>
    <xf numFmtId="0" fontId="26" fillId="0" borderId="0"/>
    <xf numFmtId="0" fontId="26" fillId="0" borderId="0"/>
    <xf numFmtId="0" fontId="95" fillId="0" borderId="0"/>
    <xf numFmtId="0" fontId="16" fillId="0" borderId="0"/>
    <xf numFmtId="0" fontId="16" fillId="0" borderId="0"/>
    <xf numFmtId="0" fontId="23" fillId="0" borderId="0">
      <alignment shrinkToFit="1"/>
    </xf>
    <xf numFmtId="0" fontId="16" fillId="0" borderId="0"/>
    <xf numFmtId="0" fontId="23" fillId="0" borderId="0"/>
    <xf numFmtId="0" fontId="23" fillId="0" borderId="0"/>
    <xf numFmtId="0" fontId="28" fillId="0" borderId="0"/>
    <xf numFmtId="0" fontId="28" fillId="0" borderId="0"/>
    <xf numFmtId="0" fontId="16" fillId="0" borderId="0"/>
    <xf numFmtId="0" fontId="28" fillId="0" borderId="0"/>
    <xf numFmtId="0" fontId="23" fillId="0" borderId="0"/>
    <xf numFmtId="0" fontId="23" fillId="0" borderId="0"/>
    <xf numFmtId="0" fontId="26" fillId="0" borderId="0"/>
    <xf numFmtId="0" fontId="23" fillId="0" borderId="0"/>
    <xf numFmtId="0" fontId="96" fillId="0" borderId="0"/>
    <xf numFmtId="0" fontId="97" fillId="0" borderId="0"/>
    <xf numFmtId="0" fontId="96" fillId="0" borderId="0"/>
    <xf numFmtId="0" fontId="28" fillId="0" borderId="0"/>
    <xf numFmtId="0" fontId="26" fillId="0" borderId="0"/>
    <xf numFmtId="0" fontId="87" fillId="0" borderId="0"/>
    <xf numFmtId="0" fontId="87" fillId="0" borderId="0"/>
    <xf numFmtId="0" fontId="44" fillId="0" borderId="0"/>
    <xf numFmtId="0" fontId="95" fillId="0" borderId="0"/>
    <xf numFmtId="0" fontId="44" fillId="0" borderId="0"/>
    <xf numFmtId="0" fontId="98" fillId="0" borderId="0"/>
    <xf numFmtId="0" fontId="99" fillId="0" borderId="0"/>
    <xf numFmtId="0" fontId="44" fillId="0" borderId="0"/>
    <xf numFmtId="0" fontId="44" fillId="0" borderId="0"/>
    <xf numFmtId="0" fontId="98" fillId="0" borderId="0"/>
    <xf numFmtId="0" fontId="95" fillId="0" borderId="0"/>
    <xf numFmtId="0" fontId="98" fillId="0" borderId="0"/>
    <xf numFmtId="0" fontId="87" fillId="0" borderId="0"/>
    <xf numFmtId="0" fontId="87" fillId="0" borderId="0"/>
    <xf numFmtId="0" fontId="44" fillId="0" borderId="0"/>
    <xf numFmtId="0" fontId="16" fillId="0" borderId="0"/>
    <xf numFmtId="0" fontId="44" fillId="0" borderId="0"/>
    <xf numFmtId="0" fontId="87" fillId="2" borderId="1" applyNumberFormat="0" applyFont="0" applyAlignment="0" applyProtection="0"/>
    <xf numFmtId="0" fontId="87" fillId="2" borderId="1" applyNumberFormat="0" applyFont="0" applyAlignment="0" applyProtection="0"/>
    <xf numFmtId="0" fontId="87" fillId="2" borderId="1" applyNumberFormat="0" applyFont="0" applyAlignment="0" applyProtection="0"/>
    <xf numFmtId="0" fontId="87" fillId="2" borderId="1" applyNumberFormat="0" applyFont="0" applyAlignment="0" applyProtection="0"/>
    <xf numFmtId="0" fontId="87" fillId="2" borderId="1" applyNumberFormat="0" applyFont="0" applyAlignment="0" applyProtection="0"/>
    <xf numFmtId="0" fontId="87" fillId="2" borderId="1" applyNumberFormat="0" applyFont="0" applyAlignment="0" applyProtection="0"/>
    <xf numFmtId="0" fontId="87" fillId="2" borderId="1" applyNumberFormat="0" applyFont="0" applyAlignment="0" applyProtection="0"/>
    <xf numFmtId="0" fontId="87" fillId="2" borderId="1" applyNumberFormat="0" applyFont="0" applyAlignment="0" applyProtection="0"/>
    <xf numFmtId="0" fontId="87" fillId="2" borderId="1" applyNumberFormat="0" applyFont="0" applyAlignment="0" applyProtection="0"/>
    <xf numFmtId="0" fontId="87" fillId="2" borderId="1" applyNumberFormat="0" applyFont="0" applyAlignment="0" applyProtection="0"/>
    <xf numFmtId="0" fontId="87" fillId="2" borderId="1" applyNumberFormat="0" applyFont="0" applyAlignment="0" applyProtection="0"/>
    <xf numFmtId="0" fontId="87" fillId="2" borderId="1" applyNumberFormat="0" applyFont="0" applyAlignment="0" applyProtection="0"/>
    <xf numFmtId="0" fontId="87" fillId="2" borderId="1" applyNumberFormat="0" applyFont="0" applyAlignment="0" applyProtection="0"/>
    <xf numFmtId="0" fontId="16" fillId="2" borderId="1" applyNumberFormat="0" applyFont="0" applyAlignment="0" applyProtection="0"/>
    <xf numFmtId="0" fontId="74" fillId="46" borderId="49" applyNumberFormat="0" applyAlignment="0" applyProtection="0"/>
    <xf numFmtId="9" fontId="87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3" fillId="0" borderId="0"/>
    <xf numFmtId="0" fontId="80" fillId="0" borderId="52" applyNumberFormat="0" applyFill="0" applyAlignment="0" applyProtection="0"/>
    <xf numFmtId="0" fontId="78" fillId="0" borderId="0" applyNumberFormat="0" applyFill="0" applyBorder="0" applyAlignment="0" applyProtection="0"/>
    <xf numFmtId="0" fontId="86" fillId="34" borderId="0" applyNumberFormat="0" applyBorder="0" applyAlignment="0" applyProtection="0"/>
    <xf numFmtId="0" fontId="86" fillId="35" borderId="0" applyNumberFormat="0" applyBorder="0" applyAlignment="0" applyProtection="0"/>
    <xf numFmtId="0" fontId="86" fillId="36" borderId="0" applyNumberFormat="0" applyBorder="0" applyAlignment="0" applyProtection="0"/>
    <xf numFmtId="0" fontId="86" fillId="31" borderId="0" applyNumberFormat="0" applyBorder="0" applyAlignment="0" applyProtection="0"/>
    <xf numFmtId="0" fontId="86" fillId="32" borderId="0" applyNumberFormat="0" applyBorder="0" applyAlignment="0" applyProtection="0"/>
    <xf numFmtId="0" fontId="86" fillId="37" borderId="0" applyNumberFormat="0" applyBorder="0" applyAlignment="0" applyProtection="0"/>
    <xf numFmtId="174" fontId="100" fillId="0" borderId="73">
      <protection locked="0"/>
    </xf>
    <xf numFmtId="0" fontId="101" fillId="25" borderId="69" applyNumberFormat="0" applyAlignment="0" applyProtection="0"/>
    <xf numFmtId="0" fontId="102" fillId="38" borderId="70" applyNumberFormat="0" applyAlignment="0" applyProtection="0"/>
    <xf numFmtId="0" fontId="103" fillId="38" borderId="69" applyNumberFormat="0" applyAlignment="0" applyProtection="0"/>
    <xf numFmtId="0" fontId="104" fillId="0" borderId="36" applyNumberFormat="0" applyFill="0" applyAlignment="0" applyProtection="0"/>
    <xf numFmtId="0" fontId="105" fillId="0" borderId="37" applyNumberFormat="0" applyFill="0" applyAlignment="0" applyProtection="0"/>
    <xf numFmtId="0" fontId="106" fillId="0" borderId="38" applyNumberFormat="0" applyFill="0" applyAlignment="0" applyProtection="0"/>
    <xf numFmtId="0" fontId="106" fillId="0" borderId="0" applyNumberFormat="0" applyFill="0" applyBorder="0" applyAlignment="0" applyProtection="0"/>
    <xf numFmtId="174" fontId="107" fillId="60" borderId="73"/>
    <xf numFmtId="0" fontId="108" fillId="0" borderId="71" applyNumberFormat="0" applyFill="0" applyAlignment="0" applyProtection="0"/>
    <xf numFmtId="0" fontId="109" fillId="39" borderId="39" applyNumberFormat="0" applyAlignment="0" applyProtection="0"/>
    <xf numFmtId="0" fontId="110" fillId="0" borderId="0" applyNumberFormat="0" applyFill="0" applyBorder="0" applyAlignment="0" applyProtection="0"/>
    <xf numFmtId="0" fontId="111" fillId="40" borderId="0" applyNumberFormat="0" applyBorder="0" applyAlignment="0" applyProtection="0"/>
    <xf numFmtId="0" fontId="23" fillId="0" borderId="0"/>
    <xf numFmtId="0" fontId="87" fillId="0" borderId="0"/>
    <xf numFmtId="0" fontId="87" fillId="0" borderId="0"/>
    <xf numFmtId="0" fontId="112" fillId="21" borderId="0" applyNumberFormat="0" applyBorder="0" applyAlignment="0" applyProtection="0"/>
    <xf numFmtId="0" fontId="113" fillId="0" borderId="0" applyNumberFormat="0" applyFill="0" applyBorder="0" applyAlignment="0" applyProtection="0"/>
    <xf numFmtId="0" fontId="44" fillId="41" borderId="72" applyNumberFormat="0" applyFont="0" applyAlignment="0" applyProtection="0"/>
    <xf numFmtId="0" fontId="114" fillId="0" borderId="40" applyNumberFormat="0" applyFill="0" applyAlignment="0" applyProtection="0"/>
    <xf numFmtId="0" fontId="115" fillId="0" borderId="0" applyNumberFormat="0" applyFill="0" applyBorder="0" applyAlignment="0" applyProtection="0"/>
    <xf numFmtId="43" fontId="23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16" fillId="22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87" fillId="20" borderId="0" applyNumberFormat="0" applyBorder="0" applyAlignment="0" applyProtection="0"/>
    <xf numFmtId="0" fontId="119" fillId="25" borderId="0" applyNumberFormat="0" applyBorder="0" applyAlignment="0" applyProtection="0"/>
    <xf numFmtId="0" fontId="87" fillId="20" borderId="0" applyNumberFormat="0" applyBorder="0" applyAlignment="0" applyProtection="0"/>
    <xf numFmtId="0" fontId="47" fillId="20" borderId="0" applyNumberFormat="0" applyBorder="0" applyAlignment="0" applyProtection="0"/>
    <xf numFmtId="0" fontId="87" fillId="21" borderId="0" applyNumberFormat="0" applyBorder="0" applyAlignment="0" applyProtection="0"/>
    <xf numFmtId="0" fontId="119" fillId="27" borderId="0" applyNumberFormat="0" applyBorder="0" applyAlignment="0" applyProtection="0"/>
    <xf numFmtId="0" fontId="87" fillId="21" borderId="0" applyNumberFormat="0" applyBorder="0" applyAlignment="0" applyProtection="0"/>
    <xf numFmtId="0" fontId="47" fillId="21" borderId="0" applyNumberFormat="0" applyBorder="0" applyAlignment="0" applyProtection="0"/>
    <xf numFmtId="0" fontId="87" fillId="22" borderId="0" applyNumberFormat="0" applyBorder="0" applyAlignment="0" applyProtection="0"/>
    <xf numFmtId="0" fontId="119" fillId="41" borderId="0" applyNumberFormat="0" applyBorder="0" applyAlignment="0" applyProtection="0"/>
    <xf numFmtId="0" fontId="87" fillId="22" borderId="0" applyNumberFormat="0" applyBorder="0" applyAlignment="0" applyProtection="0"/>
    <xf numFmtId="0" fontId="47" fillId="22" borderId="0" applyNumberFormat="0" applyBorder="0" applyAlignment="0" applyProtection="0"/>
    <xf numFmtId="0" fontId="87" fillId="23" borderId="0" applyNumberFormat="0" applyBorder="0" applyAlignment="0" applyProtection="0"/>
    <xf numFmtId="0" fontId="119" fillId="25" borderId="0" applyNumberFormat="0" applyBorder="0" applyAlignment="0" applyProtection="0"/>
    <xf numFmtId="0" fontId="87" fillId="23" borderId="0" applyNumberFormat="0" applyBorder="0" applyAlignment="0" applyProtection="0"/>
    <xf numFmtId="0" fontId="47" fillId="23" borderId="0" applyNumberFormat="0" applyBorder="0" applyAlignment="0" applyProtection="0"/>
    <xf numFmtId="0" fontId="87" fillId="24" borderId="0" applyNumberFormat="0" applyBorder="0" applyAlignment="0" applyProtection="0"/>
    <xf numFmtId="0" fontId="119" fillId="24" borderId="0" applyNumberFormat="0" applyBorder="0" applyAlignment="0" applyProtection="0"/>
    <xf numFmtId="0" fontId="87" fillId="24" borderId="0" applyNumberFormat="0" applyBorder="0" applyAlignment="0" applyProtection="0"/>
    <xf numFmtId="0" fontId="47" fillId="24" borderId="0" applyNumberFormat="0" applyBorder="0" applyAlignment="0" applyProtection="0"/>
    <xf numFmtId="0" fontId="87" fillId="25" borderId="0" applyNumberFormat="0" applyBorder="0" applyAlignment="0" applyProtection="0"/>
    <xf numFmtId="0" fontId="119" fillId="41" borderId="0" applyNumberFormat="0" applyBorder="0" applyAlignment="0" applyProtection="0"/>
    <xf numFmtId="0" fontId="87" fillId="25" borderId="0" applyNumberFormat="0" applyBorder="0" applyAlignment="0" applyProtection="0"/>
    <xf numFmtId="0" fontId="47" fillId="25" borderId="0" applyNumberFormat="0" applyBorder="0" applyAlignment="0" applyProtection="0"/>
    <xf numFmtId="0" fontId="87" fillId="26" borderId="0" applyNumberFormat="0" applyBorder="0" applyAlignment="0" applyProtection="0"/>
    <xf numFmtId="0" fontId="119" fillId="38" borderId="0" applyNumberFormat="0" applyBorder="0" applyAlignment="0" applyProtection="0"/>
    <xf numFmtId="0" fontId="87" fillId="26" borderId="0" applyNumberFormat="0" applyBorder="0" applyAlignment="0" applyProtection="0"/>
    <xf numFmtId="0" fontId="47" fillId="26" borderId="0" applyNumberFormat="0" applyBorder="0" applyAlignment="0" applyProtection="0"/>
    <xf numFmtId="0" fontId="87" fillId="27" borderId="0" applyNumberFormat="0" applyBorder="0" applyAlignment="0" applyProtection="0"/>
    <xf numFmtId="0" fontId="119" fillId="27" borderId="0" applyNumberFormat="0" applyBorder="0" applyAlignment="0" applyProtection="0"/>
    <xf numFmtId="0" fontId="87" fillId="27" borderId="0" applyNumberFormat="0" applyBorder="0" applyAlignment="0" applyProtection="0"/>
    <xf numFmtId="0" fontId="47" fillId="27" borderId="0" applyNumberFormat="0" applyBorder="0" applyAlignment="0" applyProtection="0"/>
    <xf numFmtId="0" fontId="87" fillId="28" borderId="0" applyNumberFormat="0" applyBorder="0" applyAlignment="0" applyProtection="0"/>
    <xf numFmtId="0" fontId="119" fillId="40" borderId="0" applyNumberFormat="0" applyBorder="0" applyAlignment="0" applyProtection="0"/>
    <xf numFmtId="0" fontId="87" fillId="28" borderId="0" applyNumberFormat="0" applyBorder="0" applyAlignment="0" applyProtection="0"/>
    <xf numFmtId="0" fontId="47" fillId="28" borderId="0" applyNumberFormat="0" applyBorder="0" applyAlignment="0" applyProtection="0"/>
    <xf numFmtId="0" fontId="87" fillId="23" borderId="0" applyNumberFormat="0" applyBorder="0" applyAlignment="0" applyProtection="0"/>
    <xf numFmtId="0" fontId="119" fillId="38" borderId="0" applyNumberFormat="0" applyBorder="0" applyAlignment="0" applyProtection="0"/>
    <xf numFmtId="0" fontId="87" fillId="23" borderId="0" applyNumberFormat="0" applyBorder="0" applyAlignment="0" applyProtection="0"/>
    <xf numFmtId="0" fontId="47" fillId="23" borderId="0" applyNumberFormat="0" applyBorder="0" applyAlignment="0" applyProtection="0"/>
    <xf numFmtId="0" fontId="87" fillId="26" borderId="0" applyNumberFormat="0" applyBorder="0" applyAlignment="0" applyProtection="0"/>
    <xf numFmtId="0" fontId="119" fillId="26" borderId="0" applyNumberFormat="0" applyBorder="0" applyAlignment="0" applyProtection="0"/>
    <xf numFmtId="0" fontId="87" fillId="26" borderId="0" applyNumberFormat="0" applyBorder="0" applyAlignment="0" applyProtection="0"/>
    <xf numFmtId="0" fontId="47" fillId="26" borderId="0" applyNumberFormat="0" applyBorder="0" applyAlignment="0" applyProtection="0"/>
    <xf numFmtId="0" fontId="87" fillId="29" borderId="0" applyNumberFormat="0" applyBorder="0" applyAlignment="0" applyProtection="0"/>
    <xf numFmtId="0" fontId="119" fillId="40" borderId="0" applyNumberFormat="0" applyBorder="0" applyAlignment="0" applyProtection="0"/>
    <xf numFmtId="0" fontId="87" fillId="29" borderId="0" applyNumberFormat="0" applyBorder="0" applyAlignment="0" applyProtection="0"/>
    <xf numFmtId="0" fontId="47" fillId="29" borderId="0" applyNumberFormat="0" applyBorder="0" applyAlignment="0" applyProtection="0"/>
    <xf numFmtId="0" fontId="122" fillId="30" borderId="0" applyNumberFormat="0" applyBorder="0" applyAlignment="0" applyProtection="0"/>
    <xf numFmtId="0" fontId="139" fillId="32" borderId="0" applyNumberFormat="0" applyBorder="0" applyAlignment="0" applyProtection="0"/>
    <xf numFmtId="0" fontId="48" fillId="30" borderId="0" applyNumberFormat="0" applyBorder="0" applyAlignment="0" applyProtection="0"/>
    <xf numFmtId="0" fontId="122" fillId="27" borderId="0" applyNumberFormat="0" applyBorder="0" applyAlignment="0" applyProtection="0"/>
    <xf numFmtId="0" fontId="139" fillId="27" borderId="0" applyNumberFormat="0" applyBorder="0" applyAlignment="0" applyProtection="0"/>
    <xf numFmtId="0" fontId="48" fillId="27" borderId="0" applyNumberFormat="0" applyBorder="0" applyAlignment="0" applyProtection="0"/>
    <xf numFmtId="0" fontId="122" fillId="28" borderId="0" applyNumberFormat="0" applyBorder="0" applyAlignment="0" applyProtection="0"/>
    <xf numFmtId="0" fontId="139" fillId="40" borderId="0" applyNumberFormat="0" applyBorder="0" applyAlignment="0" applyProtection="0"/>
    <xf numFmtId="0" fontId="48" fillId="28" borderId="0" applyNumberFormat="0" applyBorder="0" applyAlignment="0" applyProtection="0"/>
    <xf numFmtId="0" fontId="122" fillId="31" borderId="0" applyNumberFormat="0" applyBorder="0" applyAlignment="0" applyProtection="0"/>
    <xf numFmtId="0" fontId="139" fillId="38" borderId="0" applyNumberFormat="0" applyBorder="0" applyAlignment="0" applyProtection="0"/>
    <xf numFmtId="0" fontId="48" fillId="31" borderId="0" applyNumberFormat="0" applyBorder="0" applyAlignment="0" applyProtection="0"/>
    <xf numFmtId="0" fontId="122" fillId="32" borderId="0" applyNumberFormat="0" applyBorder="0" applyAlignment="0" applyProtection="0"/>
    <xf numFmtId="0" fontId="139" fillId="32" borderId="0" applyNumberFormat="0" applyBorder="0" applyAlignment="0" applyProtection="0"/>
    <xf numFmtId="0" fontId="48" fillId="32" borderId="0" applyNumberFormat="0" applyBorder="0" applyAlignment="0" applyProtection="0"/>
    <xf numFmtId="0" fontId="122" fillId="33" borderId="0" applyNumberFormat="0" applyBorder="0" applyAlignment="0" applyProtection="0"/>
    <xf numFmtId="0" fontId="139" fillId="27" borderId="0" applyNumberFormat="0" applyBorder="0" applyAlignment="0" applyProtection="0"/>
    <xf numFmtId="0" fontId="48" fillId="33" borderId="0" applyNumberFormat="0" applyBorder="0" applyAlignment="0" applyProtection="0"/>
    <xf numFmtId="0" fontId="122" fillId="34" borderId="0" applyNumberFormat="0" applyBorder="0" applyAlignment="0" applyProtection="0"/>
    <xf numFmtId="0" fontId="139" fillId="32" borderId="0" applyNumberFormat="0" applyBorder="0" applyAlignment="0" applyProtection="0"/>
    <xf numFmtId="0" fontId="48" fillId="34" borderId="0" applyNumberFormat="0" applyBorder="0" applyAlignment="0" applyProtection="0"/>
    <xf numFmtId="0" fontId="122" fillId="35" borderId="0" applyNumberFormat="0" applyBorder="0" applyAlignment="0" applyProtection="0"/>
    <xf numFmtId="0" fontId="139" fillId="35" borderId="0" applyNumberFormat="0" applyBorder="0" applyAlignment="0" applyProtection="0"/>
    <xf numFmtId="0" fontId="48" fillId="35" borderId="0" applyNumberFormat="0" applyBorder="0" applyAlignment="0" applyProtection="0"/>
    <xf numFmtId="0" fontId="122" fillId="36" borderId="0" applyNumberFormat="0" applyBorder="0" applyAlignment="0" applyProtection="0"/>
    <xf numFmtId="0" fontId="139" fillId="36" borderId="0" applyNumberFormat="0" applyBorder="0" applyAlignment="0" applyProtection="0"/>
    <xf numFmtId="0" fontId="48" fillId="36" borderId="0" applyNumberFormat="0" applyBorder="0" applyAlignment="0" applyProtection="0"/>
    <xf numFmtId="0" fontId="122" fillId="31" borderId="0" applyNumberFormat="0" applyBorder="0" applyAlignment="0" applyProtection="0"/>
    <xf numFmtId="0" fontId="139" fillId="61" borderId="0" applyNumberFormat="0" applyBorder="0" applyAlignment="0" applyProtection="0"/>
    <xf numFmtId="0" fontId="48" fillId="31" borderId="0" applyNumberFormat="0" applyBorder="0" applyAlignment="0" applyProtection="0"/>
    <xf numFmtId="0" fontId="122" fillId="32" borderId="0" applyNumberFormat="0" applyBorder="0" applyAlignment="0" applyProtection="0"/>
    <xf numFmtId="0" fontId="139" fillId="32" borderId="0" applyNumberFormat="0" applyBorder="0" applyAlignment="0" applyProtection="0"/>
    <xf numFmtId="0" fontId="48" fillId="32" borderId="0" applyNumberFormat="0" applyBorder="0" applyAlignment="0" applyProtection="0"/>
    <xf numFmtId="0" fontId="122" fillId="37" borderId="0" applyNumberFormat="0" applyBorder="0" applyAlignment="0" applyProtection="0"/>
    <xf numFmtId="0" fontId="139" fillId="37" borderId="0" applyNumberFormat="0" applyBorder="0" applyAlignment="0" applyProtection="0"/>
    <xf numFmtId="0" fontId="48" fillId="37" borderId="0" applyNumberFormat="0" applyBorder="0" applyAlignment="0" applyProtection="0"/>
    <xf numFmtId="0" fontId="123" fillId="21" borderId="0" applyNumberFormat="0" applyBorder="0" applyAlignment="0" applyProtection="0"/>
    <xf numFmtId="0" fontId="140" fillId="21" borderId="0" applyNumberFormat="0" applyBorder="0" applyAlignment="0" applyProtection="0"/>
    <xf numFmtId="0" fontId="59" fillId="21" borderId="0" applyNumberFormat="0" applyBorder="0" applyAlignment="0" applyProtection="0"/>
    <xf numFmtId="0" fontId="124" fillId="38" borderId="69" applyNumberFormat="0" applyAlignment="0" applyProtection="0"/>
    <xf numFmtId="0" fontId="141" fillId="62" borderId="69" applyNumberFormat="0" applyAlignment="0" applyProtection="0"/>
    <xf numFmtId="0" fontId="51" fillId="38" borderId="69" applyNumberFormat="0" applyAlignment="0" applyProtection="0"/>
    <xf numFmtId="0" fontId="125" fillId="39" borderId="39" applyNumberFormat="0" applyAlignment="0" applyProtection="0"/>
    <xf numFmtId="0" fontId="142" fillId="39" borderId="39" applyNumberFormat="0" applyAlignment="0" applyProtection="0"/>
    <xf numFmtId="0" fontId="56" fillId="39" borderId="39" applyNumberFormat="0" applyAlignment="0" applyProtection="0"/>
    <xf numFmtId="43" fontId="26" fillId="0" borderId="0" applyFont="0" applyFill="0" applyBorder="0" applyAlignment="0" applyProtection="0"/>
    <xf numFmtId="165" fontId="17" fillId="0" borderId="0" applyFont="0" applyFill="0" applyBorder="0" applyAlignment="0" applyProtection="0"/>
    <xf numFmtId="168" fontId="138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26" fillId="0" borderId="0" applyNumberFormat="0" applyFill="0" applyBorder="0" applyAlignment="0" applyProtection="0"/>
    <xf numFmtId="0" fontId="143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27" fillId="22" borderId="0" applyNumberFormat="0" applyBorder="0" applyAlignment="0" applyProtection="0"/>
    <xf numFmtId="0" fontId="144" fillId="22" borderId="0" applyNumberFormat="0" applyBorder="0" applyAlignment="0" applyProtection="0"/>
    <xf numFmtId="0" fontId="63" fillId="22" borderId="0" applyNumberFormat="0" applyBorder="0" applyAlignment="0" applyProtection="0"/>
    <xf numFmtId="0" fontId="128" fillId="0" borderId="36" applyNumberFormat="0" applyFill="0" applyAlignment="0" applyProtection="0"/>
    <xf numFmtId="0" fontId="145" fillId="0" borderId="82" applyNumberFormat="0" applyFill="0" applyAlignment="0" applyProtection="0"/>
    <xf numFmtId="0" fontId="52" fillId="0" borderId="36" applyNumberFormat="0" applyFill="0" applyAlignment="0" applyProtection="0"/>
    <xf numFmtId="0" fontId="129" fillId="0" borderId="37" applyNumberFormat="0" applyFill="0" applyAlignment="0" applyProtection="0"/>
    <xf numFmtId="0" fontId="146" fillId="0" borderId="37" applyNumberFormat="0" applyFill="0" applyAlignment="0" applyProtection="0"/>
    <xf numFmtId="0" fontId="53" fillId="0" borderId="37" applyNumberFormat="0" applyFill="0" applyAlignment="0" applyProtection="0"/>
    <xf numFmtId="0" fontId="130" fillId="0" borderId="38" applyNumberFormat="0" applyFill="0" applyAlignment="0" applyProtection="0"/>
    <xf numFmtId="0" fontId="147" fillId="0" borderId="83" applyNumberFormat="0" applyFill="0" applyAlignment="0" applyProtection="0"/>
    <xf numFmtId="0" fontId="54" fillId="0" borderId="38" applyNumberFormat="0" applyFill="0" applyAlignment="0" applyProtection="0"/>
    <xf numFmtId="0" fontId="130" fillId="0" borderId="0" applyNumberFormat="0" applyFill="0" applyBorder="0" applyAlignment="0" applyProtection="0"/>
    <xf numFmtId="0" fontId="147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131" fillId="25" borderId="69" applyNumberFormat="0" applyAlignment="0" applyProtection="0"/>
    <xf numFmtId="0" fontId="148" fillId="40" borderId="69" applyNumberFormat="0" applyAlignment="0" applyProtection="0"/>
    <xf numFmtId="0" fontId="49" fillId="25" borderId="69" applyNumberFormat="0" applyAlignment="0" applyProtection="0"/>
    <xf numFmtId="0" fontId="132" fillId="0" borderId="40" applyNumberFormat="0" applyFill="0" applyAlignment="0" applyProtection="0"/>
    <xf numFmtId="0" fontId="149" fillId="0" borderId="40" applyNumberFormat="0" applyFill="0" applyAlignment="0" applyProtection="0"/>
    <xf numFmtId="0" fontId="61" fillId="0" borderId="40" applyNumberFormat="0" applyFill="0" applyAlignment="0" applyProtection="0"/>
    <xf numFmtId="0" fontId="133" fillId="40" borderId="0" applyNumberFormat="0" applyBorder="0" applyAlignment="0" applyProtection="0"/>
    <xf numFmtId="0" fontId="150" fillId="40" borderId="0" applyNumberFormat="0" applyBorder="0" applyAlignment="0" applyProtection="0"/>
    <xf numFmtId="0" fontId="58" fillId="40" borderId="0" applyNumberFormat="0" applyBorder="0" applyAlignment="0" applyProtection="0"/>
    <xf numFmtId="0" fontId="23" fillId="0" borderId="0"/>
    <xf numFmtId="0" fontId="95" fillId="0" borderId="0"/>
    <xf numFmtId="0" fontId="16" fillId="0" borderId="0"/>
    <xf numFmtId="0" fontId="155" fillId="0" borderId="0"/>
    <xf numFmtId="0" fontId="16" fillId="0" borderId="0"/>
    <xf numFmtId="0" fontId="138" fillId="0" borderId="0"/>
    <xf numFmtId="0" fontId="16" fillId="0" borderId="0"/>
    <xf numFmtId="0" fontId="16" fillId="0" borderId="0"/>
    <xf numFmtId="0" fontId="65" fillId="0" borderId="0"/>
    <xf numFmtId="0" fontId="23" fillId="0" borderId="0"/>
    <xf numFmtId="0" fontId="26" fillId="0" borderId="0"/>
    <xf numFmtId="0" fontId="16" fillId="0" borderId="0"/>
    <xf numFmtId="0" fontId="23" fillId="41" borderId="72" applyNumberFormat="0" applyFont="0" applyAlignment="0" applyProtection="0"/>
    <xf numFmtId="0" fontId="23" fillId="41" borderId="72" applyNumberFormat="0" applyFont="0" applyAlignment="0" applyProtection="0"/>
    <xf numFmtId="0" fontId="23" fillId="41" borderId="72" applyNumberFormat="0" applyFont="0" applyAlignment="0" applyProtection="0"/>
    <xf numFmtId="0" fontId="134" fillId="38" borderId="70" applyNumberFormat="0" applyAlignment="0" applyProtection="0"/>
    <xf numFmtId="0" fontId="151" fillId="62" borderId="70" applyNumberFormat="0" applyAlignment="0" applyProtection="0"/>
    <xf numFmtId="0" fontId="50" fillId="38" borderId="70" applyNumberFormat="0" applyAlignment="0" applyProtection="0"/>
    <xf numFmtId="0" fontId="135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36" fillId="0" borderId="71" applyNumberFormat="0" applyFill="0" applyAlignment="0" applyProtection="0"/>
    <xf numFmtId="0" fontId="153" fillId="0" borderId="84" applyNumberFormat="0" applyFill="0" applyAlignment="0" applyProtection="0"/>
    <xf numFmtId="0" fontId="55" fillId="0" borderId="71" applyNumberFormat="0" applyFill="0" applyAlignment="0" applyProtection="0"/>
    <xf numFmtId="0" fontId="137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154" fillId="0" borderId="0"/>
    <xf numFmtId="0" fontId="16" fillId="0" borderId="0"/>
    <xf numFmtId="0" fontId="120" fillId="0" borderId="0"/>
    <xf numFmtId="0" fontId="16" fillId="0" borderId="0"/>
    <xf numFmtId="0" fontId="26" fillId="0" borderId="0" applyFont="0" applyFill="0" applyBorder="0" applyAlignment="0" applyProtection="0"/>
    <xf numFmtId="176" fontId="26" fillId="0" borderId="0" applyFont="0" applyFill="0" applyBorder="0" applyAlignment="0" applyProtection="0"/>
    <xf numFmtId="0" fontId="17" fillId="0" borderId="0"/>
    <xf numFmtId="0" fontId="156" fillId="0" borderId="0"/>
    <xf numFmtId="0" fontId="160" fillId="3" borderId="0" applyNumberFormat="0" applyBorder="0" applyAlignment="0" applyProtection="0"/>
    <xf numFmtId="0" fontId="17" fillId="3" borderId="0" applyNumberFormat="0" applyBorder="0" applyAlignment="0" applyProtection="0"/>
    <xf numFmtId="0" fontId="160" fillId="5" borderId="0" applyNumberFormat="0" applyBorder="0" applyAlignment="0" applyProtection="0"/>
    <xf numFmtId="0" fontId="17" fillId="5" borderId="0" applyNumberFormat="0" applyBorder="0" applyAlignment="0" applyProtection="0"/>
    <xf numFmtId="0" fontId="160" fillId="7" borderId="0" applyNumberFormat="0" applyBorder="0" applyAlignment="0" applyProtection="0"/>
    <xf numFmtId="0" fontId="17" fillId="7" borderId="0" applyNumberFormat="0" applyBorder="0" applyAlignment="0" applyProtection="0"/>
    <xf numFmtId="0" fontId="160" fillId="9" borderId="0" applyNumberFormat="0" applyBorder="0" applyAlignment="0" applyProtection="0"/>
    <xf numFmtId="0" fontId="17" fillId="9" borderId="0" applyNumberFormat="0" applyBorder="0" applyAlignment="0" applyProtection="0"/>
    <xf numFmtId="0" fontId="160" fillId="11" borderId="0" applyNumberFormat="0" applyBorder="0" applyAlignment="0" applyProtection="0"/>
    <xf numFmtId="0" fontId="17" fillId="11" borderId="0" applyNumberFormat="0" applyBorder="0" applyAlignment="0" applyProtection="0"/>
    <xf numFmtId="0" fontId="160" fillId="13" borderId="0" applyNumberFormat="0" applyBorder="0" applyAlignment="0" applyProtection="0"/>
    <xf numFmtId="0" fontId="17" fillId="13" borderId="0" applyNumberFormat="0" applyBorder="0" applyAlignment="0" applyProtection="0"/>
    <xf numFmtId="0" fontId="160" fillId="4" borderId="0" applyNumberFormat="0" applyBorder="0" applyAlignment="0" applyProtection="0"/>
    <xf numFmtId="0" fontId="17" fillId="4" borderId="0" applyNumberFormat="0" applyBorder="0" applyAlignment="0" applyProtection="0"/>
    <xf numFmtId="0" fontId="160" fillId="6" borderId="0" applyNumberFormat="0" applyBorder="0" applyAlignment="0" applyProtection="0"/>
    <xf numFmtId="0" fontId="17" fillId="6" borderId="0" applyNumberFormat="0" applyBorder="0" applyAlignment="0" applyProtection="0"/>
    <xf numFmtId="0" fontId="160" fillId="8" borderId="0" applyNumberFormat="0" applyBorder="0" applyAlignment="0" applyProtection="0"/>
    <xf numFmtId="0" fontId="17" fillId="8" borderId="0" applyNumberFormat="0" applyBorder="0" applyAlignment="0" applyProtection="0"/>
    <xf numFmtId="0" fontId="160" fillId="10" borderId="0" applyNumberFormat="0" applyBorder="0" applyAlignment="0" applyProtection="0"/>
    <xf numFmtId="0" fontId="17" fillId="10" borderId="0" applyNumberFormat="0" applyBorder="0" applyAlignment="0" applyProtection="0"/>
    <xf numFmtId="0" fontId="160" fillId="12" borderId="0" applyNumberFormat="0" applyBorder="0" applyAlignment="0" applyProtection="0"/>
    <xf numFmtId="0" fontId="17" fillId="12" borderId="0" applyNumberFormat="0" applyBorder="0" applyAlignment="0" applyProtection="0"/>
    <xf numFmtId="0" fontId="160" fillId="14" borderId="0" applyNumberFormat="0" applyBorder="0" applyAlignment="0" applyProtection="0"/>
    <xf numFmtId="0" fontId="17" fillId="14" borderId="0" applyNumberFormat="0" applyBorder="0" applyAlignment="0" applyProtection="0"/>
    <xf numFmtId="0" fontId="161" fillId="49" borderId="0" applyNumberFormat="0" applyBorder="0" applyAlignment="0" applyProtection="0"/>
    <xf numFmtId="0" fontId="176" fillId="49" borderId="0" applyNumberFormat="0" applyBorder="0" applyAlignment="0" applyProtection="0"/>
    <xf numFmtId="0" fontId="161" fillId="51" borderId="0" applyNumberFormat="0" applyBorder="0" applyAlignment="0" applyProtection="0"/>
    <xf numFmtId="0" fontId="176" fillId="51" borderId="0" applyNumberFormat="0" applyBorder="0" applyAlignment="0" applyProtection="0"/>
    <xf numFmtId="0" fontId="161" fillId="53" borderId="0" applyNumberFormat="0" applyBorder="0" applyAlignment="0" applyProtection="0"/>
    <xf numFmtId="0" fontId="176" fillId="53" borderId="0" applyNumberFormat="0" applyBorder="0" applyAlignment="0" applyProtection="0"/>
    <xf numFmtId="0" fontId="161" fillId="55" borderId="0" applyNumberFormat="0" applyBorder="0" applyAlignment="0" applyProtection="0"/>
    <xf numFmtId="0" fontId="176" fillId="55" borderId="0" applyNumberFormat="0" applyBorder="0" applyAlignment="0" applyProtection="0"/>
    <xf numFmtId="0" fontId="161" fillId="57" borderId="0" applyNumberFormat="0" applyBorder="0" applyAlignment="0" applyProtection="0"/>
    <xf numFmtId="0" fontId="176" fillId="57" borderId="0" applyNumberFormat="0" applyBorder="0" applyAlignment="0" applyProtection="0"/>
    <xf numFmtId="0" fontId="161" fillId="59" borderId="0" applyNumberFormat="0" applyBorder="0" applyAlignment="0" applyProtection="0"/>
    <xf numFmtId="0" fontId="176" fillId="59" borderId="0" applyNumberFormat="0" applyBorder="0" applyAlignment="0" applyProtection="0"/>
    <xf numFmtId="0" fontId="161" fillId="48" borderId="0" applyNumberFormat="0" applyBorder="0" applyAlignment="0" applyProtection="0"/>
    <xf numFmtId="0" fontId="176" fillId="48" borderId="0" applyNumberFormat="0" applyBorder="0" applyAlignment="0" applyProtection="0"/>
    <xf numFmtId="0" fontId="161" fillId="50" borderId="0" applyNumberFormat="0" applyBorder="0" applyAlignment="0" applyProtection="0"/>
    <xf numFmtId="0" fontId="176" fillId="50" borderId="0" applyNumberFormat="0" applyBorder="0" applyAlignment="0" applyProtection="0"/>
    <xf numFmtId="0" fontId="161" fillId="52" borderId="0" applyNumberFormat="0" applyBorder="0" applyAlignment="0" applyProtection="0"/>
    <xf numFmtId="0" fontId="176" fillId="52" borderId="0" applyNumberFormat="0" applyBorder="0" applyAlignment="0" applyProtection="0"/>
    <xf numFmtId="0" fontId="161" fillId="54" borderId="0" applyNumberFormat="0" applyBorder="0" applyAlignment="0" applyProtection="0"/>
    <xf numFmtId="0" fontId="176" fillId="54" borderId="0" applyNumberFormat="0" applyBorder="0" applyAlignment="0" applyProtection="0"/>
    <xf numFmtId="0" fontId="161" fillId="56" borderId="0" applyNumberFormat="0" applyBorder="0" applyAlignment="0" applyProtection="0"/>
    <xf numFmtId="0" fontId="176" fillId="56" borderId="0" applyNumberFormat="0" applyBorder="0" applyAlignment="0" applyProtection="0"/>
    <xf numFmtId="0" fontId="161" fillId="58" borderId="0" applyNumberFormat="0" applyBorder="0" applyAlignment="0" applyProtection="0"/>
    <xf numFmtId="0" fontId="176" fillId="58" borderId="0" applyNumberFormat="0" applyBorder="0" applyAlignment="0" applyProtection="0"/>
    <xf numFmtId="0" fontId="162" fillId="43" borderId="0" applyNumberFormat="0" applyBorder="0" applyAlignment="0" applyProtection="0"/>
    <xf numFmtId="0" fontId="177" fillId="43" borderId="0" applyNumberFormat="0" applyBorder="0" applyAlignment="0" applyProtection="0"/>
    <xf numFmtId="0" fontId="163" fillId="46" borderId="48" applyNumberFormat="0" applyAlignment="0" applyProtection="0"/>
    <xf numFmtId="0" fontId="178" fillId="46" borderId="48" applyNumberFormat="0" applyAlignment="0" applyProtection="0"/>
    <xf numFmtId="0" fontId="164" fillId="47" borderId="51" applyNumberFormat="0" applyAlignment="0" applyProtection="0"/>
    <xf numFmtId="0" fontId="179" fillId="47" borderId="51" applyNumberFormat="0" applyAlignment="0" applyProtection="0"/>
    <xf numFmtId="43" fontId="157" fillId="0" borderId="0" applyFont="0" applyFill="0" applyBorder="0" applyAlignment="0" applyProtection="0"/>
    <xf numFmtId="43" fontId="28" fillId="0" borderId="0" applyFont="0" applyFill="0" applyBorder="0" applyAlignment="0" applyProtection="0"/>
    <xf numFmtId="165" fontId="15" fillId="0" borderId="0" applyFont="0" applyFill="0" applyBorder="0" applyAlignment="0" applyProtection="0"/>
    <xf numFmtId="43" fontId="157" fillId="0" borderId="0" applyFont="0" applyFill="0" applyBorder="0" applyAlignment="0" applyProtection="0"/>
    <xf numFmtId="167" fontId="2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65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66" fillId="42" borderId="0" applyNumberFormat="0" applyBorder="0" applyAlignment="0" applyProtection="0"/>
    <xf numFmtId="0" fontId="181" fillId="42" borderId="0" applyNumberFormat="0" applyBorder="0" applyAlignment="0" applyProtection="0"/>
    <xf numFmtId="0" fontId="167" fillId="0" borderId="45" applyNumberFormat="0" applyFill="0" applyAlignment="0" applyProtection="0"/>
    <xf numFmtId="0" fontId="182" fillId="0" borderId="45" applyNumberFormat="0" applyFill="0" applyAlignment="0" applyProtection="0"/>
    <xf numFmtId="0" fontId="168" fillId="0" borderId="46" applyNumberFormat="0" applyFill="0" applyAlignment="0" applyProtection="0"/>
    <xf numFmtId="0" fontId="183" fillId="0" borderId="46" applyNumberFormat="0" applyFill="0" applyAlignment="0" applyProtection="0"/>
    <xf numFmtId="0" fontId="169" fillId="0" borderId="47" applyNumberFormat="0" applyFill="0" applyAlignment="0" applyProtection="0"/>
    <xf numFmtId="0" fontId="184" fillId="0" borderId="47" applyNumberFormat="0" applyFill="0" applyAlignment="0" applyProtection="0"/>
    <xf numFmtId="0" fontId="169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70" fillId="45" borderId="48" applyNumberFormat="0" applyAlignment="0" applyProtection="0"/>
    <xf numFmtId="0" fontId="185" fillId="45" borderId="48" applyNumberFormat="0" applyAlignment="0" applyProtection="0"/>
    <xf numFmtId="0" fontId="171" fillId="0" borderId="50" applyNumberFormat="0" applyFill="0" applyAlignment="0" applyProtection="0"/>
    <xf numFmtId="0" fontId="186" fillId="0" borderId="50" applyNumberFormat="0" applyFill="0" applyAlignment="0" applyProtection="0"/>
    <xf numFmtId="0" fontId="172" fillId="44" borderId="0" applyNumberFormat="0" applyBorder="0" applyAlignment="0" applyProtection="0"/>
    <xf numFmtId="0" fontId="187" fillId="44" borderId="0" applyNumberFormat="0" applyBorder="0" applyAlignment="0" applyProtection="0"/>
    <xf numFmtId="0" fontId="154" fillId="0" borderId="0">
      <alignment horizontal="left" vertical="top" wrapText="1"/>
    </xf>
    <xf numFmtId="0" fontId="23" fillId="0" borderId="0"/>
    <xf numFmtId="0" fontId="17" fillId="0" borderId="0"/>
    <xf numFmtId="0" fontId="17" fillId="0" borderId="0"/>
    <xf numFmtId="0" fontId="25" fillId="0" borderId="0"/>
    <xf numFmtId="0" fontId="21" fillId="0" borderId="0">
      <alignment horizontal="left" vertical="top" wrapText="1"/>
    </xf>
    <xf numFmtId="0" fontId="44" fillId="0" borderId="0"/>
    <xf numFmtId="0" fontId="17" fillId="0" borderId="0"/>
    <xf numFmtId="0" fontId="28" fillId="0" borderId="0"/>
    <xf numFmtId="0" fontId="158" fillId="0" borderId="0"/>
    <xf numFmtId="0" fontId="15" fillId="0" borderId="0"/>
    <xf numFmtId="0" fontId="28" fillId="0" borderId="0"/>
    <xf numFmtId="0" fontId="15" fillId="0" borderId="0"/>
    <xf numFmtId="0" fontId="21" fillId="0" borderId="0">
      <alignment horizontal="left" vertical="top" wrapText="1"/>
    </xf>
    <xf numFmtId="0" fontId="159" fillId="0" borderId="0"/>
    <xf numFmtId="0" fontId="15" fillId="0" borderId="0"/>
    <xf numFmtId="0" fontId="160" fillId="2" borderId="1" applyNumberFormat="0" applyFont="0" applyAlignment="0" applyProtection="0"/>
    <xf numFmtId="0" fontId="17" fillId="2" borderId="1" applyNumberFormat="0" applyFont="0" applyAlignment="0" applyProtection="0"/>
    <xf numFmtId="0" fontId="173" fillId="46" borderId="49" applyNumberFormat="0" applyAlignment="0" applyProtection="0"/>
    <xf numFmtId="0" fontId="188" fillId="46" borderId="49" applyNumberFormat="0" applyAlignment="0" applyProtection="0"/>
    <xf numFmtId="9" fontId="157" fillId="0" borderId="0" applyFont="0" applyFill="0" applyBorder="0" applyAlignment="0" applyProtection="0"/>
    <xf numFmtId="0" fontId="189" fillId="0" borderId="0" applyNumberFormat="0" applyFill="0" applyBorder="0" applyAlignment="0" applyProtection="0"/>
    <xf numFmtId="0" fontId="174" fillId="0" borderId="52" applyNumberFormat="0" applyFill="0" applyAlignment="0" applyProtection="0"/>
    <xf numFmtId="0" fontId="190" fillId="0" borderId="52" applyNumberFormat="0" applyFill="0" applyAlignment="0" applyProtection="0"/>
    <xf numFmtId="0" fontId="175" fillId="0" borderId="0" applyNumberFormat="0" applyFill="0" applyBorder="0" applyAlignment="0" applyProtection="0"/>
    <xf numFmtId="0" fontId="191" fillId="0" borderId="0" applyNumberFormat="0" applyFill="0" applyBorder="0" applyAlignment="0" applyProtection="0"/>
    <xf numFmtId="0" fontId="28" fillId="0" borderId="0"/>
    <xf numFmtId="167" fontId="28" fillId="0" borderId="0" applyFont="0" applyFill="0" applyBorder="0" applyAlignment="0" applyProtection="0"/>
    <xf numFmtId="168" fontId="26" fillId="0" borderId="0" applyFont="0" applyFill="0" applyBorder="0" applyAlignment="0" applyProtection="0"/>
    <xf numFmtId="168" fontId="44" fillId="0" borderId="0" applyFont="0" applyFill="0" applyBorder="0" applyAlignment="0" applyProtection="0"/>
    <xf numFmtId="0" fontId="23" fillId="0" borderId="0"/>
    <xf numFmtId="0" fontId="23" fillId="0" borderId="0"/>
    <xf numFmtId="0" fontId="14" fillId="3" borderId="0" applyNumberFormat="0" applyBorder="0" applyAlignment="0" applyProtection="0"/>
    <xf numFmtId="0" fontId="87" fillId="20" borderId="0" applyNumberFormat="0" applyBorder="0" applyAlignment="0" applyProtection="0"/>
    <xf numFmtId="0" fontId="87" fillId="20" borderId="0" applyNumberFormat="0" applyBorder="0" applyAlignment="0" applyProtection="0"/>
    <xf numFmtId="0" fontId="14" fillId="5" borderId="0" applyNumberFormat="0" applyBorder="0" applyAlignment="0" applyProtection="0"/>
    <xf numFmtId="0" fontId="87" fillId="21" borderId="0" applyNumberFormat="0" applyBorder="0" applyAlignment="0" applyProtection="0"/>
    <xf numFmtId="0" fontId="87" fillId="21" borderId="0" applyNumberFormat="0" applyBorder="0" applyAlignment="0" applyProtection="0"/>
    <xf numFmtId="0" fontId="14" fillId="7" borderId="0" applyNumberFormat="0" applyBorder="0" applyAlignment="0" applyProtection="0"/>
    <xf numFmtId="0" fontId="87" fillId="22" borderId="0" applyNumberFormat="0" applyBorder="0" applyAlignment="0" applyProtection="0"/>
    <xf numFmtId="0" fontId="87" fillId="22" borderId="0" applyNumberFormat="0" applyBorder="0" applyAlignment="0" applyProtection="0"/>
    <xf numFmtId="0" fontId="14" fillId="9" borderId="0" applyNumberFormat="0" applyBorder="0" applyAlignment="0" applyProtection="0"/>
    <xf numFmtId="0" fontId="87" fillId="23" borderId="0" applyNumberFormat="0" applyBorder="0" applyAlignment="0" applyProtection="0"/>
    <xf numFmtId="0" fontId="87" fillId="23" borderId="0" applyNumberFormat="0" applyBorder="0" applyAlignment="0" applyProtection="0"/>
    <xf numFmtId="0" fontId="14" fillId="11" borderId="0" applyNumberFormat="0" applyBorder="0" applyAlignment="0" applyProtection="0"/>
    <xf numFmtId="0" fontId="87" fillId="24" borderId="0" applyNumberFormat="0" applyBorder="0" applyAlignment="0" applyProtection="0"/>
    <xf numFmtId="0" fontId="87" fillId="24" borderId="0" applyNumberFormat="0" applyBorder="0" applyAlignment="0" applyProtection="0"/>
    <xf numFmtId="0" fontId="14" fillId="13" borderId="0" applyNumberFormat="0" applyBorder="0" applyAlignment="0" applyProtection="0"/>
    <xf numFmtId="0" fontId="87" fillId="25" borderId="0" applyNumberFormat="0" applyBorder="0" applyAlignment="0" applyProtection="0"/>
    <xf numFmtId="0" fontId="87" fillId="25" borderId="0" applyNumberFormat="0" applyBorder="0" applyAlignment="0" applyProtection="0"/>
    <xf numFmtId="0" fontId="14" fillId="3" borderId="0" applyNumberFormat="0" applyBorder="0" applyAlignment="0" applyProtection="0"/>
    <xf numFmtId="0" fontId="14" fillId="5" borderId="0" applyNumberFormat="0" applyBorder="0" applyAlignment="0" applyProtection="0"/>
    <xf numFmtId="0" fontId="14" fillId="7" borderId="0" applyNumberFormat="0" applyBorder="0" applyAlignment="0" applyProtection="0"/>
    <xf numFmtId="0" fontId="14" fillId="9" borderId="0" applyNumberFormat="0" applyBorder="0" applyAlignment="0" applyProtection="0"/>
    <xf numFmtId="0" fontId="14" fillId="11" borderId="0" applyNumberFormat="0" applyBorder="0" applyAlignment="0" applyProtection="0"/>
    <xf numFmtId="0" fontId="14" fillId="13" borderId="0" applyNumberFormat="0" applyBorder="0" applyAlignment="0" applyProtection="0"/>
    <xf numFmtId="0" fontId="14" fillId="4" borderId="0" applyNumberFormat="0" applyBorder="0" applyAlignment="0" applyProtection="0"/>
    <xf numFmtId="0" fontId="87" fillId="26" borderId="0" applyNumberFormat="0" applyBorder="0" applyAlignment="0" applyProtection="0"/>
    <xf numFmtId="0" fontId="87" fillId="26" borderId="0" applyNumberFormat="0" applyBorder="0" applyAlignment="0" applyProtection="0"/>
    <xf numFmtId="0" fontId="14" fillId="6" borderId="0" applyNumberFormat="0" applyBorder="0" applyAlignment="0" applyProtection="0"/>
    <xf numFmtId="0" fontId="87" fillId="27" borderId="0" applyNumberFormat="0" applyBorder="0" applyAlignment="0" applyProtection="0"/>
    <xf numFmtId="0" fontId="87" fillId="27" borderId="0" applyNumberFormat="0" applyBorder="0" applyAlignment="0" applyProtection="0"/>
    <xf numFmtId="0" fontId="14" fillId="8" borderId="0" applyNumberFormat="0" applyBorder="0" applyAlignment="0" applyProtection="0"/>
    <xf numFmtId="0" fontId="87" fillId="28" borderId="0" applyNumberFormat="0" applyBorder="0" applyAlignment="0" applyProtection="0"/>
    <xf numFmtId="0" fontId="87" fillId="28" borderId="0" applyNumberFormat="0" applyBorder="0" applyAlignment="0" applyProtection="0"/>
    <xf numFmtId="0" fontId="14" fillId="10" borderId="0" applyNumberFormat="0" applyBorder="0" applyAlignment="0" applyProtection="0"/>
    <xf numFmtId="0" fontId="87" fillId="23" borderId="0" applyNumberFormat="0" applyBorder="0" applyAlignment="0" applyProtection="0"/>
    <xf numFmtId="0" fontId="87" fillId="23" borderId="0" applyNumberFormat="0" applyBorder="0" applyAlignment="0" applyProtection="0"/>
    <xf numFmtId="0" fontId="14" fillId="12" borderId="0" applyNumberFormat="0" applyBorder="0" applyAlignment="0" applyProtection="0"/>
    <xf numFmtId="0" fontId="87" fillId="26" borderId="0" applyNumberFormat="0" applyBorder="0" applyAlignment="0" applyProtection="0"/>
    <xf numFmtId="0" fontId="87" fillId="26" borderId="0" applyNumberFormat="0" applyBorder="0" applyAlignment="0" applyProtection="0"/>
    <xf numFmtId="0" fontId="14" fillId="14" borderId="0" applyNumberFormat="0" applyBorder="0" applyAlignment="0" applyProtection="0"/>
    <xf numFmtId="0" fontId="87" fillId="29" borderId="0" applyNumberFormat="0" applyBorder="0" applyAlignment="0" applyProtection="0"/>
    <xf numFmtId="0" fontId="87" fillId="29" borderId="0" applyNumberFormat="0" applyBorder="0" applyAlignment="0" applyProtection="0"/>
    <xf numFmtId="0" fontId="14" fillId="4" borderId="0" applyNumberFormat="0" applyBorder="0" applyAlignment="0" applyProtection="0"/>
    <xf numFmtId="0" fontId="14" fillId="6" borderId="0" applyNumberFormat="0" applyBorder="0" applyAlignment="0" applyProtection="0"/>
    <xf numFmtId="0" fontId="14" fillId="8" borderId="0" applyNumberFormat="0" applyBorder="0" applyAlignment="0" applyProtection="0"/>
    <xf numFmtId="0" fontId="14" fillId="10" borderId="0" applyNumberFormat="0" applyBorder="0" applyAlignment="0" applyProtection="0"/>
    <xf numFmtId="0" fontId="14" fillId="12" borderId="0" applyNumberFormat="0" applyBorder="0" applyAlignment="0" applyProtection="0"/>
    <xf numFmtId="0" fontId="14" fillId="14" borderId="0" applyNumberFormat="0" applyBorder="0" applyAlignment="0" applyProtection="0"/>
    <xf numFmtId="0" fontId="122" fillId="30" borderId="0" applyNumberFormat="0" applyBorder="0" applyAlignment="0" applyProtection="0"/>
    <xf numFmtId="0" fontId="122" fillId="27" borderId="0" applyNumberFormat="0" applyBorder="0" applyAlignment="0" applyProtection="0"/>
    <xf numFmtId="0" fontId="122" fillId="28" borderId="0" applyNumberFormat="0" applyBorder="0" applyAlignment="0" applyProtection="0"/>
    <xf numFmtId="0" fontId="122" fillId="31" borderId="0" applyNumberFormat="0" applyBorder="0" applyAlignment="0" applyProtection="0"/>
    <xf numFmtId="0" fontId="122" fillId="32" borderId="0" applyNumberFormat="0" applyBorder="0" applyAlignment="0" applyProtection="0"/>
    <xf numFmtId="0" fontId="122" fillId="33" borderId="0" applyNumberFormat="0" applyBorder="0" applyAlignment="0" applyProtection="0"/>
    <xf numFmtId="0" fontId="122" fillId="34" borderId="0" applyNumberFormat="0" applyBorder="0" applyAlignment="0" applyProtection="0"/>
    <xf numFmtId="0" fontId="122" fillId="35" borderId="0" applyNumberFormat="0" applyBorder="0" applyAlignment="0" applyProtection="0"/>
    <xf numFmtId="0" fontId="122" fillId="36" borderId="0" applyNumberFormat="0" applyBorder="0" applyAlignment="0" applyProtection="0"/>
    <xf numFmtId="0" fontId="122" fillId="31" borderId="0" applyNumberFormat="0" applyBorder="0" applyAlignment="0" applyProtection="0"/>
    <xf numFmtId="0" fontId="122" fillId="32" borderId="0" applyNumberFormat="0" applyBorder="0" applyAlignment="0" applyProtection="0"/>
    <xf numFmtId="0" fontId="122" fillId="37" borderId="0" applyNumberFormat="0" applyBorder="0" applyAlignment="0" applyProtection="0"/>
    <xf numFmtId="0" fontId="123" fillId="21" borderId="0" applyNumberFormat="0" applyBorder="0" applyAlignment="0" applyProtection="0"/>
    <xf numFmtId="0" fontId="124" fillId="38" borderId="69" applyNumberFormat="0" applyAlignment="0" applyProtection="0"/>
    <xf numFmtId="0" fontId="125" fillId="39" borderId="39" applyNumberFormat="0" applyAlignment="0" applyProtection="0"/>
    <xf numFmtId="166" fontId="26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71" fontId="26" fillId="0" borderId="0" applyFont="0" applyFill="0" applyBorder="0" applyAlignment="0" applyProtection="0"/>
    <xf numFmtId="43" fontId="44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4" fillId="0" borderId="0" applyFont="0" applyFill="0" applyBorder="0" applyAlignment="0" applyProtection="0"/>
    <xf numFmtId="168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6" fontId="26" fillId="0" borderId="0" applyFont="0" applyFill="0" applyBorder="0" applyAlignment="0" applyProtection="0"/>
    <xf numFmtId="168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44" fillId="0" borderId="0" quotePrefix="1" applyFont="0" applyFill="0" applyBorder="0" applyAlignment="0">
      <protection locked="0"/>
    </xf>
    <xf numFmtId="16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45" fillId="0" borderId="0" applyFont="0" applyFill="0" applyBorder="0" applyAlignment="0" applyProtection="0"/>
    <xf numFmtId="166" fontId="44" fillId="0" borderId="0" quotePrefix="1" applyFont="0" applyFill="0" applyBorder="0" applyAlignment="0">
      <protection locked="0"/>
    </xf>
    <xf numFmtId="166" fontId="26" fillId="0" borderId="0" applyFont="0" applyFill="0" applyBorder="0" applyAlignment="0" applyProtection="0"/>
    <xf numFmtId="178" fontId="23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71" fontId="26" fillId="0" borderId="0" applyFont="0" applyFill="0" applyBorder="0" applyAlignment="0" applyProtection="0"/>
    <xf numFmtId="166" fontId="23" fillId="0" borderId="0" applyFont="0" applyFill="0" applyBorder="0" applyAlignment="0" applyProtection="0"/>
    <xf numFmtId="168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68" fontId="23" fillId="0" borderId="0" applyFont="0" applyFill="0" applyBorder="0" applyAlignment="0" applyProtection="0"/>
    <xf numFmtId="43" fontId="26" fillId="0" borderId="0" applyFont="0" applyFill="0" applyBorder="0" applyAlignment="0" applyProtection="0"/>
    <xf numFmtId="168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6" fillId="0" borderId="0" applyFont="0" applyFill="0" applyBorder="0" applyAlignment="0" applyProtection="0"/>
    <xf numFmtId="166" fontId="87" fillId="0" borderId="0" applyFont="0" applyFill="0" applyBorder="0" applyAlignment="0" applyProtection="0"/>
    <xf numFmtId="168" fontId="28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87" fillId="0" borderId="0" applyFont="0" applyFill="0" applyBorder="0" applyAlignment="0" applyProtection="0"/>
    <xf numFmtId="168" fontId="28" fillId="0" borderId="0" applyFont="0" applyFill="0" applyBorder="0" applyAlignment="0" applyProtection="0"/>
    <xf numFmtId="0" fontId="126" fillId="0" borderId="0" applyNumberFormat="0" applyFill="0" applyBorder="0" applyAlignment="0" applyProtection="0"/>
    <xf numFmtId="0" fontId="127" fillId="22" borderId="0" applyNumberFormat="0" applyBorder="0" applyAlignment="0" applyProtection="0"/>
    <xf numFmtId="0" fontId="128" fillId="0" borderId="36" applyNumberFormat="0" applyFill="0" applyAlignment="0" applyProtection="0"/>
    <xf numFmtId="0" fontId="129" fillId="0" borderId="37" applyNumberFormat="0" applyFill="0" applyAlignment="0" applyProtection="0"/>
    <xf numFmtId="0" fontId="130" fillId="0" borderId="38" applyNumberFormat="0" applyFill="0" applyAlignment="0" applyProtection="0"/>
    <xf numFmtId="0" fontId="130" fillId="0" borderId="0" applyNumberFormat="0" applyFill="0" applyBorder="0" applyAlignment="0" applyProtection="0"/>
    <xf numFmtId="0" fontId="131" fillId="25" borderId="69" applyNumberFormat="0" applyAlignment="0" applyProtection="0"/>
    <xf numFmtId="0" fontId="132" fillId="0" borderId="40" applyNumberFormat="0" applyFill="0" applyAlignment="0" applyProtection="0"/>
    <xf numFmtId="0" fontId="133" fillId="40" borderId="0" applyNumberFormat="0" applyBorder="0" applyAlignment="0" applyProtection="0"/>
    <xf numFmtId="0" fontId="26" fillId="0" borderId="0"/>
    <xf numFmtId="0" fontId="23" fillId="0" borderId="0"/>
    <xf numFmtId="0" fontId="23" fillId="0" borderId="0"/>
    <xf numFmtId="0" fontId="26" fillId="0" borderId="0"/>
    <xf numFmtId="0" fontId="14" fillId="0" borderId="0"/>
    <xf numFmtId="0" fontId="14" fillId="0" borderId="0"/>
    <xf numFmtId="0" fontId="26" fillId="0" borderId="0"/>
    <xf numFmtId="0" fontId="44" fillId="0" borderId="0"/>
    <xf numFmtId="0" fontId="44" fillId="0" borderId="0"/>
    <xf numFmtId="0" fontId="44" fillId="0" borderId="0"/>
    <xf numFmtId="0" fontId="26" fillId="0" borderId="0"/>
    <xf numFmtId="0" fontId="26" fillId="0" borderId="0"/>
    <xf numFmtId="0" fontId="23" fillId="0" borderId="0"/>
    <xf numFmtId="0" fontId="23" fillId="0" borderId="0"/>
    <xf numFmtId="0" fontId="26" fillId="0" borderId="0"/>
    <xf numFmtId="0" fontId="87" fillId="0" borderId="0"/>
    <xf numFmtId="0" fontId="26" fillId="0" borderId="0"/>
    <xf numFmtId="0" fontId="26" fillId="0" borderId="0"/>
    <xf numFmtId="0" fontId="44" fillId="0" borderId="0"/>
    <xf numFmtId="0" fontId="87" fillId="0" borderId="0"/>
    <xf numFmtId="0" fontId="28" fillId="0" borderId="0"/>
    <xf numFmtId="0" fontId="28" fillId="0" borderId="0"/>
    <xf numFmtId="0" fontId="28" fillId="0" borderId="0"/>
    <xf numFmtId="0" fontId="23" fillId="0" borderId="0"/>
    <xf numFmtId="0" fontId="26" fillId="0" borderId="0"/>
    <xf numFmtId="0" fontId="14" fillId="2" borderId="1" applyNumberFormat="0" applyFont="0" applyAlignment="0" applyProtection="0"/>
    <xf numFmtId="0" fontId="23" fillId="41" borderId="72" applyNumberFormat="0" applyFont="0" applyAlignment="0" applyProtection="0"/>
    <xf numFmtId="0" fontId="134" fillId="38" borderId="70" applyNumberFormat="0" applyAlignment="0" applyProtection="0"/>
    <xf numFmtId="9" fontId="23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3" fillId="0" borderId="0"/>
    <xf numFmtId="0" fontId="42" fillId="0" borderId="0"/>
    <xf numFmtId="0" fontId="43" fillId="0" borderId="0"/>
    <xf numFmtId="0" fontId="43" fillId="0" borderId="0"/>
    <xf numFmtId="0" fontId="42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135" fillId="0" borderId="0" applyNumberFormat="0" applyFill="0" applyBorder="0" applyAlignment="0" applyProtection="0"/>
    <xf numFmtId="0" fontId="136" fillId="0" borderId="71" applyNumberFormat="0" applyFill="0" applyAlignment="0" applyProtection="0"/>
    <xf numFmtId="0" fontId="137" fillId="0" borderId="0" applyNumberFormat="0" applyFill="0" applyBorder="0" applyAlignment="0" applyProtection="0"/>
    <xf numFmtId="0" fontId="44" fillId="0" borderId="0"/>
    <xf numFmtId="0" fontId="44" fillId="0" borderId="0"/>
    <xf numFmtId="0" fontId="26" fillId="0" borderId="0"/>
    <xf numFmtId="0" fontId="26" fillId="0" borderId="0"/>
    <xf numFmtId="0" fontId="23" fillId="0" borderId="0"/>
    <xf numFmtId="0" fontId="26" fillId="0" borderId="0"/>
    <xf numFmtId="0" fontId="44" fillId="0" borderId="0"/>
    <xf numFmtId="0" fontId="65" fillId="0" borderId="0"/>
    <xf numFmtId="0" fontId="47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4" fillId="0" borderId="0"/>
    <xf numFmtId="0" fontId="14" fillId="2" borderId="1" applyNumberFormat="0" applyFont="0" applyAlignment="0" applyProtection="0"/>
    <xf numFmtId="0" fontId="43" fillId="0" borderId="0"/>
    <xf numFmtId="0" fontId="42" fillId="0" borderId="0"/>
    <xf numFmtId="166" fontId="26" fillId="0" borderId="0" applyFont="0" applyFill="0" applyBorder="0" applyAlignment="0" applyProtection="0"/>
    <xf numFmtId="43" fontId="28" fillId="0" borderId="0" applyFont="0" applyFill="0" applyBorder="0" applyAlignment="0" applyProtection="0"/>
    <xf numFmtId="168" fontId="28" fillId="0" borderId="0" applyFont="0" applyFill="0" applyBorder="0" applyAlignment="0" applyProtection="0"/>
    <xf numFmtId="43" fontId="44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44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44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44" fillId="0" borderId="0" applyFont="0" applyFill="0" applyBorder="0" applyAlignment="0" applyProtection="0"/>
    <xf numFmtId="168" fontId="44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4" fillId="0" borderId="0" applyFont="0" applyFill="0" applyBorder="0" applyAlignment="0" applyProtection="0"/>
    <xf numFmtId="166" fontId="21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3" borderId="0" applyNumberFormat="0" applyBorder="0" applyAlignment="0" applyProtection="0"/>
    <xf numFmtId="0" fontId="13" fillId="5" borderId="0" applyNumberFormat="0" applyBorder="0" applyAlignment="0" applyProtection="0"/>
    <xf numFmtId="0" fontId="13" fillId="7" borderId="0" applyNumberFormat="0" applyBorder="0" applyAlignment="0" applyProtection="0"/>
    <xf numFmtId="0" fontId="13" fillId="9" borderId="0" applyNumberFormat="0" applyBorder="0" applyAlignment="0" applyProtection="0"/>
    <xf numFmtId="0" fontId="13" fillId="11" borderId="0" applyNumberFormat="0" applyBorder="0" applyAlignment="0" applyProtection="0"/>
    <xf numFmtId="0" fontId="13" fillId="13" borderId="0" applyNumberFormat="0" applyBorder="0" applyAlignment="0" applyProtection="0"/>
    <xf numFmtId="0" fontId="13" fillId="4" borderId="0" applyNumberFormat="0" applyBorder="0" applyAlignment="0" applyProtection="0"/>
    <xf numFmtId="0" fontId="13" fillId="6" borderId="0" applyNumberFormat="0" applyBorder="0" applyAlignment="0" applyProtection="0"/>
    <xf numFmtId="0" fontId="13" fillId="8" borderId="0" applyNumberFormat="0" applyBorder="0" applyAlignment="0" applyProtection="0"/>
    <xf numFmtId="0" fontId="13" fillId="10" borderId="0" applyNumberFormat="0" applyBorder="0" applyAlignment="0" applyProtection="0"/>
    <xf numFmtId="0" fontId="13" fillId="12" borderId="0" applyNumberFormat="0" applyBorder="0" applyAlignment="0" applyProtection="0"/>
    <xf numFmtId="0" fontId="13" fillId="14" borderId="0" applyNumberFormat="0" applyBorder="0" applyAlignment="0" applyProtection="0"/>
    <xf numFmtId="0" fontId="13" fillId="2" borderId="1" applyNumberFormat="0" applyFont="0" applyAlignment="0" applyProtection="0"/>
    <xf numFmtId="0" fontId="12" fillId="2" borderId="1" applyNumberFormat="0" applyFont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179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17" fillId="0" borderId="0"/>
    <xf numFmtId="0" fontId="17" fillId="0" borderId="0"/>
    <xf numFmtId="0" fontId="21" fillId="0" borderId="0">
      <alignment horizontal="left" vertical="top" wrapText="1"/>
    </xf>
    <xf numFmtId="164" fontId="26" fillId="0" borderId="0" applyFont="0" applyFill="0" applyBorder="0" applyAlignment="0" applyProtection="0"/>
    <xf numFmtId="164" fontId="26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28" fillId="0" borderId="0" applyFont="0" applyFill="0" applyBorder="0" applyAlignment="0" applyProtection="0"/>
    <xf numFmtId="164" fontId="44" fillId="0" borderId="0" applyFont="0" applyFill="0" applyBorder="0" applyAlignment="0" applyProtection="0"/>
    <xf numFmtId="0" fontId="11" fillId="2" borderId="1" applyNumberFormat="0" applyFont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92" fillId="0" borderId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80" fontId="44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8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8" fontId="44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44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8" fontId="23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44" fillId="0" borderId="0"/>
    <xf numFmtId="0" fontId="23" fillId="0" borderId="0"/>
    <xf numFmtId="0" fontId="23" fillId="0" borderId="0"/>
    <xf numFmtId="0" fontId="17" fillId="0" borderId="0"/>
    <xf numFmtId="0" fontId="25" fillId="0" borderId="0"/>
    <xf numFmtId="0" fontId="25" fillId="0" borderId="0"/>
    <xf numFmtId="0" fontId="26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6" fillId="0" borderId="0"/>
    <xf numFmtId="0" fontId="23" fillId="0" borderId="0"/>
    <xf numFmtId="0" fontId="23" fillId="0" borderId="0"/>
    <xf numFmtId="0" fontId="47" fillId="0" borderId="0"/>
    <xf numFmtId="0" fontId="26" fillId="0" borderId="0"/>
    <xf numFmtId="0" fontId="23" fillId="0" borderId="0"/>
    <xf numFmtId="166" fontId="192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8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44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166" fontId="26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2" borderId="1" applyNumberFormat="0" applyFont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0" borderId="0"/>
    <xf numFmtId="0" fontId="23" fillId="41" borderId="100" applyNumberFormat="0" applyFont="0" applyAlignment="0" applyProtection="0"/>
    <xf numFmtId="43" fontId="10" fillId="0" borderId="0" applyFont="0" applyFill="0" applyBorder="0" applyAlignment="0" applyProtection="0"/>
    <xf numFmtId="0" fontId="10" fillId="2" borderId="1" applyNumberFormat="0" applyFont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0" fontId="49" fillId="25" borderId="97" applyNumberFormat="0" applyAlignment="0" applyProtection="0"/>
    <xf numFmtId="166" fontId="10" fillId="0" borderId="0" applyFont="0" applyFill="0" applyBorder="0" applyAlignment="0" applyProtection="0"/>
    <xf numFmtId="0" fontId="10" fillId="2" borderId="1" applyNumberFormat="0" applyFont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55" fillId="0" borderId="94" applyNumberFormat="0" applyFill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2" borderId="1" applyNumberFormat="0" applyFont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2" borderId="1" applyNumberFormat="0" applyFont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166" fontId="10" fillId="0" borderId="0" applyFont="0" applyFill="0" applyBorder="0" applyAlignment="0" applyProtection="0"/>
    <xf numFmtId="0" fontId="49" fillId="25" borderId="92" applyNumberFormat="0" applyAlignment="0" applyProtection="0"/>
    <xf numFmtId="166" fontId="10" fillId="0" borderId="0" applyFont="0" applyFill="0" applyBorder="0" applyAlignment="0" applyProtection="0"/>
    <xf numFmtId="0" fontId="51" fillId="38" borderId="92" applyNumberFormat="0" applyAlignment="0" applyProtection="0"/>
    <xf numFmtId="0" fontId="49" fillId="25" borderId="97" applyNumberFormat="0" applyAlignment="0" applyProtection="0"/>
    <xf numFmtId="0" fontId="50" fillId="38" borderId="93" applyNumberFormat="0" applyAlignment="0" applyProtection="0"/>
    <xf numFmtId="0" fontId="55" fillId="0" borderId="99" applyNumberFormat="0" applyFill="0" applyAlignment="0" applyProtection="0"/>
    <xf numFmtId="0" fontId="49" fillId="25" borderId="92" applyNumberFormat="0" applyAlignment="0" applyProtection="0"/>
    <xf numFmtId="0" fontId="50" fillId="38" borderId="93" applyNumberFormat="0" applyAlignment="0" applyProtection="0"/>
    <xf numFmtId="0" fontId="51" fillId="38" borderId="92" applyNumberFormat="0" applyAlignment="0" applyProtection="0"/>
    <xf numFmtId="0" fontId="55" fillId="0" borderId="94" applyNumberFormat="0" applyFill="0" applyAlignment="0" applyProtection="0"/>
    <xf numFmtId="0" fontId="23" fillId="41" borderId="95" applyNumberFormat="0" applyFont="0" applyAlignment="0" applyProtection="0"/>
    <xf numFmtId="0" fontId="50" fillId="38" borderId="93" applyNumberFormat="0" applyAlignment="0" applyProtection="0"/>
    <xf numFmtId="0" fontId="50" fillId="38" borderId="93" applyNumberFormat="0" applyAlignment="0" applyProtection="0"/>
    <xf numFmtId="0" fontId="49" fillId="25" borderId="92" applyNumberFormat="0" applyAlignment="0" applyProtection="0"/>
    <xf numFmtId="0" fontId="49" fillId="25" borderId="92" applyNumberFormat="0" applyAlignment="0" applyProtection="0"/>
    <xf numFmtId="0" fontId="50" fillId="38" borderId="93" applyNumberFormat="0" applyAlignment="0" applyProtection="0"/>
    <xf numFmtId="0" fontId="51" fillId="38" borderId="92" applyNumberFormat="0" applyAlignment="0" applyProtection="0"/>
    <xf numFmtId="0" fontId="55" fillId="0" borderId="94" applyNumberFormat="0" applyFill="0" applyAlignment="0" applyProtection="0"/>
    <xf numFmtId="0" fontId="23" fillId="41" borderId="95" applyNumberFormat="0" applyFont="0" applyAlignment="0" applyProtection="0"/>
    <xf numFmtId="0" fontId="44" fillId="0" borderId="0"/>
    <xf numFmtId="0" fontId="23" fillId="41" borderId="95" applyNumberFormat="0" applyFont="0" applyAlignment="0" applyProtection="0"/>
    <xf numFmtId="0" fontId="49" fillId="25" borderId="92" applyNumberFormat="0" applyAlignment="0" applyProtection="0"/>
    <xf numFmtId="0" fontId="23" fillId="41" borderId="95" applyNumberFormat="0" applyFont="0" applyAlignment="0" applyProtection="0"/>
    <xf numFmtId="0" fontId="23" fillId="41" borderId="95" applyNumberFormat="0" applyFont="0" applyAlignment="0" applyProtection="0"/>
    <xf numFmtId="0" fontId="49" fillId="25" borderId="92" applyNumberFormat="0" applyAlignment="0" applyProtection="0"/>
    <xf numFmtId="0" fontId="51" fillId="38" borderId="92" applyNumberFormat="0" applyAlignment="0" applyProtection="0"/>
    <xf numFmtId="0" fontId="23" fillId="41" borderId="95" applyNumberFormat="0" applyFont="0" applyAlignment="0" applyProtection="0"/>
    <xf numFmtId="0" fontId="49" fillId="25" borderId="92" applyNumberFormat="0" applyAlignment="0" applyProtection="0"/>
    <xf numFmtId="0" fontId="50" fillId="38" borderId="93" applyNumberFormat="0" applyAlignment="0" applyProtection="0"/>
    <xf numFmtId="0" fontId="51" fillId="38" borderId="92" applyNumberFormat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55" fillId="0" borderId="94" applyNumberFormat="0" applyFill="0" applyAlignment="0" applyProtection="0"/>
    <xf numFmtId="0" fontId="23" fillId="41" borderId="95" applyNumberFormat="0" applyFont="0" applyAlignment="0" applyProtection="0"/>
    <xf numFmtId="0" fontId="55" fillId="0" borderId="94" applyNumberFormat="0" applyFill="0" applyAlignment="0" applyProtection="0"/>
    <xf numFmtId="0" fontId="51" fillId="38" borderId="92" applyNumberFormat="0" applyAlignment="0" applyProtection="0"/>
    <xf numFmtId="0" fontId="50" fillId="38" borderId="93" applyNumberFormat="0" applyAlignment="0" applyProtection="0"/>
    <xf numFmtId="0" fontId="49" fillId="25" borderId="92" applyNumberFormat="0" applyAlignment="0" applyProtection="0"/>
    <xf numFmtId="0" fontId="50" fillId="38" borderId="93" applyNumberFormat="0" applyAlignment="0" applyProtection="0"/>
    <xf numFmtId="0" fontId="51" fillId="38" borderId="92" applyNumberFormat="0" applyAlignment="0" applyProtection="0"/>
    <xf numFmtId="0" fontId="55" fillId="0" borderId="94" applyNumberFormat="0" applyFill="0" applyAlignment="0" applyProtection="0"/>
    <xf numFmtId="0" fontId="23" fillId="41" borderId="95" applyNumberFormat="0" applyFont="0" applyAlignment="0" applyProtection="0"/>
    <xf numFmtId="0" fontId="49" fillId="25" borderId="92" applyNumberFormat="0" applyAlignment="0" applyProtection="0"/>
    <xf numFmtId="0" fontId="50" fillId="38" borderId="93" applyNumberFormat="0" applyAlignment="0" applyProtection="0"/>
    <xf numFmtId="0" fontId="51" fillId="38" borderId="92" applyNumberFormat="0" applyAlignment="0" applyProtection="0"/>
    <xf numFmtId="0" fontId="55" fillId="0" borderId="94" applyNumberFormat="0" applyFill="0" applyAlignment="0" applyProtection="0"/>
    <xf numFmtId="0" fontId="23" fillId="41" borderId="95" applyNumberFormat="0" applyFont="0" applyAlignment="0" applyProtection="0"/>
    <xf numFmtId="0" fontId="49" fillId="25" borderId="92" applyNumberFormat="0" applyAlignment="0" applyProtection="0"/>
    <xf numFmtId="0" fontId="50" fillId="38" borderId="93" applyNumberFormat="0" applyAlignment="0" applyProtection="0"/>
    <xf numFmtId="0" fontId="51" fillId="38" borderId="92" applyNumberFormat="0" applyAlignment="0" applyProtection="0"/>
    <xf numFmtId="0" fontId="55" fillId="0" borderId="94" applyNumberFormat="0" applyFill="0" applyAlignment="0" applyProtection="0"/>
    <xf numFmtId="0" fontId="23" fillId="41" borderId="95" applyNumberFormat="0" applyFont="0" applyAlignment="0" applyProtection="0"/>
    <xf numFmtId="0" fontId="51" fillId="38" borderId="92" applyNumberFormat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3" borderId="0" applyNumberFormat="0" applyBorder="0" applyAlignment="0" applyProtection="0"/>
    <xf numFmtId="0" fontId="10" fillId="21" borderId="0" applyNumberFormat="0" applyBorder="0" applyAlignment="0" applyProtection="0"/>
    <xf numFmtId="0" fontId="10" fillId="21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31" fillId="25" borderId="97" applyNumberFormat="0" applyAlignment="0" applyProtection="0"/>
    <xf numFmtId="0" fontId="124" fillId="38" borderId="97" applyNumberFormat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38" borderId="97" applyNumberFormat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9" fillId="25" borderId="97" applyNumberFormat="0" applyAlignment="0" applyProtection="0"/>
    <xf numFmtId="0" fontId="10" fillId="0" borderId="0"/>
    <xf numFmtId="0" fontId="10" fillId="2" borderId="1" applyNumberFormat="0" applyFont="0" applyAlignment="0" applyProtection="0"/>
    <xf numFmtId="0" fontId="151" fillId="62" borderId="98" applyNumberFormat="0" applyAlignment="0" applyProtection="0"/>
    <xf numFmtId="0" fontId="51" fillId="38" borderId="97" applyNumberFormat="0" applyAlignment="0" applyProtection="0"/>
    <xf numFmtId="0" fontId="131" fillId="25" borderId="97" applyNumberFormat="0" applyAlignment="0" applyProtection="0"/>
    <xf numFmtId="0" fontId="101" fillId="25" borderId="92" applyNumberFormat="0" applyAlignment="0" applyProtection="0"/>
    <xf numFmtId="0" fontId="102" fillId="38" borderId="93" applyNumberFormat="0" applyAlignment="0" applyProtection="0"/>
    <xf numFmtId="0" fontId="103" fillId="38" borderId="92" applyNumberFormat="0" applyAlignment="0" applyProtection="0"/>
    <xf numFmtId="0" fontId="108" fillId="0" borderId="94" applyNumberFormat="0" applyFill="0" applyAlignment="0" applyProtection="0"/>
    <xf numFmtId="0" fontId="44" fillId="41" borderId="95" applyNumberFormat="0" applyFont="0" applyAlignment="0" applyProtection="0"/>
    <xf numFmtId="0" fontId="101" fillId="25" borderId="97" applyNumberFormat="0" applyAlignment="0" applyProtection="0"/>
    <xf numFmtId="0" fontId="134" fillId="38" borderId="98" applyNumberFormat="0" applyAlignment="0" applyProtection="0"/>
    <xf numFmtId="0" fontId="50" fillId="38" borderId="98" applyNumberFormat="0" applyAlignment="0" applyProtection="0"/>
    <xf numFmtId="0" fontId="49" fillId="25" borderId="97" applyNumberFormat="0" applyAlignment="0" applyProtection="0"/>
    <xf numFmtId="0" fontId="50" fillId="38" borderId="98" applyNumberFormat="0" applyAlignment="0" applyProtection="0"/>
    <xf numFmtId="0" fontId="49" fillId="25" borderId="97" applyNumberFormat="0" applyAlignment="0" applyProtection="0"/>
    <xf numFmtId="0" fontId="23" fillId="41" borderId="100" applyNumberFormat="0" applyFont="0" applyAlignment="0" applyProtection="0"/>
    <xf numFmtId="0" fontId="124" fillId="38" borderId="92" applyNumberFormat="0" applyAlignment="0" applyProtection="0"/>
    <xf numFmtId="0" fontId="141" fillId="62" borderId="92" applyNumberFormat="0" applyAlignment="0" applyProtection="0"/>
    <xf numFmtId="0" fontId="51" fillId="38" borderId="92" applyNumberFormat="0" applyAlignment="0" applyProtection="0"/>
    <xf numFmtId="168" fontId="10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2" fillId="38" borderId="98" applyNumberFormat="0" applyAlignment="0" applyProtection="0"/>
    <xf numFmtId="0" fontId="131" fillId="25" borderId="92" applyNumberFormat="0" applyAlignment="0" applyProtection="0"/>
    <xf numFmtId="0" fontId="148" fillId="40" borderId="92" applyNumberFormat="0" applyAlignment="0" applyProtection="0"/>
    <xf numFmtId="0" fontId="49" fillId="25" borderId="92" applyNumberFormat="0" applyAlignment="0" applyProtection="0"/>
    <xf numFmtId="0" fontId="10" fillId="0" borderId="0"/>
    <xf numFmtId="0" fontId="10" fillId="0" borderId="0"/>
    <xf numFmtId="0" fontId="100" fillId="0" borderId="0"/>
    <xf numFmtId="0" fontId="10" fillId="0" borderId="0"/>
    <xf numFmtId="0" fontId="10" fillId="0" borderId="0"/>
    <xf numFmtId="0" fontId="10" fillId="0" borderId="0"/>
    <xf numFmtId="0" fontId="23" fillId="41" borderId="95" applyNumberFormat="0" applyFont="0" applyAlignment="0" applyProtection="0"/>
    <xf numFmtId="0" fontId="23" fillId="41" borderId="95" applyNumberFormat="0" applyFont="0" applyAlignment="0" applyProtection="0"/>
    <xf numFmtId="0" fontId="23" fillId="41" borderId="95" applyNumberFormat="0" applyFont="0" applyAlignment="0" applyProtection="0"/>
    <xf numFmtId="0" fontId="134" fillId="38" borderId="93" applyNumberFormat="0" applyAlignment="0" applyProtection="0"/>
    <xf numFmtId="0" fontId="151" fillId="62" borderId="93" applyNumberFormat="0" applyAlignment="0" applyProtection="0"/>
    <xf numFmtId="0" fontId="50" fillId="38" borderId="93" applyNumberFormat="0" applyAlignment="0" applyProtection="0"/>
    <xf numFmtId="0" fontId="136" fillId="0" borderId="94" applyNumberFormat="0" applyFill="0" applyAlignment="0" applyProtection="0"/>
    <xf numFmtId="0" fontId="153" fillId="0" borderId="96" applyNumberFormat="0" applyFill="0" applyAlignment="0" applyProtection="0"/>
    <xf numFmtId="0" fontId="55" fillId="0" borderId="94" applyNumberFormat="0" applyFill="0" applyAlignment="0" applyProtection="0"/>
    <xf numFmtId="0" fontId="10" fillId="0" borderId="0"/>
    <xf numFmtId="0" fontId="55" fillId="0" borderId="99" applyNumberFormat="0" applyFill="0" applyAlignment="0" applyProtection="0"/>
    <xf numFmtId="0" fontId="10" fillId="0" borderId="0"/>
    <xf numFmtId="0" fontId="23" fillId="41" borderId="100" applyNumberFormat="0" applyFont="0" applyAlignment="0" applyProtection="0"/>
    <xf numFmtId="0" fontId="51" fillId="38" borderId="97" applyNumberFormat="0" applyAlignment="0" applyProtection="0"/>
    <xf numFmtId="0" fontId="103" fillId="38" borderId="97" applyNumberFormat="0" applyAlignment="0" applyProtection="0"/>
    <xf numFmtId="0" fontId="55" fillId="0" borderId="99" applyNumberFormat="0" applyFill="0" applyAlignment="0" applyProtection="0"/>
    <xf numFmtId="165" fontId="10" fillId="0" borderId="0" applyFont="0" applyFill="0" applyBorder="0" applyAlignment="0" applyProtection="0"/>
    <xf numFmtId="0" fontId="55" fillId="0" borderId="99" applyNumberFormat="0" applyFill="0" applyAlignment="0" applyProtection="0"/>
    <xf numFmtId="0" fontId="55" fillId="0" borderId="99" applyNumberFormat="0" applyFill="0" applyAlignment="0" applyProtection="0"/>
    <xf numFmtId="0" fontId="10" fillId="0" borderId="0"/>
    <xf numFmtId="0" fontId="10" fillId="0" borderId="0"/>
    <xf numFmtId="0" fontId="10" fillId="0" borderId="0"/>
    <xf numFmtId="0" fontId="51" fillId="38" borderId="97" applyNumberFormat="0" applyAlignment="0" applyProtection="0"/>
    <xf numFmtId="0" fontId="108" fillId="0" borderId="99" applyNumberFormat="0" applyFill="0" applyAlignment="0" applyProtection="0"/>
    <xf numFmtId="0" fontId="10" fillId="3" borderId="0" applyNumberFormat="0" applyBorder="0" applyAlignment="0" applyProtection="0"/>
    <xf numFmtId="0" fontId="10" fillId="5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3" borderId="0" applyNumberFormat="0" applyBorder="0" applyAlignment="0" applyProtection="0"/>
    <xf numFmtId="0" fontId="10" fillId="5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4" borderId="0" applyNumberFormat="0" applyBorder="0" applyAlignment="0" applyProtection="0"/>
    <xf numFmtId="0" fontId="10" fillId="6" borderId="0" applyNumberFormat="0" applyBorder="0" applyAlignment="0" applyProtection="0"/>
    <xf numFmtId="0" fontId="23" fillId="41" borderId="100" applyNumberFormat="0" applyFont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10" fillId="4" borderId="0" applyNumberFormat="0" applyBorder="0" applyAlignment="0" applyProtection="0"/>
    <xf numFmtId="0" fontId="10" fillId="6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51" fillId="38" borderId="97" applyNumberFormat="0" applyAlignment="0" applyProtection="0"/>
    <xf numFmtId="0" fontId="51" fillId="38" borderId="97" applyNumberFormat="0" applyAlignment="0" applyProtection="0"/>
    <xf numFmtId="0" fontId="124" fillId="38" borderId="92" applyNumberFormat="0" applyAlignment="0" applyProtection="0"/>
    <xf numFmtId="0" fontId="136" fillId="0" borderId="99" applyNumberFormat="0" applyFill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51" fillId="38" borderId="97" applyNumberFormat="0" applyAlignment="0" applyProtection="0"/>
    <xf numFmtId="0" fontId="50" fillId="38" borderId="98" applyNumberFormat="0" applyAlignment="0" applyProtection="0"/>
    <xf numFmtId="0" fontId="131" fillId="25" borderId="92" applyNumberFormat="0" applyAlignment="0" applyProtection="0"/>
    <xf numFmtId="0" fontId="10" fillId="0" borderId="0"/>
    <xf numFmtId="0" fontId="10" fillId="0" borderId="0"/>
    <xf numFmtId="0" fontId="10" fillId="2" borderId="1" applyNumberFormat="0" applyFont="0" applyAlignment="0" applyProtection="0"/>
    <xf numFmtId="0" fontId="23" fillId="41" borderId="95" applyNumberFormat="0" applyFont="0" applyAlignment="0" applyProtection="0"/>
    <xf numFmtId="0" fontId="134" fillId="38" borderId="93" applyNumberFormat="0" applyAlignment="0" applyProtection="0"/>
    <xf numFmtId="0" fontId="134" fillId="38" borderId="98" applyNumberFormat="0" applyAlignment="0" applyProtection="0"/>
    <xf numFmtId="0" fontId="136" fillId="0" borderId="94" applyNumberFormat="0" applyFill="0" applyAlignment="0" applyProtection="0"/>
    <xf numFmtId="0" fontId="23" fillId="41" borderId="100" applyNumberFormat="0" applyFont="0" applyAlignment="0" applyProtection="0"/>
    <xf numFmtId="0" fontId="10" fillId="0" borderId="0"/>
    <xf numFmtId="0" fontId="10" fillId="2" borderId="1" applyNumberFormat="0" applyFont="0" applyAlignment="0" applyProtection="0"/>
    <xf numFmtId="0" fontId="49" fillId="25" borderId="97" applyNumberFormat="0" applyAlignment="0" applyProtection="0"/>
    <xf numFmtId="0" fontId="55" fillId="0" borderId="99" applyNumberFormat="0" applyFill="0" applyAlignment="0" applyProtection="0"/>
    <xf numFmtId="0" fontId="49" fillId="25" borderId="97" applyNumberFormat="0" applyAlignment="0" applyProtection="0"/>
    <xf numFmtId="43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3" borderId="0" applyNumberFormat="0" applyBorder="0" applyAlignment="0" applyProtection="0"/>
    <xf numFmtId="0" fontId="10" fillId="5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11" borderId="0" applyNumberFormat="0" applyBorder="0" applyAlignment="0" applyProtection="0"/>
    <xf numFmtId="0" fontId="10" fillId="13" borderId="0" applyNumberFormat="0" applyBorder="0" applyAlignment="0" applyProtection="0"/>
    <xf numFmtId="0" fontId="10" fillId="4" borderId="0" applyNumberFormat="0" applyBorder="0" applyAlignment="0" applyProtection="0"/>
    <xf numFmtId="0" fontId="10" fillId="6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4" borderId="0" applyNumberFormat="0" applyBorder="0" applyAlignment="0" applyProtection="0"/>
    <xf numFmtId="0" fontId="10" fillId="2" borderId="1" applyNumberFormat="0" applyFont="0" applyAlignment="0" applyProtection="0"/>
    <xf numFmtId="0" fontId="10" fillId="2" borderId="1" applyNumberFormat="0" applyFont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23" fillId="41" borderId="100" applyNumberFormat="0" applyFont="0" applyAlignment="0" applyProtection="0"/>
    <xf numFmtId="0" fontId="51" fillId="38" borderId="97" applyNumberFormat="0" applyAlignment="0" applyProtection="0"/>
    <xf numFmtId="0" fontId="136" fillId="0" borderId="99" applyNumberFormat="0" applyFill="0" applyAlignment="0" applyProtection="0"/>
    <xf numFmtId="0" fontId="10" fillId="2" borderId="1" applyNumberFormat="0" applyFont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26" fillId="0" borderId="0"/>
    <xf numFmtId="0" fontId="44" fillId="41" borderId="100" applyNumberFormat="0" applyFont="0" applyAlignment="0" applyProtection="0"/>
    <xf numFmtId="0" fontId="124" fillId="38" borderId="97" applyNumberFormat="0" applyAlignment="0" applyProtection="0"/>
    <xf numFmtId="0" fontId="50" fillId="38" borderId="98" applyNumberFormat="0" applyAlignment="0" applyProtection="0"/>
    <xf numFmtId="0" fontId="49" fillId="25" borderId="97" applyNumberFormat="0" applyAlignment="0" applyProtection="0"/>
    <xf numFmtId="0" fontId="51" fillId="38" borderId="97" applyNumberFormat="0" applyAlignment="0" applyProtection="0"/>
    <xf numFmtId="0" fontId="23" fillId="41" borderId="100" applyNumberFormat="0" applyFont="0" applyAlignment="0" applyProtection="0"/>
    <xf numFmtId="0" fontId="49" fillId="25" borderId="97" applyNumberFormat="0" applyAlignment="0" applyProtection="0"/>
    <xf numFmtId="0" fontId="55" fillId="0" borderId="99" applyNumberFormat="0" applyFill="0" applyAlignment="0" applyProtection="0"/>
    <xf numFmtId="0" fontId="51" fillId="38" borderId="97" applyNumberFormat="0" applyAlignment="0" applyProtection="0"/>
    <xf numFmtId="0" fontId="50" fillId="38" borderId="98" applyNumberFormat="0" applyAlignment="0" applyProtection="0"/>
    <xf numFmtId="166" fontId="26" fillId="0" borderId="0" applyFont="0" applyFill="0" applyBorder="0" applyAlignment="0" applyProtection="0"/>
    <xf numFmtId="0" fontId="50" fillId="38" borderId="98" applyNumberFormat="0" applyAlignment="0" applyProtection="0"/>
    <xf numFmtId="0" fontId="23" fillId="41" borderId="100" applyNumberFormat="0" applyFont="0" applyAlignment="0" applyProtection="0"/>
    <xf numFmtId="0" fontId="23" fillId="41" borderId="100" applyNumberFormat="0" applyFont="0" applyAlignment="0" applyProtection="0"/>
    <xf numFmtId="0" fontId="49" fillId="25" borderId="97" applyNumberFormat="0" applyAlignment="0" applyProtection="0"/>
    <xf numFmtId="0" fontId="153" fillId="0" borderId="101" applyNumberFormat="0" applyFill="0" applyAlignment="0" applyProtection="0"/>
    <xf numFmtId="0" fontId="55" fillId="0" borderId="99" applyNumberFormat="0" applyFill="0" applyAlignment="0" applyProtection="0"/>
    <xf numFmtId="0" fontId="23" fillId="41" borderId="100" applyNumberFormat="0" applyFont="0" applyAlignment="0" applyProtection="0"/>
    <xf numFmtId="0" fontId="23" fillId="41" borderId="100" applyNumberFormat="0" applyFont="0" applyAlignment="0" applyProtection="0"/>
    <xf numFmtId="0" fontId="55" fillId="0" borderId="99" applyNumberFormat="0" applyFill="0" applyAlignment="0" applyProtection="0"/>
    <xf numFmtId="0" fontId="50" fillId="38" borderId="98" applyNumberFormat="0" applyAlignment="0" applyProtection="0"/>
    <xf numFmtId="0" fontId="50" fillId="38" borderId="98" applyNumberFormat="0" applyAlignment="0" applyProtection="0"/>
    <xf numFmtId="0" fontId="51" fillId="38" borderId="97" applyNumberFormat="0" applyAlignment="0" applyProtection="0"/>
    <xf numFmtId="0" fontId="23" fillId="41" borderId="100" applyNumberFormat="0" applyFont="0" applyAlignment="0" applyProtection="0"/>
    <xf numFmtId="0" fontId="55" fillId="0" borderId="99" applyNumberFormat="0" applyFill="0" applyAlignment="0" applyProtection="0"/>
    <xf numFmtId="0" fontId="50" fillId="38" borderId="98" applyNumberFormat="0" applyAlignment="0" applyProtection="0"/>
    <xf numFmtId="0" fontId="49" fillId="25" borderId="97" applyNumberFormat="0" applyAlignment="0" applyProtection="0"/>
    <xf numFmtId="0" fontId="50" fillId="38" borderId="98" applyNumberFormat="0" applyAlignment="0" applyProtection="0"/>
    <xf numFmtId="0" fontId="50" fillId="38" borderId="98" applyNumberFormat="0" applyAlignment="0" applyProtection="0"/>
    <xf numFmtId="0" fontId="23" fillId="41" borderId="100" applyNumberFormat="0" applyFont="0" applyAlignment="0" applyProtection="0"/>
    <xf numFmtId="0" fontId="23" fillId="41" borderId="100" applyNumberFormat="0" applyFont="0" applyAlignment="0" applyProtection="0"/>
    <xf numFmtId="0" fontId="148" fillId="40" borderId="97" applyNumberFormat="0" applyAlignment="0" applyProtection="0"/>
    <xf numFmtId="0" fontId="141" fillId="62" borderId="97" applyNumberFormat="0" applyAlignment="0" applyProtection="0"/>
    <xf numFmtId="0" fontId="55" fillId="0" borderId="99" applyNumberFormat="0" applyFill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2" borderId="1" applyNumberFormat="0" applyFont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2" borderId="1" applyNumberFormat="0" applyFont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9" fillId="2" borderId="1" applyNumberFormat="0" applyFont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2" borderId="1" applyNumberFormat="0" applyFont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2" borderId="1" applyNumberFormat="0" applyFont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2" borderId="1" applyNumberFormat="0" applyFont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3" borderId="0" applyNumberFormat="0" applyBorder="0" applyAlignment="0" applyProtection="0"/>
    <xf numFmtId="0" fontId="9" fillId="5" borderId="0" applyNumberFormat="0" applyBorder="0" applyAlignment="0" applyProtection="0"/>
    <xf numFmtId="0" fontId="9" fillId="7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13" borderId="0" applyNumberFormat="0" applyBorder="0" applyAlignment="0" applyProtection="0"/>
    <xf numFmtId="0" fontId="9" fillId="3" borderId="0" applyNumberFormat="0" applyBorder="0" applyAlignment="0" applyProtection="0"/>
    <xf numFmtId="0" fontId="9" fillId="5" borderId="0" applyNumberFormat="0" applyBorder="0" applyAlignment="0" applyProtection="0"/>
    <xf numFmtId="0" fontId="9" fillId="7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13" borderId="0" applyNumberFormat="0" applyBorder="0" applyAlignment="0" applyProtection="0"/>
    <xf numFmtId="0" fontId="9" fillId="4" borderId="0" applyNumberFormat="0" applyBorder="0" applyAlignment="0" applyProtection="0"/>
    <xf numFmtId="0" fontId="9" fillId="6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4" borderId="0" applyNumberFormat="0" applyBorder="0" applyAlignment="0" applyProtection="0"/>
    <xf numFmtId="0" fontId="9" fillId="6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0" fontId="9" fillId="0" borderId="0"/>
    <xf numFmtId="0" fontId="9" fillId="2" borderId="1" applyNumberFormat="0" applyFont="0" applyAlignment="0" applyProtection="0"/>
    <xf numFmtId="0" fontId="9" fillId="0" borderId="0"/>
    <xf numFmtId="0" fontId="9" fillId="2" borderId="1" applyNumberFormat="0" applyFont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" borderId="0" applyNumberFormat="0" applyBorder="0" applyAlignment="0" applyProtection="0"/>
    <xf numFmtId="0" fontId="9" fillId="5" borderId="0" applyNumberFormat="0" applyBorder="0" applyAlignment="0" applyProtection="0"/>
    <xf numFmtId="0" fontId="9" fillId="7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13" borderId="0" applyNumberFormat="0" applyBorder="0" applyAlignment="0" applyProtection="0"/>
    <xf numFmtId="0" fontId="9" fillId="4" borderId="0" applyNumberFormat="0" applyBorder="0" applyAlignment="0" applyProtection="0"/>
    <xf numFmtId="0" fontId="9" fillId="6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" borderId="1" applyNumberFormat="0" applyFont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2" borderId="1" applyNumberFormat="0" applyFont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2" borderId="1" applyNumberFormat="0" applyFont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9" fillId="2" borderId="1" applyNumberFormat="0" applyFont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55" fillId="0" borderId="99" applyNumberFormat="0" applyFill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2" borderId="1" applyNumberFormat="0" applyFont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2" borderId="1" applyNumberFormat="0" applyFont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166" fontId="9" fillId="0" borderId="0" applyFont="0" applyFill="0" applyBorder="0" applyAlignment="0" applyProtection="0"/>
    <xf numFmtId="0" fontId="49" fillId="25" borderId="97" applyNumberFormat="0" applyAlignment="0" applyProtection="0"/>
    <xf numFmtId="166" fontId="9" fillId="0" borderId="0" applyFont="0" applyFill="0" applyBorder="0" applyAlignment="0" applyProtection="0"/>
    <xf numFmtId="0" fontId="51" fillId="38" borderId="97" applyNumberFormat="0" applyAlignment="0" applyProtection="0"/>
    <xf numFmtId="0" fontId="50" fillId="38" borderId="98" applyNumberFormat="0" applyAlignment="0" applyProtection="0"/>
    <xf numFmtId="0" fontId="49" fillId="25" borderId="97" applyNumberFormat="0" applyAlignment="0" applyProtection="0"/>
    <xf numFmtId="0" fontId="50" fillId="38" borderId="98" applyNumberFormat="0" applyAlignment="0" applyProtection="0"/>
    <xf numFmtId="0" fontId="51" fillId="38" borderId="97" applyNumberFormat="0" applyAlignment="0" applyProtection="0"/>
    <xf numFmtId="0" fontId="55" fillId="0" borderId="99" applyNumberFormat="0" applyFill="0" applyAlignment="0" applyProtection="0"/>
    <xf numFmtId="0" fontId="23" fillId="41" borderId="100" applyNumberFormat="0" applyFont="0" applyAlignment="0" applyProtection="0"/>
    <xf numFmtId="0" fontId="50" fillId="38" borderId="98" applyNumberFormat="0" applyAlignment="0" applyProtection="0"/>
    <xf numFmtId="0" fontId="50" fillId="38" borderId="98" applyNumberFormat="0" applyAlignment="0" applyProtection="0"/>
    <xf numFmtId="0" fontId="49" fillId="25" borderId="97" applyNumberFormat="0" applyAlignment="0" applyProtection="0"/>
    <xf numFmtId="0" fontId="49" fillId="25" borderId="97" applyNumberFormat="0" applyAlignment="0" applyProtection="0"/>
    <xf numFmtId="0" fontId="50" fillId="38" borderId="98" applyNumberFormat="0" applyAlignment="0" applyProtection="0"/>
    <xf numFmtId="0" fontId="51" fillId="38" borderId="97" applyNumberFormat="0" applyAlignment="0" applyProtection="0"/>
    <xf numFmtId="0" fontId="55" fillId="0" borderId="99" applyNumberFormat="0" applyFill="0" applyAlignment="0" applyProtection="0"/>
    <xf numFmtId="0" fontId="23" fillId="41" borderId="100" applyNumberFormat="0" applyFont="0" applyAlignment="0" applyProtection="0"/>
    <xf numFmtId="0" fontId="23" fillId="41" borderId="100" applyNumberFormat="0" applyFont="0" applyAlignment="0" applyProtection="0"/>
    <xf numFmtId="0" fontId="49" fillId="25" borderId="97" applyNumberFormat="0" applyAlignment="0" applyProtection="0"/>
    <xf numFmtId="0" fontId="23" fillId="41" borderId="100" applyNumberFormat="0" applyFont="0" applyAlignment="0" applyProtection="0"/>
    <xf numFmtId="0" fontId="23" fillId="41" borderId="100" applyNumberFormat="0" applyFont="0" applyAlignment="0" applyProtection="0"/>
    <xf numFmtId="0" fontId="49" fillId="25" borderId="97" applyNumberFormat="0" applyAlignment="0" applyProtection="0"/>
    <xf numFmtId="0" fontId="51" fillId="38" borderId="97" applyNumberFormat="0" applyAlignment="0" applyProtection="0"/>
    <xf numFmtId="0" fontId="23" fillId="41" borderId="100" applyNumberFormat="0" applyFont="0" applyAlignment="0" applyProtection="0"/>
    <xf numFmtId="0" fontId="49" fillId="25" borderId="97" applyNumberFormat="0" applyAlignment="0" applyProtection="0"/>
    <xf numFmtId="0" fontId="50" fillId="38" borderId="98" applyNumberFormat="0" applyAlignment="0" applyProtection="0"/>
    <xf numFmtId="0" fontId="51" fillId="38" borderId="97" applyNumberFormat="0" applyAlignment="0" applyProtection="0"/>
    <xf numFmtId="0" fontId="55" fillId="0" borderId="99" applyNumberFormat="0" applyFill="0" applyAlignment="0" applyProtection="0"/>
    <xf numFmtId="0" fontId="55" fillId="0" borderId="99" applyNumberFormat="0" applyFill="0" applyAlignment="0" applyProtection="0"/>
    <xf numFmtId="0" fontId="55" fillId="0" borderId="99" applyNumberFormat="0" applyFill="0" applyAlignment="0" applyProtection="0"/>
    <xf numFmtId="0" fontId="23" fillId="41" borderId="100" applyNumberFormat="0" applyFont="0" applyAlignment="0" applyProtection="0"/>
    <xf numFmtId="0" fontId="55" fillId="0" borderId="99" applyNumberFormat="0" applyFill="0" applyAlignment="0" applyProtection="0"/>
    <xf numFmtId="0" fontId="51" fillId="38" borderId="97" applyNumberFormat="0" applyAlignment="0" applyProtection="0"/>
    <xf numFmtId="0" fontId="50" fillId="38" borderId="98" applyNumberFormat="0" applyAlignment="0" applyProtection="0"/>
    <xf numFmtId="0" fontId="49" fillId="25" borderId="97" applyNumberFormat="0" applyAlignment="0" applyProtection="0"/>
    <xf numFmtId="0" fontId="50" fillId="38" borderId="98" applyNumberFormat="0" applyAlignment="0" applyProtection="0"/>
    <xf numFmtId="0" fontId="51" fillId="38" borderId="97" applyNumberFormat="0" applyAlignment="0" applyProtection="0"/>
    <xf numFmtId="0" fontId="55" fillId="0" borderId="99" applyNumberFormat="0" applyFill="0" applyAlignment="0" applyProtection="0"/>
    <xf numFmtId="0" fontId="23" fillId="41" borderId="100" applyNumberFormat="0" applyFont="0" applyAlignment="0" applyProtection="0"/>
    <xf numFmtId="0" fontId="49" fillId="25" borderId="97" applyNumberFormat="0" applyAlignment="0" applyProtection="0"/>
    <xf numFmtId="0" fontId="50" fillId="38" borderId="98" applyNumberFormat="0" applyAlignment="0" applyProtection="0"/>
    <xf numFmtId="0" fontId="51" fillId="38" borderId="97" applyNumberFormat="0" applyAlignment="0" applyProtection="0"/>
    <xf numFmtId="0" fontId="55" fillId="0" borderId="99" applyNumberFormat="0" applyFill="0" applyAlignment="0" applyProtection="0"/>
    <xf numFmtId="0" fontId="23" fillId="41" borderId="100" applyNumberFormat="0" applyFont="0" applyAlignment="0" applyProtection="0"/>
    <xf numFmtId="0" fontId="49" fillId="25" borderId="97" applyNumberFormat="0" applyAlignment="0" applyProtection="0"/>
    <xf numFmtId="0" fontId="50" fillId="38" borderId="98" applyNumberFormat="0" applyAlignment="0" applyProtection="0"/>
    <xf numFmtId="0" fontId="51" fillId="38" borderId="97" applyNumberFormat="0" applyAlignment="0" applyProtection="0"/>
    <xf numFmtId="0" fontId="55" fillId="0" borderId="99" applyNumberFormat="0" applyFill="0" applyAlignment="0" applyProtection="0"/>
    <xf numFmtId="0" fontId="23" fillId="41" borderId="100" applyNumberFormat="0" applyFont="0" applyAlignment="0" applyProtection="0"/>
    <xf numFmtId="0" fontId="51" fillId="38" borderId="97" applyNumberFormat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28" borderId="0" applyNumberFormat="0" applyBorder="0" applyAlignment="0" applyProtection="0"/>
    <xf numFmtId="0" fontId="9" fillId="2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2" borderId="1" applyNumberFormat="0" applyFont="0" applyAlignment="0" applyProtection="0"/>
    <xf numFmtId="0" fontId="101" fillId="25" borderId="97" applyNumberFormat="0" applyAlignment="0" applyProtection="0"/>
    <xf numFmtId="0" fontId="102" fillId="38" borderId="98" applyNumberFormat="0" applyAlignment="0" applyProtection="0"/>
    <xf numFmtId="0" fontId="103" fillId="38" borderId="97" applyNumberFormat="0" applyAlignment="0" applyProtection="0"/>
    <xf numFmtId="0" fontId="108" fillId="0" borderId="99" applyNumberFormat="0" applyFill="0" applyAlignment="0" applyProtection="0"/>
    <xf numFmtId="0" fontId="44" fillId="41" borderId="100" applyNumberFormat="0" applyFont="0" applyAlignment="0" applyProtection="0"/>
    <xf numFmtId="0" fontId="124" fillId="38" borderId="97" applyNumberFormat="0" applyAlignment="0" applyProtection="0"/>
    <xf numFmtId="0" fontId="141" fillId="62" borderId="97" applyNumberFormat="0" applyAlignment="0" applyProtection="0"/>
    <xf numFmtId="0" fontId="51" fillId="38" borderId="97" applyNumberFormat="0" applyAlignment="0" applyProtection="0"/>
    <xf numFmtId="43" fontId="9" fillId="0" borderId="0" applyFont="0" applyFill="0" applyBorder="0" applyAlignment="0" applyProtection="0"/>
    <xf numFmtId="0" fontId="131" fillId="25" borderId="97" applyNumberFormat="0" applyAlignment="0" applyProtection="0"/>
    <xf numFmtId="0" fontId="148" fillId="40" borderId="97" applyNumberFormat="0" applyAlignment="0" applyProtection="0"/>
    <xf numFmtId="0" fontId="49" fillId="25" borderId="97" applyNumberFormat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41" borderId="100" applyNumberFormat="0" applyFont="0" applyAlignment="0" applyProtection="0"/>
    <xf numFmtId="0" fontId="23" fillId="41" borderId="100" applyNumberFormat="0" applyFont="0" applyAlignment="0" applyProtection="0"/>
    <xf numFmtId="0" fontId="23" fillId="41" borderId="100" applyNumberFormat="0" applyFont="0" applyAlignment="0" applyProtection="0"/>
    <xf numFmtId="0" fontId="134" fillId="38" borderId="98" applyNumberFormat="0" applyAlignment="0" applyProtection="0"/>
    <xf numFmtId="0" fontId="151" fillId="62" borderId="98" applyNumberFormat="0" applyAlignment="0" applyProtection="0"/>
    <xf numFmtId="0" fontId="50" fillId="38" borderId="98" applyNumberFormat="0" applyAlignment="0" applyProtection="0"/>
    <xf numFmtId="0" fontId="136" fillId="0" borderId="99" applyNumberFormat="0" applyFill="0" applyAlignment="0" applyProtection="0"/>
    <xf numFmtId="0" fontId="153" fillId="0" borderId="101" applyNumberFormat="0" applyFill="0" applyAlignment="0" applyProtection="0"/>
    <xf numFmtId="0" fontId="55" fillId="0" borderId="99" applyNumberFormat="0" applyFill="0" applyAlignment="0" applyProtection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3" borderId="0" applyNumberFormat="0" applyBorder="0" applyAlignment="0" applyProtection="0"/>
    <xf numFmtId="0" fontId="9" fillId="5" borderId="0" applyNumberFormat="0" applyBorder="0" applyAlignment="0" applyProtection="0"/>
    <xf numFmtId="0" fontId="9" fillId="7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13" borderId="0" applyNumberFormat="0" applyBorder="0" applyAlignment="0" applyProtection="0"/>
    <xf numFmtId="0" fontId="9" fillId="3" borderId="0" applyNumberFormat="0" applyBorder="0" applyAlignment="0" applyProtection="0"/>
    <xf numFmtId="0" fontId="9" fillId="5" borderId="0" applyNumberFormat="0" applyBorder="0" applyAlignment="0" applyProtection="0"/>
    <xf numFmtId="0" fontId="9" fillId="7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13" borderId="0" applyNumberFormat="0" applyBorder="0" applyAlignment="0" applyProtection="0"/>
    <xf numFmtId="0" fontId="9" fillId="4" borderId="0" applyNumberFormat="0" applyBorder="0" applyAlignment="0" applyProtection="0"/>
    <xf numFmtId="0" fontId="9" fillId="6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4" borderId="0" applyNumberFormat="0" applyBorder="0" applyAlignment="0" applyProtection="0"/>
    <xf numFmtId="0" fontId="9" fillId="6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124" fillId="38" borderId="97" applyNumberFormat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31" fillId="25" borderId="97" applyNumberFormat="0" applyAlignment="0" applyProtection="0"/>
    <xf numFmtId="0" fontId="9" fillId="0" borderId="0"/>
    <xf numFmtId="0" fontId="9" fillId="0" borderId="0"/>
    <xf numFmtId="0" fontId="9" fillId="2" borderId="1" applyNumberFormat="0" applyFont="0" applyAlignment="0" applyProtection="0"/>
    <xf numFmtId="0" fontId="23" fillId="41" borderId="100" applyNumberFormat="0" applyFont="0" applyAlignment="0" applyProtection="0"/>
    <xf numFmtId="0" fontId="134" fillId="38" borderId="98" applyNumberFormat="0" applyAlignment="0" applyProtection="0"/>
    <xf numFmtId="0" fontId="136" fillId="0" borderId="99" applyNumberFormat="0" applyFill="0" applyAlignment="0" applyProtection="0"/>
    <xf numFmtId="0" fontId="9" fillId="0" borderId="0"/>
    <xf numFmtId="0" fontId="9" fillId="2" borderId="1" applyNumberFormat="0" applyFont="0" applyAlignment="0" applyProtection="0"/>
    <xf numFmtId="43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9" fillId="3" borderId="0" applyNumberFormat="0" applyBorder="0" applyAlignment="0" applyProtection="0"/>
    <xf numFmtId="0" fontId="9" fillId="5" borderId="0" applyNumberFormat="0" applyBorder="0" applyAlignment="0" applyProtection="0"/>
    <xf numFmtId="0" fontId="9" fillId="7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13" borderId="0" applyNumberFormat="0" applyBorder="0" applyAlignment="0" applyProtection="0"/>
    <xf numFmtId="0" fontId="9" fillId="4" borderId="0" applyNumberFormat="0" applyBorder="0" applyAlignment="0" applyProtection="0"/>
    <xf numFmtId="0" fontId="9" fillId="6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9" fillId="12" borderId="0" applyNumberFormat="0" applyBorder="0" applyAlignment="0" applyProtection="0"/>
    <xf numFmtId="0" fontId="9" fillId="14" borderId="0" applyNumberFormat="0" applyBorder="0" applyAlignment="0" applyProtection="0"/>
    <xf numFmtId="0" fontId="9" fillId="2" borderId="1" applyNumberFormat="0" applyFont="0" applyAlignment="0" applyProtection="0"/>
    <xf numFmtId="0" fontId="9" fillId="2" borderId="1" applyNumberFormat="0" applyFont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" borderId="1" applyNumberFormat="0" applyFont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2" borderId="1" applyNumberFormat="0" applyFont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2" borderId="1" applyNumberFormat="0" applyFont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2" borderId="1" applyNumberFormat="0" applyFont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2" borderId="1" applyNumberFormat="0" applyFont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2" borderId="1" applyNumberFormat="0" applyFont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2" borderId="1" applyNumberFormat="0" applyFont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3" borderId="0" applyNumberFormat="0" applyBorder="0" applyAlignment="0" applyProtection="0"/>
    <xf numFmtId="0" fontId="8" fillId="5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3" borderId="0" applyNumberFormat="0" applyBorder="0" applyAlignment="0" applyProtection="0"/>
    <xf numFmtId="0" fontId="8" fillId="5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0" fontId="8" fillId="0" borderId="0"/>
    <xf numFmtId="0" fontId="8" fillId="2" borderId="1" applyNumberFormat="0" applyFont="0" applyAlignment="0" applyProtection="0"/>
    <xf numFmtId="0" fontId="8" fillId="0" borderId="0"/>
    <xf numFmtId="0" fontId="8" fillId="2" borderId="1" applyNumberFormat="0" applyFont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3" borderId="0" applyNumberFormat="0" applyBorder="0" applyAlignment="0" applyProtection="0"/>
    <xf numFmtId="0" fontId="8" fillId="5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2" borderId="1" applyNumberFormat="0" applyFont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2" borderId="1" applyNumberFormat="0" applyFont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2" borderId="1" applyNumberFormat="0" applyFont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2" borderId="1" applyNumberFormat="0" applyFont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2" borderId="1" applyNumberFormat="0" applyFont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2" borderId="1" applyNumberFormat="0" applyFont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1" borderId="0" applyNumberFormat="0" applyBorder="0" applyAlignment="0" applyProtection="0"/>
    <xf numFmtId="0" fontId="8" fillId="21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2" borderId="1" applyNumberFormat="0" applyFont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3" borderId="0" applyNumberFormat="0" applyBorder="0" applyAlignment="0" applyProtection="0"/>
    <xf numFmtId="0" fontId="8" fillId="5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3" borderId="0" applyNumberFormat="0" applyBorder="0" applyAlignment="0" applyProtection="0"/>
    <xf numFmtId="0" fontId="8" fillId="5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8" fillId="0" borderId="0"/>
    <xf numFmtId="0" fontId="8" fillId="0" borderId="0"/>
    <xf numFmtId="0" fontId="8" fillId="2" borderId="1" applyNumberFormat="0" applyFont="0" applyAlignment="0" applyProtection="0"/>
    <xf numFmtId="0" fontId="8" fillId="0" borderId="0"/>
    <xf numFmtId="0" fontId="8" fillId="2" borderId="1" applyNumberFormat="0" applyFont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3" borderId="0" applyNumberFormat="0" applyBorder="0" applyAlignment="0" applyProtection="0"/>
    <xf numFmtId="0" fontId="8" fillId="5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3" borderId="0" applyNumberFormat="0" applyBorder="0" applyAlignment="0" applyProtection="0"/>
    <xf numFmtId="0" fontId="8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8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2" borderId="1" applyNumberFormat="0" applyFont="0" applyAlignment="0" applyProtection="0"/>
    <xf numFmtId="0" fontId="8" fillId="2" borderId="1" applyNumberFormat="0" applyFont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2" borderId="1" applyNumberFormat="0" applyFont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2" borderId="1" applyNumberFormat="0" applyFon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2" borderId="1" applyNumberFormat="0" applyFon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2" borderId="1" applyNumberFormat="0" applyFon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2" borderId="1" applyNumberFormat="0" applyFon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2" borderId="1" applyNumberFormat="0" applyFon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2" borderId="1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8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8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2" borderId="1" applyNumberFormat="0" applyFont="0" applyAlignment="0" applyProtection="0"/>
    <xf numFmtId="0" fontId="7" fillId="0" borderId="0"/>
    <xf numFmtId="0" fontId="7" fillId="2" borderId="1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8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" borderId="1" applyNumberFormat="0" applyFon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2" borderId="1" applyNumberFormat="0" applyFon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2" borderId="1" applyNumberFormat="0" applyFon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2" borderId="1" applyNumberFormat="0" applyFon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2" borderId="1" applyNumberFormat="0" applyFon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2" borderId="1" applyNumberFormat="0" applyFon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28" borderId="0" applyNumberFormat="0" applyBorder="0" applyAlignment="0" applyProtection="0"/>
    <xf numFmtId="0" fontId="7" fillId="2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2" borderId="1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8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8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7" fillId="0" borderId="0"/>
    <xf numFmtId="0" fontId="7" fillId="0" borderId="0"/>
    <xf numFmtId="0" fontId="7" fillId="2" borderId="1" applyNumberFormat="0" applyFont="0" applyAlignment="0" applyProtection="0"/>
    <xf numFmtId="0" fontId="7" fillId="0" borderId="0"/>
    <xf numFmtId="0" fontId="7" fillId="2" borderId="1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3" borderId="0" applyNumberFormat="0" applyBorder="0" applyAlignment="0" applyProtection="0"/>
    <xf numFmtId="0" fontId="7" fillId="4" borderId="0" applyNumberFormat="0" applyBorder="0" applyAlignment="0" applyProtection="0"/>
    <xf numFmtId="0" fontId="7" fillId="6" borderId="0" applyNumberFormat="0" applyBorder="0" applyAlignment="0" applyProtection="0"/>
    <xf numFmtId="0" fontId="7" fillId="8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2" borderId="1" applyNumberFormat="0" applyFont="0" applyAlignment="0" applyProtection="0"/>
    <xf numFmtId="0" fontId="7" fillId="2" borderId="1" applyNumberFormat="0" applyFon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" borderId="1" applyNumberFormat="0" applyFont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44" fillId="0" borderId="0"/>
    <xf numFmtId="0" fontId="194" fillId="26" borderId="0" applyNumberFormat="0" applyBorder="0" applyAlignment="0" applyProtection="0"/>
    <xf numFmtId="0" fontId="194" fillId="27" borderId="0" applyNumberFormat="0" applyBorder="0" applyAlignment="0" applyProtection="0"/>
    <xf numFmtId="0" fontId="194" fillId="41" borderId="0" applyNumberFormat="0" applyBorder="0" applyAlignment="0" applyProtection="0"/>
    <xf numFmtId="0" fontId="194" fillId="25" borderId="0" applyNumberFormat="0" applyBorder="0" applyAlignment="0" applyProtection="0"/>
    <xf numFmtId="0" fontId="194" fillId="24" borderId="0" applyNumberFormat="0" applyBorder="0" applyAlignment="0" applyProtection="0"/>
    <xf numFmtId="0" fontId="194" fillId="41" borderId="0" applyNumberFormat="0" applyBorder="0" applyAlignment="0" applyProtection="0"/>
    <xf numFmtId="0" fontId="194" fillId="24" borderId="0" applyNumberFormat="0" applyBorder="0" applyAlignment="0" applyProtection="0"/>
    <xf numFmtId="0" fontId="194" fillId="27" borderId="0" applyNumberFormat="0" applyBorder="0" applyAlignment="0" applyProtection="0"/>
    <xf numFmtId="0" fontId="194" fillId="40" borderId="0" applyNumberFormat="0" applyBorder="0" applyAlignment="0" applyProtection="0"/>
    <xf numFmtId="0" fontId="194" fillId="21" borderId="0" applyNumberFormat="0" applyBorder="0" applyAlignment="0" applyProtection="0"/>
    <xf numFmtId="0" fontId="194" fillId="24" borderId="0" applyNumberFormat="0" applyBorder="0" applyAlignment="0" applyProtection="0"/>
    <xf numFmtId="0" fontId="194" fillId="41" borderId="0" applyNumberFormat="0" applyBorder="0" applyAlignment="0" applyProtection="0"/>
    <xf numFmtId="0" fontId="195" fillId="24" borderId="0" applyNumberFormat="0" applyBorder="0" applyAlignment="0" applyProtection="0"/>
    <xf numFmtId="0" fontId="195" fillId="37" borderId="0" applyNumberFormat="0" applyBorder="0" applyAlignment="0" applyProtection="0"/>
    <xf numFmtId="0" fontId="195" fillId="29" borderId="0" applyNumberFormat="0" applyBorder="0" applyAlignment="0" applyProtection="0"/>
    <xf numFmtId="0" fontId="195" fillId="21" borderId="0" applyNumberFormat="0" applyBorder="0" applyAlignment="0" applyProtection="0"/>
    <xf numFmtId="0" fontId="195" fillId="24" borderId="0" applyNumberFormat="0" applyBorder="0" applyAlignment="0" applyProtection="0"/>
    <xf numFmtId="0" fontId="195" fillId="27" borderId="0" applyNumberFormat="0" applyBorder="0" applyAlignment="0" applyProtection="0"/>
    <xf numFmtId="0" fontId="44" fillId="41" borderId="100" applyNumberFormat="0" applyFont="0" applyAlignment="0" applyProtection="0"/>
    <xf numFmtId="0" fontId="195" fillId="63" borderId="0" applyNumberFormat="0" applyBorder="0" applyAlignment="0" applyProtection="0"/>
    <xf numFmtId="0" fontId="195" fillId="37" borderId="0" applyNumberFormat="0" applyBorder="0" applyAlignment="0" applyProtection="0"/>
    <xf numFmtId="0" fontId="195" fillId="29" borderId="0" applyNumberFormat="0" applyBorder="0" applyAlignment="0" applyProtection="0"/>
    <xf numFmtId="0" fontId="195" fillId="61" borderId="0" applyNumberFormat="0" applyBorder="0" applyAlignment="0" applyProtection="0"/>
    <xf numFmtId="0" fontId="195" fillId="32" borderId="0" applyNumberFormat="0" applyBorder="0" applyAlignment="0" applyProtection="0"/>
    <xf numFmtId="0" fontId="195" fillId="35" borderId="0" applyNumberFormat="0" applyBorder="0" applyAlignment="0" applyProtection="0"/>
    <xf numFmtId="0" fontId="196" fillId="40" borderId="97" applyNumberFormat="0" applyAlignment="0" applyProtection="0"/>
    <xf numFmtId="0" fontId="197" fillId="62" borderId="98" applyNumberFormat="0" applyAlignment="0" applyProtection="0"/>
    <xf numFmtId="0" fontId="198" fillId="62" borderId="97" applyNumberFormat="0" applyAlignment="0" applyProtection="0"/>
    <xf numFmtId="0" fontId="199" fillId="0" borderId="102" applyNumberFormat="0" applyFill="0" applyAlignment="0" applyProtection="0"/>
    <xf numFmtId="0" fontId="200" fillId="0" borderId="103" applyNumberFormat="0" applyFill="0" applyAlignment="0" applyProtection="0"/>
    <xf numFmtId="0" fontId="201" fillId="0" borderId="104" applyNumberFormat="0" applyFill="0" applyAlignment="0" applyProtection="0"/>
    <xf numFmtId="0" fontId="201" fillId="0" borderId="0" applyNumberFormat="0" applyFill="0" applyBorder="0" applyAlignment="0" applyProtection="0"/>
    <xf numFmtId="0" fontId="202" fillId="0" borderId="105" applyNumberFormat="0" applyFill="0" applyAlignment="0" applyProtection="0"/>
    <xf numFmtId="0" fontId="203" fillId="39" borderId="39" applyNumberFormat="0" applyAlignment="0" applyProtection="0"/>
    <xf numFmtId="0" fontId="204" fillId="0" borderId="0" applyNumberFormat="0" applyFill="0" applyBorder="0" applyAlignment="0" applyProtection="0"/>
    <xf numFmtId="0" fontId="205" fillId="40" borderId="0" applyNumberFormat="0" applyBorder="0" applyAlignment="0" applyProtection="0"/>
    <xf numFmtId="0" fontId="206" fillId="23" borderId="0" applyNumberFormat="0" applyBorder="0" applyAlignment="0" applyProtection="0"/>
    <xf numFmtId="0" fontId="207" fillId="0" borderId="0" applyNumberFormat="0" applyFill="0" applyBorder="0" applyAlignment="0" applyProtection="0"/>
    <xf numFmtId="0" fontId="44" fillId="41" borderId="100" applyNumberFormat="0" applyFont="0" applyAlignment="0" applyProtection="0"/>
    <xf numFmtId="0" fontId="208" fillId="0" borderId="106" applyNumberFormat="0" applyFill="0" applyAlignment="0" applyProtection="0"/>
    <xf numFmtId="0" fontId="208" fillId="0" borderId="0" applyNumberFormat="0" applyFill="0" applyBorder="0" applyAlignment="0" applyProtection="0"/>
    <xf numFmtId="43" fontId="26" fillId="0" borderId="0" applyFont="0" applyFill="0" applyBorder="0" applyAlignment="0" applyProtection="0"/>
    <xf numFmtId="0" fontId="209" fillId="24" borderId="0" applyNumberFormat="0" applyBorder="0" applyAlignment="0" applyProtection="0"/>
    <xf numFmtId="0" fontId="65" fillId="0" borderId="0"/>
    <xf numFmtId="0" fontId="65" fillId="0" borderId="0"/>
    <xf numFmtId="0" fontId="65" fillId="0" borderId="0"/>
    <xf numFmtId="0" fontId="65" fillId="0" borderId="0"/>
    <xf numFmtId="0" fontId="23" fillId="0" borderId="0"/>
    <xf numFmtId="0" fontId="65" fillId="0" borderId="0"/>
    <xf numFmtId="0" fontId="23" fillId="0" borderId="0"/>
    <xf numFmtId="0" fontId="65" fillId="0" borderId="0"/>
    <xf numFmtId="0" fontId="23" fillId="0" borderId="0"/>
    <xf numFmtId="0" fontId="6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168" fontId="65" fillId="0" borderId="0" applyFont="0" applyFill="0" applyBorder="0" applyAlignment="0" applyProtection="0"/>
    <xf numFmtId="168" fontId="65" fillId="0" borderId="0" applyFont="0" applyFill="0" applyBorder="0" applyAlignment="0" applyProtection="0"/>
    <xf numFmtId="0" fontId="210" fillId="0" borderId="0"/>
    <xf numFmtId="9" fontId="210" fillId="0" borderId="0" applyFont="0" applyFill="0" applyBorder="0" applyAlignment="0" applyProtection="0"/>
    <xf numFmtId="43" fontId="210" fillId="0" borderId="0" applyFont="0" applyFill="0" applyBorder="0" applyAlignment="0" applyProtection="0"/>
    <xf numFmtId="0" fontId="211" fillId="0" borderId="0"/>
    <xf numFmtId="43" fontId="211" fillId="0" borderId="0" applyFont="0" applyFill="0" applyBorder="0" applyAlignment="0" applyProtection="0"/>
    <xf numFmtId="181" fontId="211" fillId="0" borderId="0" applyFont="0" applyFill="0" applyBorder="0" applyAlignment="0" applyProtection="0"/>
    <xf numFmtId="0" fontId="4" fillId="0" borderId="0"/>
    <xf numFmtId="0" fontId="211" fillId="0" borderId="0"/>
    <xf numFmtId="0" fontId="211" fillId="0" borderId="0"/>
    <xf numFmtId="0" fontId="211" fillId="0" borderId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167" fillId="0" borderId="45" applyNumberFormat="0" applyFill="0" applyAlignment="0" applyProtection="0"/>
    <xf numFmtId="0" fontId="168" fillId="0" borderId="46" applyNumberFormat="0" applyFill="0" applyAlignment="0" applyProtection="0"/>
    <xf numFmtId="0" fontId="169" fillId="0" borderId="47" applyNumberFormat="0" applyFill="0" applyAlignment="0" applyProtection="0"/>
    <xf numFmtId="0" fontId="169" fillId="0" borderId="0" applyNumberFormat="0" applyFill="0" applyBorder="0" applyAlignment="0" applyProtection="0"/>
    <xf numFmtId="0" fontId="21" fillId="0" borderId="0">
      <alignment horizontal="left" vertical="top" wrapText="1"/>
    </xf>
    <xf numFmtId="0" fontId="25" fillId="0" borderId="0"/>
    <xf numFmtId="0" fontId="3" fillId="0" borderId="0"/>
    <xf numFmtId="0" fontId="3" fillId="2" borderId="1" applyNumberFormat="0" applyFont="0" applyAlignment="0" applyProtection="0"/>
    <xf numFmtId="0" fontId="212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0" fontId="217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3" fillId="0" borderId="0"/>
    <xf numFmtId="6" fontId="232" fillId="0" borderId="0" applyFont="0" applyFill="0" applyBorder="0" applyAlignment="0" applyProtection="0"/>
    <xf numFmtId="6" fontId="232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184" fontId="219" fillId="0" borderId="0" applyFont="0" applyFill="0" applyBorder="0" applyAlignment="0" applyProtection="0"/>
    <xf numFmtId="184" fontId="252" fillId="0" borderId="0" applyFont="0" applyFill="0" applyBorder="0" applyAlignment="0" applyProtection="0"/>
    <xf numFmtId="185" fontId="219" fillId="0" borderId="0" applyFont="0" applyFill="0" applyBorder="0" applyAlignment="0" applyProtection="0"/>
    <xf numFmtId="185" fontId="252" fillId="0" borderId="0" applyFont="0" applyFill="0" applyBorder="0" applyAlignment="0" applyProtection="0"/>
    <xf numFmtId="0" fontId="236" fillId="20" borderId="0" applyNumberFormat="0" applyBorder="0" applyAlignment="0" applyProtection="0"/>
    <xf numFmtId="0" fontId="47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35" fillId="26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36" fillId="21" borderId="0" applyNumberFormat="0" applyBorder="0" applyAlignment="0" applyProtection="0"/>
    <xf numFmtId="0" fontId="47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35" fillId="27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36" fillId="22" borderId="0" applyNumberFormat="0" applyBorder="0" applyAlignment="0" applyProtection="0"/>
    <xf numFmtId="0" fontId="47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35" fillId="41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36" fillId="23" borderId="0" applyNumberFormat="0" applyBorder="0" applyAlignment="0" applyProtection="0"/>
    <xf numFmtId="0" fontId="47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35" fillId="25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36" fillId="24" borderId="0" applyNumberFormat="0" applyBorder="0" applyAlignment="0" applyProtection="0"/>
    <xf numFmtId="0" fontId="47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35" fillId="24" borderId="0" applyNumberFormat="0" applyBorder="0" applyAlignment="0" applyProtection="0"/>
    <xf numFmtId="0" fontId="2" fillId="11" borderId="0" applyNumberFormat="0" applyBorder="0" applyAlignment="0" applyProtection="0"/>
    <xf numFmtId="0" fontId="236" fillId="25" borderId="0" applyNumberFormat="0" applyBorder="0" applyAlignment="0" applyProtection="0"/>
    <xf numFmtId="0" fontId="47" fillId="25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35" fillId="41" borderId="0" applyNumberFormat="0" applyBorder="0" applyAlignment="0" applyProtection="0"/>
    <xf numFmtId="0" fontId="2" fillId="13" borderId="0" applyNumberFormat="0" applyBorder="0" applyAlignment="0" applyProtection="0"/>
    <xf numFmtId="186" fontId="219" fillId="0" borderId="0" applyFont="0" applyFill="0" applyBorder="0" applyAlignment="0" applyProtection="0"/>
    <xf numFmtId="186" fontId="252" fillId="0" borderId="0" applyFont="0" applyFill="0" applyBorder="0" applyAlignment="0" applyProtection="0"/>
    <xf numFmtId="187" fontId="219" fillId="0" borderId="0" applyFont="0" applyFill="0" applyBorder="0" applyAlignment="0" applyProtection="0"/>
    <xf numFmtId="187" fontId="252" fillId="0" borderId="0" applyFont="0" applyFill="0" applyBorder="0" applyAlignment="0" applyProtection="0"/>
    <xf numFmtId="0" fontId="236" fillId="26" borderId="0" applyNumberFormat="0" applyBorder="0" applyAlignment="0" applyProtection="0"/>
    <xf numFmtId="0" fontId="47" fillId="26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35" fillId="24" borderId="0" applyNumberFormat="0" applyBorder="0" applyAlignment="0" applyProtection="0"/>
    <xf numFmtId="0" fontId="2" fillId="4" borderId="0" applyNumberFormat="0" applyBorder="0" applyAlignment="0" applyProtection="0"/>
    <xf numFmtId="0" fontId="236" fillId="27" borderId="0" applyNumberFormat="0" applyBorder="0" applyAlignment="0" applyProtection="0"/>
    <xf numFmtId="0" fontId="47" fillId="2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35" fillId="27" borderId="0" applyNumberFormat="0" applyBorder="0" applyAlignment="0" applyProtection="0"/>
    <xf numFmtId="0" fontId="2" fillId="6" borderId="0" applyNumberFormat="0" applyBorder="0" applyAlignment="0" applyProtection="0"/>
    <xf numFmtId="0" fontId="236" fillId="28" borderId="0" applyNumberFormat="0" applyBorder="0" applyAlignment="0" applyProtection="0"/>
    <xf numFmtId="0" fontId="47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35" fillId="40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36" fillId="23" borderId="0" applyNumberFormat="0" applyBorder="0" applyAlignment="0" applyProtection="0"/>
    <xf numFmtId="0" fontId="47" fillId="23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35" fillId="21" borderId="0" applyNumberFormat="0" applyBorder="0" applyAlignment="0" applyProtection="0"/>
    <xf numFmtId="0" fontId="2" fillId="10" borderId="0" applyNumberFormat="0" applyBorder="0" applyAlignment="0" applyProtection="0"/>
    <xf numFmtId="0" fontId="236" fillId="26" borderId="0" applyNumberFormat="0" applyBorder="0" applyAlignment="0" applyProtection="0"/>
    <xf numFmtId="0" fontId="47" fillId="26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35" fillId="24" borderId="0" applyNumberFormat="0" applyBorder="0" applyAlignment="0" applyProtection="0"/>
    <xf numFmtId="0" fontId="2" fillId="12" borderId="0" applyNumberFormat="0" applyBorder="0" applyAlignment="0" applyProtection="0"/>
    <xf numFmtId="0" fontId="236" fillId="29" borderId="0" applyNumberFormat="0" applyBorder="0" applyAlignment="0" applyProtection="0"/>
    <xf numFmtId="0" fontId="47" fillId="29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35" fillId="41" borderId="0" applyNumberFormat="0" applyBorder="0" applyAlignment="0" applyProtection="0"/>
    <xf numFmtId="0" fontId="2" fillId="14" borderId="0" applyNumberFormat="0" applyBorder="0" applyAlignment="0" applyProtection="0"/>
    <xf numFmtId="188" fontId="219" fillId="0" borderId="0" applyFont="0" applyFill="0" applyBorder="0" applyAlignment="0" applyProtection="0"/>
    <xf numFmtId="0" fontId="81" fillId="49" borderId="0" applyNumberFormat="0" applyBorder="0" applyAlignment="0" applyProtection="0"/>
    <xf numFmtId="0" fontId="237" fillId="30" borderId="0" applyNumberFormat="0" applyBorder="0" applyAlignment="0" applyProtection="0"/>
    <xf numFmtId="0" fontId="48" fillId="30" borderId="0" applyNumberFormat="0" applyBorder="0" applyAlignment="0" applyProtection="0"/>
    <xf numFmtId="0" fontId="81" fillId="49" borderId="0" applyNumberFormat="0" applyBorder="0" applyAlignment="0" applyProtection="0"/>
    <xf numFmtId="0" fontId="257" fillId="24" borderId="0" applyNumberFormat="0" applyBorder="0" applyAlignment="0" applyProtection="0"/>
    <xf numFmtId="0" fontId="81" fillId="51" borderId="0" applyNumberFormat="0" applyBorder="0" applyAlignment="0" applyProtection="0"/>
    <xf numFmtId="0" fontId="237" fillId="27" borderId="0" applyNumberFormat="0" applyBorder="0" applyAlignment="0" applyProtection="0"/>
    <xf numFmtId="0" fontId="48" fillId="27" borderId="0" applyNumberFormat="0" applyBorder="0" applyAlignment="0" applyProtection="0"/>
    <xf numFmtId="0" fontId="81" fillId="51" borderId="0" applyNumberFormat="0" applyBorder="0" applyAlignment="0" applyProtection="0"/>
    <xf numFmtId="0" fontId="257" fillId="37" borderId="0" applyNumberFormat="0" applyBorder="0" applyAlignment="0" applyProtection="0"/>
    <xf numFmtId="0" fontId="81" fillId="53" borderId="0" applyNumberFormat="0" applyBorder="0" applyAlignment="0" applyProtection="0"/>
    <xf numFmtId="0" fontId="237" fillId="28" borderId="0" applyNumberFormat="0" applyBorder="0" applyAlignment="0" applyProtection="0"/>
    <xf numFmtId="0" fontId="48" fillId="28" borderId="0" applyNumberFormat="0" applyBorder="0" applyAlignment="0" applyProtection="0"/>
    <xf numFmtId="0" fontId="81" fillId="28" borderId="0" applyNumberFormat="0" applyBorder="0" applyAlignment="0" applyProtection="0"/>
    <xf numFmtId="0" fontId="257" fillId="29" borderId="0" applyNumberFormat="0" applyBorder="0" applyAlignment="0" applyProtection="0"/>
    <xf numFmtId="0" fontId="81" fillId="55" borderId="0" applyNumberFormat="0" applyBorder="0" applyAlignment="0" applyProtection="0"/>
    <xf numFmtId="0" fontId="237" fillId="31" borderId="0" applyNumberFormat="0" applyBorder="0" applyAlignment="0" applyProtection="0"/>
    <xf numFmtId="0" fontId="48" fillId="31" borderId="0" applyNumberFormat="0" applyBorder="0" applyAlignment="0" applyProtection="0"/>
    <xf numFmtId="0" fontId="81" fillId="31" borderId="0" applyNumberFormat="0" applyBorder="0" applyAlignment="0" applyProtection="0"/>
    <xf numFmtId="0" fontId="257" fillId="21" borderId="0" applyNumberFormat="0" applyBorder="0" applyAlignment="0" applyProtection="0"/>
    <xf numFmtId="0" fontId="81" fillId="57" borderId="0" applyNumberFormat="0" applyBorder="0" applyAlignment="0" applyProtection="0"/>
    <xf numFmtId="0" fontId="237" fillId="32" borderId="0" applyNumberFormat="0" applyBorder="0" applyAlignment="0" applyProtection="0"/>
    <xf numFmtId="0" fontId="48" fillId="32" borderId="0" applyNumberFormat="0" applyBorder="0" applyAlignment="0" applyProtection="0"/>
    <xf numFmtId="0" fontId="81" fillId="57" borderId="0" applyNumberFormat="0" applyBorder="0" applyAlignment="0" applyProtection="0"/>
    <xf numFmtId="0" fontId="257" fillId="24" borderId="0" applyNumberFormat="0" applyBorder="0" applyAlignment="0" applyProtection="0"/>
    <xf numFmtId="0" fontId="81" fillId="59" borderId="0" applyNumberFormat="0" applyBorder="0" applyAlignment="0" applyProtection="0"/>
    <xf numFmtId="0" fontId="237" fillId="33" borderId="0" applyNumberFormat="0" applyBorder="0" applyAlignment="0" applyProtection="0"/>
    <xf numFmtId="0" fontId="48" fillId="33" borderId="0" applyNumberFormat="0" applyBorder="0" applyAlignment="0" applyProtection="0"/>
    <xf numFmtId="0" fontId="81" fillId="33" borderId="0" applyNumberFormat="0" applyBorder="0" applyAlignment="0" applyProtection="0"/>
    <xf numFmtId="0" fontId="257" fillId="27" borderId="0" applyNumberFormat="0" applyBorder="0" applyAlignment="0" applyProtection="0"/>
    <xf numFmtId="0" fontId="47" fillId="65" borderId="0" applyNumberFormat="0" applyBorder="0" applyAlignment="0" applyProtection="0"/>
    <xf numFmtId="0" fontId="47" fillId="66" borderId="0" applyNumberFormat="0" applyBorder="0" applyAlignment="0" applyProtection="0"/>
    <xf numFmtId="0" fontId="48" fillId="67" borderId="0" applyNumberFormat="0" applyBorder="0" applyAlignment="0" applyProtection="0"/>
    <xf numFmtId="0" fontId="48" fillId="68" borderId="0" applyNumberFormat="0" applyBorder="0" applyAlignment="0" applyProtection="0"/>
    <xf numFmtId="0" fontId="48" fillId="68" borderId="0" applyNumberFormat="0" applyBorder="0" applyAlignment="0" applyProtection="0"/>
    <xf numFmtId="0" fontId="48" fillId="68" borderId="0" applyNumberFormat="0" applyBorder="0" applyAlignment="0" applyProtection="0"/>
    <xf numFmtId="0" fontId="48" fillId="68" borderId="0" applyNumberFormat="0" applyBorder="0" applyAlignment="0" applyProtection="0"/>
    <xf numFmtId="0" fontId="48" fillId="68" borderId="0" applyNumberFormat="0" applyBorder="0" applyAlignment="0" applyProtection="0"/>
    <xf numFmtId="0" fontId="48" fillId="68" borderId="0" applyNumberFormat="0" applyBorder="0" applyAlignment="0" applyProtection="0"/>
    <xf numFmtId="0" fontId="237" fillId="34" borderId="0" applyNumberFormat="0" applyBorder="0" applyAlignment="0" applyProtection="0"/>
    <xf numFmtId="0" fontId="48" fillId="34" borderId="0" applyNumberFormat="0" applyBorder="0" applyAlignment="0" applyProtection="0"/>
    <xf numFmtId="0" fontId="81" fillId="48" borderId="0" applyNumberFormat="0" applyBorder="0" applyAlignment="0" applyProtection="0"/>
    <xf numFmtId="0" fontId="48" fillId="68" borderId="0" applyNumberFormat="0" applyBorder="0" applyAlignment="0" applyProtection="0"/>
    <xf numFmtId="0" fontId="237" fillId="34" borderId="0" applyNumberFormat="0" applyBorder="0" applyAlignment="0" applyProtection="0"/>
    <xf numFmtId="0" fontId="48" fillId="68" borderId="0" applyNumberFormat="0" applyBorder="0" applyAlignment="0" applyProtection="0"/>
    <xf numFmtId="0" fontId="81" fillId="48" borderId="0" applyNumberFormat="0" applyBorder="0" applyAlignment="0" applyProtection="0"/>
    <xf numFmtId="0" fontId="48" fillId="68" borderId="0" applyNumberFormat="0" applyBorder="0" applyAlignment="0" applyProtection="0"/>
    <xf numFmtId="0" fontId="48" fillId="68" borderId="0" applyNumberFormat="0" applyBorder="0" applyAlignment="0" applyProtection="0"/>
    <xf numFmtId="0" fontId="48" fillId="68" borderId="0" applyNumberFormat="0" applyBorder="0" applyAlignment="0" applyProtection="0"/>
    <xf numFmtId="0" fontId="48" fillId="68" borderId="0" applyNumberFormat="0" applyBorder="0" applyAlignment="0" applyProtection="0"/>
    <xf numFmtId="0" fontId="48" fillId="68" borderId="0" applyNumberFormat="0" applyBorder="0" applyAlignment="0" applyProtection="0"/>
    <xf numFmtId="0" fontId="48" fillId="68" borderId="0" applyNumberFormat="0" applyBorder="0" applyAlignment="0" applyProtection="0"/>
    <xf numFmtId="0" fontId="47" fillId="65" borderId="0" applyNumberFormat="0" applyBorder="0" applyAlignment="0" applyProtection="0"/>
    <xf numFmtId="0" fontId="47" fillId="69" borderId="0" applyNumberFormat="0" applyBorder="0" applyAlignment="0" applyProtection="0"/>
    <xf numFmtId="0" fontId="48" fillId="70" borderId="0" applyNumberFormat="0" applyBorder="0" applyAlignment="0" applyProtection="0"/>
    <xf numFmtId="0" fontId="48" fillId="71" borderId="0" applyNumberFormat="0" applyBorder="0" applyAlignment="0" applyProtection="0"/>
    <xf numFmtId="0" fontId="48" fillId="71" borderId="0" applyNumberFormat="0" applyBorder="0" applyAlignment="0" applyProtection="0"/>
    <xf numFmtId="0" fontId="48" fillId="71" borderId="0" applyNumberFormat="0" applyBorder="0" applyAlignment="0" applyProtection="0"/>
    <xf numFmtId="0" fontId="48" fillId="71" borderId="0" applyNumberFormat="0" applyBorder="0" applyAlignment="0" applyProtection="0"/>
    <xf numFmtId="0" fontId="48" fillId="71" borderId="0" applyNumberFormat="0" applyBorder="0" applyAlignment="0" applyProtection="0"/>
    <xf numFmtId="0" fontId="48" fillId="71" borderId="0" applyNumberFormat="0" applyBorder="0" applyAlignment="0" applyProtection="0"/>
    <xf numFmtId="0" fontId="237" fillId="35" borderId="0" applyNumberFormat="0" applyBorder="0" applyAlignment="0" applyProtection="0"/>
    <xf numFmtId="0" fontId="48" fillId="35" borderId="0" applyNumberFormat="0" applyBorder="0" applyAlignment="0" applyProtection="0"/>
    <xf numFmtId="0" fontId="81" fillId="50" borderId="0" applyNumberFormat="0" applyBorder="0" applyAlignment="0" applyProtection="0"/>
    <xf numFmtId="0" fontId="48" fillId="71" borderId="0" applyNumberFormat="0" applyBorder="0" applyAlignment="0" applyProtection="0"/>
    <xf numFmtId="0" fontId="237" fillId="35" borderId="0" applyNumberFormat="0" applyBorder="0" applyAlignment="0" applyProtection="0"/>
    <xf numFmtId="0" fontId="48" fillId="71" borderId="0" applyNumberFormat="0" applyBorder="0" applyAlignment="0" applyProtection="0"/>
    <xf numFmtId="0" fontId="81" fillId="50" borderId="0" applyNumberFormat="0" applyBorder="0" applyAlignment="0" applyProtection="0"/>
    <xf numFmtId="0" fontId="48" fillId="71" borderId="0" applyNumberFormat="0" applyBorder="0" applyAlignment="0" applyProtection="0"/>
    <xf numFmtId="0" fontId="48" fillId="71" borderId="0" applyNumberFormat="0" applyBorder="0" applyAlignment="0" applyProtection="0"/>
    <xf numFmtId="0" fontId="48" fillId="71" borderId="0" applyNumberFormat="0" applyBorder="0" applyAlignment="0" applyProtection="0"/>
    <xf numFmtId="0" fontId="48" fillId="71" borderId="0" applyNumberFormat="0" applyBorder="0" applyAlignment="0" applyProtection="0"/>
    <xf numFmtId="0" fontId="48" fillId="71" borderId="0" applyNumberFormat="0" applyBorder="0" applyAlignment="0" applyProtection="0"/>
    <xf numFmtId="0" fontId="48" fillId="71" borderId="0" applyNumberFormat="0" applyBorder="0" applyAlignment="0" applyProtection="0"/>
    <xf numFmtId="0" fontId="47" fillId="65" borderId="0" applyNumberFormat="0" applyBorder="0" applyAlignment="0" applyProtection="0"/>
    <xf numFmtId="0" fontId="47" fillId="65" borderId="0" applyNumberFormat="0" applyBorder="0" applyAlignment="0" applyProtection="0"/>
    <xf numFmtId="0" fontId="48" fillId="69" borderId="0" applyNumberFormat="0" applyBorder="0" applyAlignment="0" applyProtection="0"/>
    <xf numFmtId="0" fontId="48" fillId="72" borderId="0" applyNumberFormat="0" applyBorder="0" applyAlignment="0" applyProtection="0"/>
    <xf numFmtId="0" fontId="48" fillId="72" borderId="0" applyNumberFormat="0" applyBorder="0" applyAlignment="0" applyProtection="0"/>
    <xf numFmtId="0" fontId="48" fillId="72" borderId="0" applyNumberFormat="0" applyBorder="0" applyAlignment="0" applyProtection="0"/>
    <xf numFmtId="0" fontId="48" fillId="72" borderId="0" applyNumberFormat="0" applyBorder="0" applyAlignment="0" applyProtection="0"/>
    <xf numFmtId="0" fontId="48" fillId="72" borderId="0" applyNumberFormat="0" applyBorder="0" applyAlignment="0" applyProtection="0"/>
    <xf numFmtId="0" fontId="48" fillId="72" borderId="0" applyNumberFormat="0" applyBorder="0" applyAlignment="0" applyProtection="0"/>
    <xf numFmtId="0" fontId="237" fillId="36" borderId="0" applyNumberFormat="0" applyBorder="0" applyAlignment="0" applyProtection="0"/>
    <xf numFmtId="0" fontId="48" fillId="36" borderId="0" applyNumberFormat="0" applyBorder="0" applyAlignment="0" applyProtection="0"/>
    <xf numFmtId="0" fontId="81" fillId="52" borderId="0" applyNumberFormat="0" applyBorder="0" applyAlignment="0" applyProtection="0"/>
    <xf numFmtId="0" fontId="48" fillId="72" borderId="0" applyNumberFormat="0" applyBorder="0" applyAlignment="0" applyProtection="0"/>
    <xf numFmtId="0" fontId="237" fillId="36" borderId="0" applyNumberFormat="0" applyBorder="0" applyAlignment="0" applyProtection="0"/>
    <xf numFmtId="0" fontId="48" fillId="72" borderId="0" applyNumberFormat="0" applyBorder="0" applyAlignment="0" applyProtection="0"/>
    <xf numFmtId="0" fontId="81" fillId="52" borderId="0" applyNumberFormat="0" applyBorder="0" applyAlignment="0" applyProtection="0"/>
    <xf numFmtId="0" fontId="48" fillId="72" borderId="0" applyNumberFormat="0" applyBorder="0" applyAlignment="0" applyProtection="0"/>
    <xf numFmtId="0" fontId="48" fillId="72" borderId="0" applyNumberFormat="0" applyBorder="0" applyAlignment="0" applyProtection="0"/>
    <xf numFmtId="0" fontId="48" fillId="72" borderId="0" applyNumberFormat="0" applyBorder="0" applyAlignment="0" applyProtection="0"/>
    <xf numFmtId="0" fontId="48" fillId="72" borderId="0" applyNumberFormat="0" applyBorder="0" applyAlignment="0" applyProtection="0"/>
    <xf numFmtId="0" fontId="48" fillId="72" borderId="0" applyNumberFormat="0" applyBorder="0" applyAlignment="0" applyProtection="0"/>
    <xf numFmtId="0" fontId="48" fillId="72" borderId="0" applyNumberFormat="0" applyBorder="0" applyAlignment="0" applyProtection="0"/>
    <xf numFmtId="0" fontId="47" fillId="65" borderId="0" applyNumberFormat="0" applyBorder="0" applyAlignment="0" applyProtection="0"/>
    <xf numFmtId="0" fontId="47" fillId="69" borderId="0" applyNumberFormat="0" applyBorder="0" applyAlignment="0" applyProtection="0"/>
    <xf numFmtId="0" fontId="48" fillId="73" borderId="0" applyNumberFormat="0" applyBorder="0" applyAlignment="0" applyProtection="0"/>
    <xf numFmtId="0" fontId="48" fillId="74" borderId="0" applyNumberFormat="0" applyBorder="0" applyAlignment="0" applyProtection="0"/>
    <xf numFmtId="0" fontId="48" fillId="74" borderId="0" applyNumberFormat="0" applyBorder="0" applyAlignment="0" applyProtection="0"/>
    <xf numFmtId="0" fontId="48" fillId="74" borderId="0" applyNumberFormat="0" applyBorder="0" applyAlignment="0" applyProtection="0"/>
    <xf numFmtId="0" fontId="48" fillId="74" borderId="0" applyNumberFormat="0" applyBorder="0" applyAlignment="0" applyProtection="0"/>
    <xf numFmtId="0" fontId="48" fillId="74" borderId="0" applyNumberFormat="0" applyBorder="0" applyAlignment="0" applyProtection="0"/>
    <xf numFmtId="0" fontId="48" fillId="74" borderId="0" applyNumberFormat="0" applyBorder="0" applyAlignment="0" applyProtection="0"/>
    <xf numFmtId="0" fontId="237" fillId="31" borderId="0" applyNumberFormat="0" applyBorder="0" applyAlignment="0" applyProtection="0"/>
    <xf numFmtId="0" fontId="48" fillId="31" borderId="0" applyNumberFormat="0" applyBorder="0" applyAlignment="0" applyProtection="0"/>
    <xf numFmtId="0" fontId="81" fillId="54" borderId="0" applyNumberFormat="0" applyBorder="0" applyAlignment="0" applyProtection="0"/>
    <xf numFmtId="0" fontId="48" fillId="74" borderId="0" applyNumberFormat="0" applyBorder="0" applyAlignment="0" applyProtection="0"/>
    <xf numFmtId="0" fontId="237" fillId="31" borderId="0" applyNumberFormat="0" applyBorder="0" applyAlignment="0" applyProtection="0"/>
    <xf numFmtId="0" fontId="48" fillId="74" borderId="0" applyNumberFormat="0" applyBorder="0" applyAlignment="0" applyProtection="0"/>
    <xf numFmtId="0" fontId="81" fillId="54" borderId="0" applyNumberFormat="0" applyBorder="0" applyAlignment="0" applyProtection="0"/>
    <xf numFmtId="0" fontId="48" fillId="74" borderId="0" applyNumberFormat="0" applyBorder="0" applyAlignment="0" applyProtection="0"/>
    <xf numFmtId="0" fontId="48" fillId="74" borderId="0" applyNumberFormat="0" applyBorder="0" applyAlignment="0" applyProtection="0"/>
    <xf numFmtId="0" fontId="48" fillId="74" borderId="0" applyNumberFormat="0" applyBorder="0" applyAlignment="0" applyProtection="0"/>
    <xf numFmtId="0" fontId="48" fillId="74" borderId="0" applyNumberFormat="0" applyBorder="0" applyAlignment="0" applyProtection="0"/>
    <xf numFmtId="0" fontId="48" fillId="74" borderId="0" applyNumberFormat="0" applyBorder="0" applyAlignment="0" applyProtection="0"/>
    <xf numFmtId="0" fontId="48" fillId="74" borderId="0" applyNumberFormat="0" applyBorder="0" applyAlignment="0" applyProtection="0"/>
    <xf numFmtId="0" fontId="47" fillId="65" borderId="0" applyNumberFormat="0" applyBorder="0" applyAlignment="0" applyProtection="0"/>
    <xf numFmtId="0" fontId="47" fillId="67" borderId="0" applyNumberFormat="0" applyBorder="0" applyAlignment="0" applyProtection="0"/>
    <xf numFmtId="0" fontId="48" fillId="67" borderId="0" applyNumberFormat="0" applyBorder="0" applyAlignment="0" applyProtection="0"/>
    <xf numFmtId="0" fontId="48" fillId="75" borderId="0" applyNumberFormat="0" applyBorder="0" applyAlignment="0" applyProtection="0"/>
    <xf numFmtId="0" fontId="48" fillId="75" borderId="0" applyNumberFormat="0" applyBorder="0" applyAlignment="0" applyProtection="0"/>
    <xf numFmtId="0" fontId="48" fillId="75" borderId="0" applyNumberFormat="0" applyBorder="0" applyAlignment="0" applyProtection="0"/>
    <xf numFmtId="0" fontId="48" fillId="75" borderId="0" applyNumberFormat="0" applyBorder="0" applyAlignment="0" applyProtection="0"/>
    <xf numFmtId="0" fontId="48" fillId="75" borderId="0" applyNumberFormat="0" applyBorder="0" applyAlignment="0" applyProtection="0"/>
    <xf numFmtId="0" fontId="48" fillId="75" borderId="0" applyNumberFormat="0" applyBorder="0" applyAlignment="0" applyProtection="0"/>
    <xf numFmtId="0" fontId="237" fillId="32" borderId="0" applyNumberFormat="0" applyBorder="0" applyAlignment="0" applyProtection="0"/>
    <xf numFmtId="0" fontId="48" fillId="32" borderId="0" applyNumberFormat="0" applyBorder="0" applyAlignment="0" applyProtection="0"/>
    <xf numFmtId="0" fontId="81" fillId="56" borderId="0" applyNumberFormat="0" applyBorder="0" applyAlignment="0" applyProtection="0"/>
    <xf numFmtId="0" fontId="48" fillId="75" borderId="0" applyNumberFormat="0" applyBorder="0" applyAlignment="0" applyProtection="0"/>
    <xf numFmtId="0" fontId="237" fillId="32" borderId="0" applyNumberFormat="0" applyBorder="0" applyAlignment="0" applyProtection="0"/>
    <xf numFmtId="0" fontId="48" fillId="75" borderId="0" applyNumberFormat="0" applyBorder="0" applyAlignment="0" applyProtection="0"/>
    <xf numFmtId="0" fontId="81" fillId="56" borderId="0" applyNumberFormat="0" applyBorder="0" applyAlignment="0" applyProtection="0"/>
    <xf numFmtId="0" fontId="48" fillId="75" borderId="0" applyNumberFormat="0" applyBorder="0" applyAlignment="0" applyProtection="0"/>
    <xf numFmtId="0" fontId="48" fillId="75" borderId="0" applyNumberFormat="0" applyBorder="0" applyAlignment="0" applyProtection="0"/>
    <xf numFmtId="0" fontId="48" fillId="75" borderId="0" applyNumberFormat="0" applyBorder="0" applyAlignment="0" applyProtection="0"/>
    <xf numFmtId="0" fontId="48" fillId="75" borderId="0" applyNumberFormat="0" applyBorder="0" applyAlignment="0" applyProtection="0"/>
    <xf numFmtId="0" fontId="48" fillId="75" borderId="0" applyNumberFormat="0" applyBorder="0" applyAlignment="0" applyProtection="0"/>
    <xf numFmtId="0" fontId="48" fillId="75" borderId="0" applyNumberFormat="0" applyBorder="0" applyAlignment="0" applyProtection="0"/>
    <xf numFmtId="0" fontId="47" fillId="65" borderId="0" applyNumberFormat="0" applyBorder="0" applyAlignment="0" applyProtection="0"/>
    <xf numFmtId="0" fontId="47" fillId="76" borderId="0" applyNumberFormat="0" applyBorder="0" applyAlignment="0" applyProtection="0"/>
    <xf numFmtId="0" fontId="48" fillId="77" borderId="0" applyNumberFormat="0" applyBorder="0" applyAlignment="0" applyProtection="0"/>
    <xf numFmtId="0" fontId="48" fillId="78" borderId="0" applyNumberFormat="0" applyBorder="0" applyAlignment="0" applyProtection="0"/>
    <xf numFmtId="0" fontId="48" fillId="78" borderId="0" applyNumberFormat="0" applyBorder="0" applyAlignment="0" applyProtection="0"/>
    <xf numFmtId="0" fontId="48" fillId="78" borderId="0" applyNumberFormat="0" applyBorder="0" applyAlignment="0" applyProtection="0"/>
    <xf numFmtId="0" fontId="48" fillId="78" borderId="0" applyNumberFormat="0" applyBorder="0" applyAlignment="0" applyProtection="0"/>
    <xf numFmtId="0" fontId="48" fillId="78" borderId="0" applyNumberFormat="0" applyBorder="0" applyAlignment="0" applyProtection="0"/>
    <xf numFmtId="0" fontId="48" fillId="78" borderId="0" applyNumberFormat="0" applyBorder="0" applyAlignment="0" applyProtection="0"/>
    <xf numFmtId="0" fontId="237" fillId="37" borderId="0" applyNumberFormat="0" applyBorder="0" applyAlignment="0" applyProtection="0"/>
    <xf numFmtId="0" fontId="48" fillId="37" borderId="0" applyNumberFormat="0" applyBorder="0" applyAlignment="0" applyProtection="0"/>
    <xf numFmtId="0" fontId="81" fillId="58" borderId="0" applyNumberFormat="0" applyBorder="0" applyAlignment="0" applyProtection="0"/>
    <xf numFmtId="0" fontId="48" fillId="78" borderId="0" applyNumberFormat="0" applyBorder="0" applyAlignment="0" applyProtection="0"/>
    <xf numFmtId="0" fontId="237" fillId="37" borderId="0" applyNumberFormat="0" applyBorder="0" applyAlignment="0" applyProtection="0"/>
    <xf numFmtId="0" fontId="48" fillId="78" borderId="0" applyNumberFormat="0" applyBorder="0" applyAlignment="0" applyProtection="0"/>
    <xf numFmtId="0" fontId="81" fillId="58" borderId="0" applyNumberFormat="0" applyBorder="0" applyAlignment="0" applyProtection="0"/>
    <xf numFmtId="0" fontId="48" fillId="78" borderId="0" applyNumberFormat="0" applyBorder="0" applyAlignment="0" applyProtection="0"/>
    <xf numFmtId="0" fontId="48" fillId="78" borderId="0" applyNumberFormat="0" applyBorder="0" applyAlignment="0" applyProtection="0"/>
    <xf numFmtId="0" fontId="48" fillId="78" borderId="0" applyNumberFormat="0" applyBorder="0" applyAlignment="0" applyProtection="0"/>
    <xf numFmtId="0" fontId="48" fillId="78" borderId="0" applyNumberFormat="0" applyBorder="0" applyAlignment="0" applyProtection="0"/>
    <xf numFmtId="0" fontId="48" fillId="78" borderId="0" applyNumberFormat="0" applyBorder="0" applyAlignment="0" applyProtection="0"/>
    <xf numFmtId="0" fontId="48" fillId="78" borderId="0" applyNumberFormat="0" applyBorder="0" applyAlignment="0" applyProtection="0"/>
    <xf numFmtId="6" fontId="232" fillId="0" borderId="0" applyFont="0" applyFill="0" applyBorder="0" applyAlignment="0" applyProtection="0"/>
    <xf numFmtId="0" fontId="238" fillId="21" borderId="0" applyNumberFormat="0" applyBorder="0" applyAlignment="0" applyProtection="0"/>
    <xf numFmtId="0" fontId="59" fillId="21" borderId="0" applyNumberFormat="0" applyBorder="0" applyAlignment="0" applyProtection="0"/>
    <xf numFmtId="0" fontId="71" fillId="43" borderId="0" applyNumberFormat="0" applyBorder="0" applyAlignment="0" applyProtection="0"/>
    <xf numFmtId="0" fontId="258" fillId="76" borderId="0" applyNumberFormat="0" applyBorder="0" applyAlignment="0" applyProtection="0"/>
    <xf numFmtId="0" fontId="233" fillId="0" borderId="0" applyNumberFormat="0" applyFill="0" applyBorder="0" applyAlignment="0" applyProtection="0"/>
    <xf numFmtId="0" fontId="239" fillId="38" borderId="97" applyNumberFormat="0" applyAlignment="0" applyProtection="0"/>
    <xf numFmtId="0" fontId="51" fillId="38" borderId="97" applyNumberFormat="0" applyAlignment="0" applyProtection="0"/>
    <xf numFmtId="0" fontId="75" fillId="46" borderId="48" applyNumberFormat="0" applyAlignment="0" applyProtection="0"/>
    <xf numFmtId="0" fontId="259" fillId="79" borderId="97" applyNumberFormat="0" applyAlignment="0" applyProtection="0"/>
    <xf numFmtId="0" fontId="270" fillId="0" borderId="0"/>
    <xf numFmtId="0" fontId="240" fillId="39" borderId="39" applyNumberFormat="0" applyAlignment="0" applyProtection="0"/>
    <xf numFmtId="0" fontId="56" fillId="39" borderId="39" applyNumberFormat="0" applyAlignment="0" applyProtection="0"/>
    <xf numFmtId="0" fontId="77" fillId="47" borderId="51" applyNumberFormat="0" applyAlignment="0" applyProtection="0"/>
    <xf numFmtId="0" fontId="56" fillId="70" borderId="39" applyNumberFormat="0" applyAlignment="0" applyProtection="0"/>
    <xf numFmtId="43" fontId="23" fillId="0" borderId="0" applyFont="0" applyFill="0" applyBorder="0" applyAlignment="0" applyProtection="0"/>
    <xf numFmtId="167" fontId="23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166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195" fontId="23" fillId="0" borderId="0" applyFont="0" applyFill="0" applyProtection="0"/>
    <xf numFmtId="43" fontId="267" fillId="0" borderId="0" applyFont="0" applyFill="0" applyBorder="0" applyAlignment="0" applyProtection="0"/>
    <xf numFmtId="43" fontId="267" fillId="0" borderId="0" applyFont="0" applyFill="0" applyBorder="0" applyAlignment="0" applyProtection="0"/>
    <xf numFmtId="43" fontId="26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54" fillId="0" borderId="0" applyFont="0" applyFill="0" applyBorder="0" applyAlignment="0" applyProtection="0"/>
    <xf numFmtId="167" fontId="225" fillId="0" borderId="0" applyFont="0" applyFill="0" applyBorder="0" applyAlignment="0" applyProtection="0"/>
    <xf numFmtId="43" fontId="220" fillId="0" borderId="0" applyFont="0" applyFill="0" applyBorder="0" applyAlignment="0" applyProtection="0"/>
    <xf numFmtId="43" fontId="218" fillId="0" borderId="0" applyFont="0" applyFill="0" applyBorder="0" applyAlignment="0" applyProtection="0"/>
    <xf numFmtId="166" fontId="23" fillId="0" borderId="0" applyFont="0" applyFill="0" applyBorder="0" applyAlignment="0" applyProtection="0"/>
    <xf numFmtId="43" fontId="225" fillId="0" borderId="0" applyFont="0" applyFill="0" applyBorder="0" applyAlignment="0" applyProtection="0"/>
    <xf numFmtId="43" fontId="225" fillId="0" borderId="0" applyFont="0" applyFill="0" applyBorder="0" applyAlignment="0" applyProtection="0"/>
    <xf numFmtId="43" fontId="225" fillId="0" borderId="0" applyFont="0" applyFill="0" applyBorder="0" applyAlignment="0" applyProtection="0"/>
    <xf numFmtId="43" fontId="225" fillId="0" borderId="0" applyFont="0" applyFill="0" applyBorder="0" applyAlignment="0" applyProtection="0"/>
    <xf numFmtId="43" fontId="225" fillId="0" borderId="0" applyFont="0" applyFill="0" applyBorder="0" applyAlignment="0" applyProtection="0"/>
    <xf numFmtId="43" fontId="225" fillId="0" borderId="0" applyFont="0" applyFill="0" applyBorder="0" applyAlignment="0" applyProtection="0"/>
    <xf numFmtId="43" fontId="225" fillId="0" borderId="0" applyFont="0" applyFill="0" applyBorder="0" applyAlignment="0" applyProtection="0"/>
    <xf numFmtId="43" fontId="225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6" fillId="0" borderId="0" applyFont="0" applyFill="0" applyBorder="0" applyAlignment="0" applyProtection="0"/>
    <xf numFmtId="166" fontId="23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87" fillId="0" borderId="0" applyFont="0" applyFill="0" applyBorder="0" applyAlignment="0" applyProtection="0"/>
    <xf numFmtId="166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22" fillId="0" borderId="0" applyFont="0" applyFill="0" applyBorder="0" applyAlignment="0" applyProtection="0"/>
    <xf numFmtId="166" fontId="28" fillId="0" borderId="0" applyFont="0" applyFill="0" applyBorder="0" applyAlignment="0" applyProtection="0"/>
    <xf numFmtId="166" fontId="23" fillId="0" borderId="0" applyFont="0" applyFill="0" applyBorder="0" applyAlignment="0" applyProtection="0"/>
    <xf numFmtId="43" fontId="220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23" fillId="0" borderId="0" applyFont="0" applyFill="0" applyBorder="0" applyAlignment="0" applyProtection="0"/>
    <xf numFmtId="174" fontId="44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8" fillId="0" borderId="0" applyFont="0" applyFill="0" applyBorder="0" applyAlignment="0" applyProtection="0"/>
    <xf numFmtId="166" fontId="23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18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8" fillId="0" borderId="0" applyFont="0" applyFill="0" applyBorder="0" applyAlignment="0" applyProtection="0"/>
    <xf numFmtId="166" fontId="23" fillId="0" borderId="0" applyFont="0" applyFill="0" applyBorder="0" applyAlignment="0" applyProtection="0"/>
    <xf numFmtId="43" fontId="225" fillId="0" borderId="0" applyFont="0" applyFill="0" applyBorder="0" applyAlignment="0" applyProtection="0"/>
    <xf numFmtId="43" fontId="218" fillId="0" borderId="0" applyFont="0" applyFill="0" applyBorder="0" applyAlignment="0" applyProtection="0"/>
    <xf numFmtId="43" fontId="22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9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4" fontId="23" fillId="0" borderId="0" applyFont="0" applyFill="0" applyBorder="0" applyAlignment="0" applyProtection="0"/>
    <xf numFmtId="194" fontId="253" fillId="0" borderId="0">
      <protection locked="0"/>
    </xf>
    <xf numFmtId="0" fontId="222" fillId="0" borderId="0" applyFont="0" applyFill="0" applyBorder="0" applyAlignment="0" applyProtection="0"/>
    <xf numFmtId="0" fontId="222" fillId="0" borderId="0" applyFont="0" applyFill="0" applyBorder="0" applyAlignment="0" applyProtection="0"/>
    <xf numFmtId="0" fontId="55" fillId="80" borderId="0" applyNumberFormat="0" applyBorder="0" applyAlignment="0" applyProtection="0"/>
    <xf numFmtId="0" fontId="55" fillId="81" borderId="0" applyNumberFormat="0" applyBorder="0" applyAlignment="0" applyProtection="0"/>
    <xf numFmtId="0" fontId="55" fillId="82" borderId="0" applyNumberFormat="0" applyBorder="0" applyAlignment="0" applyProtection="0"/>
    <xf numFmtId="183" fontId="224" fillId="0" borderId="0" applyFont="0" applyFill="0" applyBorder="0" applyAlignment="0" applyProtection="0"/>
    <xf numFmtId="183" fontId="26" fillId="0" borderId="0" applyFont="0" applyFill="0" applyBorder="0" applyAlignment="0" applyProtection="0"/>
    <xf numFmtId="174" fontId="254" fillId="0" borderId="0"/>
    <xf numFmtId="0" fontId="241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260" fillId="0" borderId="0" applyNumberFormat="0" applyFill="0" applyBorder="0" applyAlignment="0" applyProtection="0"/>
    <xf numFmtId="0" fontId="253" fillId="0" borderId="0">
      <protection locked="0"/>
    </xf>
    <xf numFmtId="0" fontId="242" fillId="22" borderId="0" applyNumberFormat="0" applyBorder="0" applyAlignment="0" applyProtection="0"/>
    <xf numFmtId="0" fontId="63" fillId="22" borderId="0" applyNumberFormat="0" applyBorder="0" applyAlignment="0" applyProtection="0"/>
    <xf numFmtId="0" fontId="70" fillId="42" borderId="0" applyNumberFormat="0" applyBorder="0" applyAlignment="0" applyProtection="0"/>
    <xf numFmtId="0" fontId="63" fillId="83" borderId="0" applyNumberFormat="0" applyBorder="0" applyAlignment="0" applyProtection="0"/>
    <xf numFmtId="0" fontId="243" fillId="0" borderId="36" applyNumberFormat="0" applyFill="0" applyAlignment="0" applyProtection="0"/>
    <xf numFmtId="0" fontId="52" fillId="0" borderId="36" applyNumberFormat="0" applyFill="0" applyAlignment="0" applyProtection="0"/>
    <xf numFmtId="0" fontId="67" fillId="0" borderId="45" applyNumberFormat="0" applyFill="0" applyAlignment="0" applyProtection="0"/>
    <xf numFmtId="0" fontId="261" fillId="0" borderId="107" applyNumberFormat="0" applyFill="0" applyAlignment="0" applyProtection="0"/>
    <xf numFmtId="0" fontId="244" fillId="0" borderId="37" applyNumberFormat="0" applyFill="0" applyAlignment="0" applyProtection="0"/>
    <xf numFmtId="0" fontId="53" fillId="0" borderId="37" applyNumberFormat="0" applyFill="0" applyAlignment="0" applyProtection="0"/>
    <xf numFmtId="0" fontId="68" fillId="0" borderId="46" applyNumberFormat="0" applyFill="0" applyAlignment="0" applyProtection="0"/>
    <xf numFmtId="0" fontId="262" fillId="0" borderId="108" applyNumberFormat="0" applyFill="0" applyAlignment="0" applyProtection="0"/>
    <xf numFmtId="0" fontId="245" fillId="0" borderId="38" applyNumberFormat="0" applyFill="0" applyAlignment="0" applyProtection="0"/>
    <xf numFmtId="0" fontId="54" fillId="0" borderId="38" applyNumberFormat="0" applyFill="0" applyAlignment="0" applyProtection="0"/>
    <xf numFmtId="0" fontId="69" fillId="0" borderId="47" applyNumberFormat="0" applyFill="0" applyAlignment="0" applyProtection="0"/>
    <xf numFmtId="0" fontId="263" fillId="0" borderId="104" applyNumberFormat="0" applyFill="0" applyAlignment="0" applyProtection="0"/>
    <xf numFmtId="0" fontId="245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263" fillId="0" borderId="0" applyNumberFormat="0" applyFill="0" applyBorder="0" applyAlignment="0" applyProtection="0"/>
    <xf numFmtId="0" fontId="255" fillId="0" borderId="0">
      <protection locked="0"/>
    </xf>
    <xf numFmtId="0" fontId="255" fillId="0" borderId="0">
      <protection locked="0"/>
    </xf>
    <xf numFmtId="0" fontId="226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26" fillId="0" borderId="0" applyNumberFormat="0" applyFill="0" applyBorder="0" applyAlignment="0" applyProtection="0">
      <alignment vertical="top"/>
      <protection locked="0"/>
    </xf>
    <xf numFmtId="0" fontId="268" fillId="0" borderId="0" applyNumberFormat="0" applyFill="0" applyBorder="0" applyAlignment="0" applyProtection="0"/>
    <xf numFmtId="0" fontId="227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28" fillId="0" borderId="0"/>
    <xf numFmtId="173" fontId="219" fillId="0" borderId="0" applyFont="0" applyFill="0" applyBorder="0" applyAlignment="0" applyProtection="0"/>
    <xf numFmtId="173" fontId="252" fillId="0" borderId="0" applyFont="0" applyFill="0" applyBorder="0" applyAlignment="0" applyProtection="0"/>
    <xf numFmtId="3" fontId="219" fillId="0" borderId="0" applyFont="0" applyFill="0" applyBorder="0" applyAlignment="0" applyProtection="0"/>
    <xf numFmtId="0" fontId="246" fillId="25" borderId="97" applyNumberFormat="0" applyAlignment="0" applyProtection="0"/>
    <xf numFmtId="0" fontId="49" fillId="25" borderId="97" applyNumberFormat="0" applyAlignment="0" applyProtection="0"/>
    <xf numFmtId="0" fontId="73" fillId="45" borderId="48" applyNumberFormat="0" applyAlignment="0" applyProtection="0"/>
    <xf numFmtId="0" fontId="264" fillId="77" borderId="97" applyNumberFormat="0" applyAlignment="0" applyProtection="0"/>
    <xf numFmtId="0" fontId="247" fillId="0" borderId="40" applyNumberFormat="0" applyFill="0" applyAlignment="0" applyProtection="0"/>
    <xf numFmtId="0" fontId="61" fillId="0" borderId="40" applyNumberFormat="0" applyFill="0" applyAlignment="0" applyProtection="0"/>
    <xf numFmtId="0" fontId="76" fillId="0" borderId="50" applyNumberFormat="0" applyFill="0" applyAlignment="0" applyProtection="0"/>
    <xf numFmtId="0" fontId="265" fillId="0" borderId="109" applyNumberFormat="0" applyFill="0" applyAlignment="0" applyProtection="0"/>
    <xf numFmtId="41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1" fontId="222" fillId="0" borderId="0" applyFont="0" applyFill="0" applyBorder="0" applyAlignment="0" applyProtection="0"/>
    <xf numFmtId="43" fontId="222" fillId="0" borderId="0" applyFont="0" applyFill="0" applyBorder="0" applyAlignment="0" applyProtection="0"/>
    <xf numFmtId="42" fontId="222" fillId="0" borderId="0" applyFont="0" applyFill="0" applyBorder="0" applyAlignment="0" applyProtection="0"/>
    <xf numFmtId="44" fontId="222" fillId="0" borderId="0" applyFont="0" applyFill="0" applyBorder="0" applyAlignment="0" applyProtection="0"/>
    <xf numFmtId="42" fontId="222" fillId="0" borderId="0" applyFont="0" applyFill="0" applyBorder="0" applyAlignment="0" applyProtection="0"/>
    <xf numFmtId="44" fontId="222" fillId="0" borderId="0" applyFont="0" applyFill="0" applyBorder="0" applyAlignment="0" applyProtection="0"/>
    <xf numFmtId="0" fontId="72" fillId="44" borderId="0" applyNumberFormat="0" applyBorder="0" applyAlignment="0" applyProtection="0"/>
    <xf numFmtId="0" fontId="248" fillId="40" borderId="0" applyNumberFormat="0" applyBorder="0" applyAlignment="0" applyProtection="0"/>
    <xf numFmtId="0" fontId="58" fillId="40" borderId="0" applyNumberFormat="0" applyBorder="0" applyAlignment="0" applyProtection="0"/>
    <xf numFmtId="0" fontId="72" fillId="44" borderId="0" applyNumberFormat="0" applyBorder="0" applyAlignment="0" applyProtection="0"/>
    <xf numFmtId="0" fontId="265" fillId="77" borderId="0" applyNumberFormat="0" applyBorder="0" applyAlignment="0" applyProtection="0"/>
    <xf numFmtId="37" fontId="234" fillId="0" borderId="0"/>
    <xf numFmtId="0" fontId="228" fillId="0" borderId="0"/>
    <xf numFmtId="0" fontId="222" fillId="0" borderId="0"/>
    <xf numFmtId="0" fontId="228" fillId="0" borderId="0"/>
    <xf numFmtId="0" fontId="228" fillId="0" borderId="0"/>
    <xf numFmtId="0" fontId="220" fillId="0" borderId="0"/>
    <xf numFmtId="0" fontId="65" fillId="0" borderId="0"/>
    <xf numFmtId="0" fontId="28" fillId="0" borderId="0"/>
    <xf numFmtId="0" fontId="217" fillId="0" borderId="0"/>
    <xf numFmtId="0" fontId="217" fillId="0" borderId="0"/>
    <xf numFmtId="0" fontId="2" fillId="0" borderId="0"/>
    <xf numFmtId="0" fontId="220" fillId="0" borderId="0"/>
    <xf numFmtId="0" fontId="26" fillId="0" borderId="0"/>
    <xf numFmtId="0" fontId="28" fillId="0" borderId="0"/>
    <xf numFmtId="0" fontId="222" fillId="0" borderId="0"/>
    <xf numFmtId="0" fontId="222" fillId="0" borderId="0"/>
    <xf numFmtId="0" fontId="44" fillId="0" borderId="0"/>
    <xf numFmtId="0" fontId="28" fillId="0" borderId="0"/>
    <xf numFmtId="0" fontId="222" fillId="0" borderId="0"/>
    <xf numFmtId="0" fontId="222" fillId="0" borderId="0"/>
    <xf numFmtId="0" fontId="28" fillId="0" borderId="0"/>
    <xf numFmtId="0" fontId="28" fillId="0" borderId="0"/>
    <xf numFmtId="0" fontId="23" fillId="0" borderId="0"/>
    <xf numFmtId="0" fontId="28" fillId="0" borderId="0"/>
    <xf numFmtId="0" fontId="98" fillId="0" borderId="0"/>
    <xf numFmtId="0" fontId="23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8" fillId="0" borderId="0"/>
    <xf numFmtId="0" fontId="28" fillId="0" borderId="0"/>
    <xf numFmtId="0" fontId="28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3" fillId="0" borderId="0"/>
    <xf numFmtId="0" fontId="28" fillId="0" borderId="0"/>
    <xf numFmtId="0" fontId="23" fillId="0" borderId="0"/>
    <xf numFmtId="0" fontId="2" fillId="0" borderId="0"/>
    <xf numFmtId="0" fontId="28" fillId="0" borderId="0"/>
    <xf numFmtId="0" fontId="23" fillId="0" borderId="0"/>
    <xf numFmtId="0" fontId="28" fillId="0" borderId="0"/>
    <xf numFmtId="0" fontId="23" fillId="0" borderId="0"/>
    <xf numFmtId="0" fontId="2" fillId="0" borderId="0"/>
    <xf numFmtId="0" fontId="28" fillId="0" borderId="0"/>
    <xf numFmtId="0" fontId="23" fillId="0" borderId="0"/>
    <xf numFmtId="0" fontId="23" fillId="0" borderId="0"/>
    <xf numFmtId="0" fontId="220" fillId="0" borderId="0"/>
    <xf numFmtId="0" fontId="28" fillId="0" borderId="0"/>
    <xf numFmtId="0" fontId="220" fillId="0" borderId="0"/>
    <xf numFmtId="0" fontId="222" fillId="0" borderId="0"/>
    <xf numFmtId="0" fontId="28" fillId="0" borderId="0"/>
    <xf numFmtId="0" fontId="23" fillId="0" borderId="0"/>
    <xf numFmtId="0" fontId="26" fillId="0" borderId="0"/>
    <xf numFmtId="0" fontId="269" fillId="0" borderId="0"/>
    <xf numFmtId="0" fontId="2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8" fillId="0" borderId="0"/>
    <xf numFmtId="0" fontId="26" fillId="0" borderId="0"/>
    <xf numFmtId="0" fontId="8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6" fillId="0" borderId="0"/>
    <xf numFmtId="0" fontId="26" fillId="0" borderId="0"/>
    <xf numFmtId="0" fontId="28" fillId="0" borderId="0"/>
    <xf numFmtId="0" fontId="28" fillId="0" borderId="0"/>
    <xf numFmtId="0" fontId="256" fillId="0" borderId="0"/>
    <xf numFmtId="0" fontId="95" fillId="0" borderId="0"/>
    <xf numFmtId="0" fontId="28" fillId="0" borderId="0"/>
    <xf numFmtId="0" fontId="28" fillId="0" borderId="0"/>
    <xf numFmtId="0" fontId="23" fillId="0" borderId="0"/>
    <xf numFmtId="0" fontId="28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" fillId="0" borderId="0"/>
    <xf numFmtId="0" fontId="28" fillId="0" borderId="0"/>
    <xf numFmtId="0" fontId="23" fillId="0" borderId="0">
      <alignment shrinkToFit="1"/>
    </xf>
    <xf numFmtId="0" fontId="28" fillId="0" borderId="0"/>
    <xf numFmtId="0" fontId="2" fillId="0" borderId="0"/>
    <xf numFmtId="0" fontId="98" fillId="0" borderId="0"/>
    <xf numFmtId="0" fontId="28" fillId="0" borderId="0"/>
    <xf numFmtId="0" fontId="2" fillId="0" borderId="0"/>
    <xf numFmtId="0" fontId="98" fillId="0" borderId="0"/>
    <xf numFmtId="0" fontId="23" fillId="0" borderId="0">
      <alignment shrinkToFit="1"/>
    </xf>
    <xf numFmtId="0" fontId="98" fillId="0" borderId="0"/>
    <xf numFmtId="0" fontId="28" fillId="0" borderId="0"/>
    <xf numFmtId="0" fontId="23" fillId="0" borderId="0">
      <alignment shrinkToFit="1"/>
    </xf>
    <xf numFmtId="0" fontId="23" fillId="0" borderId="0">
      <alignment shrinkToFit="1"/>
    </xf>
    <xf numFmtId="0" fontId="98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8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8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8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8" fillId="0" borderId="0"/>
    <xf numFmtId="0" fontId="23" fillId="0" borderId="0"/>
    <xf numFmtId="0" fontId="98" fillId="0" borderId="0"/>
    <xf numFmtId="0" fontId="23" fillId="0" borderId="0"/>
    <xf numFmtId="0" fontId="98" fillId="0" borderId="0"/>
    <xf numFmtId="0" fontId="23" fillId="0" borderId="0"/>
    <xf numFmtId="0" fontId="225" fillId="0" borderId="0"/>
    <xf numFmtId="0" fontId="225" fillId="0" borderId="0"/>
    <xf numFmtId="0" fontId="99" fillId="0" borderId="0"/>
    <xf numFmtId="0" fontId="23" fillId="0" borderId="0"/>
    <xf numFmtId="0" fontId="26" fillId="0" borderId="0"/>
    <xf numFmtId="0" fontId="28" fillId="0" borderId="0"/>
    <xf numFmtId="0" fontId="23" fillId="0" borderId="0"/>
    <xf numFmtId="0" fontId="28" fillId="0" borderId="0"/>
    <xf numFmtId="0" fontId="225" fillId="0" borderId="0"/>
    <xf numFmtId="182" fontId="266" fillId="0" borderId="0"/>
    <xf numFmtId="0" fontId="2" fillId="0" borderId="0"/>
    <xf numFmtId="0" fontId="98" fillId="0" borderId="0"/>
    <xf numFmtId="0" fontId="26" fillId="0" borderId="0"/>
    <xf numFmtId="0" fontId="98" fillId="0" borderId="0"/>
    <xf numFmtId="0" fontId="23" fillId="0" borderId="0"/>
    <xf numFmtId="0" fontId="98" fillId="0" borderId="0"/>
    <xf numFmtId="0" fontId="26" fillId="0" borderId="0"/>
    <xf numFmtId="0" fontId="98" fillId="0" borderId="0"/>
    <xf numFmtId="0" fontId="23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98" fillId="0" borderId="0"/>
    <xf numFmtId="0" fontId="23" fillId="0" borderId="0"/>
    <xf numFmtId="0" fontId="98" fillId="0" borderId="0"/>
    <xf numFmtId="0" fontId="23" fillId="0" borderId="0"/>
    <xf numFmtId="0" fontId="98" fillId="0" borderId="0"/>
    <xf numFmtId="0" fontId="23" fillId="0" borderId="0"/>
    <xf numFmtId="0" fontId="98" fillId="0" borderId="0"/>
    <xf numFmtId="0" fontId="23" fillId="0" borderId="0"/>
    <xf numFmtId="0" fontId="28" fillId="0" borderId="0"/>
    <xf numFmtId="0" fontId="256" fillId="0" borderId="0"/>
    <xf numFmtId="0" fontId="26" fillId="0" borderId="0"/>
    <xf numFmtId="0" fontId="23" fillId="0" borderId="0"/>
    <xf numFmtId="0" fontId="2" fillId="0" borderId="0"/>
    <xf numFmtId="0" fontId="99" fillId="0" borderId="0"/>
    <xf numFmtId="0" fontId="44" fillId="0" borderId="0"/>
    <xf numFmtId="0" fontId="26" fillId="0" borderId="0"/>
    <xf numFmtId="0" fontId="44" fillId="0" borderId="0"/>
    <xf numFmtId="0" fontId="99" fillId="0" borderId="0"/>
    <xf numFmtId="0" fontId="23" fillId="0" borderId="0"/>
    <xf numFmtId="0" fontId="98" fillId="0" borderId="0"/>
    <xf numFmtId="0" fontId="23" fillId="0" borderId="0"/>
    <xf numFmtId="0" fontId="23" fillId="0" borderId="0"/>
    <xf numFmtId="0" fontId="23" fillId="0" borderId="0"/>
    <xf numFmtId="0" fontId="98" fillId="0" borderId="0"/>
    <xf numFmtId="0" fontId="23" fillId="0" borderId="0"/>
    <xf numFmtId="0" fontId="23" fillId="0" borderId="0"/>
    <xf numFmtId="0" fontId="98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8" fillId="0" borderId="0"/>
    <xf numFmtId="0" fontId="2" fillId="0" borderId="0"/>
    <xf numFmtId="0" fontId="2" fillId="0" borderId="0"/>
    <xf numFmtId="0" fontId="2" fillId="0" borderId="0"/>
    <xf numFmtId="0" fontId="98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8" fillId="0" borderId="0"/>
    <xf numFmtId="0" fontId="2" fillId="0" borderId="0"/>
    <xf numFmtId="0" fontId="2" fillId="0" borderId="0"/>
    <xf numFmtId="0" fontId="2" fillId="0" borderId="0"/>
    <xf numFmtId="0" fontId="98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8" fillId="0" borderId="0"/>
    <xf numFmtId="0" fontId="2" fillId="0" borderId="0"/>
    <xf numFmtId="0" fontId="2" fillId="0" borderId="0"/>
    <xf numFmtId="0" fontId="2" fillId="0" borderId="0"/>
    <xf numFmtId="0" fontId="98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8" fillId="0" borderId="0"/>
    <xf numFmtId="0" fontId="2" fillId="0" borderId="0"/>
    <xf numFmtId="0" fontId="2" fillId="0" borderId="0"/>
    <xf numFmtId="0" fontId="2" fillId="0" borderId="0"/>
    <xf numFmtId="0" fontId="98" fillId="0" borderId="0"/>
    <xf numFmtId="0" fontId="9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8" fillId="0" borderId="0"/>
    <xf numFmtId="0" fontId="9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9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" fillId="0" borderId="0"/>
    <xf numFmtId="0" fontId="98" fillId="0" borderId="0"/>
    <xf numFmtId="0" fontId="235" fillId="0" borderId="0"/>
    <xf numFmtId="0" fontId="26" fillId="0" borderId="0"/>
    <xf numFmtId="0" fontId="2" fillId="0" borderId="0"/>
    <xf numFmtId="0" fontId="26" fillId="0" borderId="0"/>
    <xf numFmtId="0" fontId="235" fillId="0" borderId="0"/>
    <xf numFmtId="0" fontId="98" fillId="0" borderId="0"/>
    <xf numFmtId="0" fontId="98" fillId="0" borderId="0"/>
    <xf numFmtId="0" fontId="23" fillId="0" borderId="0"/>
    <xf numFmtId="0" fontId="98" fillId="0" borderId="0"/>
    <xf numFmtId="0" fontId="23" fillId="0" borderId="0"/>
    <xf numFmtId="0" fontId="98" fillId="0" borderId="0"/>
    <xf numFmtId="0" fontId="23" fillId="0" borderId="0"/>
    <xf numFmtId="0" fontId="23" fillId="0" borderId="0"/>
    <xf numFmtId="0" fontId="98" fillId="0" borderId="0"/>
    <xf numFmtId="0" fontId="154" fillId="0" borderId="0"/>
    <xf numFmtId="0" fontId="225" fillId="0" borderId="0"/>
    <xf numFmtId="0" fontId="99" fillId="0" borderId="0"/>
    <xf numFmtId="0" fontId="225" fillId="0" borderId="0"/>
    <xf numFmtId="0" fontId="98" fillId="0" borderId="0"/>
    <xf numFmtId="0" fontId="154" fillId="0" borderId="0"/>
    <xf numFmtId="0" fontId="98" fillId="0" borderId="0"/>
    <xf numFmtId="0" fontId="154" fillId="0" borderId="0"/>
    <xf numFmtId="0" fontId="98" fillId="0" borderId="0"/>
    <xf numFmtId="0" fontId="154" fillId="0" borderId="0"/>
    <xf numFmtId="0" fontId="98" fillId="0" borderId="0"/>
    <xf numFmtId="0" fontId="98" fillId="0" borderId="0"/>
    <xf numFmtId="0" fontId="2" fillId="0" borderId="0"/>
    <xf numFmtId="0" fontId="235" fillId="0" borderId="0"/>
    <xf numFmtId="0" fontId="26" fillId="0" borderId="0"/>
    <xf numFmtId="0" fontId="44" fillId="0" borderId="0"/>
    <xf numFmtId="0" fontId="26" fillId="0" borderId="0"/>
    <xf numFmtId="0" fontId="235" fillId="0" borderId="0"/>
    <xf numFmtId="0" fontId="23" fillId="0" borderId="0"/>
    <xf numFmtId="0" fontId="44" fillId="0" borderId="0"/>
    <xf numFmtId="0" fontId="23" fillId="0" borderId="0"/>
    <xf numFmtId="0" fontId="98" fillId="0" borderId="0"/>
    <xf numFmtId="0" fontId="98" fillId="0" borderId="0"/>
    <xf numFmtId="0" fontId="2" fillId="0" borderId="0"/>
    <xf numFmtId="0" fontId="23" fillId="0" borderId="0"/>
    <xf numFmtId="0" fontId="23" fillId="0" borderId="0"/>
    <xf numFmtId="0" fontId="2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2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35" fillId="0" borderId="0"/>
    <xf numFmtId="0" fontId="2" fillId="0" borderId="0"/>
    <xf numFmtId="0" fontId="256" fillId="0" borderId="0"/>
    <xf numFmtId="0" fontId="95" fillId="0" borderId="0"/>
    <xf numFmtId="0" fontId="9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98" fillId="0" borderId="0"/>
    <xf numFmtId="0" fontId="2" fillId="0" borderId="0"/>
    <xf numFmtId="0" fontId="220" fillId="0" borderId="0"/>
    <xf numFmtId="0" fontId="44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70" fillId="0" borderId="0"/>
    <xf numFmtId="0" fontId="270" fillId="0" borderId="0"/>
    <xf numFmtId="0" fontId="217" fillId="0" borderId="0"/>
    <xf numFmtId="0" fontId="217" fillId="0" borderId="0"/>
    <xf numFmtId="0" fontId="217" fillId="0" borderId="0"/>
    <xf numFmtId="0" fontId="220" fillId="0" borderId="0"/>
    <xf numFmtId="0" fontId="44" fillId="0" borderId="0"/>
    <xf numFmtId="0" fontId="23" fillId="0" borderId="0"/>
    <xf numFmtId="0" fontId="154" fillId="0" borderId="0"/>
    <xf numFmtId="0" fontId="154" fillId="0" borderId="0"/>
    <xf numFmtId="0" fontId="2" fillId="0" borderId="0"/>
    <xf numFmtId="0" fontId="154" fillId="0" borderId="0"/>
    <xf numFmtId="0" fontId="23" fillId="0" borderId="0"/>
    <xf numFmtId="0" fontId="270" fillId="0" borderId="0"/>
    <xf numFmtId="0" fontId="2" fillId="0" borderId="0"/>
    <xf numFmtId="0" fontId="23" fillId="0" borderId="0"/>
    <xf numFmtId="0" fontId="270" fillId="0" borderId="0"/>
    <xf numFmtId="0" fontId="270" fillId="0" borderId="0"/>
    <xf numFmtId="189" fontId="222" fillId="0" borderId="0" applyFill="0" applyBorder="0" applyAlignment="0" applyProtection="0">
      <alignment horizontal="right"/>
    </xf>
    <xf numFmtId="0" fontId="236" fillId="41" borderId="100" applyNumberFormat="0" applyFont="0" applyAlignment="0" applyProtection="0"/>
    <xf numFmtId="0" fontId="87" fillId="41" borderId="100" applyNumberFormat="0" applyFont="0" applyAlignment="0" applyProtection="0"/>
    <xf numFmtId="0" fontId="87" fillId="2" borderId="1" applyNumberFormat="0" applyFont="0" applyAlignment="0" applyProtection="0"/>
    <xf numFmtId="0" fontId="26" fillId="76" borderId="100" applyNumberFormat="0" applyFont="0" applyAlignment="0" applyProtection="0"/>
    <xf numFmtId="0" fontId="26" fillId="76" borderId="100" applyNumberFormat="0" applyFont="0" applyAlignment="0" applyProtection="0"/>
    <xf numFmtId="0" fontId="249" fillId="38" borderId="98" applyNumberFormat="0" applyAlignment="0" applyProtection="0"/>
    <xf numFmtId="0" fontId="50" fillId="38" borderId="98" applyNumberFormat="0" applyAlignment="0" applyProtection="0"/>
    <xf numFmtId="0" fontId="74" fillId="46" borderId="49" applyNumberFormat="0" applyAlignment="0" applyProtection="0"/>
    <xf numFmtId="0" fontId="50" fillId="79" borderId="98" applyNumberFormat="0" applyAlignment="0" applyProtection="0"/>
    <xf numFmtId="9" fontId="23" fillId="0" borderId="0" applyFont="0" applyFill="0" applyBorder="0" applyAlignment="0" applyProtection="0"/>
    <xf numFmtId="9" fontId="222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220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20" fillId="0" borderId="0" applyFont="0" applyFill="0" applyBorder="0" applyAlignment="0" applyProtection="0"/>
    <xf numFmtId="9" fontId="22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8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98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98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190" fontId="219" fillId="0" borderId="0" applyFont="0" applyFill="0" applyBorder="0" applyAlignment="0" applyProtection="0"/>
    <xf numFmtId="190" fontId="252" fillId="0" borderId="0" applyFont="0" applyFill="0" applyBorder="0" applyAlignment="0" applyProtection="0"/>
    <xf numFmtId="0" fontId="219" fillId="0" borderId="0"/>
    <xf numFmtId="0" fontId="204" fillId="0" borderId="0" applyNumberFormat="0" applyFill="0" applyBorder="0" applyAlignment="0" applyProtection="0"/>
    <xf numFmtId="0" fontId="23" fillId="0" borderId="0"/>
    <xf numFmtId="0" fontId="44" fillId="0" borderId="0"/>
    <xf numFmtId="0" fontId="23" fillId="0" borderId="0"/>
    <xf numFmtId="0" fontId="42" fillId="0" borderId="0"/>
    <xf numFmtId="6" fontId="232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71" fillId="0" borderId="0" applyNumberFormat="0" applyFill="0" applyBorder="0" applyAlignment="0" applyProtection="0"/>
    <xf numFmtId="0" fontId="250" fillId="0" borderId="99" applyNumberFormat="0" applyFill="0" applyAlignment="0" applyProtection="0"/>
    <xf numFmtId="0" fontId="55" fillId="0" borderId="99" applyNumberFormat="0" applyFill="0" applyAlignment="0" applyProtection="0"/>
    <xf numFmtId="0" fontId="80" fillId="0" borderId="52" applyNumberFormat="0" applyFill="0" applyAlignment="0" applyProtection="0"/>
    <xf numFmtId="0" fontId="55" fillId="0" borderId="110" applyNumberFormat="0" applyFill="0" applyAlignment="0" applyProtection="0"/>
    <xf numFmtId="0" fontId="23" fillId="0" borderId="0" applyFont="0" applyFill="0" applyBorder="0" applyAlignment="0" applyProtection="0"/>
    <xf numFmtId="42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51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23" fillId="0" borderId="0" applyNumberFormat="0" applyFont="0" applyFill="0" applyBorder="0" applyAlignment="0" applyProtection="0">
      <alignment vertical="top"/>
    </xf>
    <xf numFmtId="0" fontId="229" fillId="0" borderId="0" applyNumberFormat="0" applyFont="0" applyFill="0" applyBorder="0" applyAlignment="0" applyProtection="0">
      <alignment vertical="top"/>
    </xf>
    <xf numFmtId="0" fontId="229" fillId="0" borderId="0" applyNumberFormat="0" applyFont="0" applyFill="0" applyBorder="0" applyAlignment="0" applyProtection="0">
      <alignment vertical="top"/>
    </xf>
    <xf numFmtId="0" fontId="223" fillId="0" borderId="0" applyNumberFormat="0" applyFont="0" applyFill="0" applyBorder="0" applyAlignment="0" applyProtection="0"/>
    <xf numFmtId="0" fontId="223" fillId="0" borderId="0" applyNumberFormat="0" applyFont="0" applyFill="0" applyBorder="0" applyAlignment="0" applyProtection="0">
      <alignment horizontal="left" vertical="top"/>
    </xf>
    <xf numFmtId="0" fontId="223" fillId="0" borderId="0" applyNumberFormat="0" applyFont="0" applyFill="0" applyBorder="0" applyAlignment="0" applyProtection="0">
      <alignment horizontal="left" vertical="top"/>
    </xf>
    <xf numFmtId="0" fontId="223" fillId="0" borderId="0" applyNumberFormat="0" applyFont="0" applyFill="0" applyBorder="0" applyAlignment="0" applyProtection="0">
      <alignment horizontal="left" vertical="top"/>
    </xf>
    <xf numFmtId="0" fontId="222" fillId="0" borderId="0"/>
    <xf numFmtId="0" fontId="230" fillId="0" borderId="0">
      <alignment horizontal="left" wrapText="1"/>
    </xf>
    <xf numFmtId="0" fontId="231" fillId="0" borderId="6" applyNumberFormat="0" applyFont="0" applyFill="0" applyBorder="0" applyAlignment="0" applyProtection="0">
      <alignment horizontal="center" wrapText="1"/>
    </xf>
    <xf numFmtId="191" fontId="219" fillId="0" borderId="0" applyNumberFormat="0" applyFont="0" applyFill="0" applyBorder="0" applyAlignment="0" applyProtection="0">
      <alignment horizontal="right"/>
    </xf>
    <xf numFmtId="0" fontId="231" fillId="0" borderId="0" applyNumberFormat="0" applyFont="0" applyFill="0" applyBorder="0" applyAlignment="0" applyProtection="0">
      <alignment horizontal="left" indent="1"/>
    </xf>
    <xf numFmtId="192" fontId="231" fillId="0" borderId="0" applyNumberFormat="0" applyFont="0" applyFill="0" applyBorder="0" applyAlignment="0" applyProtection="0"/>
    <xf numFmtId="0" fontId="222" fillId="0" borderId="6" applyNumberFormat="0" applyFont="0" applyFill="0" applyAlignment="0" applyProtection="0">
      <alignment horizontal="center"/>
    </xf>
    <xf numFmtId="0" fontId="222" fillId="0" borderId="0" applyNumberFormat="0" applyFont="0" applyFill="0" applyBorder="0" applyAlignment="0" applyProtection="0">
      <alignment horizontal="left" wrapText="1" indent="1"/>
    </xf>
    <xf numFmtId="0" fontId="231" fillId="0" borderId="0" applyNumberFormat="0" applyFont="0" applyFill="0" applyBorder="0" applyAlignment="0" applyProtection="0">
      <alignment horizontal="left" indent="1"/>
    </xf>
    <xf numFmtId="0" fontId="222" fillId="0" borderId="0" applyNumberFormat="0" applyFont="0" applyFill="0" applyBorder="0" applyAlignment="0" applyProtection="0">
      <alignment horizontal="left" wrapText="1" indent="2"/>
    </xf>
    <xf numFmtId="193" fontId="222" fillId="0" borderId="0">
      <alignment horizontal="right"/>
    </xf>
    <xf numFmtId="0" fontId="86" fillId="34" borderId="0" applyNumberFormat="0" applyBorder="0" applyAlignment="0" applyProtection="0"/>
    <xf numFmtId="0" fontId="86" fillId="35" borderId="0" applyNumberFormat="0" applyBorder="0" applyAlignment="0" applyProtection="0"/>
    <xf numFmtId="0" fontId="86" fillId="36" borderId="0" applyNumberFormat="0" applyBorder="0" applyAlignment="0" applyProtection="0"/>
    <xf numFmtId="0" fontId="86" fillId="31" borderId="0" applyNumberFormat="0" applyBorder="0" applyAlignment="0" applyProtection="0"/>
    <xf numFmtId="0" fontId="86" fillId="32" borderId="0" applyNumberFormat="0" applyBorder="0" applyAlignment="0" applyProtection="0"/>
    <xf numFmtId="0" fontId="86" fillId="37" borderId="0" applyNumberFormat="0" applyBorder="0" applyAlignment="0" applyProtection="0"/>
    <xf numFmtId="0" fontId="101" fillId="25" borderId="97" applyNumberFormat="0" applyAlignment="0" applyProtection="0"/>
    <xf numFmtId="0" fontId="102" fillId="38" borderId="98" applyNumberFormat="0" applyAlignment="0" applyProtection="0"/>
    <xf numFmtId="0" fontId="103" fillId="38" borderId="97" applyNumberFormat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/>
    <xf numFmtId="0" fontId="104" fillId="0" borderId="36" applyNumberFormat="0" applyFill="0" applyAlignment="0" applyProtection="0"/>
    <xf numFmtId="0" fontId="105" fillId="0" borderId="37" applyNumberFormat="0" applyFill="0" applyAlignment="0" applyProtection="0"/>
    <xf numFmtId="0" fontId="106" fillId="0" borderId="38" applyNumberFormat="0" applyFill="0" applyAlignment="0" applyProtection="0"/>
    <xf numFmtId="0" fontId="106" fillId="0" borderId="0" applyNumberFormat="0" applyFill="0" applyBorder="0" applyAlignment="0" applyProtection="0"/>
    <xf numFmtId="0" fontId="108" fillId="0" borderId="99" applyNumberFormat="0" applyFill="0" applyAlignment="0" applyProtection="0"/>
    <xf numFmtId="0" fontId="109" fillId="39" borderId="39" applyNumberFormat="0" applyAlignment="0" applyProtection="0"/>
    <xf numFmtId="0" fontId="22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4" fillId="0" borderId="0"/>
    <xf numFmtId="0" fontId="2" fillId="0" borderId="0"/>
    <xf numFmtId="0" fontId="2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8" fillId="0" borderId="0"/>
    <xf numFmtId="0" fontId="28" fillId="0" borderId="0"/>
    <xf numFmtId="0" fontId="112" fillId="21" borderId="0" applyNumberFormat="0" applyBorder="0" applyAlignment="0" applyProtection="0"/>
    <xf numFmtId="0" fontId="113" fillId="0" borderId="0" applyNumberFormat="0" applyFill="0" applyBorder="0" applyAlignment="0" applyProtection="0"/>
    <xf numFmtId="9" fontId="98" fillId="0" borderId="0" applyFont="0" applyFill="0" applyBorder="0" applyAlignment="0" applyProtection="0"/>
    <xf numFmtId="0" fontId="114" fillId="0" borderId="40" applyNumberFormat="0" applyFill="0" applyAlignment="0" applyProtection="0"/>
    <xf numFmtId="0" fontId="115" fillId="0" borderId="0" applyNumberFormat="0" applyFill="0" applyBorder="0" applyAlignment="0" applyProtection="0"/>
    <xf numFmtId="43" fontId="98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195" fontId="23" fillId="0" borderId="0" applyFont="0" applyFill="0" applyProtection="0"/>
    <xf numFmtId="43" fontId="8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0" fontId="270" fillId="0" borderId="0"/>
    <xf numFmtId="0" fontId="116" fillId="22" borderId="0" applyNumberFormat="0" applyBorder="0" applyAlignment="0" applyProtection="0"/>
    <xf numFmtId="0" fontId="217" fillId="0" borderId="0"/>
    <xf numFmtId="0" fontId="217" fillId="0" borderId="0"/>
    <xf numFmtId="0" fontId="217" fillId="0" borderId="0"/>
    <xf numFmtId="43" fontId="2" fillId="0" borderId="0" applyFont="0" applyFill="0" applyBorder="0" applyAlignment="0" applyProtection="0"/>
    <xf numFmtId="0" fontId="217" fillId="0" borderId="0"/>
    <xf numFmtId="0" fontId="217" fillId="0" borderId="0"/>
    <xf numFmtId="166" fontId="217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17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17" fillId="0" borderId="0"/>
    <xf numFmtId="0" fontId="26" fillId="0" borderId="0"/>
    <xf numFmtId="43" fontId="23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44" fillId="0" borderId="0"/>
    <xf numFmtId="0" fontId="276" fillId="44" borderId="0" applyNumberFormat="0" applyBorder="0" applyAlignment="0" applyProtection="0"/>
    <xf numFmtId="43" fontId="1" fillId="0" borderId="0" applyFont="0" applyFill="0" applyBorder="0" applyAlignment="0" applyProtection="0"/>
    <xf numFmtId="1" fontId="120" fillId="0" borderId="0"/>
    <xf numFmtId="1" fontId="120" fillId="0" borderId="0"/>
    <xf numFmtId="1" fontId="120" fillId="0" borderId="0"/>
    <xf numFmtId="0" fontId="1" fillId="0" borderId="0"/>
    <xf numFmtId="0" fontId="26" fillId="41" borderId="100" applyNumberFormat="0" applyFont="0" applyAlignment="0" applyProtection="0"/>
    <xf numFmtId="0" fontId="42" fillId="0" borderId="0"/>
    <xf numFmtId="0" fontId="26" fillId="0" borderId="0"/>
    <xf numFmtId="1" fontId="120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1" fillId="48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81" fillId="50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81" fillId="52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81" fillId="54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81" fillId="56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81" fillId="58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1" fillId="0" borderId="0">
      <alignment horizontal="left" vertical="top" wrapText="1"/>
    </xf>
    <xf numFmtId="0" fontId="1" fillId="2" borderId="1" applyNumberFormat="0" applyFont="0" applyAlignment="0" applyProtection="0"/>
    <xf numFmtId="0" fontId="81" fillId="48" borderId="0" applyNumberFormat="0" applyBorder="0" applyAlignment="0" applyProtection="0"/>
    <xf numFmtId="0" fontId="81" fillId="50" borderId="0" applyNumberFormat="0" applyBorder="0" applyAlignment="0" applyProtection="0"/>
    <xf numFmtId="0" fontId="81" fillId="52" borderId="0" applyNumberFormat="0" applyBorder="0" applyAlignment="0" applyProtection="0"/>
    <xf numFmtId="0" fontId="81" fillId="54" borderId="0" applyNumberFormat="0" applyBorder="0" applyAlignment="0" applyProtection="0"/>
    <xf numFmtId="0" fontId="81" fillId="56" borderId="0" applyNumberFormat="0" applyBorder="0" applyAlignment="0" applyProtection="0"/>
    <xf numFmtId="0" fontId="81" fillId="58" borderId="0" applyNumberFormat="0" applyBorder="0" applyAlignment="0" applyProtection="0"/>
  </cellStyleXfs>
  <cellXfs count="278">
    <xf numFmtId="0" fontId="0" fillId="0" borderId="0" xfId="0">
      <alignment horizontal="left" vertical="top" wrapText="1"/>
    </xf>
    <xf numFmtId="0" fontId="30" fillId="0" borderId="0" xfId="0" applyFont="1" applyAlignment="1">
      <alignment wrapText="1"/>
    </xf>
    <xf numFmtId="0" fontId="30" fillId="0" borderId="0" xfId="0" applyFont="1" applyAlignment="1"/>
    <xf numFmtId="0" fontId="33" fillId="0" borderId="9" xfId="0" applyFont="1" applyBorder="1" applyAlignment="1">
      <alignment wrapText="1"/>
    </xf>
    <xf numFmtId="0" fontId="33" fillId="0" borderId="10" xfId="0" applyFont="1" applyBorder="1" applyAlignment="1"/>
    <xf numFmtId="0" fontId="33" fillId="18" borderId="10" xfId="0" applyFont="1" applyFill="1" applyBorder="1" applyAlignment="1"/>
    <xf numFmtId="0" fontId="33" fillId="18" borderId="11" xfId="0" applyFont="1" applyFill="1" applyBorder="1" applyAlignment="1"/>
    <xf numFmtId="0" fontId="33" fillId="0" borderId="0" xfId="0" applyFont="1" applyAlignment="1"/>
    <xf numFmtId="4" fontId="33" fillId="0" borderId="12" xfId="0" applyNumberFormat="1" applyFont="1" applyBorder="1" applyAlignment="1">
      <alignment wrapText="1"/>
    </xf>
    <xf numFmtId="3" fontId="33" fillId="0" borderId="13" xfId="0" applyNumberFormat="1" applyFont="1" applyBorder="1" applyAlignment="1">
      <alignment horizontal="right" vertical="center"/>
    </xf>
    <xf numFmtId="3" fontId="33" fillId="18" borderId="13" xfId="0" applyNumberFormat="1" applyFont="1" applyFill="1" applyBorder="1" applyAlignment="1">
      <alignment horizontal="right" vertical="center"/>
    </xf>
    <xf numFmtId="4" fontId="30" fillId="0" borderId="15" xfId="0" applyNumberFormat="1" applyFont="1" applyBorder="1" applyAlignment="1">
      <alignment wrapText="1"/>
    </xf>
    <xf numFmtId="173" fontId="30" fillId="0" borderId="16" xfId="0" applyNumberFormat="1" applyFont="1" applyBorder="1" applyAlignment="1">
      <alignment horizontal="right" vertical="center"/>
    </xf>
    <xf numFmtId="173" fontId="30" fillId="18" borderId="16" xfId="0" applyNumberFormat="1" applyFont="1" applyFill="1" applyBorder="1" applyAlignment="1">
      <alignment horizontal="right" vertical="center"/>
    </xf>
    <xf numFmtId="173" fontId="30" fillId="18" borderId="17" xfId="0" applyNumberFormat="1" applyFont="1" applyFill="1" applyBorder="1" applyAlignment="1">
      <alignment horizontal="right" vertical="center"/>
    </xf>
    <xf numFmtId="4" fontId="30" fillId="0" borderId="18" xfId="0" applyNumberFormat="1" applyFont="1" applyBorder="1" applyAlignment="1">
      <alignment wrapText="1"/>
    </xf>
    <xf numFmtId="3" fontId="33" fillId="0" borderId="19" xfId="0" applyNumberFormat="1" applyFont="1" applyBorder="1" applyAlignment="1">
      <alignment horizontal="right" vertical="center"/>
    </xf>
    <xf numFmtId="173" fontId="33" fillId="0" borderId="19" xfId="0" applyNumberFormat="1" applyFont="1" applyBorder="1" applyAlignment="1">
      <alignment horizontal="right" vertical="center"/>
    </xf>
    <xf numFmtId="173" fontId="33" fillId="0" borderId="20" xfId="0" applyNumberFormat="1" applyFont="1" applyBorder="1" applyAlignment="1">
      <alignment horizontal="right" vertical="center"/>
    </xf>
    <xf numFmtId="3" fontId="30" fillId="0" borderId="0" xfId="0" applyNumberFormat="1" applyFont="1" applyAlignment="1"/>
    <xf numFmtId="173" fontId="30" fillId="0" borderId="0" xfId="0" applyNumberFormat="1" applyFont="1" applyAlignment="1"/>
    <xf numFmtId="0" fontId="34" fillId="0" borderId="0" xfId="0" applyFont="1" applyAlignment="1">
      <alignment wrapText="1"/>
    </xf>
    <xf numFmtId="173" fontId="30" fillId="0" borderId="13" xfId="0" applyNumberFormat="1" applyFont="1" applyBorder="1" applyAlignment="1">
      <alignment horizontal="right" vertical="center"/>
    </xf>
    <xf numFmtId="173" fontId="30" fillId="18" borderId="13" xfId="0" applyNumberFormat="1" applyFont="1" applyFill="1" applyBorder="1" applyAlignment="1">
      <alignment horizontal="right" vertical="center"/>
    </xf>
    <xf numFmtId="173" fontId="30" fillId="18" borderId="14" xfId="0" applyNumberFormat="1" applyFont="1" applyFill="1" applyBorder="1" applyAlignment="1">
      <alignment horizontal="right" vertical="center"/>
    </xf>
    <xf numFmtId="0" fontId="35" fillId="0" borderId="0" xfId="0" applyFont="1" applyAlignment="1"/>
    <xf numFmtId="173" fontId="30" fillId="0" borderId="13" xfId="0" applyNumberFormat="1" applyFont="1" applyBorder="1" applyAlignment="1"/>
    <xf numFmtId="173" fontId="30" fillId="18" borderId="13" xfId="0" applyNumberFormat="1" applyFont="1" applyFill="1" applyBorder="1" applyAlignment="1"/>
    <xf numFmtId="173" fontId="30" fillId="18" borderId="14" xfId="0" applyNumberFormat="1" applyFont="1" applyFill="1" applyBorder="1" applyAlignment="1"/>
    <xf numFmtId="3" fontId="30" fillId="0" borderId="13" xfId="0" applyNumberFormat="1" applyFont="1" applyBorder="1" applyAlignment="1"/>
    <xf numFmtId="173" fontId="33" fillId="0" borderId="13" xfId="0" applyNumberFormat="1" applyFont="1" applyBorder="1" applyAlignment="1">
      <alignment horizontal="right" vertical="center"/>
    </xf>
    <xf numFmtId="173" fontId="33" fillId="18" borderId="13" xfId="0" applyNumberFormat="1" applyFont="1" applyFill="1" applyBorder="1" applyAlignment="1">
      <alignment horizontal="right" vertical="center"/>
    </xf>
    <xf numFmtId="173" fontId="33" fillId="18" borderId="14" xfId="0" applyNumberFormat="1" applyFont="1" applyFill="1" applyBorder="1" applyAlignment="1">
      <alignment horizontal="right" vertical="center"/>
    </xf>
    <xf numFmtId="3" fontId="30" fillId="18" borderId="13" xfId="0" applyNumberFormat="1" applyFont="1" applyFill="1" applyBorder="1" applyAlignment="1"/>
    <xf numFmtId="3" fontId="30" fillId="18" borderId="14" xfId="0" applyNumberFormat="1" applyFont="1" applyFill="1" applyBorder="1" applyAlignment="1"/>
    <xf numFmtId="0" fontId="30" fillId="0" borderId="13" xfId="0" applyFont="1" applyBorder="1" applyAlignment="1"/>
    <xf numFmtId="3" fontId="30" fillId="0" borderId="13" xfId="0" applyNumberFormat="1" applyFont="1" applyBorder="1" applyAlignment="1">
      <alignment horizontal="right" vertical="center"/>
    </xf>
    <xf numFmtId="3" fontId="30" fillId="18" borderId="13" xfId="0" applyNumberFormat="1" applyFont="1" applyFill="1" applyBorder="1" applyAlignment="1">
      <alignment horizontal="right" vertical="center"/>
    </xf>
    <xf numFmtId="3" fontId="30" fillId="18" borderId="14" xfId="0" applyNumberFormat="1" applyFont="1" applyFill="1" applyBorder="1" applyAlignment="1">
      <alignment horizontal="right" vertical="center"/>
    </xf>
    <xf numFmtId="170" fontId="36" fillId="0" borderId="3" xfId="0" applyNumberFormat="1" applyFont="1" applyBorder="1" applyAlignment="1">
      <alignment horizontal="center" vertical="center"/>
    </xf>
    <xf numFmtId="0" fontId="36" fillId="0" borderId="4" xfId="0" applyFont="1" applyBorder="1" applyAlignment="1">
      <alignment vertical="center"/>
    </xf>
    <xf numFmtId="0" fontId="36" fillId="0" borderId="7" xfId="0" applyFont="1" applyBorder="1" applyAlignment="1">
      <alignment horizontal="center" vertical="center"/>
    </xf>
    <xf numFmtId="0" fontId="27" fillId="0" borderId="7" xfId="0" applyFont="1" applyBorder="1" applyAlignment="1">
      <alignment horizontal="left" vertical="top"/>
    </xf>
    <xf numFmtId="173" fontId="33" fillId="0" borderId="30" xfId="0" applyNumberFormat="1" applyFont="1" applyBorder="1" applyAlignment="1">
      <alignment horizontal="right" vertical="center"/>
    </xf>
    <xf numFmtId="0" fontId="33" fillId="0" borderId="22" xfId="0" applyFont="1" applyBorder="1" applyAlignment="1"/>
    <xf numFmtId="0" fontId="33" fillId="0" borderId="23" xfId="0" applyFont="1" applyBorder="1" applyAlignment="1"/>
    <xf numFmtId="0" fontId="33" fillId="0" borderId="24" xfId="0" applyFont="1" applyBorder="1" applyAlignment="1"/>
    <xf numFmtId="173" fontId="33" fillId="0" borderId="25" xfId="0" applyNumberFormat="1" applyFont="1" applyBorder="1" applyAlignment="1">
      <alignment horizontal="right" vertical="center"/>
    </xf>
    <xf numFmtId="173" fontId="33" fillId="0" borderId="7" xfId="0" applyNumberFormat="1" applyFont="1" applyBorder="1" applyAlignment="1">
      <alignment horizontal="right" vertical="center"/>
    </xf>
    <xf numFmtId="173" fontId="33" fillId="0" borderId="26" xfId="0" applyNumberFormat="1" applyFont="1" applyBorder="1" applyAlignment="1">
      <alignment horizontal="right" vertical="center"/>
    </xf>
    <xf numFmtId="173" fontId="30" fillId="0" borderId="25" xfId="0" applyNumberFormat="1" applyFont="1" applyBorder="1" applyAlignment="1">
      <alignment horizontal="right" vertical="center"/>
    </xf>
    <xf numFmtId="172" fontId="30" fillId="0" borderId="7" xfId="0" applyNumberFormat="1" applyFont="1" applyBorder="1" applyAlignment="1"/>
    <xf numFmtId="172" fontId="30" fillId="0" borderId="26" xfId="0" applyNumberFormat="1" applyFont="1" applyBorder="1" applyAlignment="1"/>
    <xf numFmtId="173" fontId="33" fillId="0" borderId="27" xfId="0" applyNumberFormat="1" applyFont="1" applyBorder="1" applyAlignment="1">
      <alignment horizontal="right" vertical="center"/>
    </xf>
    <xf numFmtId="173" fontId="33" fillId="0" borderId="28" xfId="0" applyNumberFormat="1" applyFont="1" applyBorder="1" applyAlignment="1">
      <alignment horizontal="right" vertical="center"/>
    </xf>
    <xf numFmtId="173" fontId="33" fillId="0" borderId="29" xfId="0" applyNumberFormat="1" applyFont="1" applyBorder="1" applyAlignment="1">
      <alignment horizontal="right" vertical="center"/>
    </xf>
    <xf numFmtId="173" fontId="33" fillId="18" borderId="32" xfId="0" applyNumberFormat="1" applyFont="1" applyFill="1" applyBorder="1" applyAlignment="1">
      <alignment horizontal="right" vertical="center"/>
    </xf>
    <xf numFmtId="173" fontId="33" fillId="18" borderId="33" xfId="0" applyNumberFormat="1" applyFont="1" applyFill="1" applyBorder="1" applyAlignment="1">
      <alignment horizontal="right" vertical="center"/>
    </xf>
    <xf numFmtId="173" fontId="30" fillId="18" borderId="30" xfId="0" applyNumberFormat="1" applyFont="1" applyFill="1" applyBorder="1" applyAlignment="1">
      <alignment horizontal="right" vertical="center"/>
    </xf>
    <xf numFmtId="173" fontId="30" fillId="18" borderId="30" xfId="0" applyNumberFormat="1" applyFont="1" applyFill="1" applyBorder="1" applyAlignment="1"/>
    <xf numFmtId="173" fontId="33" fillId="18" borderId="30" xfId="0" applyNumberFormat="1" applyFont="1" applyFill="1" applyBorder="1" applyAlignment="1">
      <alignment horizontal="right" vertical="center"/>
    </xf>
    <xf numFmtId="173" fontId="30" fillId="0" borderId="30" xfId="0" applyNumberFormat="1" applyFont="1" applyBorder="1" applyAlignment="1">
      <alignment horizontal="right" vertical="center"/>
    </xf>
    <xf numFmtId="173" fontId="30" fillId="0" borderId="30" xfId="0" applyNumberFormat="1" applyFont="1" applyBorder="1" applyAlignment="1"/>
    <xf numFmtId="0" fontId="33" fillId="0" borderId="32" xfId="0" applyFont="1" applyBorder="1" applyAlignment="1">
      <alignment horizontal="center"/>
    </xf>
    <xf numFmtId="0" fontId="33" fillId="0" borderId="33" xfId="0" applyFont="1" applyBorder="1" applyAlignment="1">
      <alignment horizontal="center"/>
    </xf>
    <xf numFmtId="0" fontId="30" fillId="0" borderId="30" xfId="0" applyFont="1" applyBorder="1" applyAlignment="1"/>
    <xf numFmtId="173" fontId="30" fillId="0" borderId="0" xfId="0" applyNumberFormat="1" applyFont="1" applyBorder="1" applyAlignment="1">
      <alignment horizontal="right" vertical="center"/>
    </xf>
    <xf numFmtId="170" fontId="37" fillId="15" borderId="7" xfId="2" applyNumberFormat="1" applyFont="1" applyFill="1" applyBorder="1" applyAlignment="1">
      <alignment horizontal="right" vertical="top"/>
    </xf>
    <xf numFmtId="170" fontId="38" fillId="16" borderId="7" xfId="1" applyNumberFormat="1" applyFont="1" applyFill="1" applyBorder="1" applyAlignment="1">
      <alignment horizontal="right" vertical="top"/>
    </xf>
    <xf numFmtId="170" fontId="37" fillId="15" borderId="7" xfId="2" applyNumberFormat="1" applyFont="1" applyFill="1" applyBorder="1" applyAlignment="1">
      <alignment horizontal="right" vertical="center"/>
    </xf>
    <xf numFmtId="170" fontId="38" fillId="16" borderId="7" xfId="1" applyNumberFormat="1" applyFont="1" applyFill="1" applyBorder="1" applyAlignment="1">
      <alignment horizontal="right" vertical="center"/>
    </xf>
    <xf numFmtId="0" fontId="38" fillId="17" borderId="7" xfId="0" applyFont="1" applyFill="1" applyBorder="1" applyAlignment="1">
      <alignment horizontal="left" vertical="top"/>
    </xf>
    <xf numFmtId="0" fontId="38" fillId="17" borderId="7" xfId="0" applyFont="1" applyFill="1" applyBorder="1" applyAlignment="1">
      <alignment horizontal="left" vertical="center"/>
    </xf>
    <xf numFmtId="0" fontId="36" fillId="0" borderId="7" xfId="0" applyFont="1" applyBorder="1" applyAlignment="1">
      <alignment horizontal="left" vertical="center"/>
    </xf>
    <xf numFmtId="0" fontId="38" fillId="15" borderId="7" xfId="0" applyFont="1" applyFill="1" applyBorder="1" applyAlignment="1">
      <alignment horizontal="left" vertical="top"/>
    </xf>
    <xf numFmtId="0" fontId="37" fillId="15" borderId="7" xfId="0" applyFont="1" applyFill="1" applyBorder="1" applyAlignment="1">
      <alignment horizontal="left" vertical="top"/>
    </xf>
    <xf numFmtId="0" fontId="38" fillId="16" borderId="7" xfId="0" applyFont="1" applyFill="1" applyBorder="1" applyAlignment="1">
      <alignment horizontal="left" vertical="top"/>
    </xf>
    <xf numFmtId="0" fontId="38" fillId="0" borderId="7" xfId="0" applyFont="1" applyFill="1" applyBorder="1" applyAlignment="1">
      <alignment horizontal="left" vertical="top"/>
    </xf>
    <xf numFmtId="170" fontId="39" fillId="17" borderId="7" xfId="0" applyNumberFormat="1" applyFont="1" applyFill="1" applyBorder="1" applyAlignment="1">
      <alignment horizontal="right" vertical="top"/>
    </xf>
    <xf numFmtId="0" fontId="38" fillId="15" borderId="7" xfId="0" applyFont="1" applyFill="1" applyBorder="1" applyAlignment="1">
      <alignment horizontal="left" vertical="center"/>
    </xf>
    <xf numFmtId="0" fontId="37" fillId="15" borderId="7" xfId="0" applyFont="1" applyFill="1" applyBorder="1" applyAlignment="1">
      <alignment horizontal="left" vertical="center"/>
    </xf>
    <xf numFmtId="0" fontId="38" fillId="16" borderId="7" xfId="0" applyFont="1" applyFill="1" applyBorder="1" applyAlignment="1">
      <alignment horizontal="left" vertical="center"/>
    </xf>
    <xf numFmtId="170" fontId="38" fillId="17" borderId="7" xfId="0" applyNumberFormat="1" applyFont="1" applyFill="1" applyBorder="1" applyAlignment="1">
      <alignment horizontal="right" vertical="top"/>
    </xf>
    <xf numFmtId="0" fontId="30" fillId="18" borderId="0" xfId="0" applyFont="1" applyFill="1" applyBorder="1" applyAlignment="1"/>
    <xf numFmtId="0" fontId="0" fillId="0" borderId="0" xfId="0" applyFont="1" applyAlignment="1"/>
    <xf numFmtId="4" fontId="33" fillId="0" borderId="0" xfId="0" applyNumberFormat="1" applyFont="1" applyAlignment="1"/>
    <xf numFmtId="172" fontId="23" fillId="0" borderId="0" xfId="576" applyNumberFormat="1" applyFill="1"/>
    <xf numFmtId="2" fontId="33" fillId="0" borderId="0" xfId="0" applyNumberFormat="1" applyFont="1" applyAlignment="1"/>
    <xf numFmtId="173" fontId="30" fillId="18" borderId="0" xfId="0" applyNumberFormat="1" applyFont="1" applyFill="1" applyBorder="1" applyAlignment="1"/>
    <xf numFmtId="173" fontId="33" fillId="0" borderId="9" xfId="0" applyNumberFormat="1" applyFont="1" applyBorder="1" applyAlignment="1">
      <alignment wrapText="1"/>
    </xf>
    <xf numFmtId="173" fontId="33" fillId="0" borderId="10" xfId="0" applyNumberFormat="1" applyFont="1" applyBorder="1" applyAlignment="1">
      <alignment horizontal="right" vertical="center"/>
    </xf>
    <xf numFmtId="173" fontId="33" fillId="18" borderId="10" xfId="0" applyNumberFormat="1" applyFont="1" applyFill="1" applyBorder="1" applyAlignment="1">
      <alignment horizontal="right" vertical="center"/>
    </xf>
    <xf numFmtId="173" fontId="33" fillId="18" borderId="11" xfId="0" applyNumberFormat="1" applyFont="1" applyFill="1" applyBorder="1" applyAlignment="1">
      <alignment horizontal="right" vertical="center"/>
    </xf>
    <xf numFmtId="173" fontId="33" fillId="18" borderId="31" xfId="0" applyNumberFormat="1" applyFont="1" applyFill="1" applyBorder="1" applyAlignment="1">
      <alignment horizontal="right" vertical="center"/>
    </xf>
    <xf numFmtId="173" fontId="30" fillId="0" borderId="12" xfId="0" applyNumberFormat="1" applyFont="1" applyBorder="1" applyAlignment="1">
      <alignment horizontal="left" wrapText="1"/>
    </xf>
    <xf numFmtId="173" fontId="30" fillId="18" borderId="34" xfId="0" applyNumberFormat="1" applyFont="1" applyFill="1" applyBorder="1" applyAlignment="1">
      <alignment horizontal="right" vertical="center"/>
    </xf>
    <xf numFmtId="173" fontId="30" fillId="18" borderId="34" xfId="0" applyNumberFormat="1" applyFont="1" applyFill="1" applyBorder="1" applyAlignment="1"/>
    <xf numFmtId="173" fontId="33" fillId="0" borderId="12" xfId="0" applyNumberFormat="1" applyFont="1" applyBorder="1" applyAlignment="1">
      <alignment wrapText="1"/>
    </xf>
    <xf numFmtId="173" fontId="33" fillId="18" borderId="34" xfId="0" applyNumberFormat="1" applyFont="1" applyFill="1" applyBorder="1" applyAlignment="1">
      <alignment horizontal="right" vertical="center"/>
    </xf>
    <xf numFmtId="173" fontId="30" fillId="0" borderId="34" xfId="0" applyNumberFormat="1" applyFont="1" applyBorder="1" applyAlignment="1">
      <alignment horizontal="right" vertical="center"/>
    </xf>
    <xf numFmtId="173" fontId="30" fillId="0" borderId="34" xfId="0" applyNumberFormat="1" applyFont="1" applyBorder="1" applyAlignment="1"/>
    <xf numFmtId="173" fontId="30" fillId="18" borderId="12" xfId="0" applyNumberFormat="1" applyFont="1" applyFill="1" applyBorder="1" applyAlignment="1">
      <alignment horizontal="left" vertical="center" wrapText="1"/>
    </xf>
    <xf numFmtId="173" fontId="33" fillId="0" borderId="18" xfId="0" applyNumberFormat="1" applyFont="1" applyBorder="1" applyAlignment="1">
      <alignment wrapText="1"/>
    </xf>
    <xf numFmtId="3" fontId="33" fillId="0" borderId="19" xfId="0" applyNumberFormat="1" applyFont="1" applyBorder="1" applyAlignment="1"/>
    <xf numFmtId="173" fontId="33" fillId="18" borderId="19" xfId="0" applyNumberFormat="1" applyFont="1" applyFill="1" applyBorder="1" applyAlignment="1">
      <alignment horizontal="right" vertical="center"/>
    </xf>
    <xf numFmtId="173" fontId="33" fillId="18" borderId="20" xfId="0" applyNumberFormat="1" applyFont="1" applyFill="1" applyBorder="1" applyAlignment="1">
      <alignment horizontal="right" vertical="center"/>
    </xf>
    <xf numFmtId="173" fontId="33" fillId="0" borderId="74" xfId="0" applyNumberFormat="1" applyFont="1" applyBorder="1" applyAlignment="1">
      <alignment horizontal="right" vertical="center"/>
    </xf>
    <xf numFmtId="173" fontId="117" fillId="0" borderId="16" xfId="0" applyNumberFormat="1" applyFont="1" applyBorder="1" applyAlignment="1">
      <alignment horizontal="right" vertical="center"/>
    </xf>
    <xf numFmtId="173" fontId="33" fillId="0" borderId="75" xfId="0" applyNumberFormat="1" applyFont="1" applyBorder="1" applyAlignment="1">
      <alignment horizontal="right" vertical="center"/>
    </xf>
    <xf numFmtId="0" fontId="33" fillId="0" borderId="76" xfId="0" applyFont="1" applyBorder="1" applyAlignment="1"/>
    <xf numFmtId="0" fontId="33" fillId="0" borderId="77" xfId="0" applyFont="1" applyBorder="1" applyAlignment="1"/>
    <xf numFmtId="4" fontId="33" fillId="18" borderId="19" xfId="0" applyNumberFormat="1" applyFont="1" applyFill="1" applyBorder="1" applyAlignment="1">
      <alignment horizontal="right" vertical="center"/>
    </xf>
    <xf numFmtId="4" fontId="33" fillId="18" borderId="20" xfId="0" applyNumberFormat="1" applyFont="1" applyFill="1" applyBorder="1" applyAlignment="1">
      <alignment horizontal="right" vertical="center"/>
    </xf>
    <xf numFmtId="173" fontId="33" fillId="0" borderId="78" xfId="0" applyNumberFormat="1" applyFont="1" applyBorder="1" applyAlignment="1">
      <alignment horizontal="right" vertical="center"/>
    </xf>
    <xf numFmtId="173" fontId="33" fillId="0" borderId="79" xfId="0" applyNumberFormat="1" applyFont="1" applyBorder="1" applyAlignment="1">
      <alignment horizontal="right" vertical="center"/>
    </xf>
    <xf numFmtId="173" fontId="33" fillId="0" borderId="80" xfId="0" applyNumberFormat="1" applyFont="1" applyBorder="1" applyAlignment="1">
      <alignment horizontal="right" vertical="center"/>
    </xf>
    <xf numFmtId="3" fontId="30" fillId="18" borderId="0" xfId="0" applyNumberFormat="1" applyFont="1" applyFill="1" applyBorder="1" applyAlignment="1"/>
    <xf numFmtId="0" fontId="33" fillId="0" borderId="9" xfId="0" applyFont="1" applyBorder="1" applyAlignment="1">
      <alignment horizontal="center" wrapText="1"/>
    </xf>
    <xf numFmtId="0" fontId="33" fillId="0" borderId="10" xfId="0" applyFont="1" applyBorder="1" applyAlignment="1">
      <alignment horizontal="center"/>
    </xf>
    <xf numFmtId="0" fontId="33" fillId="18" borderId="10" xfId="0" applyFont="1" applyFill="1" applyBorder="1" applyAlignment="1">
      <alignment horizontal="center"/>
    </xf>
    <xf numFmtId="0" fontId="33" fillId="18" borderId="11" xfId="0" applyFont="1" applyFill="1" applyBorder="1" applyAlignment="1">
      <alignment horizontal="center"/>
    </xf>
    <xf numFmtId="0" fontId="33" fillId="0" borderId="31" xfId="0" applyFont="1" applyBorder="1" applyAlignment="1">
      <alignment horizontal="center"/>
    </xf>
    <xf numFmtId="0" fontId="34" fillId="0" borderId="12" xfId="0" applyFont="1" applyBorder="1" applyAlignment="1">
      <alignment wrapText="1"/>
    </xf>
    <xf numFmtId="3" fontId="30" fillId="0" borderId="34" xfId="0" applyNumberFormat="1" applyFont="1" applyBorder="1" applyAlignment="1"/>
    <xf numFmtId="173" fontId="33" fillId="0" borderId="21" xfId="0" applyNumberFormat="1" applyFont="1" applyBorder="1" applyAlignment="1">
      <alignment horizontal="right" vertical="center"/>
    </xf>
    <xf numFmtId="173" fontId="33" fillId="0" borderId="34" xfId="0" applyNumberFormat="1" applyFont="1" applyBorder="1" applyAlignment="1">
      <alignment horizontal="right" vertical="center"/>
    </xf>
    <xf numFmtId="173" fontId="30" fillId="0" borderId="13" xfId="0" applyNumberFormat="1" applyFont="1" applyFill="1" applyBorder="1" applyAlignment="1"/>
    <xf numFmtId="173" fontId="30" fillId="0" borderId="13" xfId="0" applyNumberFormat="1" applyFont="1" applyFill="1" applyBorder="1" applyAlignment="1">
      <alignment horizontal="right" vertical="center"/>
    </xf>
    <xf numFmtId="173" fontId="30" fillId="18" borderId="12" xfId="0" applyNumberFormat="1" applyFont="1" applyFill="1" applyBorder="1" applyAlignment="1">
      <alignment horizontal="left" wrapText="1"/>
    </xf>
    <xf numFmtId="173" fontId="33" fillId="0" borderId="15" xfId="0" applyNumberFormat="1" applyFont="1" applyBorder="1" applyAlignment="1">
      <alignment wrapText="1"/>
    </xf>
    <xf numFmtId="3" fontId="33" fillId="0" borderId="16" xfId="0" applyNumberFormat="1" applyFont="1" applyBorder="1" applyAlignment="1">
      <alignment horizontal="right" vertical="center"/>
    </xf>
    <xf numFmtId="173" fontId="33" fillId="0" borderId="16" xfId="0" applyNumberFormat="1" applyFont="1" applyBorder="1" applyAlignment="1">
      <alignment horizontal="right" vertical="center"/>
    </xf>
    <xf numFmtId="173" fontId="33" fillId="0" borderId="17" xfId="0" applyNumberFormat="1" applyFont="1" applyBorder="1" applyAlignment="1">
      <alignment horizontal="right" vertical="center"/>
    </xf>
    <xf numFmtId="172" fontId="33" fillId="18" borderId="77" xfId="0" applyNumberFormat="1" applyFont="1" applyFill="1" applyBorder="1" applyAlignment="1"/>
    <xf numFmtId="172" fontId="33" fillId="18" borderId="81" xfId="0" applyNumberFormat="1" applyFont="1" applyFill="1" applyBorder="1" applyAlignment="1"/>
    <xf numFmtId="173" fontId="33" fillId="0" borderId="78" xfId="0" applyNumberFormat="1" applyFont="1" applyBorder="1" applyAlignment="1"/>
    <xf numFmtId="173" fontId="118" fillId="0" borderId="79" xfId="0" applyNumberFormat="1" applyFont="1" applyBorder="1" applyAlignment="1"/>
    <xf numFmtId="173" fontId="118" fillId="0" borderId="80" xfId="0" applyNumberFormat="1" applyFont="1" applyBorder="1" applyAlignment="1"/>
    <xf numFmtId="172" fontId="23" fillId="0" borderId="0" xfId="577" applyNumberFormat="1"/>
    <xf numFmtId="175" fontId="30" fillId="18" borderId="0" xfId="0" applyNumberFormat="1" applyFont="1" applyFill="1" applyBorder="1" applyAlignment="1"/>
    <xf numFmtId="172" fontId="23" fillId="0" borderId="0" xfId="578" applyNumberFormat="1"/>
    <xf numFmtId="170" fontId="36" fillId="0" borderId="7" xfId="1" applyNumberFormat="1" applyFont="1" applyBorder="1" applyAlignment="1">
      <alignment horizontal="right" vertical="center"/>
    </xf>
    <xf numFmtId="171" fontId="36" fillId="0" borderId="86" xfId="9" applyNumberFormat="1" applyFont="1" applyBorder="1" applyAlignment="1">
      <alignment horizontal="center" vertical="center"/>
    </xf>
    <xf numFmtId="170" fontId="38" fillId="16" borderId="91" xfId="1" applyNumberFormat="1" applyFont="1" applyFill="1" applyBorder="1" applyAlignment="1">
      <alignment horizontal="right" vertical="top"/>
    </xf>
    <xf numFmtId="170" fontId="38" fillId="0" borderId="91" xfId="0" applyNumberFormat="1" applyFont="1" applyFill="1" applyBorder="1" applyAlignment="1">
      <alignment horizontal="right" vertical="top"/>
    </xf>
    <xf numFmtId="0" fontId="38" fillId="0" borderId="91" xfId="0" applyFont="1" applyFill="1" applyBorder="1" applyAlignment="1">
      <alignment horizontal="left" vertical="center"/>
    </xf>
    <xf numFmtId="0" fontId="38" fillId="17" borderId="91" xfId="0" applyFont="1" applyFill="1" applyBorder="1" applyAlignment="1">
      <alignment horizontal="left" vertical="top"/>
    </xf>
    <xf numFmtId="170" fontId="39" fillId="17" borderId="91" xfId="0" applyNumberFormat="1" applyFont="1" applyFill="1" applyBorder="1" applyAlignment="1">
      <alignment horizontal="right" vertical="top"/>
    </xf>
    <xf numFmtId="170" fontId="27" fillId="17" borderId="91" xfId="0" applyNumberFormat="1" applyFont="1" applyFill="1" applyBorder="1" applyAlignment="1">
      <alignment horizontal="right" vertical="top"/>
    </xf>
    <xf numFmtId="170" fontId="38" fillId="17" borderId="91" xfId="0" applyNumberFormat="1" applyFont="1" applyFill="1" applyBorder="1" applyAlignment="1">
      <alignment horizontal="right" vertical="top"/>
    </xf>
    <xf numFmtId="170" fontId="36" fillId="0" borderId="86" xfId="9" applyNumberFormat="1" applyFont="1" applyBorder="1" applyAlignment="1">
      <alignment horizontal="center" vertical="center"/>
    </xf>
    <xf numFmtId="39" fontId="38" fillId="16" borderId="7" xfId="1" applyNumberFormat="1" applyFont="1" applyFill="1" applyBorder="1" applyAlignment="1">
      <alignment horizontal="right" vertical="top"/>
    </xf>
    <xf numFmtId="39" fontId="37" fillId="15" borderId="7" xfId="2" applyNumberFormat="1" applyFont="1" applyFill="1" applyBorder="1" applyAlignment="1">
      <alignment horizontal="right" vertical="top"/>
    </xf>
    <xf numFmtId="39" fontId="0" fillId="0" borderId="0" xfId="0" applyNumberFormat="1">
      <alignment horizontal="left" vertical="top" wrapText="1"/>
    </xf>
    <xf numFmtId="173" fontId="36" fillId="17" borderId="7" xfId="0" applyNumberFormat="1" applyFont="1" applyFill="1" applyBorder="1" applyAlignment="1">
      <alignment horizontal="center" vertical="center" wrapText="1"/>
    </xf>
    <xf numFmtId="0" fontId="0" fillId="0" borderId="7" xfId="0" applyBorder="1">
      <alignment horizontal="left" vertical="top" wrapText="1"/>
    </xf>
    <xf numFmtId="0" fontId="36" fillId="0" borderId="7" xfId="0" applyFont="1" applyBorder="1" applyAlignment="1">
      <alignment horizontal="left" vertical="top"/>
    </xf>
    <xf numFmtId="173" fontId="36" fillId="0" borderId="88" xfId="0" applyNumberFormat="1" applyFont="1" applyBorder="1" applyAlignment="1">
      <alignment horizontal="center" vertical="center" wrapText="1"/>
    </xf>
    <xf numFmtId="170" fontId="0" fillId="0" borderId="0" xfId="0" applyNumberFormat="1">
      <alignment horizontal="left" vertical="top" wrapText="1"/>
    </xf>
    <xf numFmtId="0" fontId="213" fillId="0" borderId="0" xfId="0" applyFont="1">
      <alignment horizontal="left" vertical="top" wrapText="1"/>
    </xf>
    <xf numFmtId="171" fontId="214" fillId="17" borderId="86" xfId="9" applyNumberFormat="1" applyFont="1" applyFill="1" applyBorder="1" applyAlignment="1">
      <alignment horizontal="center" vertical="center"/>
    </xf>
    <xf numFmtId="0" fontId="214" fillId="0" borderId="7" xfId="0" applyFont="1" applyBorder="1" applyAlignment="1">
      <alignment horizontal="left" vertical="center"/>
    </xf>
    <xf numFmtId="170" fontId="214" fillId="0" borderId="7" xfId="1" applyNumberFormat="1" applyFont="1" applyBorder="1" applyAlignment="1">
      <alignment horizontal="right" vertical="center"/>
    </xf>
    <xf numFmtId="0" fontId="40" fillId="15" borderId="7" xfId="0" applyFont="1" applyFill="1" applyBorder="1" applyAlignment="1">
      <alignment horizontal="left" vertical="top"/>
    </xf>
    <xf numFmtId="0" fontId="214" fillId="15" borderId="7" xfId="0" applyFont="1" applyFill="1" applyBorder="1" applyAlignment="1">
      <alignment horizontal="left" vertical="top"/>
    </xf>
    <xf numFmtId="0" fontId="40" fillId="16" borderId="7" xfId="0" applyFont="1" applyFill="1" applyBorder="1" applyAlignment="1">
      <alignment horizontal="left" vertical="top"/>
    </xf>
    <xf numFmtId="170" fontId="40" fillId="17" borderId="7" xfId="1" applyNumberFormat="1" applyFont="1" applyFill="1" applyBorder="1" applyAlignment="1">
      <alignment horizontal="right" vertical="top"/>
    </xf>
    <xf numFmtId="0" fontId="40" fillId="17" borderId="7" xfId="0" applyFont="1" applyFill="1" applyBorder="1" applyAlignment="1">
      <alignment horizontal="left" vertical="top"/>
    </xf>
    <xf numFmtId="171" fontId="40" fillId="17" borderId="7" xfId="9" applyNumberFormat="1" applyFont="1" applyFill="1" applyBorder="1" applyAlignment="1">
      <alignment horizontal="right" vertical="top"/>
    </xf>
    <xf numFmtId="170" fontId="214" fillId="15" borderId="7" xfId="2" applyNumberFormat="1" applyFont="1" applyFill="1" applyBorder="1" applyAlignment="1">
      <alignment horizontal="right" vertical="top"/>
    </xf>
    <xf numFmtId="0" fontId="40" fillId="0" borderId="7" xfId="0" applyFont="1" applyBorder="1" applyAlignment="1">
      <alignment horizontal="left" vertical="top"/>
    </xf>
    <xf numFmtId="170" fontId="40" fillId="16" borderId="7" xfId="1" applyNumberFormat="1" applyFont="1" applyFill="1" applyBorder="1" applyAlignment="1">
      <alignment horizontal="right" vertical="top"/>
    </xf>
    <xf numFmtId="170" fontId="215" fillId="17" borderId="7" xfId="0" applyNumberFormat="1" applyFont="1" applyFill="1" applyBorder="1" applyAlignment="1">
      <alignment horizontal="right" vertical="top"/>
    </xf>
    <xf numFmtId="170" fontId="40" fillId="17" borderId="7" xfId="0" applyNumberFormat="1" applyFont="1" applyFill="1" applyBorder="1" applyAlignment="1">
      <alignment horizontal="right" vertical="top"/>
    </xf>
    <xf numFmtId="170" fontId="214" fillId="17" borderId="7" xfId="2" applyNumberFormat="1" applyFont="1" applyFill="1" applyBorder="1" applyAlignment="1">
      <alignment horizontal="right" vertical="top"/>
    </xf>
    <xf numFmtId="0" fontId="40" fillId="17" borderId="7" xfId="0" applyFont="1" applyFill="1" applyBorder="1" applyAlignment="1">
      <alignment horizontal="left" vertical="center"/>
    </xf>
    <xf numFmtId="0" fontId="40" fillId="0" borderId="7" xfId="0" applyFont="1" applyBorder="1" applyAlignment="1">
      <alignment horizontal="left" vertical="center"/>
    </xf>
    <xf numFmtId="169" fontId="40" fillId="17" borderId="7" xfId="1" applyFont="1" applyFill="1" applyBorder="1" applyAlignment="1">
      <alignment horizontal="right" vertical="top"/>
    </xf>
    <xf numFmtId="0" fontId="40" fillId="17" borderId="85" xfId="0" applyFont="1" applyFill="1" applyBorder="1" applyAlignment="1">
      <alignment vertical="top"/>
    </xf>
    <xf numFmtId="0" fontId="40" fillId="17" borderId="85" xfId="0" applyFont="1" applyFill="1" applyBorder="1" applyAlignment="1">
      <alignment horizontal="left" vertical="top"/>
    </xf>
    <xf numFmtId="39" fontId="214" fillId="15" borderId="7" xfId="2" applyNumberFormat="1" applyFont="1" applyFill="1" applyBorder="1" applyAlignment="1">
      <alignment horizontal="right" vertical="top"/>
    </xf>
    <xf numFmtId="39" fontId="40" fillId="16" borderId="7" xfId="1" applyNumberFormat="1" applyFont="1" applyFill="1" applyBorder="1" applyAlignment="1">
      <alignment horizontal="right" vertical="top"/>
    </xf>
    <xf numFmtId="171" fontId="40" fillId="17" borderId="7" xfId="9" applyNumberFormat="1" applyFont="1" applyFill="1" applyBorder="1" applyAlignment="1">
      <alignment horizontal="left" vertical="center"/>
    </xf>
    <xf numFmtId="0" fontId="40" fillId="16" borderId="0" xfId="0" applyFont="1" applyFill="1" applyBorder="1" applyAlignment="1">
      <alignment horizontal="left" vertical="top"/>
    </xf>
    <xf numFmtId="170" fontId="40" fillId="17" borderId="7" xfId="9" applyNumberFormat="1" applyFont="1" applyFill="1" applyBorder="1" applyAlignment="1">
      <alignment horizontal="right" vertical="top"/>
    </xf>
    <xf numFmtId="0" fontId="40" fillId="16" borderId="2" xfId="0" applyFont="1" applyFill="1" applyBorder="1" applyAlignment="1">
      <alignment vertical="top"/>
    </xf>
    <xf numFmtId="0" fontId="40" fillId="16" borderId="5" xfId="0" applyFont="1" applyFill="1" applyBorder="1" applyAlignment="1">
      <alignment vertical="top"/>
    </xf>
    <xf numFmtId="170" fontId="215" fillId="16" borderId="7" xfId="0" applyNumberFormat="1" applyFont="1" applyFill="1" applyBorder="1" applyAlignment="1">
      <alignment horizontal="right" vertical="top"/>
    </xf>
    <xf numFmtId="0" fontId="40" fillId="15" borderId="7" xfId="0" applyFont="1" applyFill="1" applyBorder="1" applyAlignment="1">
      <alignment horizontal="left" vertical="center"/>
    </xf>
    <xf numFmtId="0" fontId="214" fillId="15" borderId="7" xfId="0" applyFont="1" applyFill="1" applyBorder="1" applyAlignment="1">
      <alignment horizontal="left" vertical="center"/>
    </xf>
    <xf numFmtId="170" fontId="214" fillId="15" borderId="7" xfId="2" applyNumberFormat="1" applyFont="1" applyFill="1" applyBorder="1" applyAlignment="1">
      <alignment horizontal="right" vertical="center"/>
    </xf>
    <xf numFmtId="0" fontId="40" fillId="16" borderId="7" xfId="0" applyFont="1" applyFill="1" applyBorder="1" applyAlignment="1">
      <alignment horizontal="left" vertical="center"/>
    </xf>
    <xf numFmtId="170" fontId="40" fillId="16" borderId="7" xfId="1" applyNumberFormat="1" applyFont="1" applyFill="1" applyBorder="1" applyAlignment="1">
      <alignment horizontal="right" vertical="center"/>
    </xf>
    <xf numFmtId="39" fontId="40" fillId="16" borderId="7" xfId="1" applyNumberFormat="1" applyFont="1" applyFill="1" applyBorder="1" applyAlignment="1">
      <alignment horizontal="right" vertical="center"/>
    </xf>
    <xf numFmtId="169" fontId="40" fillId="17" borderId="7" xfId="1" applyFont="1" applyFill="1" applyBorder="1" applyAlignment="1">
      <alignment horizontal="right" vertical="center"/>
    </xf>
    <xf numFmtId="169" fontId="40" fillId="16" borderId="7" xfId="1" applyFont="1" applyFill="1" applyBorder="1" applyAlignment="1">
      <alignment horizontal="right" vertical="top"/>
    </xf>
    <xf numFmtId="0" fontId="40" fillId="17" borderId="0" xfId="0" applyFont="1" applyFill="1" applyBorder="1" applyAlignment="1">
      <alignment horizontal="left" vertical="top"/>
    </xf>
    <xf numFmtId="0" fontId="214" fillId="17" borderId="7" xfId="0" applyFont="1" applyFill="1" applyBorder="1" applyAlignment="1">
      <alignment horizontal="center" vertical="center"/>
    </xf>
    <xf numFmtId="0" fontId="214" fillId="17" borderId="4" xfId="0" applyFont="1" applyFill="1" applyBorder="1" applyAlignment="1">
      <alignment vertical="center"/>
    </xf>
    <xf numFmtId="170" fontId="214" fillId="17" borderId="86" xfId="9" applyNumberFormat="1" applyFont="1" applyFill="1" applyBorder="1" applyAlignment="1">
      <alignment horizontal="center" vertical="center"/>
    </xf>
    <xf numFmtId="0" fontId="214" fillId="17" borderId="86" xfId="0" applyNumberFormat="1" applyFont="1" applyFill="1" applyBorder="1" applyAlignment="1">
      <alignment horizontal="center" vertical="center"/>
    </xf>
    <xf numFmtId="0" fontId="40" fillId="17" borderId="7" xfId="0" applyFont="1" applyFill="1" applyBorder="1" applyAlignment="1">
      <alignment horizontal="center" vertical="top"/>
    </xf>
    <xf numFmtId="0" fontId="213" fillId="17" borderId="0" xfId="0" applyFont="1" applyFill="1">
      <alignment horizontal="left" vertical="top" wrapText="1"/>
    </xf>
    <xf numFmtId="0" fontId="213" fillId="17" borderId="0" xfId="0" applyFont="1" applyFill="1" applyAlignment="1">
      <alignment horizontal="left" vertical="top"/>
    </xf>
    <xf numFmtId="0" fontId="214" fillId="17" borderId="7" xfId="0" applyFont="1" applyFill="1" applyBorder="1" applyAlignment="1">
      <alignment horizontal="center" vertical="top" wrapText="1"/>
    </xf>
    <xf numFmtId="0" fontId="214" fillId="17" borderId="7" xfId="0" applyFont="1" applyFill="1" applyBorder="1" applyAlignment="1">
      <alignment horizontal="center" vertical="top"/>
    </xf>
    <xf numFmtId="39" fontId="214" fillId="17" borderId="7" xfId="0" applyNumberFormat="1" applyFont="1" applyFill="1" applyBorder="1" applyAlignment="1">
      <alignment horizontal="center" vertical="center"/>
    </xf>
    <xf numFmtId="173" fontId="214" fillId="17" borderId="88" xfId="0" applyNumberFormat="1" applyFont="1" applyFill="1" applyBorder="1" applyAlignment="1">
      <alignment horizontal="center" vertical="center" wrapText="1"/>
    </xf>
    <xf numFmtId="0" fontId="40" fillId="17" borderId="7" xfId="0" applyFont="1" applyFill="1" applyBorder="1" applyAlignment="1">
      <alignment horizontal="center" vertical="center"/>
    </xf>
    <xf numFmtId="169" fontId="40" fillId="17" borderId="85" xfId="0" applyNumberFormat="1" applyFont="1" applyFill="1" applyBorder="1" applyAlignment="1">
      <alignment horizontal="left" vertical="top"/>
    </xf>
    <xf numFmtId="170" fontId="40" fillId="0" borderId="7" xfId="0" applyNumberFormat="1" applyFont="1" applyFill="1" applyBorder="1" applyAlignment="1">
      <alignment horizontal="right" vertical="top"/>
    </xf>
    <xf numFmtId="43" fontId="40" fillId="17" borderId="7" xfId="9" applyFont="1" applyFill="1" applyBorder="1" applyAlignment="1">
      <alignment horizontal="left" vertical="center"/>
    </xf>
    <xf numFmtId="0" fontId="40" fillId="19" borderId="7" xfId="0" applyFont="1" applyFill="1" applyBorder="1" applyAlignment="1">
      <alignment horizontal="center" vertical="top"/>
    </xf>
    <xf numFmtId="170" fontId="213" fillId="17" borderId="0" xfId="0" applyNumberFormat="1" applyFont="1" applyFill="1">
      <alignment horizontal="left" vertical="top" wrapText="1"/>
    </xf>
    <xf numFmtId="0" fontId="272" fillId="0" borderId="0" xfId="0" applyFont="1" applyAlignment="1">
      <alignment vertical="top" wrapText="1"/>
    </xf>
    <xf numFmtId="0" fontId="36" fillId="0" borderId="7" xfId="0" applyFont="1" applyBorder="1" applyAlignment="1">
      <alignment horizontal="center" vertical="top"/>
    </xf>
    <xf numFmtId="196" fontId="273" fillId="0" borderId="0" xfId="0" applyNumberFormat="1" applyFont="1">
      <alignment horizontal="left" vertical="top" wrapText="1"/>
    </xf>
    <xf numFmtId="0" fontId="40" fillId="17" borderId="7" xfId="0" applyNumberFormat="1" applyFont="1" applyFill="1" applyBorder="1" applyAlignment="1">
      <alignment horizontal="right" vertical="top"/>
    </xf>
    <xf numFmtId="4" fontId="0" fillId="0" borderId="0" xfId="0" applyNumberFormat="1">
      <alignment horizontal="left" vertical="top" wrapText="1"/>
    </xf>
    <xf numFmtId="170" fontId="36" fillId="0" borderId="7" xfId="0" applyNumberFormat="1" applyFont="1" applyBorder="1" applyAlignment="1">
      <alignment horizontal="center" vertical="top"/>
    </xf>
    <xf numFmtId="0" fontId="0" fillId="0" borderId="7" xfId="0" applyBorder="1" applyAlignment="1">
      <alignment horizontal="center" vertical="top" wrapText="1"/>
    </xf>
    <xf numFmtId="39" fontId="27" fillId="0" borderId="7" xfId="0" applyNumberFormat="1" applyFont="1" applyBorder="1" applyAlignment="1">
      <alignment horizontal="center" vertical="top"/>
    </xf>
    <xf numFmtId="0" fontId="272" fillId="0" borderId="0" xfId="0" applyFont="1" applyAlignment="1">
      <alignment horizontal="center" vertical="top" wrapText="1"/>
    </xf>
    <xf numFmtId="37" fontId="0" fillId="0" borderId="0" xfId="0" applyNumberFormat="1">
      <alignment horizontal="left" vertical="top" wrapText="1"/>
    </xf>
    <xf numFmtId="170" fontId="213" fillId="0" borderId="0" xfId="0" applyNumberFormat="1" applyFont="1">
      <alignment horizontal="left" vertical="top" wrapText="1"/>
    </xf>
    <xf numFmtId="171" fontId="274" fillId="84" borderId="7" xfId="0" applyNumberFormat="1" applyFont="1" applyFill="1" applyBorder="1" applyAlignment="1" applyProtection="1">
      <alignment horizontal="right" vertical="top"/>
    </xf>
    <xf numFmtId="170" fontId="27" fillId="17" borderId="7" xfId="0" applyNumberFormat="1" applyFont="1" applyFill="1" applyBorder="1" applyAlignment="1">
      <alignment horizontal="right" vertical="top"/>
    </xf>
    <xf numFmtId="0" fontId="38" fillId="19" borderId="7" xfId="0" applyFont="1" applyFill="1" applyBorder="1" applyAlignment="1">
      <alignment horizontal="left" vertical="top"/>
    </xf>
    <xf numFmtId="170" fontId="214" fillId="17" borderId="86" xfId="0" applyNumberFormat="1" applyFont="1" applyFill="1" applyBorder="1" applyAlignment="1">
      <alignment horizontal="center" vertical="center"/>
    </xf>
    <xf numFmtId="170" fontId="214" fillId="17" borderId="4" xfId="0" applyNumberFormat="1" applyFont="1" applyFill="1" applyBorder="1" applyAlignment="1">
      <alignment horizontal="center" vertical="center"/>
    </xf>
    <xf numFmtId="173" fontId="214" fillId="17" borderId="7" xfId="0" applyNumberFormat="1" applyFont="1" applyFill="1" applyBorder="1" applyAlignment="1">
      <alignment horizontal="center" vertical="center" wrapText="1"/>
    </xf>
    <xf numFmtId="0" fontId="275" fillId="0" borderId="0" xfId="0" applyFont="1">
      <alignment horizontal="left" vertical="top" wrapText="1"/>
    </xf>
    <xf numFmtId="0" fontId="36" fillId="64" borderId="7" xfId="0" applyFont="1" applyFill="1" applyBorder="1" applyAlignment="1">
      <alignment horizontal="center" vertical="top" wrapText="1"/>
    </xf>
    <xf numFmtId="0" fontId="37" fillId="15" borderId="7" xfId="0" applyFont="1" applyFill="1" applyBorder="1" applyAlignment="1">
      <alignment horizontal="left" vertical="center" wrapText="1"/>
    </xf>
    <xf numFmtId="171" fontId="214" fillId="17" borderId="7" xfId="9" applyNumberFormat="1" applyFont="1" applyFill="1" applyBorder="1" applyAlignment="1">
      <alignment horizontal="center" vertical="center"/>
    </xf>
    <xf numFmtId="0" fontId="214" fillId="17" borderId="7" xfId="0" applyFont="1" applyFill="1" applyBorder="1" applyAlignment="1">
      <alignment horizontal="left" vertical="center"/>
    </xf>
    <xf numFmtId="170" fontId="193" fillId="17" borderId="7" xfId="2" applyNumberFormat="1" applyFont="1" applyFill="1" applyBorder="1" applyAlignment="1">
      <alignment horizontal="right" vertical="top"/>
    </xf>
    <xf numFmtId="170" fontId="40" fillId="17" borderId="7" xfId="0" applyNumberFormat="1" applyFont="1" applyFill="1" applyBorder="1" applyAlignment="1">
      <alignment horizontal="center" vertical="center"/>
    </xf>
    <xf numFmtId="170" fontId="213" fillId="0" borderId="7" xfId="0" applyNumberFormat="1" applyFont="1" applyBorder="1" applyAlignment="1">
      <alignment horizontal="center" vertical="center"/>
    </xf>
    <xf numFmtId="170" fontId="213" fillId="17" borderId="7" xfId="0" applyNumberFormat="1" applyFont="1" applyFill="1" applyBorder="1" applyAlignment="1">
      <alignment horizontal="center" vertical="center"/>
    </xf>
    <xf numFmtId="170" fontId="40" fillId="17" borderId="7" xfId="0" applyNumberFormat="1" applyFont="1" applyFill="1" applyBorder="1" applyAlignment="1">
      <alignment vertical="center"/>
    </xf>
    <xf numFmtId="173" fontId="40" fillId="17" borderId="7" xfId="0" applyNumberFormat="1" applyFont="1" applyFill="1" applyBorder="1" applyAlignment="1">
      <alignment vertical="center"/>
    </xf>
    <xf numFmtId="0" fontId="40" fillId="16" borderId="85" xfId="0" applyFont="1" applyFill="1" applyBorder="1" applyAlignment="1">
      <alignment vertical="top"/>
    </xf>
    <xf numFmtId="0" fontId="213" fillId="0" borderId="7" xfId="0" applyFont="1" applyBorder="1" applyAlignment="1">
      <alignment horizontal="left" vertical="top"/>
    </xf>
    <xf numFmtId="170" fontId="213" fillId="0" borderId="7" xfId="0" applyNumberFormat="1" applyFont="1" applyBorder="1" applyAlignment="1">
      <alignment horizontal="right" vertical="top"/>
    </xf>
    <xf numFmtId="0" fontId="40" fillId="17" borderId="85" xfId="0" applyFont="1" applyFill="1" applyBorder="1" applyAlignment="1">
      <alignment horizontal="center" vertical="top"/>
    </xf>
    <xf numFmtId="173" fontId="216" fillId="17" borderId="7" xfId="0" applyNumberFormat="1" applyFont="1" applyFill="1" applyBorder="1" applyAlignment="1">
      <alignment horizontal="right" vertical="top"/>
    </xf>
    <xf numFmtId="0" fontId="40" fillId="17" borderId="7" xfId="9" applyNumberFormat="1" applyFont="1" applyFill="1" applyBorder="1" applyAlignment="1">
      <alignment horizontal="right" vertical="top"/>
    </xf>
    <xf numFmtId="169" fontId="213" fillId="17" borderId="7" xfId="0" applyNumberFormat="1" applyFont="1" applyFill="1" applyBorder="1" applyAlignment="1">
      <alignment horizontal="center" vertical="center"/>
    </xf>
    <xf numFmtId="172" fontId="216" fillId="17" borderId="7" xfId="0" applyNumberFormat="1" applyFont="1" applyFill="1" applyBorder="1" applyAlignment="1">
      <alignment horizontal="center" vertical="center"/>
    </xf>
    <xf numFmtId="173" fontId="36" fillId="64" borderId="7" xfId="0" applyNumberFormat="1" applyFont="1" applyFill="1" applyBorder="1" applyAlignment="1">
      <alignment horizontal="center" vertical="center" wrapText="1"/>
    </xf>
    <xf numFmtId="0" fontId="272" fillId="0" borderId="0" xfId="0" applyFont="1" applyAlignment="1">
      <alignment horizontal="center" vertical="top" wrapText="1"/>
    </xf>
    <xf numFmtId="170" fontId="214" fillId="17" borderId="86" xfId="0" applyNumberFormat="1" applyFont="1" applyFill="1" applyBorder="1" applyAlignment="1">
      <alignment horizontal="center" vertical="center"/>
    </xf>
    <xf numFmtId="170" fontId="214" fillId="17" borderId="4" xfId="0" applyNumberFormat="1" applyFont="1" applyFill="1" applyBorder="1" applyAlignment="1">
      <alignment horizontal="center" vertical="center"/>
    </xf>
    <xf numFmtId="0" fontId="36" fillId="0" borderId="35" xfId="0" applyFont="1" applyBorder="1" applyAlignment="1">
      <alignment horizontal="center" vertical="top"/>
    </xf>
    <xf numFmtId="0" fontId="36" fillId="0" borderId="90" xfId="0" applyFont="1" applyBorder="1" applyAlignment="1">
      <alignment horizontal="center" vertical="top"/>
    </xf>
    <xf numFmtId="0" fontId="36" fillId="0" borderId="87" xfId="0" applyFont="1" applyBorder="1" applyAlignment="1">
      <alignment horizontal="center" vertical="top"/>
    </xf>
    <xf numFmtId="0" fontId="36" fillId="0" borderId="88" xfId="0" applyFont="1" applyBorder="1" applyAlignment="1">
      <alignment horizontal="center" vertical="top"/>
    </xf>
    <xf numFmtId="170" fontId="214" fillId="17" borderId="86" xfId="0" applyNumberFormat="1" applyFont="1" applyFill="1" applyBorder="1" applyAlignment="1">
      <alignment horizontal="center" vertical="center" wrapText="1"/>
    </xf>
    <xf numFmtId="170" fontId="214" fillId="17" borderId="4" xfId="0" applyNumberFormat="1" applyFont="1" applyFill="1" applyBorder="1" applyAlignment="1">
      <alignment horizontal="center" vertical="center" wrapText="1"/>
    </xf>
    <xf numFmtId="173" fontId="214" fillId="17" borderId="35" xfId="0" applyNumberFormat="1" applyFont="1" applyFill="1" applyBorder="1" applyAlignment="1">
      <alignment horizontal="center" vertical="center" wrapText="1"/>
    </xf>
    <xf numFmtId="173" fontId="214" fillId="17" borderId="4" xfId="0" applyNumberFormat="1" applyFont="1" applyFill="1" applyBorder="1" applyAlignment="1">
      <alignment horizontal="center" vertical="center" wrapText="1"/>
    </xf>
    <xf numFmtId="173" fontId="214" fillId="17" borderId="7" xfId="0" applyNumberFormat="1" applyFont="1" applyFill="1" applyBorder="1" applyAlignment="1">
      <alignment horizontal="center" vertical="center" wrapText="1"/>
    </xf>
    <xf numFmtId="173" fontId="214" fillId="17" borderId="89" xfId="0" applyNumberFormat="1" applyFont="1" applyFill="1" applyBorder="1" applyAlignment="1">
      <alignment horizontal="center" vertical="center" wrapText="1"/>
    </xf>
    <xf numFmtId="173" fontId="214" fillId="17" borderId="87" xfId="0" applyNumberFormat="1" applyFont="1" applyFill="1" applyBorder="1" applyAlignment="1">
      <alignment horizontal="center" vertical="center" wrapText="1"/>
    </xf>
    <xf numFmtId="173" fontId="36" fillId="0" borderId="7" xfId="0" applyNumberFormat="1" applyFont="1" applyBorder="1" applyAlignment="1">
      <alignment horizontal="center" vertical="center" wrapText="1"/>
    </xf>
    <xf numFmtId="173" fontId="214" fillId="17" borderId="91" xfId="0" applyNumberFormat="1" applyFont="1" applyFill="1" applyBorder="1" applyAlignment="1">
      <alignment horizontal="center" vertical="center" wrapText="1"/>
    </xf>
    <xf numFmtId="173" fontId="36" fillId="17" borderId="35" xfId="0" applyNumberFormat="1" applyFont="1" applyFill="1" applyBorder="1" applyAlignment="1">
      <alignment horizontal="center" vertical="center" wrapText="1"/>
    </xf>
    <xf numFmtId="173" fontId="36" fillId="17" borderId="4" xfId="0" applyNumberFormat="1" applyFont="1" applyFill="1" applyBorder="1" applyAlignment="1">
      <alignment horizontal="center" vertical="center" wrapText="1"/>
    </xf>
    <xf numFmtId="170" fontId="36" fillId="0" borderId="86" xfId="0" applyNumberFormat="1" applyFont="1" applyBorder="1" applyAlignment="1">
      <alignment horizontal="center" vertical="center"/>
    </xf>
    <xf numFmtId="170" fontId="36" fillId="0" borderId="4" xfId="0" applyNumberFormat="1" applyFont="1" applyBorder="1" applyAlignment="1">
      <alignment horizontal="center" vertical="center"/>
    </xf>
    <xf numFmtId="0" fontId="36" fillId="0" borderId="86" xfId="0" applyNumberFormat="1" applyFont="1" applyBorder="1" applyAlignment="1">
      <alignment horizontal="center" vertical="center"/>
    </xf>
    <xf numFmtId="0" fontId="36" fillId="0" borderId="4" xfId="0" applyNumberFormat="1" applyFont="1" applyBorder="1" applyAlignment="1">
      <alignment horizontal="center" vertical="center"/>
    </xf>
    <xf numFmtId="170" fontId="36" fillId="0" borderId="86" xfId="0" applyNumberFormat="1" applyFont="1" applyBorder="1" applyAlignment="1">
      <alignment horizontal="center" vertical="center" wrapText="1"/>
    </xf>
    <xf numFmtId="170" fontId="36" fillId="0" borderId="4" xfId="0" applyNumberFormat="1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/>
    </xf>
    <xf numFmtId="0" fontId="32" fillId="0" borderId="8" xfId="0" applyFont="1" applyBorder="1" applyAlignment="1"/>
    <xf numFmtId="0" fontId="32" fillId="0" borderId="0" xfId="0" applyFont="1" applyBorder="1" applyAlignment="1"/>
  </cellXfs>
  <cellStyles count="9749">
    <cellStyle name=" Verticals" xfId="3292"/>
    <cellStyle name="_1_²ÜºÈÆø" xfId="3293"/>
    <cellStyle name="_artabyuje" xfId="848"/>
    <cellStyle name="_artabyuje 2" xfId="849"/>
    <cellStyle name="_budget2011finalquarterly(1)" xfId="3294"/>
    <cellStyle name="_Sheet2" xfId="3295"/>
    <cellStyle name="_Sheet2_2016_Q2" xfId="3296"/>
    <cellStyle name="1 indent" xfId="3297"/>
    <cellStyle name="1 indent 2" xfId="3298"/>
    <cellStyle name="2 indents" xfId="3299"/>
    <cellStyle name="2 indents 2" xfId="3300"/>
    <cellStyle name="20% - Accent1" xfId="207" builtinId="30" customBuiltin="1"/>
    <cellStyle name="20% - Accent1 10" xfId="1067"/>
    <cellStyle name="20% - Accent1 10 2" xfId="1613"/>
    <cellStyle name="20% - Accent1 10 2 2" xfId="2204"/>
    <cellStyle name="20% - Accent1 10 2 3" xfId="2678"/>
    <cellStyle name="20% - Accent1 10 2 4" xfId="3152"/>
    <cellStyle name="20% - Accent1 10 3" xfId="1892"/>
    <cellStyle name="20% - Accent1 10 4" xfId="2441"/>
    <cellStyle name="20% - Accent1 10 5" xfId="2915"/>
    <cellStyle name="20% - Accent1 10 6" xfId="6706"/>
    <cellStyle name="20% - Accent1 11" xfId="1098"/>
    <cellStyle name="20% - Accent1 11 2" xfId="1629"/>
    <cellStyle name="20% - Accent1 11 2 2" xfId="2217"/>
    <cellStyle name="20% - Accent1 11 2 3" xfId="2691"/>
    <cellStyle name="20% - Accent1 11 2 4" xfId="3165"/>
    <cellStyle name="20% - Accent1 11 3" xfId="1905"/>
    <cellStyle name="20% - Accent1 11 4" xfId="2454"/>
    <cellStyle name="20% - Accent1 11 5" xfId="2928"/>
    <cellStyle name="20% - Accent1 12" xfId="3252"/>
    <cellStyle name="20% - Accent1 13" xfId="3279"/>
    <cellStyle name="20% - Accent1 14" xfId="9724"/>
    <cellStyle name="20% - Accent1 2" xfId="18"/>
    <cellStyle name="20% - Accent1 2 10" xfId="2706"/>
    <cellStyle name="20% - Accent1 2 11" xfId="3301"/>
    <cellStyle name="20% - Accent1 2 2" xfId="176"/>
    <cellStyle name="20% - Accent1 2 2 10" xfId="3303"/>
    <cellStyle name="20% - Accent1 2 2 10 2" xfId="8215"/>
    <cellStyle name="20% - Accent1 2 2 10 3" xfId="6718"/>
    <cellStyle name="20% - Accent1 2 2 11" xfId="3302"/>
    <cellStyle name="20% - Accent1 2 2 2" xfId="292"/>
    <cellStyle name="20% - Accent1 2 2 2 2" xfId="1421"/>
    <cellStyle name="20% - Accent1 2 2 2 2 2" xfId="2049"/>
    <cellStyle name="20% - Accent1 2 2 2 2 2 2" xfId="3307"/>
    <cellStyle name="20% - Accent1 2 2 2 2 2 2 2" xfId="8219"/>
    <cellStyle name="20% - Accent1 2 2 2 2 2 2 3" xfId="6722"/>
    <cellStyle name="20% - Accent1 2 2 2 2 2 3" xfId="8218"/>
    <cellStyle name="20% - Accent1 2 2 2 2 2 4" xfId="6721"/>
    <cellStyle name="20% - Accent1 2 2 2 2 2 5" xfId="3306"/>
    <cellStyle name="20% - Accent1 2 2 2 2 3" xfId="2548"/>
    <cellStyle name="20% - Accent1 2 2 2 2 3 2" xfId="8220"/>
    <cellStyle name="20% - Accent1 2 2 2 2 3 3" xfId="6723"/>
    <cellStyle name="20% - Accent1 2 2 2 2 3 4" xfId="3308"/>
    <cellStyle name="20% - Accent1 2 2 2 2 4" xfId="3022"/>
    <cellStyle name="20% - Accent1 2 2 2 2 4 2" xfId="8217"/>
    <cellStyle name="20% - Accent1 2 2 2 2 5" xfId="6720"/>
    <cellStyle name="20% - Accent1 2 2 2 2 6" xfId="3305"/>
    <cellStyle name="20% - Accent1 2 2 2 3" xfId="1762"/>
    <cellStyle name="20% - Accent1 2 2 2 3 2" xfId="3310"/>
    <cellStyle name="20% - Accent1 2 2 2 3 2 2" xfId="8222"/>
    <cellStyle name="20% - Accent1 2 2 2 3 2 3" xfId="6725"/>
    <cellStyle name="20% - Accent1 2 2 2 3 3" xfId="8221"/>
    <cellStyle name="20% - Accent1 2 2 2 3 4" xfId="6724"/>
    <cellStyle name="20% - Accent1 2 2 2 3 5" xfId="3309"/>
    <cellStyle name="20% - Accent1 2 2 2 4" xfId="2311"/>
    <cellStyle name="20% - Accent1 2 2 2 4 2" xfId="8223"/>
    <cellStyle name="20% - Accent1 2 2 2 4 3" xfId="6726"/>
    <cellStyle name="20% - Accent1 2 2 2 4 4" xfId="3311"/>
    <cellStyle name="20% - Accent1 2 2 2 5" xfId="2785"/>
    <cellStyle name="20% - Accent1 2 2 2 5 2" xfId="8224"/>
    <cellStyle name="20% - Accent1 2 2 2 5 3" xfId="6727"/>
    <cellStyle name="20% - Accent1 2 2 2 5 4" xfId="3312"/>
    <cellStyle name="20% - Accent1 2 2 2 6" xfId="8216"/>
    <cellStyle name="20% - Accent1 2 2 2 7" xfId="6719"/>
    <cellStyle name="20% - Accent1 2 2 2 8" xfId="3304"/>
    <cellStyle name="20% - Accent1 2 2 3" xfId="740"/>
    <cellStyle name="20% - Accent1 2 2 3 2" xfId="3314"/>
    <cellStyle name="20% - Accent1 2 2 3 2 2" xfId="3315"/>
    <cellStyle name="20% - Accent1 2 2 3 2 2 2" xfId="3316"/>
    <cellStyle name="20% - Accent1 2 2 3 2 2 2 2" xfId="8228"/>
    <cellStyle name="20% - Accent1 2 2 3 2 2 2 3" xfId="6731"/>
    <cellStyle name="20% - Accent1 2 2 3 2 2 3" xfId="8227"/>
    <cellStyle name="20% - Accent1 2 2 3 2 2 4" xfId="6730"/>
    <cellStyle name="20% - Accent1 2 2 3 2 3" xfId="3317"/>
    <cellStyle name="20% - Accent1 2 2 3 2 3 2" xfId="8229"/>
    <cellStyle name="20% - Accent1 2 2 3 2 3 3" xfId="6732"/>
    <cellStyle name="20% - Accent1 2 2 3 2 4" xfId="8226"/>
    <cellStyle name="20% - Accent1 2 2 3 2 5" xfId="6729"/>
    <cellStyle name="20% - Accent1 2 2 3 3" xfId="3318"/>
    <cellStyle name="20% - Accent1 2 2 3 3 2" xfId="3319"/>
    <cellStyle name="20% - Accent1 2 2 3 3 2 2" xfId="8231"/>
    <cellStyle name="20% - Accent1 2 2 3 3 2 3" xfId="6734"/>
    <cellStyle name="20% - Accent1 2 2 3 3 3" xfId="8230"/>
    <cellStyle name="20% - Accent1 2 2 3 3 4" xfId="6733"/>
    <cellStyle name="20% - Accent1 2 2 3 4" xfId="3320"/>
    <cellStyle name="20% - Accent1 2 2 3 4 2" xfId="8232"/>
    <cellStyle name="20% - Accent1 2 2 3 4 3" xfId="6735"/>
    <cellStyle name="20% - Accent1 2 2 3 5" xfId="8225"/>
    <cellStyle name="20% - Accent1 2 2 3 6" xfId="6728"/>
    <cellStyle name="20% - Accent1 2 2 3 7" xfId="3313"/>
    <cellStyle name="20% - Accent1 2 2 4" xfId="851"/>
    <cellStyle name="20% - Accent1 2 2 4 2" xfId="3322"/>
    <cellStyle name="20% - Accent1 2 2 4 2 2" xfId="3323"/>
    <cellStyle name="20% - Accent1 2 2 4 2 2 2" xfId="3324"/>
    <cellStyle name="20% - Accent1 2 2 4 2 2 2 2" xfId="8236"/>
    <cellStyle name="20% - Accent1 2 2 4 2 2 2 3" xfId="6739"/>
    <cellStyle name="20% - Accent1 2 2 4 2 2 3" xfId="8235"/>
    <cellStyle name="20% - Accent1 2 2 4 2 2 4" xfId="6738"/>
    <cellStyle name="20% - Accent1 2 2 4 2 3" xfId="3325"/>
    <cellStyle name="20% - Accent1 2 2 4 2 3 2" xfId="8237"/>
    <cellStyle name="20% - Accent1 2 2 4 2 3 3" xfId="6740"/>
    <cellStyle name="20% - Accent1 2 2 4 2 4" xfId="8234"/>
    <cellStyle name="20% - Accent1 2 2 4 2 5" xfId="6737"/>
    <cellStyle name="20% - Accent1 2 2 4 3" xfId="3326"/>
    <cellStyle name="20% - Accent1 2 2 4 3 2" xfId="3327"/>
    <cellStyle name="20% - Accent1 2 2 4 3 2 2" xfId="8239"/>
    <cellStyle name="20% - Accent1 2 2 4 3 2 3" xfId="6742"/>
    <cellStyle name="20% - Accent1 2 2 4 3 3" xfId="8238"/>
    <cellStyle name="20% - Accent1 2 2 4 3 4" xfId="6741"/>
    <cellStyle name="20% - Accent1 2 2 4 4" xfId="3328"/>
    <cellStyle name="20% - Accent1 2 2 4 4 2" xfId="8240"/>
    <cellStyle name="20% - Accent1 2 2 4 4 3" xfId="6743"/>
    <cellStyle name="20% - Accent1 2 2 4 5" xfId="8233"/>
    <cellStyle name="20% - Accent1 2 2 4 6" xfId="6736"/>
    <cellStyle name="20% - Accent1 2 2 4 7" xfId="3321"/>
    <cellStyle name="20% - Accent1 2 2 5" xfId="1339"/>
    <cellStyle name="20% - Accent1 2 2 5 2" xfId="1970"/>
    <cellStyle name="20% - Accent1 2 2 5 2 2" xfId="3331"/>
    <cellStyle name="20% - Accent1 2 2 5 2 2 2" xfId="3332"/>
    <cellStyle name="20% - Accent1 2 2 5 2 2 2 2" xfId="8244"/>
    <cellStyle name="20% - Accent1 2 2 5 2 2 2 3" xfId="6747"/>
    <cellStyle name="20% - Accent1 2 2 5 2 2 3" xfId="8243"/>
    <cellStyle name="20% - Accent1 2 2 5 2 2 4" xfId="6746"/>
    <cellStyle name="20% - Accent1 2 2 5 2 3" xfId="3333"/>
    <cellStyle name="20% - Accent1 2 2 5 2 3 2" xfId="8245"/>
    <cellStyle name="20% - Accent1 2 2 5 2 3 3" xfId="6748"/>
    <cellStyle name="20% - Accent1 2 2 5 2 4" xfId="8242"/>
    <cellStyle name="20% - Accent1 2 2 5 2 5" xfId="6745"/>
    <cellStyle name="20% - Accent1 2 2 5 2 6" xfId="3330"/>
    <cellStyle name="20% - Accent1 2 2 5 3" xfId="2518"/>
    <cellStyle name="20% - Accent1 2 2 5 3 2" xfId="3335"/>
    <cellStyle name="20% - Accent1 2 2 5 3 2 2" xfId="8247"/>
    <cellStyle name="20% - Accent1 2 2 5 3 2 3" xfId="6750"/>
    <cellStyle name="20% - Accent1 2 2 5 3 3" xfId="8246"/>
    <cellStyle name="20% - Accent1 2 2 5 3 4" xfId="6749"/>
    <cellStyle name="20% - Accent1 2 2 5 3 5" xfId="3334"/>
    <cellStyle name="20% - Accent1 2 2 5 4" xfId="2992"/>
    <cellStyle name="20% - Accent1 2 2 5 4 2" xfId="8248"/>
    <cellStyle name="20% - Accent1 2 2 5 4 3" xfId="6751"/>
    <cellStyle name="20% - Accent1 2 2 5 4 4" xfId="3336"/>
    <cellStyle name="20% - Accent1 2 2 5 5" xfId="8241"/>
    <cellStyle name="20% - Accent1 2 2 5 6" xfId="6744"/>
    <cellStyle name="20% - Accent1 2 2 5 7" xfId="3329"/>
    <cellStyle name="20% - Accent1 2 2 6" xfId="1732"/>
    <cellStyle name="20% - Accent1 2 2 6 2" xfId="3338"/>
    <cellStyle name="20% - Accent1 2 2 6 2 2" xfId="3339"/>
    <cellStyle name="20% - Accent1 2 2 6 2 2 2" xfId="3340"/>
    <cellStyle name="20% - Accent1 2 2 6 2 2 2 2" xfId="8252"/>
    <cellStyle name="20% - Accent1 2 2 6 2 2 2 3" xfId="6755"/>
    <cellStyle name="20% - Accent1 2 2 6 2 2 3" xfId="8251"/>
    <cellStyle name="20% - Accent1 2 2 6 2 2 4" xfId="6754"/>
    <cellStyle name="20% - Accent1 2 2 6 2 3" xfId="3341"/>
    <cellStyle name="20% - Accent1 2 2 6 2 3 2" xfId="8253"/>
    <cellStyle name="20% - Accent1 2 2 6 2 3 3" xfId="6756"/>
    <cellStyle name="20% - Accent1 2 2 6 2 4" xfId="8250"/>
    <cellStyle name="20% - Accent1 2 2 6 2 5" xfId="6753"/>
    <cellStyle name="20% - Accent1 2 2 6 3" xfId="3342"/>
    <cellStyle name="20% - Accent1 2 2 6 3 2" xfId="3343"/>
    <cellStyle name="20% - Accent1 2 2 6 3 2 2" xfId="8255"/>
    <cellStyle name="20% - Accent1 2 2 6 3 2 3" xfId="6758"/>
    <cellStyle name="20% - Accent1 2 2 6 3 3" xfId="8254"/>
    <cellStyle name="20% - Accent1 2 2 6 3 4" xfId="6757"/>
    <cellStyle name="20% - Accent1 2 2 6 4" xfId="3344"/>
    <cellStyle name="20% - Accent1 2 2 6 4 2" xfId="8256"/>
    <cellStyle name="20% - Accent1 2 2 6 4 3" xfId="6759"/>
    <cellStyle name="20% - Accent1 2 2 6 5" xfId="8249"/>
    <cellStyle name="20% - Accent1 2 2 6 6" xfId="6752"/>
    <cellStyle name="20% - Accent1 2 2 6 7" xfId="3337"/>
    <cellStyle name="20% - Accent1 2 2 7" xfId="2281"/>
    <cellStyle name="20% - Accent1 2 2 7 2" xfId="3346"/>
    <cellStyle name="20% - Accent1 2 2 7 2 2" xfId="3347"/>
    <cellStyle name="20% - Accent1 2 2 7 2 2 2" xfId="8259"/>
    <cellStyle name="20% - Accent1 2 2 7 2 2 3" xfId="6762"/>
    <cellStyle name="20% - Accent1 2 2 7 2 3" xfId="8258"/>
    <cellStyle name="20% - Accent1 2 2 7 2 4" xfId="6761"/>
    <cellStyle name="20% - Accent1 2 2 7 3" xfId="3348"/>
    <cellStyle name="20% - Accent1 2 2 7 3 2" xfId="8260"/>
    <cellStyle name="20% - Accent1 2 2 7 3 3" xfId="6763"/>
    <cellStyle name="20% - Accent1 2 2 7 4" xfId="8257"/>
    <cellStyle name="20% - Accent1 2 2 7 5" xfId="6760"/>
    <cellStyle name="20% - Accent1 2 2 7 6" xfId="3345"/>
    <cellStyle name="20% - Accent1 2 2 8" xfId="2755"/>
    <cellStyle name="20% - Accent1 2 2 8 2" xfId="3350"/>
    <cellStyle name="20% - Accent1 2 2 8 2 2" xfId="8262"/>
    <cellStyle name="20% - Accent1 2 2 8 2 3" xfId="6765"/>
    <cellStyle name="20% - Accent1 2 2 8 3" xfId="8261"/>
    <cellStyle name="20% - Accent1 2 2 8 4" xfId="6764"/>
    <cellStyle name="20% - Accent1 2 2 8 5" xfId="3349"/>
    <cellStyle name="20% - Accent1 2 2 9" xfId="3351"/>
    <cellStyle name="20% - Accent1 2 2 9 2" xfId="8263"/>
    <cellStyle name="20% - Accent1 2 2 9 3" xfId="6766"/>
    <cellStyle name="20% - Accent1 2 3" xfId="291"/>
    <cellStyle name="20% - Accent1 2 3 2" xfId="1420"/>
    <cellStyle name="20% - Accent1 2 3 2 2" xfId="2048"/>
    <cellStyle name="20% - Accent1 2 3 2 3" xfId="2547"/>
    <cellStyle name="20% - Accent1 2 3 2 4" xfId="3021"/>
    <cellStyle name="20% - Accent1 2 3 3" xfId="1761"/>
    <cellStyle name="20% - Accent1 2 3 4" xfId="2310"/>
    <cellStyle name="20% - Accent1 2 3 5" xfId="2784"/>
    <cellStyle name="20% - Accent1 2 3 6" xfId="3352"/>
    <cellStyle name="20% - Accent1 2 4" xfId="579"/>
    <cellStyle name="20% - Accent1 2 5" xfId="739"/>
    <cellStyle name="20% - Accent1 2 6" xfId="850"/>
    <cellStyle name="20% - Accent1 2 6 2" xfId="1547"/>
    <cellStyle name="20% - Accent1 2 6 2 2" xfId="2149"/>
    <cellStyle name="20% - Accent1 2 6 2 3" xfId="2628"/>
    <cellStyle name="20% - Accent1 2 6 2 4" xfId="3102"/>
    <cellStyle name="20% - Accent1 2 6 3" xfId="1842"/>
    <cellStyle name="20% - Accent1 2 6 4" xfId="2391"/>
    <cellStyle name="20% - Accent1 2 6 5" xfId="2865"/>
    <cellStyle name="20% - Accent1 2 7" xfId="1287"/>
    <cellStyle name="20% - Accent1 2 7 2" xfId="1920"/>
    <cellStyle name="20% - Accent1 2 7 3" xfId="2469"/>
    <cellStyle name="20% - Accent1 2 7 4" xfId="2943"/>
    <cellStyle name="20% - Accent1 2 8" xfId="1683"/>
    <cellStyle name="20% - Accent1 2 9" xfId="2232"/>
    <cellStyle name="20% - Accent1 3" xfId="147"/>
    <cellStyle name="20% - Accent1 3 2" xfId="293"/>
    <cellStyle name="20% - Accent1 3 2 2" xfId="1422"/>
    <cellStyle name="20% - Accent1 3 2 2 2" xfId="2050"/>
    <cellStyle name="20% - Accent1 3 2 2 3" xfId="2549"/>
    <cellStyle name="20% - Accent1 3 2 2 4" xfId="3023"/>
    <cellStyle name="20% - Accent1 3 2 2 5" xfId="8265"/>
    <cellStyle name="20% - Accent1 3 2 3" xfId="1763"/>
    <cellStyle name="20% - Accent1 3 2 3 2" xfId="6768"/>
    <cellStyle name="20% - Accent1 3 2 4" xfId="2312"/>
    <cellStyle name="20% - Accent1 3 2 5" xfId="2786"/>
    <cellStyle name="20% - Accent1 3 2 6" xfId="3354"/>
    <cellStyle name="20% - Accent1 3 3" xfId="580"/>
    <cellStyle name="20% - Accent1 3 3 2" xfId="8264"/>
    <cellStyle name="20% - Accent1 3 4" xfId="852"/>
    <cellStyle name="20% - Accent1 3 4 2" xfId="6767"/>
    <cellStyle name="20% - Accent1 3 5" xfId="1323"/>
    <cellStyle name="20% - Accent1 3 5 2" xfId="1954"/>
    <cellStyle name="20% - Accent1 3 5 3" xfId="2503"/>
    <cellStyle name="20% - Accent1 3 5 4" xfId="2977"/>
    <cellStyle name="20% - Accent1 3 6" xfId="1717"/>
    <cellStyle name="20% - Accent1 3 7" xfId="2266"/>
    <cellStyle name="20% - Accent1 3 8" xfId="2740"/>
    <cellStyle name="20% - Accent1 3 9" xfId="3353"/>
    <cellStyle name="20% - Accent1 4" xfId="294"/>
    <cellStyle name="20% - Accent1 4 2" xfId="295"/>
    <cellStyle name="20% - Accent1 4 2 2" xfId="1424"/>
    <cellStyle name="20% - Accent1 4 2 2 2" xfId="2052"/>
    <cellStyle name="20% - Accent1 4 2 2 3" xfId="2551"/>
    <cellStyle name="20% - Accent1 4 2 2 4" xfId="3025"/>
    <cellStyle name="20% - Accent1 4 2 2 5" xfId="8267"/>
    <cellStyle name="20% - Accent1 4 2 3" xfId="1765"/>
    <cellStyle name="20% - Accent1 4 2 3 2" xfId="6770"/>
    <cellStyle name="20% - Accent1 4 2 4" xfId="2314"/>
    <cellStyle name="20% - Accent1 4 2 5" xfId="2788"/>
    <cellStyle name="20% - Accent1 4 2 6" xfId="3356"/>
    <cellStyle name="20% - Accent1 4 3" xfId="581"/>
    <cellStyle name="20% - Accent1 4 3 2" xfId="8266"/>
    <cellStyle name="20% - Accent1 4 4" xfId="1423"/>
    <cellStyle name="20% - Accent1 4 4 2" xfId="2051"/>
    <cellStyle name="20% - Accent1 4 4 3" xfId="2550"/>
    <cellStyle name="20% - Accent1 4 4 4" xfId="3024"/>
    <cellStyle name="20% - Accent1 4 4 5" xfId="6769"/>
    <cellStyle name="20% - Accent1 4 5" xfId="1764"/>
    <cellStyle name="20% - Accent1 4 6" xfId="2313"/>
    <cellStyle name="20% - Accent1 4 7" xfId="2787"/>
    <cellStyle name="20% - Accent1 4 8" xfId="3355"/>
    <cellStyle name="20% - Accent1 5" xfId="296"/>
    <cellStyle name="20% - Accent1 5 2" xfId="297"/>
    <cellStyle name="20% - Accent1 5 2 2" xfId="1426"/>
    <cellStyle name="20% - Accent1 5 2 2 2" xfId="2054"/>
    <cellStyle name="20% - Accent1 5 2 2 3" xfId="2553"/>
    <cellStyle name="20% - Accent1 5 2 2 4" xfId="3027"/>
    <cellStyle name="20% - Accent1 5 2 2 5" xfId="8269"/>
    <cellStyle name="20% - Accent1 5 2 3" xfId="1767"/>
    <cellStyle name="20% - Accent1 5 2 3 2" xfId="6772"/>
    <cellStyle name="20% - Accent1 5 2 4" xfId="2316"/>
    <cellStyle name="20% - Accent1 5 2 5" xfId="2790"/>
    <cellStyle name="20% - Accent1 5 2 6" xfId="3358"/>
    <cellStyle name="20% - Accent1 5 3" xfId="582"/>
    <cellStyle name="20% - Accent1 5 3 2" xfId="8268"/>
    <cellStyle name="20% - Accent1 5 4" xfId="1425"/>
    <cellStyle name="20% - Accent1 5 4 2" xfId="2053"/>
    <cellStyle name="20% - Accent1 5 4 3" xfId="2552"/>
    <cellStyle name="20% - Accent1 5 4 4" xfId="3026"/>
    <cellStyle name="20% - Accent1 5 4 5" xfId="6771"/>
    <cellStyle name="20% - Accent1 5 5" xfId="1766"/>
    <cellStyle name="20% - Accent1 5 6" xfId="2315"/>
    <cellStyle name="20% - Accent1 5 7" xfId="2789"/>
    <cellStyle name="20% - Accent1 5 8" xfId="3357"/>
    <cellStyle name="20% - Accent1 6" xfId="298"/>
    <cellStyle name="20% - Accent1 6 2" xfId="299"/>
    <cellStyle name="20% - Accent1 6 2 2" xfId="1428"/>
    <cellStyle name="20% - Accent1 6 2 2 2" xfId="2056"/>
    <cellStyle name="20% - Accent1 6 2 2 3" xfId="2555"/>
    <cellStyle name="20% - Accent1 6 2 2 4" xfId="3029"/>
    <cellStyle name="20% - Accent1 6 2 2 5" xfId="8271"/>
    <cellStyle name="20% - Accent1 6 2 3" xfId="1769"/>
    <cellStyle name="20% - Accent1 6 2 3 2" xfId="6774"/>
    <cellStyle name="20% - Accent1 6 2 4" xfId="2318"/>
    <cellStyle name="20% - Accent1 6 2 5" xfId="2792"/>
    <cellStyle name="20% - Accent1 6 2 6" xfId="3360"/>
    <cellStyle name="20% - Accent1 6 3" xfId="1427"/>
    <cellStyle name="20% - Accent1 6 3 2" xfId="2055"/>
    <cellStyle name="20% - Accent1 6 3 3" xfId="2554"/>
    <cellStyle name="20% - Accent1 6 3 4" xfId="3028"/>
    <cellStyle name="20% - Accent1 6 3 5" xfId="8270"/>
    <cellStyle name="20% - Accent1 6 4" xfId="1768"/>
    <cellStyle name="20% - Accent1 6 4 2" xfId="6773"/>
    <cellStyle name="20% - Accent1 6 5" xfId="2317"/>
    <cellStyle name="20% - Accent1 6 6" xfId="2791"/>
    <cellStyle name="20% - Accent1 6 7" xfId="3359"/>
    <cellStyle name="20% - Accent1 7" xfId="300"/>
    <cellStyle name="20% - Accent1 7 2" xfId="301"/>
    <cellStyle name="20% - Accent1 7 2 2" xfId="1430"/>
    <cellStyle name="20% - Accent1 7 2 2 2" xfId="2058"/>
    <cellStyle name="20% - Accent1 7 2 2 3" xfId="2557"/>
    <cellStyle name="20% - Accent1 7 2 2 4" xfId="3031"/>
    <cellStyle name="20% - Accent1 7 2 2 5" xfId="8273"/>
    <cellStyle name="20% - Accent1 7 2 3" xfId="1771"/>
    <cellStyle name="20% - Accent1 7 2 3 2" xfId="6776"/>
    <cellStyle name="20% - Accent1 7 2 4" xfId="2320"/>
    <cellStyle name="20% - Accent1 7 2 5" xfId="2794"/>
    <cellStyle name="20% - Accent1 7 2 6" xfId="3362"/>
    <cellStyle name="20% - Accent1 7 3" xfId="1429"/>
    <cellStyle name="20% - Accent1 7 3 2" xfId="2057"/>
    <cellStyle name="20% - Accent1 7 3 3" xfId="2556"/>
    <cellStyle name="20% - Accent1 7 3 4" xfId="3030"/>
    <cellStyle name="20% - Accent1 7 3 5" xfId="8272"/>
    <cellStyle name="20% - Accent1 7 4" xfId="1770"/>
    <cellStyle name="20% - Accent1 7 4 2" xfId="6775"/>
    <cellStyle name="20% - Accent1 7 5" xfId="2319"/>
    <cellStyle name="20% - Accent1 7 6" xfId="2793"/>
    <cellStyle name="20% - Accent1 7 7" xfId="3361"/>
    <cellStyle name="20% - Accent1 8" xfId="302"/>
    <cellStyle name="20% - Accent1 8 2" xfId="1431"/>
    <cellStyle name="20% - Accent1 8 2 2" xfId="2059"/>
    <cellStyle name="20% - Accent1 8 2 3" xfId="2558"/>
    <cellStyle name="20% - Accent1 8 2 4" xfId="3032"/>
    <cellStyle name="20% - Accent1 8 2 5" xfId="8274"/>
    <cellStyle name="20% - Accent1 8 3" xfId="1772"/>
    <cellStyle name="20% - Accent1 8 3 2" xfId="6777"/>
    <cellStyle name="20% - Accent1 8 4" xfId="2321"/>
    <cellStyle name="20% - Accent1 8 5" xfId="2795"/>
    <cellStyle name="20% - Accent1 8 6" xfId="3363"/>
    <cellStyle name="20% - Accent1 9" xfId="1053"/>
    <cellStyle name="20% - Accent1 9 2" xfId="1599"/>
    <cellStyle name="20% - Accent1 9 2 2" xfId="2190"/>
    <cellStyle name="20% - Accent1 9 2 3" xfId="2664"/>
    <cellStyle name="20% - Accent1 9 2 4" xfId="3138"/>
    <cellStyle name="20% - Accent1 9 3" xfId="1878"/>
    <cellStyle name="20% - Accent1 9 4" xfId="2427"/>
    <cellStyle name="20% - Accent1 9 5" xfId="2901"/>
    <cellStyle name="20% - Accent1 9 6" xfId="8203"/>
    <cellStyle name="20% - Accent2" xfId="208" builtinId="34" customBuiltin="1"/>
    <cellStyle name="20% - Accent2 10" xfId="1069"/>
    <cellStyle name="20% - Accent2 10 2" xfId="1615"/>
    <cellStyle name="20% - Accent2 10 2 2" xfId="2206"/>
    <cellStyle name="20% - Accent2 10 2 3" xfId="2680"/>
    <cellStyle name="20% - Accent2 10 2 4" xfId="3154"/>
    <cellStyle name="20% - Accent2 10 3" xfId="1894"/>
    <cellStyle name="20% - Accent2 10 4" xfId="2443"/>
    <cellStyle name="20% - Accent2 10 5" xfId="2917"/>
    <cellStyle name="20% - Accent2 10 6" xfId="6708"/>
    <cellStyle name="20% - Accent2 11" xfId="1100"/>
    <cellStyle name="20% - Accent2 11 2" xfId="1631"/>
    <cellStyle name="20% - Accent2 11 2 2" xfId="2219"/>
    <cellStyle name="20% - Accent2 11 2 3" xfId="2693"/>
    <cellStyle name="20% - Accent2 11 2 4" xfId="3167"/>
    <cellStyle name="20% - Accent2 11 3" xfId="1907"/>
    <cellStyle name="20% - Accent2 11 4" xfId="2456"/>
    <cellStyle name="20% - Accent2 11 5" xfId="2930"/>
    <cellStyle name="20% - Accent2 12" xfId="3253"/>
    <cellStyle name="20% - Accent2 13" xfId="3281"/>
    <cellStyle name="20% - Accent2 14" xfId="9727"/>
    <cellStyle name="20% - Accent2 2" xfId="20"/>
    <cellStyle name="20% - Accent2 2 10" xfId="2708"/>
    <cellStyle name="20% - Accent2 2 11" xfId="3364"/>
    <cellStyle name="20% - Accent2 2 2" xfId="178"/>
    <cellStyle name="20% - Accent2 2 2 10" xfId="3366"/>
    <cellStyle name="20% - Accent2 2 2 10 2" xfId="8275"/>
    <cellStyle name="20% - Accent2 2 2 10 3" xfId="6778"/>
    <cellStyle name="20% - Accent2 2 2 11" xfId="3365"/>
    <cellStyle name="20% - Accent2 2 2 2" xfId="304"/>
    <cellStyle name="20% - Accent2 2 2 2 2" xfId="1433"/>
    <cellStyle name="20% - Accent2 2 2 2 2 2" xfId="2061"/>
    <cellStyle name="20% - Accent2 2 2 2 2 2 2" xfId="3370"/>
    <cellStyle name="20% - Accent2 2 2 2 2 2 2 2" xfId="8279"/>
    <cellStyle name="20% - Accent2 2 2 2 2 2 2 3" xfId="6782"/>
    <cellStyle name="20% - Accent2 2 2 2 2 2 3" xfId="8278"/>
    <cellStyle name="20% - Accent2 2 2 2 2 2 4" xfId="6781"/>
    <cellStyle name="20% - Accent2 2 2 2 2 2 5" xfId="3369"/>
    <cellStyle name="20% - Accent2 2 2 2 2 3" xfId="2560"/>
    <cellStyle name="20% - Accent2 2 2 2 2 3 2" xfId="8280"/>
    <cellStyle name="20% - Accent2 2 2 2 2 3 3" xfId="6783"/>
    <cellStyle name="20% - Accent2 2 2 2 2 3 4" xfId="3371"/>
    <cellStyle name="20% - Accent2 2 2 2 2 4" xfId="3034"/>
    <cellStyle name="20% - Accent2 2 2 2 2 4 2" xfId="8277"/>
    <cellStyle name="20% - Accent2 2 2 2 2 5" xfId="6780"/>
    <cellStyle name="20% - Accent2 2 2 2 2 6" xfId="3368"/>
    <cellStyle name="20% - Accent2 2 2 2 3" xfId="1774"/>
    <cellStyle name="20% - Accent2 2 2 2 3 2" xfId="3373"/>
    <cellStyle name="20% - Accent2 2 2 2 3 2 2" xfId="8282"/>
    <cellStyle name="20% - Accent2 2 2 2 3 2 3" xfId="6785"/>
    <cellStyle name="20% - Accent2 2 2 2 3 3" xfId="8281"/>
    <cellStyle name="20% - Accent2 2 2 2 3 4" xfId="6784"/>
    <cellStyle name="20% - Accent2 2 2 2 3 5" xfId="3372"/>
    <cellStyle name="20% - Accent2 2 2 2 4" xfId="2323"/>
    <cellStyle name="20% - Accent2 2 2 2 4 2" xfId="8283"/>
    <cellStyle name="20% - Accent2 2 2 2 4 3" xfId="6786"/>
    <cellStyle name="20% - Accent2 2 2 2 4 4" xfId="3374"/>
    <cellStyle name="20% - Accent2 2 2 2 5" xfId="2797"/>
    <cellStyle name="20% - Accent2 2 2 2 5 2" xfId="8284"/>
    <cellStyle name="20% - Accent2 2 2 2 5 3" xfId="6787"/>
    <cellStyle name="20% - Accent2 2 2 2 5 4" xfId="3375"/>
    <cellStyle name="20% - Accent2 2 2 2 6" xfId="8276"/>
    <cellStyle name="20% - Accent2 2 2 2 7" xfId="6779"/>
    <cellStyle name="20% - Accent2 2 2 2 8" xfId="3367"/>
    <cellStyle name="20% - Accent2 2 2 3" xfId="742"/>
    <cellStyle name="20% - Accent2 2 2 3 2" xfId="3377"/>
    <cellStyle name="20% - Accent2 2 2 3 2 2" xfId="3378"/>
    <cellStyle name="20% - Accent2 2 2 3 2 2 2" xfId="3379"/>
    <cellStyle name="20% - Accent2 2 2 3 2 2 2 2" xfId="8288"/>
    <cellStyle name="20% - Accent2 2 2 3 2 2 2 3" xfId="6791"/>
    <cellStyle name="20% - Accent2 2 2 3 2 2 3" xfId="8287"/>
    <cellStyle name="20% - Accent2 2 2 3 2 2 4" xfId="6790"/>
    <cellStyle name="20% - Accent2 2 2 3 2 3" xfId="3380"/>
    <cellStyle name="20% - Accent2 2 2 3 2 3 2" xfId="8289"/>
    <cellStyle name="20% - Accent2 2 2 3 2 3 3" xfId="6792"/>
    <cellStyle name="20% - Accent2 2 2 3 2 4" xfId="8286"/>
    <cellStyle name="20% - Accent2 2 2 3 2 5" xfId="6789"/>
    <cellStyle name="20% - Accent2 2 2 3 3" xfId="3381"/>
    <cellStyle name="20% - Accent2 2 2 3 3 2" xfId="3382"/>
    <cellStyle name="20% - Accent2 2 2 3 3 2 2" xfId="8291"/>
    <cellStyle name="20% - Accent2 2 2 3 3 2 3" xfId="6794"/>
    <cellStyle name="20% - Accent2 2 2 3 3 3" xfId="8290"/>
    <cellStyle name="20% - Accent2 2 2 3 3 4" xfId="6793"/>
    <cellStyle name="20% - Accent2 2 2 3 4" xfId="3383"/>
    <cellStyle name="20% - Accent2 2 2 3 4 2" xfId="8292"/>
    <cellStyle name="20% - Accent2 2 2 3 4 3" xfId="6795"/>
    <cellStyle name="20% - Accent2 2 2 3 5" xfId="8285"/>
    <cellStyle name="20% - Accent2 2 2 3 6" xfId="6788"/>
    <cellStyle name="20% - Accent2 2 2 3 7" xfId="3376"/>
    <cellStyle name="20% - Accent2 2 2 4" xfId="854"/>
    <cellStyle name="20% - Accent2 2 2 4 2" xfId="3385"/>
    <cellStyle name="20% - Accent2 2 2 4 2 2" xfId="3386"/>
    <cellStyle name="20% - Accent2 2 2 4 2 2 2" xfId="3387"/>
    <cellStyle name="20% - Accent2 2 2 4 2 2 2 2" xfId="8296"/>
    <cellStyle name="20% - Accent2 2 2 4 2 2 2 3" xfId="6799"/>
    <cellStyle name="20% - Accent2 2 2 4 2 2 3" xfId="8295"/>
    <cellStyle name="20% - Accent2 2 2 4 2 2 4" xfId="6798"/>
    <cellStyle name="20% - Accent2 2 2 4 2 3" xfId="3388"/>
    <cellStyle name="20% - Accent2 2 2 4 2 3 2" xfId="8297"/>
    <cellStyle name="20% - Accent2 2 2 4 2 3 3" xfId="6800"/>
    <cellStyle name="20% - Accent2 2 2 4 2 4" xfId="8294"/>
    <cellStyle name="20% - Accent2 2 2 4 2 5" xfId="6797"/>
    <cellStyle name="20% - Accent2 2 2 4 3" xfId="3389"/>
    <cellStyle name="20% - Accent2 2 2 4 3 2" xfId="3390"/>
    <cellStyle name="20% - Accent2 2 2 4 3 2 2" xfId="8299"/>
    <cellStyle name="20% - Accent2 2 2 4 3 2 3" xfId="6802"/>
    <cellStyle name="20% - Accent2 2 2 4 3 3" xfId="8298"/>
    <cellStyle name="20% - Accent2 2 2 4 3 4" xfId="6801"/>
    <cellStyle name="20% - Accent2 2 2 4 4" xfId="3391"/>
    <cellStyle name="20% - Accent2 2 2 4 4 2" xfId="8300"/>
    <cellStyle name="20% - Accent2 2 2 4 4 3" xfId="6803"/>
    <cellStyle name="20% - Accent2 2 2 4 5" xfId="8293"/>
    <cellStyle name="20% - Accent2 2 2 4 6" xfId="6796"/>
    <cellStyle name="20% - Accent2 2 2 4 7" xfId="3384"/>
    <cellStyle name="20% - Accent2 2 2 5" xfId="1341"/>
    <cellStyle name="20% - Accent2 2 2 5 2" xfId="1972"/>
    <cellStyle name="20% - Accent2 2 2 5 2 2" xfId="3394"/>
    <cellStyle name="20% - Accent2 2 2 5 2 2 2" xfId="3395"/>
    <cellStyle name="20% - Accent2 2 2 5 2 2 2 2" xfId="8304"/>
    <cellStyle name="20% - Accent2 2 2 5 2 2 2 3" xfId="6807"/>
    <cellStyle name="20% - Accent2 2 2 5 2 2 3" xfId="8303"/>
    <cellStyle name="20% - Accent2 2 2 5 2 2 4" xfId="6806"/>
    <cellStyle name="20% - Accent2 2 2 5 2 3" xfId="3396"/>
    <cellStyle name="20% - Accent2 2 2 5 2 3 2" xfId="8305"/>
    <cellStyle name="20% - Accent2 2 2 5 2 3 3" xfId="6808"/>
    <cellStyle name="20% - Accent2 2 2 5 2 4" xfId="8302"/>
    <cellStyle name="20% - Accent2 2 2 5 2 5" xfId="6805"/>
    <cellStyle name="20% - Accent2 2 2 5 2 6" xfId="3393"/>
    <cellStyle name="20% - Accent2 2 2 5 3" xfId="2520"/>
    <cellStyle name="20% - Accent2 2 2 5 3 2" xfId="3398"/>
    <cellStyle name="20% - Accent2 2 2 5 3 2 2" xfId="8307"/>
    <cellStyle name="20% - Accent2 2 2 5 3 2 3" xfId="6810"/>
    <cellStyle name="20% - Accent2 2 2 5 3 3" xfId="8306"/>
    <cellStyle name="20% - Accent2 2 2 5 3 4" xfId="6809"/>
    <cellStyle name="20% - Accent2 2 2 5 3 5" xfId="3397"/>
    <cellStyle name="20% - Accent2 2 2 5 4" xfId="2994"/>
    <cellStyle name="20% - Accent2 2 2 5 4 2" xfId="8308"/>
    <cellStyle name="20% - Accent2 2 2 5 4 3" xfId="6811"/>
    <cellStyle name="20% - Accent2 2 2 5 4 4" xfId="3399"/>
    <cellStyle name="20% - Accent2 2 2 5 5" xfId="8301"/>
    <cellStyle name="20% - Accent2 2 2 5 6" xfId="6804"/>
    <cellStyle name="20% - Accent2 2 2 5 7" xfId="3392"/>
    <cellStyle name="20% - Accent2 2 2 6" xfId="1734"/>
    <cellStyle name="20% - Accent2 2 2 6 2" xfId="3401"/>
    <cellStyle name="20% - Accent2 2 2 6 2 2" xfId="3402"/>
    <cellStyle name="20% - Accent2 2 2 6 2 2 2" xfId="3403"/>
    <cellStyle name="20% - Accent2 2 2 6 2 2 2 2" xfId="8312"/>
    <cellStyle name="20% - Accent2 2 2 6 2 2 2 3" xfId="6815"/>
    <cellStyle name="20% - Accent2 2 2 6 2 2 3" xfId="8311"/>
    <cellStyle name="20% - Accent2 2 2 6 2 2 4" xfId="6814"/>
    <cellStyle name="20% - Accent2 2 2 6 2 3" xfId="3404"/>
    <cellStyle name="20% - Accent2 2 2 6 2 3 2" xfId="8313"/>
    <cellStyle name="20% - Accent2 2 2 6 2 3 3" xfId="6816"/>
    <cellStyle name="20% - Accent2 2 2 6 2 4" xfId="8310"/>
    <cellStyle name="20% - Accent2 2 2 6 2 5" xfId="6813"/>
    <cellStyle name="20% - Accent2 2 2 6 3" xfId="3405"/>
    <cellStyle name="20% - Accent2 2 2 6 3 2" xfId="3406"/>
    <cellStyle name="20% - Accent2 2 2 6 3 2 2" xfId="8315"/>
    <cellStyle name="20% - Accent2 2 2 6 3 2 3" xfId="6818"/>
    <cellStyle name="20% - Accent2 2 2 6 3 3" xfId="8314"/>
    <cellStyle name="20% - Accent2 2 2 6 3 4" xfId="6817"/>
    <cellStyle name="20% - Accent2 2 2 6 4" xfId="3407"/>
    <cellStyle name="20% - Accent2 2 2 6 4 2" xfId="8316"/>
    <cellStyle name="20% - Accent2 2 2 6 4 3" xfId="6819"/>
    <cellStyle name="20% - Accent2 2 2 6 5" xfId="8309"/>
    <cellStyle name="20% - Accent2 2 2 6 6" xfId="6812"/>
    <cellStyle name="20% - Accent2 2 2 6 7" xfId="3400"/>
    <cellStyle name="20% - Accent2 2 2 7" xfId="2283"/>
    <cellStyle name="20% - Accent2 2 2 7 2" xfId="3409"/>
    <cellStyle name="20% - Accent2 2 2 7 2 2" xfId="3410"/>
    <cellStyle name="20% - Accent2 2 2 7 2 2 2" xfId="8319"/>
    <cellStyle name="20% - Accent2 2 2 7 2 2 3" xfId="6822"/>
    <cellStyle name="20% - Accent2 2 2 7 2 3" xfId="8318"/>
    <cellStyle name="20% - Accent2 2 2 7 2 4" xfId="6821"/>
    <cellStyle name="20% - Accent2 2 2 7 3" xfId="3411"/>
    <cellStyle name="20% - Accent2 2 2 7 3 2" xfId="8320"/>
    <cellStyle name="20% - Accent2 2 2 7 3 3" xfId="6823"/>
    <cellStyle name="20% - Accent2 2 2 7 4" xfId="8317"/>
    <cellStyle name="20% - Accent2 2 2 7 5" xfId="6820"/>
    <cellStyle name="20% - Accent2 2 2 7 6" xfId="3408"/>
    <cellStyle name="20% - Accent2 2 2 8" xfId="2757"/>
    <cellStyle name="20% - Accent2 2 2 8 2" xfId="3413"/>
    <cellStyle name="20% - Accent2 2 2 8 2 2" xfId="8322"/>
    <cellStyle name="20% - Accent2 2 2 8 2 3" xfId="6825"/>
    <cellStyle name="20% - Accent2 2 2 8 3" xfId="8321"/>
    <cellStyle name="20% - Accent2 2 2 8 4" xfId="6824"/>
    <cellStyle name="20% - Accent2 2 2 8 5" xfId="3412"/>
    <cellStyle name="20% - Accent2 2 2 9" xfId="3414"/>
    <cellStyle name="20% - Accent2 2 2 9 2" xfId="8323"/>
    <cellStyle name="20% - Accent2 2 2 9 3" xfId="6826"/>
    <cellStyle name="20% - Accent2 2 3" xfId="303"/>
    <cellStyle name="20% - Accent2 2 3 2" xfId="1432"/>
    <cellStyle name="20% - Accent2 2 3 2 2" xfId="2060"/>
    <cellStyle name="20% - Accent2 2 3 2 3" xfId="2559"/>
    <cellStyle name="20% - Accent2 2 3 2 4" xfId="3033"/>
    <cellStyle name="20% - Accent2 2 3 3" xfId="1773"/>
    <cellStyle name="20% - Accent2 2 3 4" xfId="2322"/>
    <cellStyle name="20% - Accent2 2 3 5" xfId="2796"/>
    <cellStyle name="20% - Accent2 2 3 6" xfId="3415"/>
    <cellStyle name="20% - Accent2 2 4" xfId="583"/>
    <cellStyle name="20% - Accent2 2 5" xfId="741"/>
    <cellStyle name="20% - Accent2 2 6" xfId="853"/>
    <cellStyle name="20% - Accent2 2 6 2" xfId="1548"/>
    <cellStyle name="20% - Accent2 2 6 2 2" xfId="2150"/>
    <cellStyle name="20% - Accent2 2 6 2 3" xfId="2629"/>
    <cellStyle name="20% - Accent2 2 6 2 4" xfId="3103"/>
    <cellStyle name="20% - Accent2 2 6 3" xfId="1843"/>
    <cellStyle name="20% - Accent2 2 6 4" xfId="2392"/>
    <cellStyle name="20% - Accent2 2 6 5" xfId="2866"/>
    <cellStyle name="20% - Accent2 2 7" xfId="1289"/>
    <cellStyle name="20% - Accent2 2 7 2" xfId="1922"/>
    <cellStyle name="20% - Accent2 2 7 3" xfId="2471"/>
    <cellStyle name="20% - Accent2 2 7 4" xfId="2945"/>
    <cellStyle name="20% - Accent2 2 8" xfId="1685"/>
    <cellStyle name="20% - Accent2 2 9" xfId="2234"/>
    <cellStyle name="20% - Accent2 3" xfId="151"/>
    <cellStyle name="20% - Accent2 3 2" xfId="305"/>
    <cellStyle name="20% - Accent2 3 2 2" xfId="1434"/>
    <cellStyle name="20% - Accent2 3 2 2 2" xfId="2062"/>
    <cellStyle name="20% - Accent2 3 2 2 3" xfId="2561"/>
    <cellStyle name="20% - Accent2 3 2 2 4" xfId="3035"/>
    <cellStyle name="20% - Accent2 3 2 2 5" xfId="8325"/>
    <cellStyle name="20% - Accent2 3 2 3" xfId="1775"/>
    <cellStyle name="20% - Accent2 3 2 3 2" xfId="6828"/>
    <cellStyle name="20% - Accent2 3 2 4" xfId="2324"/>
    <cellStyle name="20% - Accent2 3 2 5" xfId="2798"/>
    <cellStyle name="20% - Accent2 3 2 6" xfId="3417"/>
    <cellStyle name="20% - Accent2 3 3" xfId="584"/>
    <cellStyle name="20% - Accent2 3 3 2" xfId="8324"/>
    <cellStyle name="20% - Accent2 3 4" xfId="855"/>
    <cellStyle name="20% - Accent2 3 4 2" xfId="6827"/>
    <cellStyle name="20% - Accent2 3 5" xfId="1325"/>
    <cellStyle name="20% - Accent2 3 5 2" xfId="1956"/>
    <cellStyle name="20% - Accent2 3 5 3" xfId="2505"/>
    <cellStyle name="20% - Accent2 3 5 4" xfId="2979"/>
    <cellStyle name="20% - Accent2 3 6" xfId="1719"/>
    <cellStyle name="20% - Accent2 3 7" xfId="2268"/>
    <cellStyle name="20% - Accent2 3 8" xfId="2742"/>
    <cellStyle name="20% - Accent2 3 9" xfId="3416"/>
    <cellStyle name="20% - Accent2 4" xfId="306"/>
    <cellStyle name="20% - Accent2 4 2" xfId="307"/>
    <cellStyle name="20% - Accent2 4 2 2" xfId="1436"/>
    <cellStyle name="20% - Accent2 4 2 2 2" xfId="2064"/>
    <cellStyle name="20% - Accent2 4 2 2 3" xfId="2563"/>
    <cellStyle name="20% - Accent2 4 2 2 4" xfId="3037"/>
    <cellStyle name="20% - Accent2 4 2 2 5" xfId="8327"/>
    <cellStyle name="20% - Accent2 4 2 3" xfId="1777"/>
    <cellStyle name="20% - Accent2 4 2 3 2" xfId="6830"/>
    <cellStyle name="20% - Accent2 4 2 4" xfId="2326"/>
    <cellStyle name="20% - Accent2 4 2 5" xfId="2800"/>
    <cellStyle name="20% - Accent2 4 2 6" xfId="3419"/>
    <cellStyle name="20% - Accent2 4 3" xfId="585"/>
    <cellStyle name="20% - Accent2 4 3 2" xfId="8326"/>
    <cellStyle name="20% - Accent2 4 4" xfId="1435"/>
    <cellStyle name="20% - Accent2 4 4 2" xfId="2063"/>
    <cellStyle name="20% - Accent2 4 4 3" xfId="2562"/>
    <cellStyle name="20% - Accent2 4 4 4" xfId="3036"/>
    <cellStyle name="20% - Accent2 4 4 5" xfId="6829"/>
    <cellStyle name="20% - Accent2 4 5" xfId="1776"/>
    <cellStyle name="20% - Accent2 4 6" xfId="2325"/>
    <cellStyle name="20% - Accent2 4 7" xfId="2799"/>
    <cellStyle name="20% - Accent2 4 8" xfId="3418"/>
    <cellStyle name="20% - Accent2 5" xfId="308"/>
    <cellStyle name="20% - Accent2 5 2" xfId="309"/>
    <cellStyle name="20% - Accent2 5 2 2" xfId="1438"/>
    <cellStyle name="20% - Accent2 5 2 2 2" xfId="2066"/>
    <cellStyle name="20% - Accent2 5 2 2 3" xfId="2565"/>
    <cellStyle name="20% - Accent2 5 2 2 4" xfId="3039"/>
    <cellStyle name="20% - Accent2 5 2 2 5" xfId="8329"/>
    <cellStyle name="20% - Accent2 5 2 3" xfId="1779"/>
    <cellStyle name="20% - Accent2 5 2 3 2" xfId="6832"/>
    <cellStyle name="20% - Accent2 5 2 4" xfId="2328"/>
    <cellStyle name="20% - Accent2 5 2 5" xfId="2802"/>
    <cellStyle name="20% - Accent2 5 2 6" xfId="3421"/>
    <cellStyle name="20% - Accent2 5 3" xfId="586"/>
    <cellStyle name="20% - Accent2 5 3 2" xfId="8328"/>
    <cellStyle name="20% - Accent2 5 4" xfId="1437"/>
    <cellStyle name="20% - Accent2 5 4 2" xfId="2065"/>
    <cellStyle name="20% - Accent2 5 4 3" xfId="2564"/>
    <cellStyle name="20% - Accent2 5 4 4" xfId="3038"/>
    <cellStyle name="20% - Accent2 5 4 5" xfId="6831"/>
    <cellStyle name="20% - Accent2 5 5" xfId="1778"/>
    <cellStyle name="20% - Accent2 5 6" xfId="2327"/>
    <cellStyle name="20% - Accent2 5 7" xfId="2801"/>
    <cellStyle name="20% - Accent2 5 8" xfId="3420"/>
    <cellStyle name="20% - Accent2 6" xfId="310"/>
    <cellStyle name="20% - Accent2 6 2" xfId="311"/>
    <cellStyle name="20% - Accent2 6 2 2" xfId="1440"/>
    <cellStyle name="20% - Accent2 6 2 2 2" xfId="2068"/>
    <cellStyle name="20% - Accent2 6 2 2 3" xfId="2567"/>
    <cellStyle name="20% - Accent2 6 2 2 4" xfId="3041"/>
    <cellStyle name="20% - Accent2 6 2 2 5" xfId="8331"/>
    <cellStyle name="20% - Accent2 6 2 3" xfId="1781"/>
    <cellStyle name="20% - Accent2 6 2 3 2" xfId="6834"/>
    <cellStyle name="20% - Accent2 6 2 4" xfId="2330"/>
    <cellStyle name="20% - Accent2 6 2 5" xfId="2804"/>
    <cellStyle name="20% - Accent2 6 2 6" xfId="3423"/>
    <cellStyle name="20% - Accent2 6 3" xfId="1439"/>
    <cellStyle name="20% - Accent2 6 3 2" xfId="2067"/>
    <cellStyle name="20% - Accent2 6 3 3" xfId="2566"/>
    <cellStyle name="20% - Accent2 6 3 4" xfId="3040"/>
    <cellStyle name="20% - Accent2 6 3 5" xfId="8330"/>
    <cellStyle name="20% - Accent2 6 4" xfId="1780"/>
    <cellStyle name="20% - Accent2 6 4 2" xfId="6833"/>
    <cellStyle name="20% - Accent2 6 5" xfId="2329"/>
    <cellStyle name="20% - Accent2 6 6" xfId="2803"/>
    <cellStyle name="20% - Accent2 6 7" xfId="3422"/>
    <cellStyle name="20% - Accent2 7" xfId="312"/>
    <cellStyle name="20% - Accent2 7 2" xfId="313"/>
    <cellStyle name="20% - Accent2 7 2 2" xfId="1442"/>
    <cellStyle name="20% - Accent2 7 2 2 2" xfId="2070"/>
    <cellStyle name="20% - Accent2 7 2 2 3" xfId="2569"/>
    <cellStyle name="20% - Accent2 7 2 2 4" xfId="3043"/>
    <cellStyle name="20% - Accent2 7 2 2 5" xfId="8333"/>
    <cellStyle name="20% - Accent2 7 2 3" xfId="1783"/>
    <cellStyle name="20% - Accent2 7 2 3 2" xfId="6836"/>
    <cellStyle name="20% - Accent2 7 2 4" xfId="2332"/>
    <cellStyle name="20% - Accent2 7 2 5" xfId="2806"/>
    <cellStyle name="20% - Accent2 7 2 6" xfId="3425"/>
    <cellStyle name="20% - Accent2 7 3" xfId="1441"/>
    <cellStyle name="20% - Accent2 7 3 2" xfId="2069"/>
    <cellStyle name="20% - Accent2 7 3 3" xfId="2568"/>
    <cellStyle name="20% - Accent2 7 3 4" xfId="3042"/>
    <cellStyle name="20% - Accent2 7 3 5" xfId="8332"/>
    <cellStyle name="20% - Accent2 7 4" xfId="1782"/>
    <cellStyle name="20% - Accent2 7 4 2" xfId="6835"/>
    <cellStyle name="20% - Accent2 7 5" xfId="2331"/>
    <cellStyle name="20% - Accent2 7 6" xfId="2805"/>
    <cellStyle name="20% - Accent2 7 7" xfId="3424"/>
    <cellStyle name="20% - Accent2 8" xfId="314"/>
    <cellStyle name="20% - Accent2 8 2" xfId="1443"/>
    <cellStyle name="20% - Accent2 8 2 2" xfId="2071"/>
    <cellStyle name="20% - Accent2 8 2 3" xfId="2570"/>
    <cellStyle name="20% - Accent2 8 2 4" xfId="3044"/>
    <cellStyle name="20% - Accent2 8 2 5" xfId="8334"/>
    <cellStyle name="20% - Accent2 8 3" xfId="1784"/>
    <cellStyle name="20% - Accent2 8 3 2" xfId="6837"/>
    <cellStyle name="20% - Accent2 8 4" xfId="2333"/>
    <cellStyle name="20% - Accent2 8 5" xfId="2807"/>
    <cellStyle name="20% - Accent2 8 6" xfId="3426"/>
    <cellStyle name="20% - Accent2 9" xfId="1054"/>
    <cellStyle name="20% - Accent2 9 2" xfId="1600"/>
    <cellStyle name="20% - Accent2 9 2 2" xfId="2191"/>
    <cellStyle name="20% - Accent2 9 2 3" xfId="2665"/>
    <cellStyle name="20% - Accent2 9 2 4" xfId="3139"/>
    <cellStyle name="20% - Accent2 9 3" xfId="1879"/>
    <cellStyle name="20% - Accent2 9 4" xfId="2428"/>
    <cellStyle name="20% - Accent2 9 5" xfId="2902"/>
    <cellStyle name="20% - Accent2 9 6" xfId="8205"/>
    <cellStyle name="20% - Accent3" xfId="209" builtinId="38" customBuiltin="1"/>
    <cellStyle name="20% - Accent3 10" xfId="1071"/>
    <cellStyle name="20% - Accent3 10 2" xfId="1617"/>
    <cellStyle name="20% - Accent3 10 2 2" xfId="2208"/>
    <cellStyle name="20% - Accent3 10 2 3" xfId="2682"/>
    <cellStyle name="20% - Accent3 10 2 4" xfId="3156"/>
    <cellStyle name="20% - Accent3 10 3" xfId="1896"/>
    <cellStyle name="20% - Accent3 10 4" xfId="2445"/>
    <cellStyle name="20% - Accent3 10 5" xfId="2919"/>
    <cellStyle name="20% - Accent3 10 6" xfId="6710"/>
    <cellStyle name="20% - Accent3 11" xfId="1102"/>
    <cellStyle name="20% - Accent3 11 2" xfId="1633"/>
    <cellStyle name="20% - Accent3 11 2 2" xfId="2221"/>
    <cellStyle name="20% - Accent3 11 2 3" xfId="2695"/>
    <cellStyle name="20% - Accent3 11 2 4" xfId="3169"/>
    <cellStyle name="20% - Accent3 11 3" xfId="1909"/>
    <cellStyle name="20% - Accent3 11 4" xfId="2458"/>
    <cellStyle name="20% - Accent3 11 5" xfId="2932"/>
    <cellStyle name="20% - Accent3 12" xfId="3254"/>
    <cellStyle name="20% - Accent3 13" xfId="3283"/>
    <cellStyle name="20% - Accent3 14" xfId="9730"/>
    <cellStyle name="20% - Accent3 2" xfId="22"/>
    <cellStyle name="20% - Accent3 2 10" xfId="2710"/>
    <cellStyle name="20% - Accent3 2 11" xfId="3427"/>
    <cellStyle name="20% - Accent3 2 2" xfId="180"/>
    <cellStyle name="20% - Accent3 2 2 10" xfId="3429"/>
    <cellStyle name="20% - Accent3 2 2 10 2" xfId="8335"/>
    <cellStyle name="20% - Accent3 2 2 10 3" xfId="6838"/>
    <cellStyle name="20% - Accent3 2 2 11" xfId="3428"/>
    <cellStyle name="20% - Accent3 2 2 2" xfId="316"/>
    <cellStyle name="20% - Accent3 2 2 2 2" xfId="1445"/>
    <cellStyle name="20% - Accent3 2 2 2 2 2" xfId="2073"/>
    <cellStyle name="20% - Accent3 2 2 2 2 2 2" xfId="3433"/>
    <cellStyle name="20% - Accent3 2 2 2 2 2 2 2" xfId="8339"/>
    <cellStyle name="20% - Accent3 2 2 2 2 2 2 3" xfId="6842"/>
    <cellStyle name="20% - Accent3 2 2 2 2 2 3" xfId="8338"/>
    <cellStyle name="20% - Accent3 2 2 2 2 2 4" xfId="6841"/>
    <cellStyle name="20% - Accent3 2 2 2 2 2 5" xfId="3432"/>
    <cellStyle name="20% - Accent3 2 2 2 2 3" xfId="2572"/>
    <cellStyle name="20% - Accent3 2 2 2 2 3 2" xfId="8340"/>
    <cellStyle name="20% - Accent3 2 2 2 2 3 3" xfId="6843"/>
    <cellStyle name="20% - Accent3 2 2 2 2 3 4" xfId="3434"/>
    <cellStyle name="20% - Accent3 2 2 2 2 4" xfId="3046"/>
    <cellStyle name="20% - Accent3 2 2 2 2 4 2" xfId="8337"/>
    <cellStyle name="20% - Accent3 2 2 2 2 5" xfId="6840"/>
    <cellStyle name="20% - Accent3 2 2 2 2 6" xfId="3431"/>
    <cellStyle name="20% - Accent3 2 2 2 3" xfId="1786"/>
    <cellStyle name="20% - Accent3 2 2 2 3 2" xfId="3436"/>
    <cellStyle name="20% - Accent3 2 2 2 3 2 2" xfId="8342"/>
    <cellStyle name="20% - Accent3 2 2 2 3 2 3" xfId="6845"/>
    <cellStyle name="20% - Accent3 2 2 2 3 3" xfId="8341"/>
    <cellStyle name="20% - Accent3 2 2 2 3 4" xfId="6844"/>
    <cellStyle name="20% - Accent3 2 2 2 3 5" xfId="3435"/>
    <cellStyle name="20% - Accent3 2 2 2 4" xfId="2335"/>
    <cellStyle name="20% - Accent3 2 2 2 4 2" xfId="8343"/>
    <cellStyle name="20% - Accent3 2 2 2 4 3" xfId="6846"/>
    <cellStyle name="20% - Accent3 2 2 2 4 4" xfId="3437"/>
    <cellStyle name="20% - Accent3 2 2 2 5" xfId="2809"/>
    <cellStyle name="20% - Accent3 2 2 2 5 2" xfId="8344"/>
    <cellStyle name="20% - Accent3 2 2 2 5 3" xfId="6847"/>
    <cellStyle name="20% - Accent3 2 2 2 5 4" xfId="3438"/>
    <cellStyle name="20% - Accent3 2 2 2 6" xfId="8336"/>
    <cellStyle name="20% - Accent3 2 2 2 7" xfId="6839"/>
    <cellStyle name="20% - Accent3 2 2 2 8" xfId="3430"/>
    <cellStyle name="20% - Accent3 2 2 3" xfId="744"/>
    <cellStyle name="20% - Accent3 2 2 3 2" xfId="3440"/>
    <cellStyle name="20% - Accent3 2 2 3 2 2" xfId="3441"/>
    <cellStyle name="20% - Accent3 2 2 3 2 2 2" xfId="3442"/>
    <cellStyle name="20% - Accent3 2 2 3 2 2 2 2" xfId="8348"/>
    <cellStyle name="20% - Accent3 2 2 3 2 2 2 3" xfId="6851"/>
    <cellStyle name="20% - Accent3 2 2 3 2 2 3" xfId="8347"/>
    <cellStyle name="20% - Accent3 2 2 3 2 2 4" xfId="6850"/>
    <cellStyle name="20% - Accent3 2 2 3 2 3" xfId="3443"/>
    <cellStyle name="20% - Accent3 2 2 3 2 3 2" xfId="8349"/>
    <cellStyle name="20% - Accent3 2 2 3 2 3 3" xfId="6852"/>
    <cellStyle name="20% - Accent3 2 2 3 2 4" xfId="8346"/>
    <cellStyle name="20% - Accent3 2 2 3 2 5" xfId="6849"/>
    <cellStyle name="20% - Accent3 2 2 3 3" xfId="3444"/>
    <cellStyle name="20% - Accent3 2 2 3 3 2" xfId="3445"/>
    <cellStyle name="20% - Accent3 2 2 3 3 2 2" xfId="8351"/>
    <cellStyle name="20% - Accent3 2 2 3 3 2 3" xfId="6854"/>
    <cellStyle name="20% - Accent3 2 2 3 3 3" xfId="8350"/>
    <cellStyle name="20% - Accent3 2 2 3 3 4" xfId="6853"/>
    <cellStyle name="20% - Accent3 2 2 3 4" xfId="3446"/>
    <cellStyle name="20% - Accent3 2 2 3 4 2" xfId="8352"/>
    <cellStyle name="20% - Accent3 2 2 3 4 3" xfId="6855"/>
    <cellStyle name="20% - Accent3 2 2 3 5" xfId="8345"/>
    <cellStyle name="20% - Accent3 2 2 3 6" xfId="6848"/>
    <cellStyle name="20% - Accent3 2 2 3 7" xfId="3439"/>
    <cellStyle name="20% - Accent3 2 2 4" xfId="857"/>
    <cellStyle name="20% - Accent3 2 2 4 2" xfId="3448"/>
    <cellStyle name="20% - Accent3 2 2 4 2 2" xfId="3449"/>
    <cellStyle name="20% - Accent3 2 2 4 2 2 2" xfId="3450"/>
    <cellStyle name="20% - Accent3 2 2 4 2 2 2 2" xfId="8356"/>
    <cellStyle name="20% - Accent3 2 2 4 2 2 2 3" xfId="6859"/>
    <cellStyle name="20% - Accent3 2 2 4 2 2 3" xfId="8355"/>
    <cellStyle name="20% - Accent3 2 2 4 2 2 4" xfId="6858"/>
    <cellStyle name="20% - Accent3 2 2 4 2 3" xfId="3451"/>
    <cellStyle name="20% - Accent3 2 2 4 2 3 2" xfId="8357"/>
    <cellStyle name="20% - Accent3 2 2 4 2 3 3" xfId="6860"/>
    <cellStyle name="20% - Accent3 2 2 4 2 4" xfId="8354"/>
    <cellStyle name="20% - Accent3 2 2 4 2 5" xfId="6857"/>
    <cellStyle name="20% - Accent3 2 2 4 3" xfId="3452"/>
    <cellStyle name="20% - Accent3 2 2 4 3 2" xfId="3453"/>
    <cellStyle name="20% - Accent3 2 2 4 3 2 2" xfId="8359"/>
    <cellStyle name="20% - Accent3 2 2 4 3 2 3" xfId="6862"/>
    <cellStyle name="20% - Accent3 2 2 4 3 3" xfId="8358"/>
    <cellStyle name="20% - Accent3 2 2 4 3 4" xfId="6861"/>
    <cellStyle name="20% - Accent3 2 2 4 4" xfId="3454"/>
    <cellStyle name="20% - Accent3 2 2 4 4 2" xfId="8360"/>
    <cellStyle name="20% - Accent3 2 2 4 4 3" xfId="6863"/>
    <cellStyle name="20% - Accent3 2 2 4 5" xfId="8353"/>
    <cellStyle name="20% - Accent3 2 2 4 6" xfId="6856"/>
    <cellStyle name="20% - Accent3 2 2 4 7" xfId="3447"/>
    <cellStyle name="20% - Accent3 2 2 5" xfId="1343"/>
    <cellStyle name="20% - Accent3 2 2 5 2" xfId="1974"/>
    <cellStyle name="20% - Accent3 2 2 5 2 2" xfId="3457"/>
    <cellStyle name="20% - Accent3 2 2 5 2 2 2" xfId="3458"/>
    <cellStyle name="20% - Accent3 2 2 5 2 2 2 2" xfId="8364"/>
    <cellStyle name="20% - Accent3 2 2 5 2 2 2 3" xfId="6867"/>
    <cellStyle name="20% - Accent3 2 2 5 2 2 3" xfId="8363"/>
    <cellStyle name="20% - Accent3 2 2 5 2 2 4" xfId="6866"/>
    <cellStyle name="20% - Accent3 2 2 5 2 3" xfId="3459"/>
    <cellStyle name="20% - Accent3 2 2 5 2 3 2" xfId="8365"/>
    <cellStyle name="20% - Accent3 2 2 5 2 3 3" xfId="6868"/>
    <cellStyle name="20% - Accent3 2 2 5 2 4" xfId="8362"/>
    <cellStyle name="20% - Accent3 2 2 5 2 5" xfId="6865"/>
    <cellStyle name="20% - Accent3 2 2 5 2 6" xfId="3456"/>
    <cellStyle name="20% - Accent3 2 2 5 3" xfId="2522"/>
    <cellStyle name="20% - Accent3 2 2 5 3 2" xfId="3461"/>
    <cellStyle name="20% - Accent3 2 2 5 3 2 2" xfId="8367"/>
    <cellStyle name="20% - Accent3 2 2 5 3 2 3" xfId="6870"/>
    <cellStyle name="20% - Accent3 2 2 5 3 3" xfId="8366"/>
    <cellStyle name="20% - Accent3 2 2 5 3 4" xfId="6869"/>
    <cellStyle name="20% - Accent3 2 2 5 3 5" xfId="3460"/>
    <cellStyle name="20% - Accent3 2 2 5 4" xfId="2996"/>
    <cellStyle name="20% - Accent3 2 2 5 4 2" xfId="8368"/>
    <cellStyle name="20% - Accent3 2 2 5 4 3" xfId="6871"/>
    <cellStyle name="20% - Accent3 2 2 5 4 4" xfId="3462"/>
    <cellStyle name="20% - Accent3 2 2 5 5" xfId="8361"/>
    <cellStyle name="20% - Accent3 2 2 5 6" xfId="6864"/>
    <cellStyle name="20% - Accent3 2 2 5 7" xfId="3455"/>
    <cellStyle name="20% - Accent3 2 2 6" xfId="1736"/>
    <cellStyle name="20% - Accent3 2 2 6 2" xfId="3464"/>
    <cellStyle name="20% - Accent3 2 2 6 2 2" xfId="3465"/>
    <cellStyle name="20% - Accent3 2 2 6 2 2 2" xfId="3466"/>
    <cellStyle name="20% - Accent3 2 2 6 2 2 2 2" xfId="8372"/>
    <cellStyle name="20% - Accent3 2 2 6 2 2 2 3" xfId="6875"/>
    <cellStyle name="20% - Accent3 2 2 6 2 2 3" xfId="8371"/>
    <cellStyle name="20% - Accent3 2 2 6 2 2 4" xfId="6874"/>
    <cellStyle name="20% - Accent3 2 2 6 2 3" xfId="3467"/>
    <cellStyle name="20% - Accent3 2 2 6 2 3 2" xfId="8373"/>
    <cellStyle name="20% - Accent3 2 2 6 2 3 3" xfId="6876"/>
    <cellStyle name="20% - Accent3 2 2 6 2 4" xfId="8370"/>
    <cellStyle name="20% - Accent3 2 2 6 2 5" xfId="6873"/>
    <cellStyle name="20% - Accent3 2 2 6 3" xfId="3468"/>
    <cellStyle name="20% - Accent3 2 2 6 3 2" xfId="3469"/>
    <cellStyle name="20% - Accent3 2 2 6 3 2 2" xfId="8375"/>
    <cellStyle name="20% - Accent3 2 2 6 3 2 3" xfId="6878"/>
    <cellStyle name="20% - Accent3 2 2 6 3 3" xfId="8374"/>
    <cellStyle name="20% - Accent3 2 2 6 3 4" xfId="6877"/>
    <cellStyle name="20% - Accent3 2 2 6 4" xfId="3470"/>
    <cellStyle name="20% - Accent3 2 2 6 4 2" xfId="8376"/>
    <cellStyle name="20% - Accent3 2 2 6 4 3" xfId="6879"/>
    <cellStyle name="20% - Accent3 2 2 6 5" xfId="8369"/>
    <cellStyle name="20% - Accent3 2 2 6 6" xfId="6872"/>
    <cellStyle name="20% - Accent3 2 2 6 7" xfId="3463"/>
    <cellStyle name="20% - Accent3 2 2 7" xfId="2285"/>
    <cellStyle name="20% - Accent3 2 2 7 2" xfId="3472"/>
    <cellStyle name="20% - Accent3 2 2 7 2 2" xfId="3473"/>
    <cellStyle name="20% - Accent3 2 2 7 2 2 2" xfId="8379"/>
    <cellStyle name="20% - Accent3 2 2 7 2 2 3" xfId="6882"/>
    <cellStyle name="20% - Accent3 2 2 7 2 3" xfId="8378"/>
    <cellStyle name="20% - Accent3 2 2 7 2 4" xfId="6881"/>
    <cellStyle name="20% - Accent3 2 2 7 3" xfId="3474"/>
    <cellStyle name="20% - Accent3 2 2 7 3 2" xfId="8380"/>
    <cellStyle name="20% - Accent3 2 2 7 3 3" xfId="6883"/>
    <cellStyle name="20% - Accent3 2 2 7 4" xfId="8377"/>
    <cellStyle name="20% - Accent3 2 2 7 5" xfId="6880"/>
    <cellStyle name="20% - Accent3 2 2 7 6" xfId="3471"/>
    <cellStyle name="20% - Accent3 2 2 8" xfId="2759"/>
    <cellStyle name="20% - Accent3 2 2 8 2" xfId="3476"/>
    <cellStyle name="20% - Accent3 2 2 8 2 2" xfId="8382"/>
    <cellStyle name="20% - Accent3 2 2 8 2 3" xfId="6885"/>
    <cellStyle name="20% - Accent3 2 2 8 3" xfId="8381"/>
    <cellStyle name="20% - Accent3 2 2 8 4" xfId="6884"/>
    <cellStyle name="20% - Accent3 2 2 8 5" xfId="3475"/>
    <cellStyle name="20% - Accent3 2 2 9" xfId="3477"/>
    <cellStyle name="20% - Accent3 2 2 9 2" xfId="8383"/>
    <cellStyle name="20% - Accent3 2 2 9 3" xfId="6886"/>
    <cellStyle name="20% - Accent3 2 3" xfId="315"/>
    <cellStyle name="20% - Accent3 2 3 2" xfId="1444"/>
    <cellStyle name="20% - Accent3 2 3 2 2" xfId="2072"/>
    <cellStyle name="20% - Accent3 2 3 2 3" xfId="2571"/>
    <cellStyle name="20% - Accent3 2 3 2 4" xfId="3045"/>
    <cellStyle name="20% - Accent3 2 3 3" xfId="1785"/>
    <cellStyle name="20% - Accent3 2 3 4" xfId="2334"/>
    <cellStyle name="20% - Accent3 2 3 5" xfId="2808"/>
    <cellStyle name="20% - Accent3 2 3 6" xfId="3478"/>
    <cellStyle name="20% - Accent3 2 4" xfId="587"/>
    <cellStyle name="20% - Accent3 2 5" xfId="743"/>
    <cellStyle name="20% - Accent3 2 6" xfId="856"/>
    <cellStyle name="20% - Accent3 2 6 2" xfId="1549"/>
    <cellStyle name="20% - Accent3 2 6 2 2" xfId="2151"/>
    <cellStyle name="20% - Accent3 2 6 2 3" xfId="2630"/>
    <cellStyle name="20% - Accent3 2 6 2 4" xfId="3104"/>
    <cellStyle name="20% - Accent3 2 6 3" xfId="1844"/>
    <cellStyle name="20% - Accent3 2 6 4" xfId="2393"/>
    <cellStyle name="20% - Accent3 2 6 5" xfId="2867"/>
    <cellStyle name="20% - Accent3 2 7" xfId="1291"/>
    <cellStyle name="20% - Accent3 2 7 2" xfId="1924"/>
    <cellStyle name="20% - Accent3 2 7 3" xfId="2473"/>
    <cellStyle name="20% - Accent3 2 7 4" xfId="2947"/>
    <cellStyle name="20% - Accent3 2 8" xfId="1687"/>
    <cellStyle name="20% - Accent3 2 9" xfId="2236"/>
    <cellStyle name="20% - Accent3 3" xfId="155"/>
    <cellStyle name="20% - Accent3 3 2" xfId="317"/>
    <cellStyle name="20% - Accent3 3 2 2" xfId="1446"/>
    <cellStyle name="20% - Accent3 3 2 2 2" xfId="2074"/>
    <cellStyle name="20% - Accent3 3 2 2 3" xfId="2573"/>
    <cellStyle name="20% - Accent3 3 2 2 4" xfId="3047"/>
    <cellStyle name="20% - Accent3 3 2 2 5" xfId="8385"/>
    <cellStyle name="20% - Accent3 3 2 3" xfId="1787"/>
    <cellStyle name="20% - Accent3 3 2 3 2" xfId="6888"/>
    <cellStyle name="20% - Accent3 3 2 4" xfId="2336"/>
    <cellStyle name="20% - Accent3 3 2 5" xfId="2810"/>
    <cellStyle name="20% - Accent3 3 2 6" xfId="3480"/>
    <cellStyle name="20% - Accent3 3 3" xfId="588"/>
    <cellStyle name="20% - Accent3 3 3 2" xfId="8384"/>
    <cellStyle name="20% - Accent3 3 4" xfId="858"/>
    <cellStyle name="20% - Accent3 3 4 2" xfId="6887"/>
    <cellStyle name="20% - Accent3 3 5" xfId="1327"/>
    <cellStyle name="20% - Accent3 3 5 2" xfId="1958"/>
    <cellStyle name="20% - Accent3 3 5 3" xfId="2507"/>
    <cellStyle name="20% - Accent3 3 5 4" xfId="2981"/>
    <cellStyle name="20% - Accent3 3 6" xfId="1721"/>
    <cellStyle name="20% - Accent3 3 7" xfId="2270"/>
    <cellStyle name="20% - Accent3 3 8" xfId="2744"/>
    <cellStyle name="20% - Accent3 3 9" xfId="3479"/>
    <cellStyle name="20% - Accent3 4" xfId="318"/>
    <cellStyle name="20% - Accent3 4 2" xfId="319"/>
    <cellStyle name="20% - Accent3 4 2 2" xfId="1448"/>
    <cellStyle name="20% - Accent3 4 2 2 2" xfId="2076"/>
    <cellStyle name="20% - Accent3 4 2 2 3" xfId="2575"/>
    <cellStyle name="20% - Accent3 4 2 2 4" xfId="3049"/>
    <cellStyle name="20% - Accent3 4 2 2 5" xfId="8387"/>
    <cellStyle name="20% - Accent3 4 2 3" xfId="1789"/>
    <cellStyle name="20% - Accent3 4 2 3 2" xfId="6890"/>
    <cellStyle name="20% - Accent3 4 2 4" xfId="2338"/>
    <cellStyle name="20% - Accent3 4 2 5" xfId="2812"/>
    <cellStyle name="20% - Accent3 4 2 6" xfId="3482"/>
    <cellStyle name="20% - Accent3 4 3" xfId="589"/>
    <cellStyle name="20% - Accent3 4 3 2" xfId="8386"/>
    <cellStyle name="20% - Accent3 4 4" xfId="1447"/>
    <cellStyle name="20% - Accent3 4 4 2" xfId="2075"/>
    <cellStyle name="20% - Accent3 4 4 3" xfId="2574"/>
    <cellStyle name="20% - Accent3 4 4 4" xfId="3048"/>
    <cellStyle name="20% - Accent3 4 4 5" xfId="6889"/>
    <cellStyle name="20% - Accent3 4 5" xfId="1788"/>
    <cellStyle name="20% - Accent3 4 6" xfId="2337"/>
    <cellStyle name="20% - Accent3 4 7" xfId="2811"/>
    <cellStyle name="20% - Accent3 4 8" xfId="3481"/>
    <cellStyle name="20% - Accent3 5" xfId="320"/>
    <cellStyle name="20% - Accent3 5 2" xfId="321"/>
    <cellStyle name="20% - Accent3 5 2 2" xfId="1450"/>
    <cellStyle name="20% - Accent3 5 2 2 2" xfId="2078"/>
    <cellStyle name="20% - Accent3 5 2 2 3" xfId="2577"/>
    <cellStyle name="20% - Accent3 5 2 2 4" xfId="3051"/>
    <cellStyle name="20% - Accent3 5 2 2 5" xfId="8389"/>
    <cellStyle name="20% - Accent3 5 2 3" xfId="1791"/>
    <cellStyle name="20% - Accent3 5 2 3 2" xfId="6892"/>
    <cellStyle name="20% - Accent3 5 2 4" xfId="2340"/>
    <cellStyle name="20% - Accent3 5 2 5" xfId="2814"/>
    <cellStyle name="20% - Accent3 5 2 6" xfId="3484"/>
    <cellStyle name="20% - Accent3 5 3" xfId="590"/>
    <cellStyle name="20% - Accent3 5 3 2" xfId="8388"/>
    <cellStyle name="20% - Accent3 5 4" xfId="1449"/>
    <cellStyle name="20% - Accent3 5 4 2" xfId="2077"/>
    <cellStyle name="20% - Accent3 5 4 3" xfId="2576"/>
    <cellStyle name="20% - Accent3 5 4 4" xfId="3050"/>
    <cellStyle name="20% - Accent3 5 4 5" xfId="6891"/>
    <cellStyle name="20% - Accent3 5 5" xfId="1790"/>
    <cellStyle name="20% - Accent3 5 6" xfId="2339"/>
    <cellStyle name="20% - Accent3 5 7" xfId="2813"/>
    <cellStyle name="20% - Accent3 5 8" xfId="3483"/>
    <cellStyle name="20% - Accent3 6" xfId="322"/>
    <cellStyle name="20% - Accent3 6 2" xfId="323"/>
    <cellStyle name="20% - Accent3 6 2 2" xfId="1452"/>
    <cellStyle name="20% - Accent3 6 2 2 2" xfId="2080"/>
    <cellStyle name="20% - Accent3 6 2 2 3" xfId="2579"/>
    <cellStyle name="20% - Accent3 6 2 2 4" xfId="3053"/>
    <cellStyle name="20% - Accent3 6 2 2 5" xfId="8391"/>
    <cellStyle name="20% - Accent3 6 2 3" xfId="1793"/>
    <cellStyle name="20% - Accent3 6 2 3 2" xfId="6894"/>
    <cellStyle name="20% - Accent3 6 2 4" xfId="2342"/>
    <cellStyle name="20% - Accent3 6 2 5" xfId="2816"/>
    <cellStyle name="20% - Accent3 6 2 6" xfId="3486"/>
    <cellStyle name="20% - Accent3 6 3" xfId="1451"/>
    <cellStyle name="20% - Accent3 6 3 2" xfId="2079"/>
    <cellStyle name="20% - Accent3 6 3 3" xfId="2578"/>
    <cellStyle name="20% - Accent3 6 3 4" xfId="3052"/>
    <cellStyle name="20% - Accent3 6 3 5" xfId="8390"/>
    <cellStyle name="20% - Accent3 6 4" xfId="1792"/>
    <cellStyle name="20% - Accent3 6 4 2" xfId="6893"/>
    <cellStyle name="20% - Accent3 6 5" xfId="2341"/>
    <cellStyle name="20% - Accent3 6 6" xfId="2815"/>
    <cellStyle name="20% - Accent3 6 7" xfId="3485"/>
    <cellStyle name="20% - Accent3 7" xfId="324"/>
    <cellStyle name="20% - Accent3 7 2" xfId="325"/>
    <cellStyle name="20% - Accent3 7 2 2" xfId="1454"/>
    <cellStyle name="20% - Accent3 7 2 2 2" xfId="2082"/>
    <cellStyle name="20% - Accent3 7 2 2 3" xfId="2581"/>
    <cellStyle name="20% - Accent3 7 2 2 4" xfId="3055"/>
    <cellStyle name="20% - Accent3 7 2 2 5" xfId="8393"/>
    <cellStyle name="20% - Accent3 7 2 3" xfId="1795"/>
    <cellStyle name="20% - Accent3 7 2 3 2" xfId="6896"/>
    <cellStyle name="20% - Accent3 7 2 4" xfId="2344"/>
    <cellStyle name="20% - Accent3 7 2 5" xfId="2818"/>
    <cellStyle name="20% - Accent3 7 2 6" xfId="3488"/>
    <cellStyle name="20% - Accent3 7 3" xfId="1453"/>
    <cellStyle name="20% - Accent3 7 3 2" xfId="2081"/>
    <cellStyle name="20% - Accent3 7 3 3" xfId="2580"/>
    <cellStyle name="20% - Accent3 7 3 4" xfId="3054"/>
    <cellStyle name="20% - Accent3 7 3 5" xfId="8392"/>
    <cellStyle name="20% - Accent3 7 4" xfId="1794"/>
    <cellStyle name="20% - Accent3 7 4 2" xfId="6895"/>
    <cellStyle name="20% - Accent3 7 5" xfId="2343"/>
    <cellStyle name="20% - Accent3 7 6" xfId="2817"/>
    <cellStyle name="20% - Accent3 7 7" xfId="3487"/>
    <cellStyle name="20% - Accent3 8" xfId="326"/>
    <cellStyle name="20% - Accent3 8 2" xfId="1455"/>
    <cellStyle name="20% - Accent3 8 2 2" xfId="2083"/>
    <cellStyle name="20% - Accent3 8 2 3" xfId="2582"/>
    <cellStyle name="20% - Accent3 8 2 4" xfId="3056"/>
    <cellStyle name="20% - Accent3 8 2 5" xfId="8394"/>
    <cellStyle name="20% - Accent3 8 3" xfId="1796"/>
    <cellStyle name="20% - Accent3 8 3 2" xfId="6897"/>
    <cellStyle name="20% - Accent3 8 4" xfId="2345"/>
    <cellStyle name="20% - Accent3 8 5" xfId="2819"/>
    <cellStyle name="20% - Accent3 8 6" xfId="3489"/>
    <cellStyle name="20% - Accent3 9" xfId="1055"/>
    <cellStyle name="20% - Accent3 9 2" xfId="1601"/>
    <cellStyle name="20% - Accent3 9 2 2" xfId="2192"/>
    <cellStyle name="20% - Accent3 9 2 3" xfId="2666"/>
    <cellStyle name="20% - Accent3 9 2 4" xfId="3140"/>
    <cellStyle name="20% - Accent3 9 3" xfId="1880"/>
    <cellStyle name="20% - Accent3 9 4" xfId="2429"/>
    <cellStyle name="20% - Accent3 9 5" xfId="2903"/>
    <cellStyle name="20% - Accent3 9 6" xfId="8207"/>
    <cellStyle name="20% - Accent4" xfId="210" builtinId="42" customBuiltin="1"/>
    <cellStyle name="20% - Accent4 10" xfId="1073"/>
    <cellStyle name="20% - Accent4 10 2" xfId="1619"/>
    <cellStyle name="20% - Accent4 10 2 2" xfId="2210"/>
    <cellStyle name="20% - Accent4 10 2 3" xfId="2684"/>
    <cellStyle name="20% - Accent4 10 2 4" xfId="3158"/>
    <cellStyle name="20% - Accent4 10 3" xfId="1898"/>
    <cellStyle name="20% - Accent4 10 4" xfId="2447"/>
    <cellStyle name="20% - Accent4 10 5" xfId="2921"/>
    <cellStyle name="20% - Accent4 10 6" xfId="6712"/>
    <cellStyle name="20% - Accent4 11" xfId="1104"/>
    <cellStyle name="20% - Accent4 11 2" xfId="1635"/>
    <cellStyle name="20% - Accent4 11 2 2" xfId="2223"/>
    <cellStyle name="20% - Accent4 11 2 3" xfId="2697"/>
    <cellStyle name="20% - Accent4 11 2 4" xfId="3171"/>
    <cellStyle name="20% - Accent4 11 3" xfId="1911"/>
    <cellStyle name="20% - Accent4 11 4" xfId="2460"/>
    <cellStyle name="20% - Accent4 11 5" xfId="2934"/>
    <cellStyle name="20% - Accent4 12" xfId="3255"/>
    <cellStyle name="20% - Accent4 13" xfId="3285"/>
    <cellStyle name="20% - Accent4 14" xfId="9733"/>
    <cellStyle name="20% - Accent4 2" xfId="24"/>
    <cellStyle name="20% - Accent4 2 10" xfId="2712"/>
    <cellStyle name="20% - Accent4 2 11" xfId="3490"/>
    <cellStyle name="20% - Accent4 2 2" xfId="182"/>
    <cellStyle name="20% - Accent4 2 2 10" xfId="3492"/>
    <cellStyle name="20% - Accent4 2 2 10 2" xfId="8395"/>
    <cellStyle name="20% - Accent4 2 2 10 3" xfId="6898"/>
    <cellStyle name="20% - Accent4 2 2 11" xfId="3491"/>
    <cellStyle name="20% - Accent4 2 2 2" xfId="328"/>
    <cellStyle name="20% - Accent4 2 2 2 2" xfId="1457"/>
    <cellStyle name="20% - Accent4 2 2 2 2 2" xfId="2085"/>
    <cellStyle name="20% - Accent4 2 2 2 2 2 2" xfId="3496"/>
    <cellStyle name="20% - Accent4 2 2 2 2 2 2 2" xfId="8399"/>
    <cellStyle name="20% - Accent4 2 2 2 2 2 2 3" xfId="6902"/>
    <cellStyle name="20% - Accent4 2 2 2 2 2 3" xfId="8398"/>
    <cellStyle name="20% - Accent4 2 2 2 2 2 4" xfId="6901"/>
    <cellStyle name="20% - Accent4 2 2 2 2 2 5" xfId="3495"/>
    <cellStyle name="20% - Accent4 2 2 2 2 3" xfId="2584"/>
    <cellStyle name="20% - Accent4 2 2 2 2 3 2" xfId="8400"/>
    <cellStyle name="20% - Accent4 2 2 2 2 3 3" xfId="6903"/>
    <cellStyle name="20% - Accent4 2 2 2 2 3 4" xfId="3497"/>
    <cellStyle name="20% - Accent4 2 2 2 2 4" xfId="3058"/>
    <cellStyle name="20% - Accent4 2 2 2 2 4 2" xfId="8397"/>
    <cellStyle name="20% - Accent4 2 2 2 2 5" xfId="6900"/>
    <cellStyle name="20% - Accent4 2 2 2 2 6" xfId="3494"/>
    <cellStyle name="20% - Accent4 2 2 2 3" xfId="1798"/>
    <cellStyle name="20% - Accent4 2 2 2 3 2" xfId="3499"/>
    <cellStyle name="20% - Accent4 2 2 2 3 2 2" xfId="8402"/>
    <cellStyle name="20% - Accent4 2 2 2 3 2 3" xfId="6905"/>
    <cellStyle name="20% - Accent4 2 2 2 3 3" xfId="8401"/>
    <cellStyle name="20% - Accent4 2 2 2 3 4" xfId="6904"/>
    <cellStyle name="20% - Accent4 2 2 2 3 5" xfId="3498"/>
    <cellStyle name="20% - Accent4 2 2 2 4" xfId="2347"/>
    <cellStyle name="20% - Accent4 2 2 2 4 2" xfId="8403"/>
    <cellStyle name="20% - Accent4 2 2 2 4 3" xfId="6906"/>
    <cellStyle name="20% - Accent4 2 2 2 4 4" xfId="3500"/>
    <cellStyle name="20% - Accent4 2 2 2 5" xfId="2821"/>
    <cellStyle name="20% - Accent4 2 2 2 5 2" xfId="8404"/>
    <cellStyle name="20% - Accent4 2 2 2 5 3" xfId="6907"/>
    <cellStyle name="20% - Accent4 2 2 2 5 4" xfId="3501"/>
    <cellStyle name="20% - Accent4 2 2 2 6" xfId="8396"/>
    <cellStyle name="20% - Accent4 2 2 2 7" xfId="6899"/>
    <cellStyle name="20% - Accent4 2 2 2 8" xfId="3493"/>
    <cellStyle name="20% - Accent4 2 2 3" xfId="746"/>
    <cellStyle name="20% - Accent4 2 2 3 2" xfId="3503"/>
    <cellStyle name="20% - Accent4 2 2 3 2 2" xfId="3504"/>
    <cellStyle name="20% - Accent4 2 2 3 2 2 2" xfId="3505"/>
    <cellStyle name="20% - Accent4 2 2 3 2 2 2 2" xfId="8408"/>
    <cellStyle name="20% - Accent4 2 2 3 2 2 2 3" xfId="6911"/>
    <cellStyle name="20% - Accent4 2 2 3 2 2 3" xfId="8407"/>
    <cellStyle name="20% - Accent4 2 2 3 2 2 4" xfId="6910"/>
    <cellStyle name="20% - Accent4 2 2 3 2 3" xfId="3506"/>
    <cellStyle name="20% - Accent4 2 2 3 2 3 2" xfId="8409"/>
    <cellStyle name="20% - Accent4 2 2 3 2 3 3" xfId="6912"/>
    <cellStyle name="20% - Accent4 2 2 3 2 4" xfId="8406"/>
    <cellStyle name="20% - Accent4 2 2 3 2 5" xfId="6909"/>
    <cellStyle name="20% - Accent4 2 2 3 3" xfId="3507"/>
    <cellStyle name="20% - Accent4 2 2 3 3 2" xfId="3508"/>
    <cellStyle name="20% - Accent4 2 2 3 3 2 2" xfId="8411"/>
    <cellStyle name="20% - Accent4 2 2 3 3 2 3" xfId="6914"/>
    <cellStyle name="20% - Accent4 2 2 3 3 3" xfId="8410"/>
    <cellStyle name="20% - Accent4 2 2 3 3 4" xfId="6913"/>
    <cellStyle name="20% - Accent4 2 2 3 4" xfId="3509"/>
    <cellStyle name="20% - Accent4 2 2 3 4 2" xfId="8412"/>
    <cellStyle name="20% - Accent4 2 2 3 4 3" xfId="6915"/>
    <cellStyle name="20% - Accent4 2 2 3 5" xfId="8405"/>
    <cellStyle name="20% - Accent4 2 2 3 6" xfId="6908"/>
    <cellStyle name="20% - Accent4 2 2 3 7" xfId="3502"/>
    <cellStyle name="20% - Accent4 2 2 4" xfId="860"/>
    <cellStyle name="20% - Accent4 2 2 4 2" xfId="3511"/>
    <cellStyle name="20% - Accent4 2 2 4 2 2" xfId="3512"/>
    <cellStyle name="20% - Accent4 2 2 4 2 2 2" xfId="3513"/>
    <cellStyle name="20% - Accent4 2 2 4 2 2 2 2" xfId="8416"/>
    <cellStyle name="20% - Accent4 2 2 4 2 2 2 3" xfId="6919"/>
    <cellStyle name="20% - Accent4 2 2 4 2 2 3" xfId="8415"/>
    <cellStyle name="20% - Accent4 2 2 4 2 2 4" xfId="6918"/>
    <cellStyle name="20% - Accent4 2 2 4 2 3" xfId="3514"/>
    <cellStyle name="20% - Accent4 2 2 4 2 3 2" xfId="8417"/>
    <cellStyle name="20% - Accent4 2 2 4 2 3 3" xfId="6920"/>
    <cellStyle name="20% - Accent4 2 2 4 2 4" xfId="8414"/>
    <cellStyle name="20% - Accent4 2 2 4 2 5" xfId="6917"/>
    <cellStyle name="20% - Accent4 2 2 4 3" xfId="3515"/>
    <cellStyle name="20% - Accent4 2 2 4 3 2" xfId="3516"/>
    <cellStyle name="20% - Accent4 2 2 4 3 2 2" xfId="8419"/>
    <cellStyle name="20% - Accent4 2 2 4 3 2 3" xfId="6922"/>
    <cellStyle name="20% - Accent4 2 2 4 3 3" xfId="8418"/>
    <cellStyle name="20% - Accent4 2 2 4 3 4" xfId="6921"/>
    <cellStyle name="20% - Accent4 2 2 4 4" xfId="3517"/>
    <cellStyle name="20% - Accent4 2 2 4 4 2" xfId="8420"/>
    <cellStyle name="20% - Accent4 2 2 4 4 3" xfId="6923"/>
    <cellStyle name="20% - Accent4 2 2 4 5" xfId="8413"/>
    <cellStyle name="20% - Accent4 2 2 4 6" xfId="6916"/>
    <cellStyle name="20% - Accent4 2 2 4 7" xfId="3510"/>
    <cellStyle name="20% - Accent4 2 2 5" xfId="1345"/>
    <cellStyle name="20% - Accent4 2 2 5 2" xfId="1976"/>
    <cellStyle name="20% - Accent4 2 2 5 2 2" xfId="3520"/>
    <cellStyle name="20% - Accent4 2 2 5 2 2 2" xfId="3521"/>
    <cellStyle name="20% - Accent4 2 2 5 2 2 2 2" xfId="8424"/>
    <cellStyle name="20% - Accent4 2 2 5 2 2 2 3" xfId="6927"/>
    <cellStyle name="20% - Accent4 2 2 5 2 2 3" xfId="8423"/>
    <cellStyle name="20% - Accent4 2 2 5 2 2 4" xfId="6926"/>
    <cellStyle name="20% - Accent4 2 2 5 2 3" xfId="3522"/>
    <cellStyle name="20% - Accent4 2 2 5 2 3 2" xfId="8425"/>
    <cellStyle name="20% - Accent4 2 2 5 2 3 3" xfId="6928"/>
    <cellStyle name="20% - Accent4 2 2 5 2 4" xfId="8422"/>
    <cellStyle name="20% - Accent4 2 2 5 2 5" xfId="6925"/>
    <cellStyle name="20% - Accent4 2 2 5 2 6" xfId="3519"/>
    <cellStyle name="20% - Accent4 2 2 5 3" xfId="2524"/>
    <cellStyle name="20% - Accent4 2 2 5 3 2" xfId="3524"/>
    <cellStyle name="20% - Accent4 2 2 5 3 2 2" xfId="8427"/>
    <cellStyle name="20% - Accent4 2 2 5 3 2 3" xfId="6930"/>
    <cellStyle name="20% - Accent4 2 2 5 3 3" xfId="8426"/>
    <cellStyle name="20% - Accent4 2 2 5 3 4" xfId="6929"/>
    <cellStyle name="20% - Accent4 2 2 5 3 5" xfId="3523"/>
    <cellStyle name="20% - Accent4 2 2 5 4" xfId="2998"/>
    <cellStyle name="20% - Accent4 2 2 5 4 2" xfId="8428"/>
    <cellStyle name="20% - Accent4 2 2 5 4 3" xfId="6931"/>
    <cellStyle name="20% - Accent4 2 2 5 4 4" xfId="3525"/>
    <cellStyle name="20% - Accent4 2 2 5 5" xfId="8421"/>
    <cellStyle name="20% - Accent4 2 2 5 6" xfId="6924"/>
    <cellStyle name="20% - Accent4 2 2 5 7" xfId="3518"/>
    <cellStyle name="20% - Accent4 2 2 6" xfId="1738"/>
    <cellStyle name="20% - Accent4 2 2 6 2" xfId="3527"/>
    <cellStyle name="20% - Accent4 2 2 6 2 2" xfId="3528"/>
    <cellStyle name="20% - Accent4 2 2 6 2 2 2" xfId="3529"/>
    <cellStyle name="20% - Accent4 2 2 6 2 2 2 2" xfId="8432"/>
    <cellStyle name="20% - Accent4 2 2 6 2 2 2 3" xfId="6935"/>
    <cellStyle name="20% - Accent4 2 2 6 2 2 3" xfId="8431"/>
    <cellStyle name="20% - Accent4 2 2 6 2 2 4" xfId="6934"/>
    <cellStyle name="20% - Accent4 2 2 6 2 3" xfId="3530"/>
    <cellStyle name="20% - Accent4 2 2 6 2 3 2" xfId="8433"/>
    <cellStyle name="20% - Accent4 2 2 6 2 3 3" xfId="6936"/>
    <cellStyle name="20% - Accent4 2 2 6 2 4" xfId="8430"/>
    <cellStyle name="20% - Accent4 2 2 6 2 5" xfId="6933"/>
    <cellStyle name="20% - Accent4 2 2 6 3" xfId="3531"/>
    <cellStyle name="20% - Accent4 2 2 6 3 2" xfId="3532"/>
    <cellStyle name="20% - Accent4 2 2 6 3 2 2" xfId="8435"/>
    <cellStyle name="20% - Accent4 2 2 6 3 2 3" xfId="6938"/>
    <cellStyle name="20% - Accent4 2 2 6 3 3" xfId="8434"/>
    <cellStyle name="20% - Accent4 2 2 6 3 4" xfId="6937"/>
    <cellStyle name="20% - Accent4 2 2 6 4" xfId="3533"/>
    <cellStyle name="20% - Accent4 2 2 6 4 2" xfId="8436"/>
    <cellStyle name="20% - Accent4 2 2 6 4 3" xfId="6939"/>
    <cellStyle name="20% - Accent4 2 2 6 5" xfId="8429"/>
    <cellStyle name="20% - Accent4 2 2 6 6" xfId="6932"/>
    <cellStyle name="20% - Accent4 2 2 6 7" xfId="3526"/>
    <cellStyle name="20% - Accent4 2 2 7" xfId="2287"/>
    <cellStyle name="20% - Accent4 2 2 7 2" xfId="3535"/>
    <cellStyle name="20% - Accent4 2 2 7 2 2" xfId="3536"/>
    <cellStyle name="20% - Accent4 2 2 7 2 2 2" xfId="8439"/>
    <cellStyle name="20% - Accent4 2 2 7 2 2 3" xfId="6942"/>
    <cellStyle name="20% - Accent4 2 2 7 2 3" xfId="8438"/>
    <cellStyle name="20% - Accent4 2 2 7 2 4" xfId="6941"/>
    <cellStyle name="20% - Accent4 2 2 7 3" xfId="3537"/>
    <cellStyle name="20% - Accent4 2 2 7 3 2" xfId="8440"/>
    <cellStyle name="20% - Accent4 2 2 7 3 3" xfId="6943"/>
    <cellStyle name="20% - Accent4 2 2 7 4" xfId="8437"/>
    <cellStyle name="20% - Accent4 2 2 7 5" xfId="6940"/>
    <cellStyle name="20% - Accent4 2 2 7 6" xfId="3534"/>
    <cellStyle name="20% - Accent4 2 2 8" xfId="2761"/>
    <cellStyle name="20% - Accent4 2 2 8 2" xfId="3539"/>
    <cellStyle name="20% - Accent4 2 2 8 2 2" xfId="8442"/>
    <cellStyle name="20% - Accent4 2 2 8 2 3" xfId="6945"/>
    <cellStyle name="20% - Accent4 2 2 8 3" xfId="8441"/>
    <cellStyle name="20% - Accent4 2 2 8 4" xfId="6944"/>
    <cellStyle name="20% - Accent4 2 2 8 5" xfId="3538"/>
    <cellStyle name="20% - Accent4 2 2 9" xfId="3540"/>
    <cellStyle name="20% - Accent4 2 2 9 2" xfId="8443"/>
    <cellStyle name="20% - Accent4 2 2 9 3" xfId="6946"/>
    <cellStyle name="20% - Accent4 2 3" xfId="327"/>
    <cellStyle name="20% - Accent4 2 3 2" xfId="1456"/>
    <cellStyle name="20% - Accent4 2 3 2 2" xfId="2084"/>
    <cellStyle name="20% - Accent4 2 3 2 3" xfId="2583"/>
    <cellStyle name="20% - Accent4 2 3 2 4" xfId="3057"/>
    <cellStyle name="20% - Accent4 2 3 3" xfId="1797"/>
    <cellStyle name="20% - Accent4 2 3 4" xfId="2346"/>
    <cellStyle name="20% - Accent4 2 3 5" xfId="2820"/>
    <cellStyle name="20% - Accent4 2 3 6" xfId="3541"/>
    <cellStyle name="20% - Accent4 2 4" xfId="591"/>
    <cellStyle name="20% - Accent4 2 5" xfId="745"/>
    <cellStyle name="20% - Accent4 2 6" xfId="859"/>
    <cellStyle name="20% - Accent4 2 6 2" xfId="1550"/>
    <cellStyle name="20% - Accent4 2 6 2 2" xfId="2152"/>
    <cellStyle name="20% - Accent4 2 6 2 3" xfId="2631"/>
    <cellStyle name="20% - Accent4 2 6 2 4" xfId="3105"/>
    <cellStyle name="20% - Accent4 2 6 3" xfId="1845"/>
    <cellStyle name="20% - Accent4 2 6 4" xfId="2394"/>
    <cellStyle name="20% - Accent4 2 6 5" xfId="2868"/>
    <cellStyle name="20% - Accent4 2 7" xfId="1293"/>
    <cellStyle name="20% - Accent4 2 7 2" xfId="1926"/>
    <cellStyle name="20% - Accent4 2 7 3" xfId="2475"/>
    <cellStyle name="20% - Accent4 2 7 4" xfId="2949"/>
    <cellStyle name="20% - Accent4 2 8" xfId="1689"/>
    <cellStyle name="20% - Accent4 2 9" xfId="2238"/>
    <cellStyle name="20% - Accent4 3" xfId="159"/>
    <cellStyle name="20% - Accent4 3 2" xfId="329"/>
    <cellStyle name="20% - Accent4 3 2 2" xfId="1458"/>
    <cellStyle name="20% - Accent4 3 2 2 2" xfId="2086"/>
    <cellStyle name="20% - Accent4 3 2 2 3" xfId="2585"/>
    <cellStyle name="20% - Accent4 3 2 2 4" xfId="3059"/>
    <cellStyle name="20% - Accent4 3 2 2 5" xfId="8445"/>
    <cellStyle name="20% - Accent4 3 2 3" xfId="1799"/>
    <cellStyle name="20% - Accent4 3 2 3 2" xfId="6948"/>
    <cellStyle name="20% - Accent4 3 2 4" xfId="2348"/>
    <cellStyle name="20% - Accent4 3 2 5" xfId="2822"/>
    <cellStyle name="20% - Accent4 3 2 6" xfId="3543"/>
    <cellStyle name="20% - Accent4 3 3" xfId="592"/>
    <cellStyle name="20% - Accent4 3 3 2" xfId="8444"/>
    <cellStyle name="20% - Accent4 3 4" xfId="861"/>
    <cellStyle name="20% - Accent4 3 4 2" xfId="6947"/>
    <cellStyle name="20% - Accent4 3 5" xfId="1329"/>
    <cellStyle name="20% - Accent4 3 5 2" xfId="1960"/>
    <cellStyle name="20% - Accent4 3 5 3" xfId="2509"/>
    <cellStyle name="20% - Accent4 3 5 4" xfId="2983"/>
    <cellStyle name="20% - Accent4 3 6" xfId="1723"/>
    <cellStyle name="20% - Accent4 3 7" xfId="2272"/>
    <cellStyle name="20% - Accent4 3 8" xfId="2746"/>
    <cellStyle name="20% - Accent4 3 9" xfId="3542"/>
    <cellStyle name="20% - Accent4 4" xfId="330"/>
    <cellStyle name="20% - Accent4 4 2" xfId="331"/>
    <cellStyle name="20% - Accent4 4 2 2" xfId="1460"/>
    <cellStyle name="20% - Accent4 4 2 2 2" xfId="2088"/>
    <cellStyle name="20% - Accent4 4 2 2 3" xfId="2587"/>
    <cellStyle name="20% - Accent4 4 2 2 4" xfId="3061"/>
    <cellStyle name="20% - Accent4 4 2 2 5" xfId="8447"/>
    <cellStyle name="20% - Accent4 4 2 3" xfId="1801"/>
    <cellStyle name="20% - Accent4 4 2 3 2" xfId="6950"/>
    <cellStyle name="20% - Accent4 4 2 4" xfId="2350"/>
    <cellStyle name="20% - Accent4 4 2 5" xfId="2824"/>
    <cellStyle name="20% - Accent4 4 2 6" xfId="3545"/>
    <cellStyle name="20% - Accent4 4 3" xfId="593"/>
    <cellStyle name="20% - Accent4 4 3 2" xfId="8446"/>
    <cellStyle name="20% - Accent4 4 4" xfId="1459"/>
    <cellStyle name="20% - Accent4 4 4 2" xfId="2087"/>
    <cellStyle name="20% - Accent4 4 4 3" xfId="2586"/>
    <cellStyle name="20% - Accent4 4 4 4" xfId="3060"/>
    <cellStyle name="20% - Accent4 4 4 5" xfId="6949"/>
    <cellStyle name="20% - Accent4 4 5" xfId="1800"/>
    <cellStyle name="20% - Accent4 4 6" xfId="2349"/>
    <cellStyle name="20% - Accent4 4 7" xfId="2823"/>
    <cellStyle name="20% - Accent4 4 8" xfId="3544"/>
    <cellStyle name="20% - Accent4 5" xfId="332"/>
    <cellStyle name="20% - Accent4 5 2" xfId="333"/>
    <cellStyle name="20% - Accent4 5 2 2" xfId="1462"/>
    <cellStyle name="20% - Accent4 5 2 2 2" xfId="2090"/>
    <cellStyle name="20% - Accent4 5 2 2 3" xfId="2589"/>
    <cellStyle name="20% - Accent4 5 2 2 4" xfId="3063"/>
    <cellStyle name="20% - Accent4 5 2 2 5" xfId="8449"/>
    <cellStyle name="20% - Accent4 5 2 3" xfId="1803"/>
    <cellStyle name="20% - Accent4 5 2 3 2" xfId="6952"/>
    <cellStyle name="20% - Accent4 5 2 4" xfId="2352"/>
    <cellStyle name="20% - Accent4 5 2 5" xfId="2826"/>
    <cellStyle name="20% - Accent4 5 2 6" xfId="3547"/>
    <cellStyle name="20% - Accent4 5 3" xfId="594"/>
    <cellStyle name="20% - Accent4 5 3 2" xfId="8448"/>
    <cellStyle name="20% - Accent4 5 4" xfId="1461"/>
    <cellStyle name="20% - Accent4 5 4 2" xfId="2089"/>
    <cellStyle name="20% - Accent4 5 4 3" xfId="2588"/>
    <cellStyle name="20% - Accent4 5 4 4" xfId="3062"/>
    <cellStyle name="20% - Accent4 5 4 5" xfId="6951"/>
    <cellStyle name="20% - Accent4 5 5" xfId="1802"/>
    <cellStyle name="20% - Accent4 5 6" xfId="2351"/>
    <cellStyle name="20% - Accent4 5 7" xfId="2825"/>
    <cellStyle name="20% - Accent4 5 8" xfId="3546"/>
    <cellStyle name="20% - Accent4 6" xfId="334"/>
    <cellStyle name="20% - Accent4 6 2" xfId="335"/>
    <cellStyle name="20% - Accent4 6 2 2" xfId="1464"/>
    <cellStyle name="20% - Accent4 6 2 2 2" xfId="2092"/>
    <cellStyle name="20% - Accent4 6 2 2 3" xfId="2591"/>
    <cellStyle name="20% - Accent4 6 2 2 4" xfId="3065"/>
    <cellStyle name="20% - Accent4 6 2 2 5" xfId="8451"/>
    <cellStyle name="20% - Accent4 6 2 3" xfId="1805"/>
    <cellStyle name="20% - Accent4 6 2 3 2" xfId="6954"/>
    <cellStyle name="20% - Accent4 6 2 4" xfId="2354"/>
    <cellStyle name="20% - Accent4 6 2 5" xfId="2828"/>
    <cellStyle name="20% - Accent4 6 2 6" xfId="3549"/>
    <cellStyle name="20% - Accent4 6 3" xfId="1463"/>
    <cellStyle name="20% - Accent4 6 3 2" xfId="2091"/>
    <cellStyle name="20% - Accent4 6 3 3" xfId="2590"/>
    <cellStyle name="20% - Accent4 6 3 4" xfId="3064"/>
    <cellStyle name="20% - Accent4 6 3 5" xfId="8450"/>
    <cellStyle name="20% - Accent4 6 4" xfId="1804"/>
    <cellStyle name="20% - Accent4 6 4 2" xfId="6953"/>
    <cellStyle name="20% - Accent4 6 5" xfId="2353"/>
    <cellStyle name="20% - Accent4 6 6" xfId="2827"/>
    <cellStyle name="20% - Accent4 6 7" xfId="3548"/>
    <cellStyle name="20% - Accent4 7" xfId="336"/>
    <cellStyle name="20% - Accent4 7 2" xfId="337"/>
    <cellStyle name="20% - Accent4 7 2 2" xfId="1466"/>
    <cellStyle name="20% - Accent4 7 2 2 2" xfId="2094"/>
    <cellStyle name="20% - Accent4 7 2 2 3" xfId="2593"/>
    <cellStyle name="20% - Accent4 7 2 2 4" xfId="3067"/>
    <cellStyle name="20% - Accent4 7 2 2 5" xfId="8453"/>
    <cellStyle name="20% - Accent4 7 2 3" xfId="1807"/>
    <cellStyle name="20% - Accent4 7 2 3 2" xfId="6956"/>
    <cellStyle name="20% - Accent4 7 2 4" xfId="2356"/>
    <cellStyle name="20% - Accent4 7 2 5" xfId="2830"/>
    <cellStyle name="20% - Accent4 7 2 6" xfId="3551"/>
    <cellStyle name="20% - Accent4 7 3" xfId="1465"/>
    <cellStyle name="20% - Accent4 7 3 2" xfId="2093"/>
    <cellStyle name="20% - Accent4 7 3 3" xfId="2592"/>
    <cellStyle name="20% - Accent4 7 3 4" xfId="3066"/>
    <cellStyle name="20% - Accent4 7 3 5" xfId="8452"/>
    <cellStyle name="20% - Accent4 7 4" xfId="1806"/>
    <cellStyle name="20% - Accent4 7 4 2" xfId="6955"/>
    <cellStyle name="20% - Accent4 7 5" xfId="2355"/>
    <cellStyle name="20% - Accent4 7 6" xfId="2829"/>
    <cellStyle name="20% - Accent4 7 7" xfId="3550"/>
    <cellStyle name="20% - Accent4 8" xfId="338"/>
    <cellStyle name="20% - Accent4 8 2" xfId="1467"/>
    <cellStyle name="20% - Accent4 8 2 2" xfId="2095"/>
    <cellStyle name="20% - Accent4 8 2 3" xfId="2594"/>
    <cellStyle name="20% - Accent4 8 2 4" xfId="3068"/>
    <cellStyle name="20% - Accent4 8 2 5" xfId="8454"/>
    <cellStyle name="20% - Accent4 8 3" xfId="1808"/>
    <cellStyle name="20% - Accent4 8 3 2" xfId="6957"/>
    <cellStyle name="20% - Accent4 8 4" xfId="2357"/>
    <cellStyle name="20% - Accent4 8 5" xfId="2831"/>
    <cellStyle name="20% - Accent4 8 6" xfId="3552"/>
    <cellStyle name="20% - Accent4 9" xfId="1056"/>
    <cellStyle name="20% - Accent4 9 2" xfId="1602"/>
    <cellStyle name="20% - Accent4 9 2 2" xfId="2193"/>
    <cellStyle name="20% - Accent4 9 2 3" xfId="2667"/>
    <cellStyle name="20% - Accent4 9 2 4" xfId="3141"/>
    <cellStyle name="20% - Accent4 9 3" xfId="1881"/>
    <cellStyle name="20% - Accent4 9 4" xfId="2430"/>
    <cellStyle name="20% - Accent4 9 5" xfId="2904"/>
    <cellStyle name="20% - Accent4 9 6" xfId="8209"/>
    <cellStyle name="20% - Accent5" xfId="211" builtinId="46" customBuiltin="1"/>
    <cellStyle name="20% - Accent5 10" xfId="3287"/>
    <cellStyle name="20% - Accent5 11" xfId="9736"/>
    <cellStyle name="20% - Accent5 2" xfId="26"/>
    <cellStyle name="20% - Accent5 2 10" xfId="3553"/>
    <cellStyle name="20% - Accent5 2 2" xfId="184"/>
    <cellStyle name="20% - Accent5 2 2 10" xfId="3555"/>
    <cellStyle name="20% - Accent5 2 2 10 2" xfId="8455"/>
    <cellStyle name="20% - Accent5 2 2 10 3" xfId="6958"/>
    <cellStyle name="20% - Accent5 2 2 11" xfId="3554"/>
    <cellStyle name="20% - Accent5 2 2 2" xfId="748"/>
    <cellStyle name="20% - Accent5 2 2 2 2" xfId="3557"/>
    <cellStyle name="20% - Accent5 2 2 2 2 2" xfId="3558"/>
    <cellStyle name="20% - Accent5 2 2 2 2 2 2" xfId="3559"/>
    <cellStyle name="20% - Accent5 2 2 2 2 2 2 2" xfId="8459"/>
    <cellStyle name="20% - Accent5 2 2 2 2 2 2 3" xfId="6962"/>
    <cellStyle name="20% - Accent5 2 2 2 2 2 3" xfId="8458"/>
    <cellStyle name="20% - Accent5 2 2 2 2 2 4" xfId="6961"/>
    <cellStyle name="20% - Accent5 2 2 2 2 3" xfId="3560"/>
    <cellStyle name="20% - Accent5 2 2 2 2 3 2" xfId="8460"/>
    <cellStyle name="20% - Accent5 2 2 2 2 3 3" xfId="6963"/>
    <cellStyle name="20% - Accent5 2 2 2 2 4" xfId="8457"/>
    <cellStyle name="20% - Accent5 2 2 2 2 5" xfId="6960"/>
    <cellStyle name="20% - Accent5 2 2 2 3" xfId="3561"/>
    <cellStyle name="20% - Accent5 2 2 2 3 2" xfId="3562"/>
    <cellStyle name="20% - Accent5 2 2 2 3 2 2" xfId="8462"/>
    <cellStyle name="20% - Accent5 2 2 2 3 2 3" xfId="6965"/>
    <cellStyle name="20% - Accent5 2 2 2 3 3" xfId="8461"/>
    <cellStyle name="20% - Accent5 2 2 2 3 4" xfId="6964"/>
    <cellStyle name="20% - Accent5 2 2 2 4" xfId="3563"/>
    <cellStyle name="20% - Accent5 2 2 2 4 2" xfId="8463"/>
    <cellStyle name="20% - Accent5 2 2 2 4 3" xfId="6966"/>
    <cellStyle name="20% - Accent5 2 2 2 5" xfId="3564"/>
    <cellStyle name="20% - Accent5 2 2 2 5 2" xfId="8464"/>
    <cellStyle name="20% - Accent5 2 2 2 5 3" xfId="6967"/>
    <cellStyle name="20% - Accent5 2 2 2 6" xfId="8456"/>
    <cellStyle name="20% - Accent5 2 2 2 7" xfId="6959"/>
    <cellStyle name="20% - Accent5 2 2 2 8" xfId="3556"/>
    <cellStyle name="20% - Accent5 2 2 3" xfId="863"/>
    <cellStyle name="20% - Accent5 2 2 3 2" xfId="3566"/>
    <cellStyle name="20% - Accent5 2 2 3 2 2" xfId="3567"/>
    <cellStyle name="20% - Accent5 2 2 3 2 2 2" xfId="3568"/>
    <cellStyle name="20% - Accent5 2 2 3 2 2 2 2" xfId="8468"/>
    <cellStyle name="20% - Accent5 2 2 3 2 2 2 3" xfId="6971"/>
    <cellStyle name="20% - Accent5 2 2 3 2 2 3" xfId="8467"/>
    <cellStyle name="20% - Accent5 2 2 3 2 2 4" xfId="6970"/>
    <cellStyle name="20% - Accent5 2 2 3 2 3" xfId="3569"/>
    <cellStyle name="20% - Accent5 2 2 3 2 3 2" xfId="8469"/>
    <cellStyle name="20% - Accent5 2 2 3 2 3 3" xfId="6972"/>
    <cellStyle name="20% - Accent5 2 2 3 2 4" xfId="8466"/>
    <cellStyle name="20% - Accent5 2 2 3 2 5" xfId="6969"/>
    <cellStyle name="20% - Accent5 2 2 3 3" xfId="3570"/>
    <cellStyle name="20% - Accent5 2 2 3 3 2" xfId="3571"/>
    <cellStyle name="20% - Accent5 2 2 3 3 2 2" xfId="8471"/>
    <cellStyle name="20% - Accent5 2 2 3 3 2 3" xfId="6974"/>
    <cellStyle name="20% - Accent5 2 2 3 3 3" xfId="8470"/>
    <cellStyle name="20% - Accent5 2 2 3 3 4" xfId="6973"/>
    <cellStyle name="20% - Accent5 2 2 3 4" xfId="3572"/>
    <cellStyle name="20% - Accent5 2 2 3 4 2" xfId="8472"/>
    <cellStyle name="20% - Accent5 2 2 3 4 3" xfId="6975"/>
    <cellStyle name="20% - Accent5 2 2 3 5" xfId="8465"/>
    <cellStyle name="20% - Accent5 2 2 3 6" xfId="6968"/>
    <cellStyle name="20% - Accent5 2 2 3 7" xfId="3565"/>
    <cellStyle name="20% - Accent5 2 2 4" xfId="1347"/>
    <cellStyle name="20% - Accent5 2 2 4 2" xfId="1978"/>
    <cellStyle name="20% - Accent5 2 2 4 2 2" xfId="3575"/>
    <cellStyle name="20% - Accent5 2 2 4 2 2 2" xfId="3576"/>
    <cellStyle name="20% - Accent5 2 2 4 2 2 2 2" xfId="8476"/>
    <cellStyle name="20% - Accent5 2 2 4 2 2 2 3" xfId="6979"/>
    <cellStyle name="20% - Accent5 2 2 4 2 2 3" xfId="8475"/>
    <cellStyle name="20% - Accent5 2 2 4 2 2 4" xfId="6978"/>
    <cellStyle name="20% - Accent5 2 2 4 2 3" xfId="3577"/>
    <cellStyle name="20% - Accent5 2 2 4 2 3 2" xfId="8477"/>
    <cellStyle name="20% - Accent5 2 2 4 2 3 3" xfId="6980"/>
    <cellStyle name="20% - Accent5 2 2 4 2 4" xfId="8474"/>
    <cellStyle name="20% - Accent5 2 2 4 2 5" xfId="6977"/>
    <cellStyle name="20% - Accent5 2 2 4 2 6" xfId="3574"/>
    <cellStyle name="20% - Accent5 2 2 4 3" xfId="2526"/>
    <cellStyle name="20% - Accent5 2 2 4 3 2" xfId="3579"/>
    <cellStyle name="20% - Accent5 2 2 4 3 2 2" xfId="8479"/>
    <cellStyle name="20% - Accent5 2 2 4 3 2 3" xfId="6982"/>
    <cellStyle name="20% - Accent5 2 2 4 3 3" xfId="8478"/>
    <cellStyle name="20% - Accent5 2 2 4 3 4" xfId="6981"/>
    <cellStyle name="20% - Accent5 2 2 4 3 5" xfId="3578"/>
    <cellStyle name="20% - Accent5 2 2 4 4" xfId="3000"/>
    <cellStyle name="20% - Accent5 2 2 4 4 2" xfId="8480"/>
    <cellStyle name="20% - Accent5 2 2 4 4 3" xfId="6983"/>
    <cellStyle name="20% - Accent5 2 2 4 4 4" xfId="3580"/>
    <cellStyle name="20% - Accent5 2 2 4 5" xfId="8473"/>
    <cellStyle name="20% - Accent5 2 2 4 6" xfId="6976"/>
    <cellStyle name="20% - Accent5 2 2 4 7" xfId="3573"/>
    <cellStyle name="20% - Accent5 2 2 5" xfId="1740"/>
    <cellStyle name="20% - Accent5 2 2 5 2" xfId="3582"/>
    <cellStyle name="20% - Accent5 2 2 5 2 2" xfId="3583"/>
    <cellStyle name="20% - Accent5 2 2 5 2 2 2" xfId="3584"/>
    <cellStyle name="20% - Accent5 2 2 5 2 2 2 2" xfId="8484"/>
    <cellStyle name="20% - Accent5 2 2 5 2 2 2 3" xfId="6987"/>
    <cellStyle name="20% - Accent5 2 2 5 2 2 3" xfId="8483"/>
    <cellStyle name="20% - Accent5 2 2 5 2 2 4" xfId="6986"/>
    <cellStyle name="20% - Accent5 2 2 5 2 3" xfId="3585"/>
    <cellStyle name="20% - Accent5 2 2 5 2 3 2" xfId="8485"/>
    <cellStyle name="20% - Accent5 2 2 5 2 3 3" xfId="6988"/>
    <cellStyle name="20% - Accent5 2 2 5 2 4" xfId="8482"/>
    <cellStyle name="20% - Accent5 2 2 5 2 5" xfId="6985"/>
    <cellStyle name="20% - Accent5 2 2 5 3" xfId="3586"/>
    <cellStyle name="20% - Accent5 2 2 5 3 2" xfId="3587"/>
    <cellStyle name="20% - Accent5 2 2 5 3 2 2" xfId="8487"/>
    <cellStyle name="20% - Accent5 2 2 5 3 2 3" xfId="6990"/>
    <cellStyle name="20% - Accent5 2 2 5 3 3" xfId="8486"/>
    <cellStyle name="20% - Accent5 2 2 5 3 4" xfId="6989"/>
    <cellStyle name="20% - Accent5 2 2 5 4" xfId="3588"/>
    <cellStyle name="20% - Accent5 2 2 5 4 2" xfId="8488"/>
    <cellStyle name="20% - Accent5 2 2 5 4 3" xfId="6991"/>
    <cellStyle name="20% - Accent5 2 2 5 5" xfId="8481"/>
    <cellStyle name="20% - Accent5 2 2 5 6" xfId="6984"/>
    <cellStyle name="20% - Accent5 2 2 5 7" xfId="3581"/>
    <cellStyle name="20% - Accent5 2 2 6" xfId="2289"/>
    <cellStyle name="20% - Accent5 2 2 6 2" xfId="3590"/>
    <cellStyle name="20% - Accent5 2 2 6 2 2" xfId="3591"/>
    <cellStyle name="20% - Accent5 2 2 6 2 2 2" xfId="3592"/>
    <cellStyle name="20% - Accent5 2 2 6 2 2 2 2" xfId="8492"/>
    <cellStyle name="20% - Accent5 2 2 6 2 2 2 3" xfId="6995"/>
    <cellStyle name="20% - Accent5 2 2 6 2 2 3" xfId="8491"/>
    <cellStyle name="20% - Accent5 2 2 6 2 2 4" xfId="6994"/>
    <cellStyle name="20% - Accent5 2 2 6 2 3" xfId="3593"/>
    <cellStyle name="20% - Accent5 2 2 6 2 3 2" xfId="8493"/>
    <cellStyle name="20% - Accent5 2 2 6 2 3 3" xfId="6996"/>
    <cellStyle name="20% - Accent5 2 2 6 2 4" xfId="8490"/>
    <cellStyle name="20% - Accent5 2 2 6 2 5" xfId="6993"/>
    <cellStyle name="20% - Accent5 2 2 6 3" xfId="3594"/>
    <cellStyle name="20% - Accent5 2 2 6 3 2" xfId="3595"/>
    <cellStyle name="20% - Accent5 2 2 6 3 2 2" xfId="8495"/>
    <cellStyle name="20% - Accent5 2 2 6 3 2 3" xfId="6998"/>
    <cellStyle name="20% - Accent5 2 2 6 3 3" xfId="8494"/>
    <cellStyle name="20% - Accent5 2 2 6 3 4" xfId="6997"/>
    <cellStyle name="20% - Accent5 2 2 6 4" xfId="3596"/>
    <cellStyle name="20% - Accent5 2 2 6 4 2" xfId="8496"/>
    <cellStyle name="20% - Accent5 2 2 6 4 3" xfId="6999"/>
    <cellStyle name="20% - Accent5 2 2 6 5" xfId="8489"/>
    <cellStyle name="20% - Accent5 2 2 6 6" xfId="6992"/>
    <cellStyle name="20% - Accent5 2 2 6 7" xfId="3589"/>
    <cellStyle name="20% - Accent5 2 2 7" xfId="2763"/>
    <cellStyle name="20% - Accent5 2 2 7 2" xfId="3598"/>
    <cellStyle name="20% - Accent5 2 2 7 2 2" xfId="3599"/>
    <cellStyle name="20% - Accent5 2 2 7 2 2 2" xfId="8499"/>
    <cellStyle name="20% - Accent5 2 2 7 2 2 3" xfId="7002"/>
    <cellStyle name="20% - Accent5 2 2 7 2 3" xfId="8498"/>
    <cellStyle name="20% - Accent5 2 2 7 2 4" xfId="7001"/>
    <cellStyle name="20% - Accent5 2 2 7 3" xfId="3600"/>
    <cellStyle name="20% - Accent5 2 2 7 3 2" xfId="8500"/>
    <cellStyle name="20% - Accent5 2 2 7 3 3" xfId="7003"/>
    <cellStyle name="20% - Accent5 2 2 7 4" xfId="8497"/>
    <cellStyle name="20% - Accent5 2 2 7 5" xfId="7000"/>
    <cellStyle name="20% - Accent5 2 2 7 6" xfId="3597"/>
    <cellStyle name="20% - Accent5 2 2 8" xfId="3601"/>
    <cellStyle name="20% - Accent5 2 2 8 2" xfId="3602"/>
    <cellStyle name="20% - Accent5 2 2 8 2 2" xfId="8502"/>
    <cellStyle name="20% - Accent5 2 2 8 2 3" xfId="7005"/>
    <cellStyle name="20% - Accent5 2 2 8 3" xfId="8501"/>
    <cellStyle name="20% - Accent5 2 2 8 4" xfId="7004"/>
    <cellStyle name="20% - Accent5 2 2 9" xfId="3603"/>
    <cellStyle name="20% - Accent5 2 2 9 2" xfId="8503"/>
    <cellStyle name="20% - Accent5 2 2 9 3" xfId="7006"/>
    <cellStyle name="20% - Accent5 2 3" xfId="595"/>
    <cellStyle name="20% - Accent5 2 3 2" xfId="3604"/>
    <cellStyle name="20% - Accent5 2 4" xfId="747"/>
    <cellStyle name="20% - Accent5 2 5" xfId="862"/>
    <cellStyle name="20% - Accent5 2 5 2" xfId="1551"/>
    <cellStyle name="20% - Accent5 2 5 2 2" xfId="2153"/>
    <cellStyle name="20% - Accent5 2 5 2 3" xfId="2632"/>
    <cellStyle name="20% - Accent5 2 5 2 4" xfId="3106"/>
    <cellStyle name="20% - Accent5 2 5 3" xfId="1846"/>
    <cellStyle name="20% - Accent5 2 5 4" xfId="2395"/>
    <cellStyle name="20% - Accent5 2 5 5" xfId="2869"/>
    <cellStyle name="20% - Accent5 2 6" xfId="1295"/>
    <cellStyle name="20% - Accent5 2 6 2" xfId="1928"/>
    <cellStyle name="20% - Accent5 2 6 3" xfId="2477"/>
    <cellStyle name="20% - Accent5 2 6 4" xfId="2951"/>
    <cellStyle name="20% - Accent5 2 7" xfId="1691"/>
    <cellStyle name="20% - Accent5 2 8" xfId="2240"/>
    <cellStyle name="20% - Accent5 2 9" xfId="2714"/>
    <cellStyle name="20% - Accent5 3" xfId="163"/>
    <cellStyle name="20% - Accent5 3 2" xfId="596"/>
    <cellStyle name="20% - Accent5 3 2 2" xfId="8504"/>
    <cellStyle name="20% - Accent5 3 3" xfId="864"/>
    <cellStyle name="20% - Accent5 3 3 2" xfId="7007"/>
    <cellStyle name="20% - Accent5 3 4" xfId="1331"/>
    <cellStyle name="20% - Accent5 3 4 2" xfId="1962"/>
    <cellStyle name="20% - Accent5 3 4 3" xfId="2511"/>
    <cellStyle name="20% - Accent5 3 4 4" xfId="2985"/>
    <cellStyle name="20% - Accent5 3 5" xfId="1725"/>
    <cellStyle name="20% - Accent5 3 6" xfId="2274"/>
    <cellStyle name="20% - Accent5 3 7" xfId="2748"/>
    <cellStyle name="20% - Accent5 3 8" xfId="3605"/>
    <cellStyle name="20% - Accent5 4" xfId="597"/>
    <cellStyle name="20% - Accent5 4 2" xfId="8211"/>
    <cellStyle name="20% - Accent5 5" xfId="598"/>
    <cellStyle name="20% - Accent5 5 2" xfId="6714"/>
    <cellStyle name="20% - Accent5 6" xfId="1057"/>
    <cellStyle name="20% - Accent5 6 2" xfId="1603"/>
    <cellStyle name="20% - Accent5 6 2 2" xfId="2194"/>
    <cellStyle name="20% - Accent5 6 2 3" xfId="2668"/>
    <cellStyle name="20% - Accent5 6 2 4" xfId="3142"/>
    <cellStyle name="20% - Accent5 6 3" xfId="1882"/>
    <cellStyle name="20% - Accent5 6 4" xfId="2431"/>
    <cellStyle name="20% - Accent5 6 5" xfId="2905"/>
    <cellStyle name="20% - Accent5 7" xfId="1075"/>
    <cellStyle name="20% - Accent5 7 2" xfId="1621"/>
    <cellStyle name="20% - Accent5 7 2 2" xfId="2212"/>
    <cellStyle name="20% - Accent5 7 2 3" xfId="2686"/>
    <cellStyle name="20% - Accent5 7 2 4" xfId="3160"/>
    <cellStyle name="20% - Accent5 7 3" xfId="1900"/>
    <cellStyle name="20% - Accent5 7 4" xfId="2449"/>
    <cellStyle name="20% - Accent5 7 5" xfId="2923"/>
    <cellStyle name="20% - Accent5 8" xfId="1106"/>
    <cellStyle name="20% - Accent5 8 2" xfId="1637"/>
    <cellStyle name="20% - Accent5 8 2 2" xfId="2225"/>
    <cellStyle name="20% - Accent5 8 2 3" xfId="2699"/>
    <cellStyle name="20% - Accent5 8 2 4" xfId="3173"/>
    <cellStyle name="20% - Accent5 8 3" xfId="1913"/>
    <cellStyle name="20% - Accent5 8 4" xfId="2462"/>
    <cellStyle name="20% - Accent5 8 5" xfId="2936"/>
    <cellStyle name="20% - Accent5 9" xfId="3256"/>
    <cellStyle name="20% - Accent6" xfId="212" builtinId="50" customBuiltin="1"/>
    <cellStyle name="20% - Accent6 10" xfId="3289"/>
    <cellStyle name="20% - Accent6 11" xfId="9739"/>
    <cellStyle name="20% - Accent6 2" xfId="28"/>
    <cellStyle name="20% - Accent6 2 10" xfId="3606"/>
    <cellStyle name="20% - Accent6 2 2" xfId="186"/>
    <cellStyle name="20% - Accent6 2 2 10" xfId="3608"/>
    <cellStyle name="20% - Accent6 2 2 10 2" xfId="8505"/>
    <cellStyle name="20% - Accent6 2 2 10 3" xfId="7008"/>
    <cellStyle name="20% - Accent6 2 2 11" xfId="3607"/>
    <cellStyle name="20% - Accent6 2 2 2" xfId="750"/>
    <cellStyle name="20% - Accent6 2 2 2 2" xfId="3610"/>
    <cellStyle name="20% - Accent6 2 2 2 2 2" xfId="3611"/>
    <cellStyle name="20% - Accent6 2 2 2 2 2 2" xfId="3612"/>
    <cellStyle name="20% - Accent6 2 2 2 2 2 2 2" xfId="8509"/>
    <cellStyle name="20% - Accent6 2 2 2 2 2 2 3" xfId="7012"/>
    <cellStyle name="20% - Accent6 2 2 2 2 2 3" xfId="8508"/>
    <cellStyle name="20% - Accent6 2 2 2 2 2 4" xfId="7011"/>
    <cellStyle name="20% - Accent6 2 2 2 2 3" xfId="3613"/>
    <cellStyle name="20% - Accent6 2 2 2 2 3 2" xfId="8510"/>
    <cellStyle name="20% - Accent6 2 2 2 2 3 3" xfId="7013"/>
    <cellStyle name="20% - Accent6 2 2 2 2 4" xfId="8507"/>
    <cellStyle name="20% - Accent6 2 2 2 2 5" xfId="7010"/>
    <cellStyle name="20% - Accent6 2 2 2 3" xfId="3614"/>
    <cellStyle name="20% - Accent6 2 2 2 3 2" xfId="3615"/>
    <cellStyle name="20% - Accent6 2 2 2 3 2 2" xfId="8512"/>
    <cellStyle name="20% - Accent6 2 2 2 3 2 3" xfId="7015"/>
    <cellStyle name="20% - Accent6 2 2 2 3 3" xfId="8511"/>
    <cellStyle name="20% - Accent6 2 2 2 3 4" xfId="7014"/>
    <cellStyle name="20% - Accent6 2 2 2 4" xfId="3616"/>
    <cellStyle name="20% - Accent6 2 2 2 4 2" xfId="8513"/>
    <cellStyle name="20% - Accent6 2 2 2 4 3" xfId="7016"/>
    <cellStyle name="20% - Accent6 2 2 2 5" xfId="3617"/>
    <cellStyle name="20% - Accent6 2 2 2 5 2" xfId="8514"/>
    <cellStyle name="20% - Accent6 2 2 2 5 3" xfId="7017"/>
    <cellStyle name="20% - Accent6 2 2 2 6" xfId="8506"/>
    <cellStyle name="20% - Accent6 2 2 2 7" xfId="7009"/>
    <cellStyle name="20% - Accent6 2 2 2 8" xfId="3609"/>
    <cellStyle name="20% - Accent6 2 2 3" xfId="866"/>
    <cellStyle name="20% - Accent6 2 2 3 2" xfId="3619"/>
    <cellStyle name="20% - Accent6 2 2 3 2 2" xfId="3620"/>
    <cellStyle name="20% - Accent6 2 2 3 2 2 2" xfId="3621"/>
    <cellStyle name="20% - Accent6 2 2 3 2 2 2 2" xfId="8518"/>
    <cellStyle name="20% - Accent6 2 2 3 2 2 2 3" xfId="7021"/>
    <cellStyle name="20% - Accent6 2 2 3 2 2 3" xfId="8517"/>
    <cellStyle name="20% - Accent6 2 2 3 2 2 4" xfId="7020"/>
    <cellStyle name="20% - Accent6 2 2 3 2 3" xfId="3622"/>
    <cellStyle name="20% - Accent6 2 2 3 2 3 2" xfId="8519"/>
    <cellStyle name="20% - Accent6 2 2 3 2 3 3" xfId="7022"/>
    <cellStyle name="20% - Accent6 2 2 3 2 4" xfId="8516"/>
    <cellStyle name="20% - Accent6 2 2 3 2 5" xfId="7019"/>
    <cellStyle name="20% - Accent6 2 2 3 3" xfId="3623"/>
    <cellStyle name="20% - Accent6 2 2 3 3 2" xfId="3624"/>
    <cellStyle name="20% - Accent6 2 2 3 3 2 2" xfId="8521"/>
    <cellStyle name="20% - Accent6 2 2 3 3 2 3" xfId="7024"/>
    <cellStyle name="20% - Accent6 2 2 3 3 3" xfId="8520"/>
    <cellStyle name="20% - Accent6 2 2 3 3 4" xfId="7023"/>
    <cellStyle name="20% - Accent6 2 2 3 4" xfId="3625"/>
    <cellStyle name="20% - Accent6 2 2 3 4 2" xfId="8522"/>
    <cellStyle name="20% - Accent6 2 2 3 4 3" xfId="7025"/>
    <cellStyle name="20% - Accent6 2 2 3 5" xfId="8515"/>
    <cellStyle name="20% - Accent6 2 2 3 6" xfId="7018"/>
    <cellStyle name="20% - Accent6 2 2 3 7" xfId="3618"/>
    <cellStyle name="20% - Accent6 2 2 4" xfId="1349"/>
    <cellStyle name="20% - Accent6 2 2 4 2" xfId="1980"/>
    <cellStyle name="20% - Accent6 2 2 4 2 2" xfId="3628"/>
    <cellStyle name="20% - Accent6 2 2 4 2 2 2" xfId="3629"/>
    <cellStyle name="20% - Accent6 2 2 4 2 2 2 2" xfId="8526"/>
    <cellStyle name="20% - Accent6 2 2 4 2 2 2 3" xfId="7029"/>
    <cellStyle name="20% - Accent6 2 2 4 2 2 3" xfId="8525"/>
    <cellStyle name="20% - Accent6 2 2 4 2 2 4" xfId="7028"/>
    <cellStyle name="20% - Accent6 2 2 4 2 3" xfId="3630"/>
    <cellStyle name="20% - Accent6 2 2 4 2 3 2" xfId="8527"/>
    <cellStyle name="20% - Accent6 2 2 4 2 3 3" xfId="7030"/>
    <cellStyle name="20% - Accent6 2 2 4 2 4" xfId="8524"/>
    <cellStyle name="20% - Accent6 2 2 4 2 5" xfId="7027"/>
    <cellStyle name="20% - Accent6 2 2 4 2 6" xfId="3627"/>
    <cellStyle name="20% - Accent6 2 2 4 3" xfId="2528"/>
    <cellStyle name="20% - Accent6 2 2 4 3 2" xfId="3632"/>
    <cellStyle name="20% - Accent6 2 2 4 3 2 2" xfId="8529"/>
    <cellStyle name="20% - Accent6 2 2 4 3 2 3" xfId="7032"/>
    <cellStyle name="20% - Accent6 2 2 4 3 3" xfId="8528"/>
    <cellStyle name="20% - Accent6 2 2 4 3 4" xfId="7031"/>
    <cellStyle name="20% - Accent6 2 2 4 3 5" xfId="3631"/>
    <cellStyle name="20% - Accent6 2 2 4 4" xfId="3002"/>
    <cellStyle name="20% - Accent6 2 2 4 4 2" xfId="8530"/>
    <cellStyle name="20% - Accent6 2 2 4 4 3" xfId="7033"/>
    <cellStyle name="20% - Accent6 2 2 4 4 4" xfId="3633"/>
    <cellStyle name="20% - Accent6 2 2 4 5" xfId="8523"/>
    <cellStyle name="20% - Accent6 2 2 4 6" xfId="7026"/>
    <cellStyle name="20% - Accent6 2 2 4 7" xfId="3626"/>
    <cellStyle name="20% - Accent6 2 2 5" xfId="1742"/>
    <cellStyle name="20% - Accent6 2 2 5 2" xfId="3635"/>
    <cellStyle name="20% - Accent6 2 2 5 2 2" xfId="3636"/>
    <cellStyle name="20% - Accent6 2 2 5 2 2 2" xfId="3637"/>
    <cellStyle name="20% - Accent6 2 2 5 2 2 2 2" xfId="8534"/>
    <cellStyle name="20% - Accent6 2 2 5 2 2 2 3" xfId="7037"/>
    <cellStyle name="20% - Accent6 2 2 5 2 2 3" xfId="8533"/>
    <cellStyle name="20% - Accent6 2 2 5 2 2 4" xfId="7036"/>
    <cellStyle name="20% - Accent6 2 2 5 2 3" xfId="3638"/>
    <cellStyle name="20% - Accent6 2 2 5 2 3 2" xfId="8535"/>
    <cellStyle name="20% - Accent6 2 2 5 2 3 3" xfId="7038"/>
    <cellStyle name="20% - Accent6 2 2 5 2 4" xfId="8532"/>
    <cellStyle name="20% - Accent6 2 2 5 2 5" xfId="7035"/>
    <cellStyle name="20% - Accent6 2 2 5 3" xfId="3639"/>
    <cellStyle name="20% - Accent6 2 2 5 3 2" xfId="3640"/>
    <cellStyle name="20% - Accent6 2 2 5 3 2 2" xfId="8537"/>
    <cellStyle name="20% - Accent6 2 2 5 3 2 3" xfId="7040"/>
    <cellStyle name="20% - Accent6 2 2 5 3 3" xfId="8536"/>
    <cellStyle name="20% - Accent6 2 2 5 3 4" xfId="7039"/>
    <cellStyle name="20% - Accent6 2 2 5 4" xfId="3641"/>
    <cellStyle name="20% - Accent6 2 2 5 4 2" xfId="8538"/>
    <cellStyle name="20% - Accent6 2 2 5 4 3" xfId="7041"/>
    <cellStyle name="20% - Accent6 2 2 5 5" xfId="8531"/>
    <cellStyle name="20% - Accent6 2 2 5 6" xfId="7034"/>
    <cellStyle name="20% - Accent6 2 2 5 7" xfId="3634"/>
    <cellStyle name="20% - Accent6 2 2 6" xfId="2291"/>
    <cellStyle name="20% - Accent6 2 2 6 2" xfId="3643"/>
    <cellStyle name="20% - Accent6 2 2 6 2 2" xfId="3644"/>
    <cellStyle name="20% - Accent6 2 2 6 2 2 2" xfId="3645"/>
    <cellStyle name="20% - Accent6 2 2 6 2 2 2 2" xfId="8542"/>
    <cellStyle name="20% - Accent6 2 2 6 2 2 2 3" xfId="7045"/>
    <cellStyle name="20% - Accent6 2 2 6 2 2 3" xfId="8541"/>
    <cellStyle name="20% - Accent6 2 2 6 2 2 4" xfId="7044"/>
    <cellStyle name="20% - Accent6 2 2 6 2 3" xfId="3646"/>
    <cellStyle name="20% - Accent6 2 2 6 2 3 2" xfId="8543"/>
    <cellStyle name="20% - Accent6 2 2 6 2 3 3" xfId="7046"/>
    <cellStyle name="20% - Accent6 2 2 6 2 4" xfId="8540"/>
    <cellStyle name="20% - Accent6 2 2 6 2 5" xfId="7043"/>
    <cellStyle name="20% - Accent6 2 2 6 3" xfId="3647"/>
    <cellStyle name="20% - Accent6 2 2 6 3 2" xfId="3648"/>
    <cellStyle name="20% - Accent6 2 2 6 3 2 2" xfId="8545"/>
    <cellStyle name="20% - Accent6 2 2 6 3 2 3" xfId="7048"/>
    <cellStyle name="20% - Accent6 2 2 6 3 3" xfId="8544"/>
    <cellStyle name="20% - Accent6 2 2 6 3 4" xfId="7047"/>
    <cellStyle name="20% - Accent6 2 2 6 4" xfId="3649"/>
    <cellStyle name="20% - Accent6 2 2 6 4 2" xfId="8546"/>
    <cellStyle name="20% - Accent6 2 2 6 4 3" xfId="7049"/>
    <cellStyle name="20% - Accent6 2 2 6 5" xfId="8539"/>
    <cellStyle name="20% - Accent6 2 2 6 6" xfId="7042"/>
    <cellStyle name="20% - Accent6 2 2 6 7" xfId="3642"/>
    <cellStyle name="20% - Accent6 2 2 7" xfId="2765"/>
    <cellStyle name="20% - Accent6 2 2 7 2" xfId="3651"/>
    <cellStyle name="20% - Accent6 2 2 7 2 2" xfId="3652"/>
    <cellStyle name="20% - Accent6 2 2 7 2 2 2" xfId="8549"/>
    <cellStyle name="20% - Accent6 2 2 7 2 2 3" xfId="7052"/>
    <cellStyle name="20% - Accent6 2 2 7 2 3" xfId="8548"/>
    <cellStyle name="20% - Accent6 2 2 7 2 4" xfId="7051"/>
    <cellStyle name="20% - Accent6 2 2 7 3" xfId="3653"/>
    <cellStyle name="20% - Accent6 2 2 7 3 2" xfId="8550"/>
    <cellStyle name="20% - Accent6 2 2 7 3 3" xfId="7053"/>
    <cellStyle name="20% - Accent6 2 2 7 4" xfId="8547"/>
    <cellStyle name="20% - Accent6 2 2 7 5" xfId="7050"/>
    <cellStyle name="20% - Accent6 2 2 7 6" xfId="3650"/>
    <cellStyle name="20% - Accent6 2 2 8" xfId="3654"/>
    <cellStyle name="20% - Accent6 2 2 8 2" xfId="3655"/>
    <cellStyle name="20% - Accent6 2 2 8 2 2" xfId="8552"/>
    <cellStyle name="20% - Accent6 2 2 8 2 3" xfId="7055"/>
    <cellStyle name="20% - Accent6 2 2 8 3" xfId="8551"/>
    <cellStyle name="20% - Accent6 2 2 8 4" xfId="7054"/>
    <cellStyle name="20% - Accent6 2 2 9" xfId="3656"/>
    <cellStyle name="20% - Accent6 2 2 9 2" xfId="8553"/>
    <cellStyle name="20% - Accent6 2 2 9 3" xfId="7056"/>
    <cellStyle name="20% - Accent6 2 3" xfId="599"/>
    <cellStyle name="20% - Accent6 2 3 2" xfId="3657"/>
    <cellStyle name="20% - Accent6 2 4" xfId="749"/>
    <cellStyle name="20% - Accent6 2 5" xfId="865"/>
    <cellStyle name="20% - Accent6 2 5 2" xfId="1552"/>
    <cellStyle name="20% - Accent6 2 5 2 2" xfId="2154"/>
    <cellStyle name="20% - Accent6 2 5 2 3" xfId="2633"/>
    <cellStyle name="20% - Accent6 2 5 2 4" xfId="3107"/>
    <cellStyle name="20% - Accent6 2 5 3" xfId="1847"/>
    <cellStyle name="20% - Accent6 2 5 4" xfId="2396"/>
    <cellStyle name="20% - Accent6 2 5 5" xfId="2870"/>
    <cellStyle name="20% - Accent6 2 6" xfId="1297"/>
    <cellStyle name="20% - Accent6 2 6 2" xfId="1930"/>
    <cellStyle name="20% - Accent6 2 6 3" xfId="2479"/>
    <cellStyle name="20% - Accent6 2 6 4" xfId="2953"/>
    <cellStyle name="20% - Accent6 2 7" xfId="1693"/>
    <cellStyle name="20% - Accent6 2 8" xfId="2242"/>
    <cellStyle name="20% - Accent6 2 9" xfId="2716"/>
    <cellStyle name="20% - Accent6 3" xfId="167"/>
    <cellStyle name="20% - Accent6 3 2" xfId="600"/>
    <cellStyle name="20% - Accent6 3 2 2" xfId="8554"/>
    <cellStyle name="20% - Accent6 3 3" xfId="867"/>
    <cellStyle name="20% - Accent6 3 3 2" xfId="7057"/>
    <cellStyle name="20% - Accent6 3 4" xfId="1333"/>
    <cellStyle name="20% - Accent6 3 4 2" xfId="1964"/>
    <cellStyle name="20% - Accent6 3 4 3" xfId="2513"/>
    <cellStyle name="20% - Accent6 3 4 4" xfId="2987"/>
    <cellStyle name="20% - Accent6 3 5" xfId="1727"/>
    <cellStyle name="20% - Accent6 3 6" xfId="2276"/>
    <cellStyle name="20% - Accent6 3 7" xfId="2750"/>
    <cellStyle name="20% - Accent6 3 8" xfId="3658"/>
    <cellStyle name="20% - Accent6 4" xfId="601"/>
    <cellStyle name="20% - Accent6 4 2" xfId="8213"/>
    <cellStyle name="20% - Accent6 5" xfId="602"/>
    <cellStyle name="20% - Accent6 5 2" xfId="6716"/>
    <cellStyle name="20% - Accent6 6" xfId="1058"/>
    <cellStyle name="20% - Accent6 6 2" xfId="1604"/>
    <cellStyle name="20% - Accent6 6 2 2" xfId="2195"/>
    <cellStyle name="20% - Accent6 6 2 3" xfId="2669"/>
    <cellStyle name="20% - Accent6 6 2 4" xfId="3143"/>
    <cellStyle name="20% - Accent6 6 3" xfId="1883"/>
    <cellStyle name="20% - Accent6 6 4" xfId="2432"/>
    <cellStyle name="20% - Accent6 6 5" xfId="2906"/>
    <cellStyle name="20% - Accent6 7" xfId="1077"/>
    <cellStyle name="20% - Accent6 7 2" xfId="1623"/>
    <cellStyle name="20% - Accent6 7 2 2" xfId="2214"/>
    <cellStyle name="20% - Accent6 7 2 3" xfId="2688"/>
    <cellStyle name="20% - Accent6 7 2 4" xfId="3162"/>
    <cellStyle name="20% - Accent6 7 3" xfId="1902"/>
    <cellStyle name="20% - Accent6 7 4" xfId="2451"/>
    <cellStyle name="20% - Accent6 7 5" xfId="2925"/>
    <cellStyle name="20% - Accent6 8" xfId="1108"/>
    <cellStyle name="20% - Accent6 8 2" xfId="1639"/>
    <cellStyle name="20% - Accent6 8 2 2" xfId="2227"/>
    <cellStyle name="20% - Accent6 8 2 3" xfId="2701"/>
    <cellStyle name="20% - Accent6 8 2 4" xfId="3175"/>
    <cellStyle name="20% - Accent6 8 3" xfId="1915"/>
    <cellStyle name="20% - Accent6 8 4" xfId="2464"/>
    <cellStyle name="20% - Accent6 8 5" xfId="2938"/>
    <cellStyle name="20% - Accent6 9" xfId="3257"/>
    <cellStyle name="20% - Акцент1" xfId="3180"/>
    <cellStyle name="20% - Акцент1 2" xfId="339"/>
    <cellStyle name="20% — акцент1 2" xfId="34"/>
    <cellStyle name="20% — акцент1 2 2" xfId="191"/>
    <cellStyle name="20% — акцент1 2 2 2" xfId="1354"/>
    <cellStyle name="20% — акцент1 2 2 2 2" xfId="1985"/>
    <cellStyle name="20% — акцент1 2 2 2 3" xfId="2533"/>
    <cellStyle name="20% — акцент1 2 2 2 4" xfId="3007"/>
    <cellStyle name="20% — акцент1 2 2 3" xfId="1747"/>
    <cellStyle name="20% — акцент1 2 2 4" xfId="2296"/>
    <cellStyle name="20% — акцент1 2 2 5" xfId="2770"/>
    <cellStyle name="20% — акцент1 2 3" xfId="868"/>
    <cellStyle name="20% — акцент1 2 3 2" xfId="1553"/>
    <cellStyle name="20% — акцент1 2 3 2 2" xfId="2155"/>
    <cellStyle name="20% — акцент1 2 3 2 3" xfId="2634"/>
    <cellStyle name="20% — акцент1 2 3 2 4" xfId="3108"/>
    <cellStyle name="20% — акцент1 2 3 3" xfId="1848"/>
    <cellStyle name="20% — акцент1 2 3 4" xfId="2397"/>
    <cellStyle name="20% — акцент1 2 3 5" xfId="2871"/>
    <cellStyle name="20% — акцент1 2 4" xfId="1303"/>
    <cellStyle name="20% — акцент1 2 4 2" xfId="1935"/>
    <cellStyle name="20% — акцент1 2 4 3" xfId="2484"/>
    <cellStyle name="20% — акцент1 2 4 4" xfId="2958"/>
    <cellStyle name="20% — акцент1 2 5" xfId="1698"/>
    <cellStyle name="20% — акцент1 2 6" xfId="2247"/>
    <cellStyle name="20% — акцент1 2 7" xfId="2721"/>
    <cellStyle name="20% - Акцент2" xfId="3181"/>
    <cellStyle name="20% - Акцент2 2" xfId="340"/>
    <cellStyle name="20% — акцент2 2" xfId="36"/>
    <cellStyle name="20% — акцент2 2 2" xfId="193"/>
    <cellStyle name="20% — акцент2 2 2 2" xfId="1356"/>
    <cellStyle name="20% — акцент2 2 2 2 2" xfId="1987"/>
    <cellStyle name="20% — акцент2 2 2 2 3" xfId="2535"/>
    <cellStyle name="20% — акцент2 2 2 2 4" xfId="3009"/>
    <cellStyle name="20% — акцент2 2 2 3" xfId="1749"/>
    <cellStyle name="20% — акцент2 2 2 4" xfId="2298"/>
    <cellStyle name="20% — акцент2 2 2 5" xfId="2772"/>
    <cellStyle name="20% — акцент2 2 3" xfId="869"/>
    <cellStyle name="20% — акцент2 2 3 2" xfId="1554"/>
    <cellStyle name="20% — акцент2 2 3 2 2" xfId="2156"/>
    <cellStyle name="20% — акцент2 2 3 2 3" xfId="2635"/>
    <cellStyle name="20% — акцент2 2 3 2 4" xfId="3109"/>
    <cellStyle name="20% — акцент2 2 3 3" xfId="1849"/>
    <cellStyle name="20% — акцент2 2 3 4" xfId="2398"/>
    <cellStyle name="20% — акцент2 2 3 5" xfId="2872"/>
    <cellStyle name="20% — акцент2 2 4" xfId="1305"/>
    <cellStyle name="20% — акцент2 2 4 2" xfId="1937"/>
    <cellStyle name="20% — акцент2 2 4 3" xfId="2486"/>
    <cellStyle name="20% — акцент2 2 4 4" xfId="2960"/>
    <cellStyle name="20% — акцент2 2 5" xfId="1700"/>
    <cellStyle name="20% — акцент2 2 6" xfId="2249"/>
    <cellStyle name="20% — акцент2 2 7" xfId="2723"/>
    <cellStyle name="20% - Акцент3" xfId="3182"/>
    <cellStyle name="20% - Акцент3 2" xfId="341"/>
    <cellStyle name="20% — акцент3 2" xfId="38"/>
    <cellStyle name="20% — акцент3 2 2" xfId="195"/>
    <cellStyle name="20% — акцент3 2 2 2" xfId="1358"/>
    <cellStyle name="20% — акцент3 2 2 2 2" xfId="1989"/>
    <cellStyle name="20% — акцент3 2 2 2 3" xfId="2537"/>
    <cellStyle name="20% — акцент3 2 2 2 4" xfId="3011"/>
    <cellStyle name="20% — акцент3 2 2 3" xfId="1751"/>
    <cellStyle name="20% — акцент3 2 2 4" xfId="2300"/>
    <cellStyle name="20% — акцент3 2 2 5" xfId="2774"/>
    <cellStyle name="20% — акцент3 2 3" xfId="870"/>
    <cellStyle name="20% — акцент3 2 3 2" xfId="1555"/>
    <cellStyle name="20% — акцент3 2 3 2 2" xfId="2157"/>
    <cellStyle name="20% — акцент3 2 3 2 3" xfId="2636"/>
    <cellStyle name="20% — акцент3 2 3 2 4" xfId="3110"/>
    <cellStyle name="20% — акцент3 2 3 3" xfId="1850"/>
    <cellStyle name="20% — акцент3 2 3 4" xfId="2399"/>
    <cellStyle name="20% — акцент3 2 3 5" xfId="2873"/>
    <cellStyle name="20% — акцент3 2 4" xfId="1307"/>
    <cellStyle name="20% — акцент3 2 4 2" xfId="1939"/>
    <cellStyle name="20% — акцент3 2 4 3" xfId="2488"/>
    <cellStyle name="20% — акцент3 2 4 4" xfId="2962"/>
    <cellStyle name="20% — акцент3 2 5" xfId="1702"/>
    <cellStyle name="20% — акцент3 2 6" xfId="2251"/>
    <cellStyle name="20% — акцент3 2 7" xfId="2725"/>
    <cellStyle name="20% - Акцент4" xfId="3183"/>
    <cellStyle name="20% - Акцент4 2" xfId="342"/>
    <cellStyle name="20% — акцент4 2" xfId="40"/>
    <cellStyle name="20% — акцент4 2 2" xfId="197"/>
    <cellStyle name="20% — акцент4 2 2 2" xfId="1360"/>
    <cellStyle name="20% — акцент4 2 2 2 2" xfId="1991"/>
    <cellStyle name="20% — акцент4 2 2 2 3" xfId="2539"/>
    <cellStyle name="20% — акцент4 2 2 2 4" xfId="3013"/>
    <cellStyle name="20% — акцент4 2 2 3" xfId="1753"/>
    <cellStyle name="20% — акцент4 2 2 4" xfId="2302"/>
    <cellStyle name="20% — акцент4 2 2 5" xfId="2776"/>
    <cellStyle name="20% — акцент4 2 3" xfId="871"/>
    <cellStyle name="20% — акцент4 2 3 2" xfId="1556"/>
    <cellStyle name="20% — акцент4 2 3 2 2" xfId="2158"/>
    <cellStyle name="20% — акцент4 2 3 2 3" xfId="2637"/>
    <cellStyle name="20% — акцент4 2 3 2 4" xfId="3111"/>
    <cellStyle name="20% — акцент4 2 3 3" xfId="1851"/>
    <cellStyle name="20% — акцент4 2 3 4" xfId="2400"/>
    <cellStyle name="20% — акцент4 2 3 5" xfId="2874"/>
    <cellStyle name="20% — акцент4 2 4" xfId="1309"/>
    <cellStyle name="20% — акцент4 2 4 2" xfId="1941"/>
    <cellStyle name="20% — акцент4 2 4 3" xfId="2490"/>
    <cellStyle name="20% — акцент4 2 4 4" xfId="2964"/>
    <cellStyle name="20% — акцент4 2 5" xfId="1704"/>
    <cellStyle name="20% — акцент4 2 6" xfId="2253"/>
    <cellStyle name="20% — акцент4 2 7" xfId="2727"/>
    <cellStyle name="20% - Акцент5" xfId="3184"/>
    <cellStyle name="20% - Акцент5 2" xfId="343"/>
    <cellStyle name="20% — акцент5 2" xfId="42"/>
    <cellStyle name="20% — акцент5 2 2" xfId="199"/>
    <cellStyle name="20% — акцент5 2 2 2" xfId="1362"/>
    <cellStyle name="20% — акцент5 2 2 2 2" xfId="1993"/>
    <cellStyle name="20% — акцент5 2 2 2 3" xfId="2541"/>
    <cellStyle name="20% — акцент5 2 2 2 4" xfId="3015"/>
    <cellStyle name="20% — акцент5 2 2 3" xfId="1755"/>
    <cellStyle name="20% — акцент5 2 2 4" xfId="2304"/>
    <cellStyle name="20% — акцент5 2 2 5" xfId="2778"/>
    <cellStyle name="20% — акцент5 2 3" xfId="872"/>
    <cellStyle name="20% — акцент5 2 3 2" xfId="1557"/>
    <cellStyle name="20% — акцент5 2 3 2 2" xfId="2159"/>
    <cellStyle name="20% — акцент5 2 3 2 3" xfId="2638"/>
    <cellStyle name="20% — акцент5 2 3 2 4" xfId="3112"/>
    <cellStyle name="20% — акцент5 2 3 3" xfId="1852"/>
    <cellStyle name="20% — акцент5 2 3 4" xfId="2401"/>
    <cellStyle name="20% — акцент5 2 3 5" xfId="2875"/>
    <cellStyle name="20% — акцент5 2 4" xfId="1311"/>
    <cellStyle name="20% — акцент5 2 4 2" xfId="1943"/>
    <cellStyle name="20% — акцент5 2 4 3" xfId="2492"/>
    <cellStyle name="20% — акцент5 2 4 4" xfId="2966"/>
    <cellStyle name="20% — акцент5 2 5" xfId="1706"/>
    <cellStyle name="20% — акцент5 2 6" xfId="2255"/>
    <cellStyle name="20% — акцент5 2 7" xfId="2729"/>
    <cellStyle name="20% - Акцент6" xfId="3185"/>
    <cellStyle name="20% - Акцент6 2" xfId="344"/>
    <cellStyle name="20% — акцент6 2" xfId="44"/>
    <cellStyle name="20% — акцент6 2 2" xfId="201"/>
    <cellStyle name="20% — акцент6 2 2 2" xfId="1364"/>
    <cellStyle name="20% — акцент6 2 2 2 2" xfId="1995"/>
    <cellStyle name="20% — акцент6 2 2 2 3" xfId="2543"/>
    <cellStyle name="20% — акцент6 2 2 2 4" xfId="3017"/>
    <cellStyle name="20% — акцент6 2 2 3" xfId="1757"/>
    <cellStyle name="20% — акцент6 2 2 4" xfId="2306"/>
    <cellStyle name="20% — акцент6 2 2 5" xfId="2780"/>
    <cellStyle name="20% — акцент6 2 3" xfId="873"/>
    <cellStyle name="20% — акцент6 2 3 2" xfId="1558"/>
    <cellStyle name="20% — акцент6 2 3 2 2" xfId="2160"/>
    <cellStyle name="20% — акцент6 2 3 2 3" xfId="2639"/>
    <cellStyle name="20% — акцент6 2 3 2 4" xfId="3113"/>
    <cellStyle name="20% — акцент6 2 3 3" xfId="1853"/>
    <cellStyle name="20% — акцент6 2 3 4" xfId="2402"/>
    <cellStyle name="20% — акцент6 2 3 5" xfId="2876"/>
    <cellStyle name="20% — акцент6 2 4" xfId="1313"/>
    <cellStyle name="20% — акцент6 2 4 2" xfId="1945"/>
    <cellStyle name="20% — акцент6 2 4 3" xfId="2494"/>
    <cellStyle name="20% — акцент6 2 4 4" xfId="2968"/>
    <cellStyle name="20% — акцент6 2 5" xfId="1708"/>
    <cellStyle name="20% — акцент6 2 6" xfId="2257"/>
    <cellStyle name="20% — акцент6 2 7" xfId="2731"/>
    <cellStyle name="3 indents" xfId="3659"/>
    <cellStyle name="3 indents 2" xfId="3660"/>
    <cellStyle name="4 indents" xfId="3661"/>
    <cellStyle name="4 indents 2" xfId="3662"/>
    <cellStyle name="40% - Accent1" xfId="213" builtinId="31" customBuiltin="1"/>
    <cellStyle name="40% - Accent1 10" xfId="3280"/>
    <cellStyle name="40% - Accent1 11" xfId="9725"/>
    <cellStyle name="40% - Accent1 2" xfId="19"/>
    <cellStyle name="40% - Accent1 2 10" xfId="3663"/>
    <cellStyle name="40% - Accent1 2 2" xfId="177"/>
    <cellStyle name="40% - Accent1 2 2 10" xfId="3665"/>
    <cellStyle name="40% - Accent1 2 2 10 2" xfId="8555"/>
    <cellStyle name="40% - Accent1 2 2 10 3" xfId="7058"/>
    <cellStyle name="40% - Accent1 2 2 11" xfId="3664"/>
    <cellStyle name="40% - Accent1 2 2 2" xfId="752"/>
    <cellStyle name="40% - Accent1 2 2 2 2" xfId="3667"/>
    <cellStyle name="40% - Accent1 2 2 2 2 2" xfId="3668"/>
    <cellStyle name="40% - Accent1 2 2 2 2 2 2" xfId="3669"/>
    <cellStyle name="40% - Accent1 2 2 2 2 2 2 2" xfId="8559"/>
    <cellStyle name="40% - Accent1 2 2 2 2 2 2 3" xfId="7062"/>
    <cellStyle name="40% - Accent1 2 2 2 2 2 3" xfId="8558"/>
    <cellStyle name="40% - Accent1 2 2 2 2 2 4" xfId="7061"/>
    <cellStyle name="40% - Accent1 2 2 2 2 3" xfId="3670"/>
    <cellStyle name="40% - Accent1 2 2 2 2 3 2" xfId="8560"/>
    <cellStyle name="40% - Accent1 2 2 2 2 3 3" xfId="7063"/>
    <cellStyle name="40% - Accent1 2 2 2 2 4" xfId="8557"/>
    <cellStyle name="40% - Accent1 2 2 2 2 5" xfId="7060"/>
    <cellStyle name="40% - Accent1 2 2 2 3" xfId="3671"/>
    <cellStyle name="40% - Accent1 2 2 2 3 2" xfId="3672"/>
    <cellStyle name="40% - Accent1 2 2 2 3 2 2" xfId="8562"/>
    <cellStyle name="40% - Accent1 2 2 2 3 2 3" xfId="7065"/>
    <cellStyle name="40% - Accent1 2 2 2 3 3" xfId="8561"/>
    <cellStyle name="40% - Accent1 2 2 2 3 4" xfId="7064"/>
    <cellStyle name="40% - Accent1 2 2 2 4" xfId="3673"/>
    <cellStyle name="40% - Accent1 2 2 2 4 2" xfId="8563"/>
    <cellStyle name="40% - Accent1 2 2 2 4 3" xfId="7066"/>
    <cellStyle name="40% - Accent1 2 2 2 5" xfId="3674"/>
    <cellStyle name="40% - Accent1 2 2 2 5 2" xfId="8564"/>
    <cellStyle name="40% - Accent1 2 2 2 5 3" xfId="7067"/>
    <cellStyle name="40% - Accent1 2 2 2 6" xfId="8556"/>
    <cellStyle name="40% - Accent1 2 2 2 7" xfId="7059"/>
    <cellStyle name="40% - Accent1 2 2 2 8" xfId="3666"/>
    <cellStyle name="40% - Accent1 2 2 3" xfId="875"/>
    <cellStyle name="40% - Accent1 2 2 3 2" xfId="3676"/>
    <cellStyle name="40% - Accent1 2 2 3 2 2" xfId="3677"/>
    <cellStyle name="40% - Accent1 2 2 3 2 2 2" xfId="3678"/>
    <cellStyle name="40% - Accent1 2 2 3 2 2 2 2" xfId="8568"/>
    <cellStyle name="40% - Accent1 2 2 3 2 2 2 3" xfId="7071"/>
    <cellStyle name="40% - Accent1 2 2 3 2 2 3" xfId="8567"/>
    <cellStyle name="40% - Accent1 2 2 3 2 2 4" xfId="7070"/>
    <cellStyle name="40% - Accent1 2 2 3 2 3" xfId="3679"/>
    <cellStyle name="40% - Accent1 2 2 3 2 3 2" xfId="8569"/>
    <cellStyle name="40% - Accent1 2 2 3 2 3 3" xfId="7072"/>
    <cellStyle name="40% - Accent1 2 2 3 2 4" xfId="8566"/>
    <cellStyle name="40% - Accent1 2 2 3 2 5" xfId="7069"/>
    <cellStyle name="40% - Accent1 2 2 3 3" xfId="3680"/>
    <cellStyle name="40% - Accent1 2 2 3 3 2" xfId="3681"/>
    <cellStyle name="40% - Accent1 2 2 3 3 2 2" xfId="8571"/>
    <cellStyle name="40% - Accent1 2 2 3 3 2 3" xfId="7074"/>
    <cellStyle name="40% - Accent1 2 2 3 3 3" xfId="8570"/>
    <cellStyle name="40% - Accent1 2 2 3 3 4" xfId="7073"/>
    <cellStyle name="40% - Accent1 2 2 3 4" xfId="3682"/>
    <cellStyle name="40% - Accent1 2 2 3 4 2" xfId="8572"/>
    <cellStyle name="40% - Accent1 2 2 3 4 3" xfId="7075"/>
    <cellStyle name="40% - Accent1 2 2 3 5" xfId="8565"/>
    <cellStyle name="40% - Accent1 2 2 3 6" xfId="7068"/>
    <cellStyle name="40% - Accent1 2 2 3 7" xfId="3675"/>
    <cellStyle name="40% - Accent1 2 2 4" xfId="1340"/>
    <cellStyle name="40% - Accent1 2 2 4 2" xfId="1971"/>
    <cellStyle name="40% - Accent1 2 2 4 2 2" xfId="3685"/>
    <cellStyle name="40% - Accent1 2 2 4 2 2 2" xfId="3686"/>
    <cellStyle name="40% - Accent1 2 2 4 2 2 2 2" xfId="8576"/>
    <cellStyle name="40% - Accent1 2 2 4 2 2 2 3" xfId="7079"/>
    <cellStyle name="40% - Accent1 2 2 4 2 2 3" xfId="8575"/>
    <cellStyle name="40% - Accent1 2 2 4 2 2 4" xfId="7078"/>
    <cellStyle name="40% - Accent1 2 2 4 2 3" xfId="3687"/>
    <cellStyle name="40% - Accent1 2 2 4 2 3 2" xfId="8577"/>
    <cellStyle name="40% - Accent1 2 2 4 2 3 3" xfId="7080"/>
    <cellStyle name="40% - Accent1 2 2 4 2 4" xfId="8574"/>
    <cellStyle name="40% - Accent1 2 2 4 2 5" xfId="7077"/>
    <cellStyle name="40% - Accent1 2 2 4 2 6" xfId="3684"/>
    <cellStyle name="40% - Accent1 2 2 4 3" xfId="2519"/>
    <cellStyle name="40% - Accent1 2 2 4 3 2" xfId="3689"/>
    <cellStyle name="40% - Accent1 2 2 4 3 2 2" xfId="8579"/>
    <cellStyle name="40% - Accent1 2 2 4 3 2 3" xfId="7082"/>
    <cellStyle name="40% - Accent1 2 2 4 3 3" xfId="8578"/>
    <cellStyle name="40% - Accent1 2 2 4 3 4" xfId="7081"/>
    <cellStyle name="40% - Accent1 2 2 4 3 5" xfId="3688"/>
    <cellStyle name="40% - Accent1 2 2 4 4" xfId="2993"/>
    <cellStyle name="40% - Accent1 2 2 4 4 2" xfId="8580"/>
    <cellStyle name="40% - Accent1 2 2 4 4 3" xfId="7083"/>
    <cellStyle name="40% - Accent1 2 2 4 4 4" xfId="3690"/>
    <cellStyle name="40% - Accent1 2 2 4 5" xfId="8573"/>
    <cellStyle name="40% - Accent1 2 2 4 6" xfId="7076"/>
    <cellStyle name="40% - Accent1 2 2 4 7" xfId="3683"/>
    <cellStyle name="40% - Accent1 2 2 5" xfId="1733"/>
    <cellStyle name="40% - Accent1 2 2 5 2" xfId="3692"/>
    <cellStyle name="40% - Accent1 2 2 5 2 2" xfId="3693"/>
    <cellStyle name="40% - Accent1 2 2 5 2 2 2" xfId="3694"/>
    <cellStyle name="40% - Accent1 2 2 5 2 2 2 2" xfId="8584"/>
    <cellStyle name="40% - Accent1 2 2 5 2 2 2 3" xfId="7087"/>
    <cellStyle name="40% - Accent1 2 2 5 2 2 3" xfId="8583"/>
    <cellStyle name="40% - Accent1 2 2 5 2 2 4" xfId="7086"/>
    <cellStyle name="40% - Accent1 2 2 5 2 3" xfId="3695"/>
    <cellStyle name="40% - Accent1 2 2 5 2 3 2" xfId="8585"/>
    <cellStyle name="40% - Accent1 2 2 5 2 3 3" xfId="7088"/>
    <cellStyle name="40% - Accent1 2 2 5 2 4" xfId="8582"/>
    <cellStyle name="40% - Accent1 2 2 5 2 5" xfId="7085"/>
    <cellStyle name="40% - Accent1 2 2 5 3" xfId="3696"/>
    <cellStyle name="40% - Accent1 2 2 5 3 2" xfId="3697"/>
    <cellStyle name="40% - Accent1 2 2 5 3 2 2" xfId="8587"/>
    <cellStyle name="40% - Accent1 2 2 5 3 2 3" xfId="7090"/>
    <cellStyle name="40% - Accent1 2 2 5 3 3" xfId="8586"/>
    <cellStyle name="40% - Accent1 2 2 5 3 4" xfId="7089"/>
    <cellStyle name="40% - Accent1 2 2 5 4" xfId="3698"/>
    <cellStyle name="40% - Accent1 2 2 5 4 2" xfId="8588"/>
    <cellStyle name="40% - Accent1 2 2 5 4 3" xfId="7091"/>
    <cellStyle name="40% - Accent1 2 2 5 5" xfId="8581"/>
    <cellStyle name="40% - Accent1 2 2 5 6" xfId="7084"/>
    <cellStyle name="40% - Accent1 2 2 5 7" xfId="3691"/>
    <cellStyle name="40% - Accent1 2 2 6" xfId="2282"/>
    <cellStyle name="40% - Accent1 2 2 6 2" xfId="3700"/>
    <cellStyle name="40% - Accent1 2 2 6 2 2" xfId="3701"/>
    <cellStyle name="40% - Accent1 2 2 6 2 2 2" xfId="3702"/>
    <cellStyle name="40% - Accent1 2 2 6 2 2 2 2" xfId="8592"/>
    <cellStyle name="40% - Accent1 2 2 6 2 2 2 3" xfId="7095"/>
    <cellStyle name="40% - Accent1 2 2 6 2 2 3" xfId="8591"/>
    <cellStyle name="40% - Accent1 2 2 6 2 2 4" xfId="7094"/>
    <cellStyle name="40% - Accent1 2 2 6 2 3" xfId="3703"/>
    <cellStyle name="40% - Accent1 2 2 6 2 3 2" xfId="8593"/>
    <cellStyle name="40% - Accent1 2 2 6 2 3 3" xfId="7096"/>
    <cellStyle name="40% - Accent1 2 2 6 2 4" xfId="8590"/>
    <cellStyle name="40% - Accent1 2 2 6 2 5" xfId="7093"/>
    <cellStyle name="40% - Accent1 2 2 6 3" xfId="3704"/>
    <cellStyle name="40% - Accent1 2 2 6 3 2" xfId="3705"/>
    <cellStyle name="40% - Accent1 2 2 6 3 2 2" xfId="8595"/>
    <cellStyle name="40% - Accent1 2 2 6 3 2 3" xfId="7098"/>
    <cellStyle name="40% - Accent1 2 2 6 3 3" xfId="8594"/>
    <cellStyle name="40% - Accent1 2 2 6 3 4" xfId="7097"/>
    <cellStyle name="40% - Accent1 2 2 6 4" xfId="3706"/>
    <cellStyle name="40% - Accent1 2 2 6 4 2" xfId="8596"/>
    <cellStyle name="40% - Accent1 2 2 6 4 3" xfId="7099"/>
    <cellStyle name="40% - Accent1 2 2 6 5" xfId="8589"/>
    <cellStyle name="40% - Accent1 2 2 6 6" xfId="7092"/>
    <cellStyle name="40% - Accent1 2 2 6 7" xfId="3699"/>
    <cellStyle name="40% - Accent1 2 2 7" xfId="2756"/>
    <cellStyle name="40% - Accent1 2 2 7 2" xfId="3708"/>
    <cellStyle name="40% - Accent1 2 2 7 2 2" xfId="3709"/>
    <cellStyle name="40% - Accent1 2 2 7 2 2 2" xfId="8599"/>
    <cellStyle name="40% - Accent1 2 2 7 2 2 3" xfId="7102"/>
    <cellStyle name="40% - Accent1 2 2 7 2 3" xfId="8598"/>
    <cellStyle name="40% - Accent1 2 2 7 2 4" xfId="7101"/>
    <cellStyle name="40% - Accent1 2 2 7 3" xfId="3710"/>
    <cellStyle name="40% - Accent1 2 2 7 3 2" xfId="8600"/>
    <cellStyle name="40% - Accent1 2 2 7 3 3" xfId="7103"/>
    <cellStyle name="40% - Accent1 2 2 7 4" xfId="8597"/>
    <cellStyle name="40% - Accent1 2 2 7 5" xfId="7100"/>
    <cellStyle name="40% - Accent1 2 2 7 6" xfId="3707"/>
    <cellStyle name="40% - Accent1 2 2 8" xfId="3711"/>
    <cellStyle name="40% - Accent1 2 2 8 2" xfId="3712"/>
    <cellStyle name="40% - Accent1 2 2 8 2 2" xfId="8602"/>
    <cellStyle name="40% - Accent1 2 2 8 2 3" xfId="7105"/>
    <cellStyle name="40% - Accent1 2 2 8 3" xfId="8601"/>
    <cellStyle name="40% - Accent1 2 2 8 4" xfId="7104"/>
    <cellStyle name="40% - Accent1 2 2 9" xfId="3713"/>
    <cellStyle name="40% - Accent1 2 2 9 2" xfId="8603"/>
    <cellStyle name="40% - Accent1 2 2 9 3" xfId="7106"/>
    <cellStyle name="40% - Accent1 2 3" xfId="603"/>
    <cellStyle name="40% - Accent1 2 3 2" xfId="3714"/>
    <cellStyle name="40% - Accent1 2 4" xfId="751"/>
    <cellStyle name="40% - Accent1 2 5" xfId="874"/>
    <cellStyle name="40% - Accent1 2 5 2" xfId="1559"/>
    <cellStyle name="40% - Accent1 2 5 2 2" xfId="2161"/>
    <cellStyle name="40% - Accent1 2 5 2 3" xfId="2640"/>
    <cellStyle name="40% - Accent1 2 5 2 4" xfId="3114"/>
    <cellStyle name="40% - Accent1 2 5 3" xfId="1854"/>
    <cellStyle name="40% - Accent1 2 5 4" xfId="2403"/>
    <cellStyle name="40% - Accent1 2 5 5" xfId="2877"/>
    <cellStyle name="40% - Accent1 2 6" xfId="1288"/>
    <cellStyle name="40% - Accent1 2 6 2" xfId="1921"/>
    <cellStyle name="40% - Accent1 2 6 3" xfId="2470"/>
    <cellStyle name="40% - Accent1 2 6 4" xfId="2944"/>
    <cellStyle name="40% - Accent1 2 7" xfId="1684"/>
    <cellStyle name="40% - Accent1 2 8" xfId="2233"/>
    <cellStyle name="40% - Accent1 2 9" xfId="2707"/>
    <cellStyle name="40% - Accent1 3" xfId="148"/>
    <cellStyle name="40% - Accent1 3 2" xfId="604"/>
    <cellStyle name="40% - Accent1 3 2 2" xfId="8604"/>
    <cellStyle name="40% - Accent1 3 3" xfId="876"/>
    <cellStyle name="40% - Accent1 3 3 2" xfId="7107"/>
    <cellStyle name="40% - Accent1 3 4" xfId="1324"/>
    <cellStyle name="40% - Accent1 3 4 2" xfId="1955"/>
    <cellStyle name="40% - Accent1 3 4 3" xfId="2504"/>
    <cellStyle name="40% - Accent1 3 4 4" xfId="2978"/>
    <cellStyle name="40% - Accent1 3 5" xfId="1718"/>
    <cellStyle name="40% - Accent1 3 6" xfId="2267"/>
    <cellStyle name="40% - Accent1 3 7" xfId="2741"/>
    <cellStyle name="40% - Accent1 3 8" xfId="3715"/>
    <cellStyle name="40% - Accent1 4" xfId="605"/>
    <cellStyle name="40% - Accent1 4 2" xfId="8204"/>
    <cellStyle name="40% - Accent1 5" xfId="606"/>
    <cellStyle name="40% - Accent1 5 2" xfId="6707"/>
    <cellStyle name="40% - Accent1 6" xfId="1059"/>
    <cellStyle name="40% - Accent1 6 2" xfId="1605"/>
    <cellStyle name="40% - Accent1 6 2 2" xfId="2196"/>
    <cellStyle name="40% - Accent1 6 2 3" xfId="2670"/>
    <cellStyle name="40% - Accent1 6 2 4" xfId="3144"/>
    <cellStyle name="40% - Accent1 6 3" xfId="1884"/>
    <cellStyle name="40% - Accent1 6 4" xfId="2433"/>
    <cellStyle name="40% - Accent1 6 5" xfId="2907"/>
    <cellStyle name="40% - Accent1 7" xfId="1068"/>
    <cellStyle name="40% - Accent1 7 2" xfId="1614"/>
    <cellStyle name="40% - Accent1 7 2 2" xfId="2205"/>
    <cellStyle name="40% - Accent1 7 2 3" xfId="2679"/>
    <cellStyle name="40% - Accent1 7 2 4" xfId="3153"/>
    <cellStyle name="40% - Accent1 7 3" xfId="1893"/>
    <cellStyle name="40% - Accent1 7 4" xfId="2442"/>
    <cellStyle name="40% - Accent1 7 5" xfId="2916"/>
    <cellStyle name="40% - Accent1 8" xfId="1099"/>
    <cellStyle name="40% - Accent1 8 2" xfId="1630"/>
    <cellStyle name="40% - Accent1 8 2 2" xfId="2218"/>
    <cellStyle name="40% - Accent1 8 2 3" xfId="2692"/>
    <cellStyle name="40% - Accent1 8 2 4" xfId="3166"/>
    <cellStyle name="40% - Accent1 8 3" xfId="1906"/>
    <cellStyle name="40% - Accent1 8 4" xfId="2455"/>
    <cellStyle name="40% - Accent1 8 5" xfId="2929"/>
    <cellStyle name="40% - Accent1 9" xfId="3258"/>
    <cellStyle name="40% - Accent2" xfId="214" builtinId="35" customBuiltin="1"/>
    <cellStyle name="40% - Accent2 10" xfId="3282"/>
    <cellStyle name="40% - Accent2 11" xfId="9728"/>
    <cellStyle name="40% - Accent2 2" xfId="21"/>
    <cellStyle name="40% - Accent2 2 10" xfId="3716"/>
    <cellStyle name="40% - Accent2 2 2" xfId="179"/>
    <cellStyle name="40% - Accent2 2 2 10" xfId="3718"/>
    <cellStyle name="40% - Accent2 2 2 10 2" xfId="8605"/>
    <cellStyle name="40% - Accent2 2 2 10 3" xfId="7108"/>
    <cellStyle name="40% - Accent2 2 2 11" xfId="3717"/>
    <cellStyle name="40% - Accent2 2 2 2" xfId="754"/>
    <cellStyle name="40% - Accent2 2 2 2 2" xfId="3720"/>
    <cellStyle name="40% - Accent2 2 2 2 2 2" xfId="3721"/>
    <cellStyle name="40% - Accent2 2 2 2 2 2 2" xfId="3722"/>
    <cellStyle name="40% - Accent2 2 2 2 2 2 2 2" xfId="8609"/>
    <cellStyle name="40% - Accent2 2 2 2 2 2 2 3" xfId="7112"/>
    <cellStyle name="40% - Accent2 2 2 2 2 2 3" xfId="8608"/>
    <cellStyle name="40% - Accent2 2 2 2 2 2 4" xfId="7111"/>
    <cellStyle name="40% - Accent2 2 2 2 2 3" xfId="3723"/>
    <cellStyle name="40% - Accent2 2 2 2 2 3 2" xfId="8610"/>
    <cellStyle name="40% - Accent2 2 2 2 2 3 3" xfId="7113"/>
    <cellStyle name="40% - Accent2 2 2 2 2 4" xfId="8607"/>
    <cellStyle name="40% - Accent2 2 2 2 2 5" xfId="7110"/>
    <cellStyle name="40% - Accent2 2 2 2 3" xfId="3724"/>
    <cellStyle name="40% - Accent2 2 2 2 3 2" xfId="3725"/>
    <cellStyle name="40% - Accent2 2 2 2 3 2 2" xfId="8612"/>
    <cellStyle name="40% - Accent2 2 2 2 3 2 3" xfId="7115"/>
    <cellStyle name="40% - Accent2 2 2 2 3 3" xfId="8611"/>
    <cellStyle name="40% - Accent2 2 2 2 3 4" xfId="7114"/>
    <cellStyle name="40% - Accent2 2 2 2 4" xfId="3726"/>
    <cellStyle name="40% - Accent2 2 2 2 4 2" xfId="8613"/>
    <cellStyle name="40% - Accent2 2 2 2 4 3" xfId="7116"/>
    <cellStyle name="40% - Accent2 2 2 2 5" xfId="3727"/>
    <cellStyle name="40% - Accent2 2 2 2 5 2" xfId="8614"/>
    <cellStyle name="40% - Accent2 2 2 2 5 3" xfId="7117"/>
    <cellStyle name="40% - Accent2 2 2 2 6" xfId="8606"/>
    <cellStyle name="40% - Accent2 2 2 2 7" xfId="7109"/>
    <cellStyle name="40% - Accent2 2 2 2 8" xfId="3719"/>
    <cellStyle name="40% - Accent2 2 2 3" xfId="878"/>
    <cellStyle name="40% - Accent2 2 2 3 2" xfId="3729"/>
    <cellStyle name="40% - Accent2 2 2 3 2 2" xfId="3730"/>
    <cellStyle name="40% - Accent2 2 2 3 2 2 2" xfId="3731"/>
    <cellStyle name="40% - Accent2 2 2 3 2 2 2 2" xfId="8618"/>
    <cellStyle name="40% - Accent2 2 2 3 2 2 2 3" xfId="7121"/>
    <cellStyle name="40% - Accent2 2 2 3 2 2 3" xfId="8617"/>
    <cellStyle name="40% - Accent2 2 2 3 2 2 4" xfId="7120"/>
    <cellStyle name="40% - Accent2 2 2 3 2 3" xfId="3732"/>
    <cellStyle name="40% - Accent2 2 2 3 2 3 2" xfId="8619"/>
    <cellStyle name="40% - Accent2 2 2 3 2 3 3" xfId="7122"/>
    <cellStyle name="40% - Accent2 2 2 3 2 4" xfId="8616"/>
    <cellStyle name="40% - Accent2 2 2 3 2 5" xfId="7119"/>
    <cellStyle name="40% - Accent2 2 2 3 3" xfId="3733"/>
    <cellStyle name="40% - Accent2 2 2 3 3 2" xfId="3734"/>
    <cellStyle name="40% - Accent2 2 2 3 3 2 2" xfId="8621"/>
    <cellStyle name="40% - Accent2 2 2 3 3 2 3" xfId="7124"/>
    <cellStyle name="40% - Accent2 2 2 3 3 3" xfId="8620"/>
    <cellStyle name="40% - Accent2 2 2 3 3 4" xfId="7123"/>
    <cellStyle name="40% - Accent2 2 2 3 4" xfId="3735"/>
    <cellStyle name="40% - Accent2 2 2 3 4 2" xfId="8622"/>
    <cellStyle name="40% - Accent2 2 2 3 4 3" xfId="7125"/>
    <cellStyle name="40% - Accent2 2 2 3 5" xfId="8615"/>
    <cellStyle name="40% - Accent2 2 2 3 6" xfId="7118"/>
    <cellStyle name="40% - Accent2 2 2 3 7" xfId="3728"/>
    <cellStyle name="40% - Accent2 2 2 4" xfId="1342"/>
    <cellStyle name="40% - Accent2 2 2 4 2" xfId="1973"/>
    <cellStyle name="40% - Accent2 2 2 4 2 2" xfId="3738"/>
    <cellStyle name="40% - Accent2 2 2 4 2 2 2" xfId="3739"/>
    <cellStyle name="40% - Accent2 2 2 4 2 2 2 2" xfId="8626"/>
    <cellStyle name="40% - Accent2 2 2 4 2 2 2 3" xfId="7129"/>
    <cellStyle name="40% - Accent2 2 2 4 2 2 3" xfId="8625"/>
    <cellStyle name="40% - Accent2 2 2 4 2 2 4" xfId="7128"/>
    <cellStyle name="40% - Accent2 2 2 4 2 3" xfId="3740"/>
    <cellStyle name="40% - Accent2 2 2 4 2 3 2" xfId="8627"/>
    <cellStyle name="40% - Accent2 2 2 4 2 3 3" xfId="7130"/>
    <cellStyle name="40% - Accent2 2 2 4 2 4" xfId="8624"/>
    <cellStyle name="40% - Accent2 2 2 4 2 5" xfId="7127"/>
    <cellStyle name="40% - Accent2 2 2 4 2 6" xfId="3737"/>
    <cellStyle name="40% - Accent2 2 2 4 3" xfId="2521"/>
    <cellStyle name="40% - Accent2 2 2 4 3 2" xfId="3742"/>
    <cellStyle name="40% - Accent2 2 2 4 3 2 2" xfId="8629"/>
    <cellStyle name="40% - Accent2 2 2 4 3 2 3" xfId="7132"/>
    <cellStyle name="40% - Accent2 2 2 4 3 3" xfId="8628"/>
    <cellStyle name="40% - Accent2 2 2 4 3 4" xfId="7131"/>
    <cellStyle name="40% - Accent2 2 2 4 3 5" xfId="3741"/>
    <cellStyle name="40% - Accent2 2 2 4 4" xfId="2995"/>
    <cellStyle name="40% - Accent2 2 2 4 4 2" xfId="8630"/>
    <cellStyle name="40% - Accent2 2 2 4 4 3" xfId="7133"/>
    <cellStyle name="40% - Accent2 2 2 4 4 4" xfId="3743"/>
    <cellStyle name="40% - Accent2 2 2 4 5" xfId="8623"/>
    <cellStyle name="40% - Accent2 2 2 4 6" xfId="7126"/>
    <cellStyle name="40% - Accent2 2 2 4 7" xfId="3736"/>
    <cellStyle name="40% - Accent2 2 2 5" xfId="1735"/>
    <cellStyle name="40% - Accent2 2 2 5 2" xfId="3745"/>
    <cellStyle name="40% - Accent2 2 2 5 2 2" xfId="3746"/>
    <cellStyle name="40% - Accent2 2 2 5 2 2 2" xfId="3747"/>
    <cellStyle name="40% - Accent2 2 2 5 2 2 2 2" xfId="8634"/>
    <cellStyle name="40% - Accent2 2 2 5 2 2 2 3" xfId="7137"/>
    <cellStyle name="40% - Accent2 2 2 5 2 2 3" xfId="8633"/>
    <cellStyle name="40% - Accent2 2 2 5 2 2 4" xfId="7136"/>
    <cellStyle name="40% - Accent2 2 2 5 2 3" xfId="3748"/>
    <cellStyle name="40% - Accent2 2 2 5 2 3 2" xfId="8635"/>
    <cellStyle name="40% - Accent2 2 2 5 2 3 3" xfId="7138"/>
    <cellStyle name="40% - Accent2 2 2 5 2 4" xfId="8632"/>
    <cellStyle name="40% - Accent2 2 2 5 2 5" xfId="7135"/>
    <cellStyle name="40% - Accent2 2 2 5 3" xfId="3749"/>
    <cellStyle name="40% - Accent2 2 2 5 3 2" xfId="3750"/>
    <cellStyle name="40% - Accent2 2 2 5 3 2 2" xfId="8637"/>
    <cellStyle name="40% - Accent2 2 2 5 3 2 3" xfId="7140"/>
    <cellStyle name="40% - Accent2 2 2 5 3 3" xfId="8636"/>
    <cellStyle name="40% - Accent2 2 2 5 3 4" xfId="7139"/>
    <cellStyle name="40% - Accent2 2 2 5 4" xfId="3751"/>
    <cellStyle name="40% - Accent2 2 2 5 4 2" xfId="8638"/>
    <cellStyle name="40% - Accent2 2 2 5 4 3" xfId="7141"/>
    <cellStyle name="40% - Accent2 2 2 5 5" xfId="8631"/>
    <cellStyle name="40% - Accent2 2 2 5 6" xfId="7134"/>
    <cellStyle name="40% - Accent2 2 2 5 7" xfId="3744"/>
    <cellStyle name="40% - Accent2 2 2 6" xfId="2284"/>
    <cellStyle name="40% - Accent2 2 2 6 2" xfId="3753"/>
    <cellStyle name="40% - Accent2 2 2 6 2 2" xfId="3754"/>
    <cellStyle name="40% - Accent2 2 2 6 2 2 2" xfId="3755"/>
    <cellStyle name="40% - Accent2 2 2 6 2 2 2 2" xfId="8642"/>
    <cellStyle name="40% - Accent2 2 2 6 2 2 2 3" xfId="7145"/>
    <cellStyle name="40% - Accent2 2 2 6 2 2 3" xfId="8641"/>
    <cellStyle name="40% - Accent2 2 2 6 2 2 4" xfId="7144"/>
    <cellStyle name="40% - Accent2 2 2 6 2 3" xfId="3756"/>
    <cellStyle name="40% - Accent2 2 2 6 2 3 2" xfId="8643"/>
    <cellStyle name="40% - Accent2 2 2 6 2 3 3" xfId="7146"/>
    <cellStyle name="40% - Accent2 2 2 6 2 4" xfId="8640"/>
    <cellStyle name="40% - Accent2 2 2 6 2 5" xfId="7143"/>
    <cellStyle name="40% - Accent2 2 2 6 3" xfId="3757"/>
    <cellStyle name="40% - Accent2 2 2 6 3 2" xfId="3758"/>
    <cellStyle name="40% - Accent2 2 2 6 3 2 2" xfId="8645"/>
    <cellStyle name="40% - Accent2 2 2 6 3 2 3" xfId="7148"/>
    <cellStyle name="40% - Accent2 2 2 6 3 3" xfId="8644"/>
    <cellStyle name="40% - Accent2 2 2 6 3 4" xfId="7147"/>
    <cellStyle name="40% - Accent2 2 2 6 4" xfId="3759"/>
    <cellStyle name="40% - Accent2 2 2 6 4 2" xfId="8646"/>
    <cellStyle name="40% - Accent2 2 2 6 4 3" xfId="7149"/>
    <cellStyle name="40% - Accent2 2 2 6 5" xfId="8639"/>
    <cellStyle name="40% - Accent2 2 2 6 6" xfId="7142"/>
    <cellStyle name="40% - Accent2 2 2 6 7" xfId="3752"/>
    <cellStyle name="40% - Accent2 2 2 7" xfId="2758"/>
    <cellStyle name="40% - Accent2 2 2 7 2" xfId="3761"/>
    <cellStyle name="40% - Accent2 2 2 7 2 2" xfId="3762"/>
    <cellStyle name="40% - Accent2 2 2 7 2 2 2" xfId="8649"/>
    <cellStyle name="40% - Accent2 2 2 7 2 2 3" xfId="7152"/>
    <cellStyle name="40% - Accent2 2 2 7 2 3" xfId="8648"/>
    <cellStyle name="40% - Accent2 2 2 7 2 4" xfId="7151"/>
    <cellStyle name="40% - Accent2 2 2 7 3" xfId="3763"/>
    <cellStyle name="40% - Accent2 2 2 7 3 2" xfId="8650"/>
    <cellStyle name="40% - Accent2 2 2 7 3 3" xfId="7153"/>
    <cellStyle name="40% - Accent2 2 2 7 4" xfId="8647"/>
    <cellStyle name="40% - Accent2 2 2 7 5" xfId="7150"/>
    <cellStyle name="40% - Accent2 2 2 7 6" xfId="3760"/>
    <cellStyle name="40% - Accent2 2 2 8" xfId="3764"/>
    <cellStyle name="40% - Accent2 2 2 8 2" xfId="3765"/>
    <cellStyle name="40% - Accent2 2 2 8 2 2" xfId="8652"/>
    <cellStyle name="40% - Accent2 2 2 8 2 3" xfId="7155"/>
    <cellStyle name="40% - Accent2 2 2 8 3" xfId="8651"/>
    <cellStyle name="40% - Accent2 2 2 8 4" xfId="7154"/>
    <cellStyle name="40% - Accent2 2 2 9" xfId="3766"/>
    <cellStyle name="40% - Accent2 2 2 9 2" xfId="8653"/>
    <cellStyle name="40% - Accent2 2 2 9 3" xfId="7156"/>
    <cellStyle name="40% - Accent2 2 3" xfId="607"/>
    <cellStyle name="40% - Accent2 2 3 2" xfId="3767"/>
    <cellStyle name="40% - Accent2 2 4" xfId="753"/>
    <cellStyle name="40% - Accent2 2 5" xfId="877"/>
    <cellStyle name="40% - Accent2 2 5 2" xfId="1560"/>
    <cellStyle name="40% - Accent2 2 5 2 2" xfId="2162"/>
    <cellStyle name="40% - Accent2 2 5 2 3" xfId="2641"/>
    <cellStyle name="40% - Accent2 2 5 2 4" xfId="3115"/>
    <cellStyle name="40% - Accent2 2 5 3" xfId="1855"/>
    <cellStyle name="40% - Accent2 2 5 4" xfId="2404"/>
    <cellStyle name="40% - Accent2 2 5 5" xfId="2878"/>
    <cellStyle name="40% - Accent2 2 6" xfId="1290"/>
    <cellStyle name="40% - Accent2 2 6 2" xfId="1923"/>
    <cellStyle name="40% - Accent2 2 6 3" xfId="2472"/>
    <cellStyle name="40% - Accent2 2 6 4" xfId="2946"/>
    <cellStyle name="40% - Accent2 2 7" xfId="1686"/>
    <cellStyle name="40% - Accent2 2 8" xfId="2235"/>
    <cellStyle name="40% - Accent2 2 9" xfId="2709"/>
    <cellStyle name="40% - Accent2 3" xfId="152"/>
    <cellStyle name="40% - Accent2 3 2" xfId="608"/>
    <cellStyle name="40% - Accent2 3 2 2" xfId="8654"/>
    <cellStyle name="40% - Accent2 3 3" xfId="879"/>
    <cellStyle name="40% - Accent2 3 3 2" xfId="7157"/>
    <cellStyle name="40% - Accent2 3 4" xfId="1326"/>
    <cellStyle name="40% - Accent2 3 4 2" xfId="1957"/>
    <cellStyle name="40% - Accent2 3 4 3" xfId="2506"/>
    <cellStyle name="40% - Accent2 3 4 4" xfId="2980"/>
    <cellStyle name="40% - Accent2 3 5" xfId="1720"/>
    <cellStyle name="40% - Accent2 3 6" xfId="2269"/>
    <cellStyle name="40% - Accent2 3 7" xfId="2743"/>
    <cellStyle name="40% - Accent2 3 8" xfId="3768"/>
    <cellStyle name="40% - Accent2 4" xfId="609"/>
    <cellStyle name="40% - Accent2 4 2" xfId="8206"/>
    <cellStyle name="40% - Accent2 5" xfId="610"/>
    <cellStyle name="40% - Accent2 5 2" xfId="6709"/>
    <cellStyle name="40% - Accent2 6" xfId="1060"/>
    <cellStyle name="40% - Accent2 6 2" xfId="1606"/>
    <cellStyle name="40% - Accent2 6 2 2" xfId="2197"/>
    <cellStyle name="40% - Accent2 6 2 3" xfId="2671"/>
    <cellStyle name="40% - Accent2 6 2 4" xfId="3145"/>
    <cellStyle name="40% - Accent2 6 3" xfId="1885"/>
    <cellStyle name="40% - Accent2 6 4" xfId="2434"/>
    <cellStyle name="40% - Accent2 6 5" xfId="2908"/>
    <cellStyle name="40% - Accent2 7" xfId="1070"/>
    <cellStyle name="40% - Accent2 7 2" xfId="1616"/>
    <cellStyle name="40% - Accent2 7 2 2" xfId="2207"/>
    <cellStyle name="40% - Accent2 7 2 3" xfId="2681"/>
    <cellStyle name="40% - Accent2 7 2 4" xfId="3155"/>
    <cellStyle name="40% - Accent2 7 3" xfId="1895"/>
    <cellStyle name="40% - Accent2 7 4" xfId="2444"/>
    <cellStyle name="40% - Accent2 7 5" xfId="2918"/>
    <cellStyle name="40% - Accent2 8" xfId="1101"/>
    <cellStyle name="40% - Accent2 8 2" xfId="1632"/>
    <cellStyle name="40% - Accent2 8 2 2" xfId="2220"/>
    <cellStyle name="40% - Accent2 8 2 3" xfId="2694"/>
    <cellStyle name="40% - Accent2 8 2 4" xfId="3168"/>
    <cellStyle name="40% - Accent2 8 3" xfId="1908"/>
    <cellStyle name="40% - Accent2 8 4" xfId="2457"/>
    <cellStyle name="40% - Accent2 8 5" xfId="2931"/>
    <cellStyle name="40% - Accent2 9" xfId="3259"/>
    <cellStyle name="40% - Accent3" xfId="215" builtinId="39" customBuiltin="1"/>
    <cellStyle name="40% - Accent3 10" xfId="1072"/>
    <cellStyle name="40% - Accent3 10 2" xfId="1618"/>
    <cellStyle name="40% - Accent3 10 2 2" xfId="2209"/>
    <cellStyle name="40% - Accent3 10 2 3" xfId="2683"/>
    <cellStyle name="40% - Accent3 10 2 4" xfId="3157"/>
    <cellStyle name="40% - Accent3 10 3" xfId="1897"/>
    <cellStyle name="40% - Accent3 10 4" xfId="2446"/>
    <cellStyle name="40% - Accent3 10 5" xfId="2920"/>
    <cellStyle name="40% - Accent3 10 6" xfId="6711"/>
    <cellStyle name="40% - Accent3 11" xfId="1103"/>
    <cellStyle name="40% - Accent3 11 2" xfId="1634"/>
    <cellStyle name="40% - Accent3 11 2 2" xfId="2222"/>
    <cellStyle name="40% - Accent3 11 2 3" xfId="2696"/>
    <cellStyle name="40% - Accent3 11 2 4" xfId="3170"/>
    <cellStyle name="40% - Accent3 11 3" xfId="1910"/>
    <cellStyle name="40% - Accent3 11 4" xfId="2459"/>
    <cellStyle name="40% - Accent3 11 5" xfId="2933"/>
    <cellStyle name="40% - Accent3 12" xfId="3260"/>
    <cellStyle name="40% - Accent3 13" xfId="3284"/>
    <cellStyle name="40% - Accent3 14" xfId="9731"/>
    <cellStyle name="40% - Accent3 2" xfId="23"/>
    <cellStyle name="40% - Accent3 2 10" xfId="2711"/>
    <cellStyle name="40% - Accent3 2 11" xfId="3769"/>
    <cellStyle name="40% - Accent3 2 2" xfId="181"/>
    <cellStyle name="40% - Accent3 2 2 10" xfId="3771"/>
    <cellStyle name="40% - Accent3 2 2 10 2" xfId="8655"/>
    <cellStyle name="40% - Accent3 2 2 10 3" xfId="7158"/>
    <cellStyle name="40% - Accent3 2 2 11" xfId="3770"/>
    <cellStyle name="40% - Accent3 2 2 2" xfId="346"/>
    <cellStyle name="40% - Accent3 2 2 2 2" xfId="1469"/>
    <cellStyle name="40% - Accent3 2 2 2 2 2" xfId="2097"/>
    <cellStyle name="40% - Accent3 2 2 2 2 2 2" xfId="3775"/>
    <cellStyle name="40% - Accent3 2 2 2 2 2 2 2" xfId="8659"/>
    <cellStyle name="40% - Accent3 2 2 2 2 2 2 3" xfId="7162"/>
    <cellStyle name="40% - Accent3 2 2 2 2 2 3" xfId="8658"/>
    <cellStyle name="40% - Accent3 2 2 2 2 2 4" xfId="7161"/>
    <cellStyle name="40% - Accent3 2 2 2 2 2 5" xfId="3774"/>
    <cellStyle name="40% - Accent3 2 2 2 2 3" xfId="2596"/>
    <cellStyle name="40% - Accent3 2 2 2 2 3 2" xfId="8660"/>
    <cellStyle name="40% - Accent3 2 2 2 2 3 3" xfId="7163"/>
    <cellStyle name="40% - Accent3 2 2 2 2 3 4" xfId="3776"/>
    <cellStyle name="40% - Accent3 2 2 2 2 4" xfId="3070"/>
    <cellStyle name="40% - Accent3 2 2 2 2 4 2" xfId="8657"/>
    <cellStyle name="40% - Accent3 2 2 2 2 5" xfId="7160"/>
    <cellStyle name="40% - Accent3 2 2 2 2 6" xfId="3773"/>
    <cellStyle name="40% - Accent3 2 2 2 3" xfId="1810"/>
    <cellStyle name="40% - Accent3 2 2 2 3 2" xfId="3778"/>
    <cellStyle name="40% - Accent3 2 2 2 3 2 2" xfId="8662"/>
    <cellStyle name="40% - Accent3 2 2 2 3 2 3" xfId="7165"/>
    <cellStyle name="40% - Accent3 2 2 2 3 3" xfId="8661"/>
    <cellStyle name="40% - Accent3 2 2 2 3 4" xfId="7164"/>
    <cellStyle name="40% - Accent3 2 2 2 3 5" xfId="3777"/>
    <cellStyle name="40% - Accent3 2 2 2 4" xfId="2359"/>
    <cellStyle name="40% - Accent3 2 2 2 4 2" xfId="8663"/>
    <cellStyle name="40% - Accent3 2 2 2 4 3" xfId="7166"/>
    <cellStyle name="40% - Accent3 2 2 2 4 4" xfId="3779"/>
    <cellStyle name="40% - Accent3 2 2 2 5" xfId="2833"/>
    <cellStyle name="40% - Accent3 2 2 2 5 2" xfId="8664"/>
    <cellStyle name="40% - Accent3 2 2 2 5 3" xfId="7167"/>
    <cellStyle name="40% - Accent3 2 2 2 5 4" xfId="3780"/>
    <cellStyle name="40% - Accent3 2 2 2 6" xfId="8656"/>
    <cellStyle name="40% - Accent3 2 2 2 7" xfId="7159"/>
    <cellStyle name="40% - Accent3 2 2 2 8" xfId="3772"/>
    <cellStyle name="40% - Accent3 2 2 3" xfId="756"/>
    <cellStyle name="40% - Accent3 2 2 3 2" xfId="3782"/>
    <cellStyle name="40% - Accent3 2 2 3 2 2" xfId="3783"/>
    <cellStyle name="40% - Accent3 2 2 3 2 2 2" xfId="3784"/>
    <cellStyle name="40% - Accent3 2 2 3 2 2 2 2" xfId="8668"/>
    <cellStyle name="40% - Accent3 2 2 3 2 2 2 3" xfId="7171"/>
    <cellStyle name="40% - Accent3 2 2 3 2 2 3" xfId="8667"/>
    <cellStyle name="40% - Accent3 2 2 3 2 2 4" xfId="7170"/>
    <cellStyle name="40% - Accent3 2 2 3 2 3" xfId="3785"/>
    <cellStyle name="40% - Accent3 2 2 3 2 3 2" xfId="8669"/>
    <cellStyle name="40% - Accent3 2 2 3 2 3 3" xfId="7172"/>
    <cellStyle name="40% - Accent3 2 2 3 2 4" xfId="8666"/>
    <cellStyle name="40% - Accent3 2 2 3 2 5" xfId="7169"/>
    <cellStyle name="40% - Accent3 2 2 3 3" xfId="3786"/>
    <cellStyle name="40% - Accent3 2 2 3 3 2" xfId="3787"/>
    <cellStyle name="40% - Accent3 2 2 3 3 2 2" xfId="8671"/>
    <cellStyle name="40% - Accent3 2 2 3 3 2 3" xfId="7174"/>
    <cellStyle name="40% - Accent3 2 2 3 3 3" xfId="8670"/>
    <cellStyle name="40% - Accent3 2 2 3 3 4" xfId="7173"/>
    <cellStyle name="40% - Accent3 2 2 3 4" xfId="3788"/>
    <cellStyle name="40% - Accent3 2 2 3 4 2" xfId="8672"/>
    <cellStyle name="40% - Accent3 2 2 3 4 3" xfId="7175"/>
    <cellStyle name="40% - Accent3 2 2 3 5" xfId="8665"/>
    <cellStyle name="40% - Accent3 2 2 3 6" xfId="7168"/>
    <cellStyle name="40% - Accent3 2 2 3 7" xfId="3781"/>
    <cellStyle name="40% - Accent3 2 2 4" xfId="881"/>
    <cellStyle name="40% - Accent3 2 2 4 2" xfId="3790"/>
    <cellStyle name="40% - Accent3 2 2 4 2 2" xfId="3791"/>
    <cellStyle name="40% - Accent3 2 2 4 2 2 2" xfId="3792"/>
    <cellStyle name="40% - Accent3 2 2 4 2 2 2 2" xfId="8676"/>
    <cellStyle name="40% - Accent3 2 2 4 2 2 2 3" xfId="7179"/>
    <cellStyle name="40% - Accent3 2 2 4 2 2 3" xfId="8675"/>
    <cellStyle name="40% - Accent3 2 2 4 2 2 4" xfId="7178"/>
    <cellStyle name="40% - Accent3 2 2 4 2 3" xfId="3793"/>
    <cellStyle name="40% - Accent3 2 2 4 2 3 2" xfId="8677"/>
    <cellStyle name="40% - Accent3 2 2 4 2 3 3" xfId="7180"/>
    <cellStyle name="40% - Accent3 2 2 4 2 4" xfId="8674"/>
    <cellStyle name="40% - Accent3 2 2 4 2 5" xfId="7177"/>
    <cellStyle name="40% - Accent3 2 2 4 3" xfId="3794"/>
    <cellStyle name="40% - Accent3 2 2 4 3 2" xfId="3795"/>
    <cellStyle name="40% - Accent3 2 2 4 3 2 2" xfId="8679"/>
    <cellStyle name="40% - Accent3 2 2 4 3 2 3" xfId="7182"/>
    <cellStyle name="40% - Accent3 2 2 4 3 3" xfId="8678"/>
    <cellStyle name="40% - Accent3 2 2 4 3 4" xfId="7181"/>
    <cellStyle name="40% - Accent3 2 2 4 4" xfId="3796"/>
    <cellStyle name="40% - Accent3 2 2 4 4 2" xfId="8680"/>
    <cellStyle name="40% - Accent3 2 2 4 4 3" xfId="7183"/>
    <cellStyle name="40% - Accent3 2 2 4 5" xfId="8673"/>
    <cellStyle name="40% - Accent3 2 2 4 6" xfId="7176"/>
    <cellStyle name="40% - Accent3 2 2 4 7" xfId="3789"/>
    <cellStyle name="40% - Accent3 2 2 5" xfId="1344"/>
    <cellStyle name="40% - Accent3 2 2 5 2" xfId="1975"/>
    <cellStyle name="40% - Accent3 2 2 5 2 2" xfId="3799"/>
    <cellStyle name="40% - Accent3 2 2 5 2 2 2" xfId="3800"/>
    <cellStyle name="40% - Accent3 2 2 5 2 2 2 2" xfId="8684"/>
    <cellStyle name="40% - Accent3 2 2 5 2 2 2 3" xfId="7187"/>
    <cellStyle name="40% - Accent3 2 2 5 2 2 3" xfId="8683"/>
    <cellStyle name="40% - Accent3 2 2 5 2 2 4" xfId="7186"/>
    <cellStyle name="40% - Accent3 2 2 5 2 3" xfId="3801"/>
    <cellStyle name="40% - Accent3 2 2 5 2 3 2" xfId="8685"/>
    <cellStyle name="40% - Accent3 2 2 5 2 3 3" xfId="7188"/>
    <cellStyle name="40% - Accent3 2 2 5 2 4" xfId="8682"/>
    <cellStyle name="40% - Accent3 2 2 5 2 5" xfId="7185"/>
    <cellStyle name="40% - Accent3 2 2 5 2 6" xfId="3798"/>
    <cellStyle name="40% - Accent3 2 2 5 3" xfId="2523"/>
    <cellStyle name="40% - Accent3 2 2 5 3 2" xfId="3803"/>
    <cellStyle name="40% - Accent3 2 2 5 3 2 2" xfId="8687"/>
    <cellStyle name="40% - Accent3 2 2 5 3 2 3" xfId="7190"/>
    <cellStyle name="40% - Accent3 2 2 5 3 3" xfId="8686"/>
    <cellStyle name="40% - Accent3 2 2 5 3 4" xfId="7189"/>
    <cellStyle name="40% - Accent3 2 2 5 3 5" xfId="3802"/>
    <cellStyle name="40% - Accent3 2 2 5 4" xfId="2997"/>
    <cellStyle name="40% - Accent3 2 2 5 4 2" xfId="8688"/>
    <cellStyle name="40% - Accent3 2 2 5 4 3" xfId="7191"/>
    <cellStyle name="40% - Accent3 2 2 5 4 4" xfId="3804"/>
    <cellStyle name="40% - Accent3 2 2 5 5" xfId="8681"/>
    <cellStyle name="40% - Accent3 2 2 5 6" xfId="7184"/>
    <cellStyle name="40% - Accent3 2 2 5 7" xfId="3797"/>
    <cellStyle name="40% - Accent3 2 2 6" xfId="1737"/>
    <cellStyle name="40% - Accent3 2 2 6 2" xfId="3806"/>
    <cellStyle name="40% - Accent3 2 2 6 2 2" xfId="3807"/>
    <cellStyle name="40% - Accent3 2 2 6 2 2 2" xfId="3808"/>
    <cellStyle name="40% - Accent3 2 2 6 2 2 2 2" xfId="8692"/>
    <cellStyle name="40% - Accent3 2 2 6 2 2 2 3" xfId="7195"/>
    <cellStyle name="40% - Accent3 2 2 6 2 2 3" xfId="8691"/>
    <cellStyle name="40% - Accent3 2 2 6 2 2 4" xfId="7194"/>
    <cellStyle name="40% - Accent3 2 2 6 2 3" xfId="3809"/>
    <cellStyle name="40% - Accent3 2 2 6 2 3 2" xfId="8693"/>
    <cellStyle name="40% - Accent3 2 2 6 2 3 3" xfId="7196"/>
    <cellStyle name="40% - Accent3 2 2 6 2 4" xfId="8690"/>
    <cellStyle name="40% - Accent3 2 2 6 2 5" xfId="7193"/>
    <cellStyle name="40% - Accent3 2 2 6 3" xfId="3810"/>
    <cellStyle name="40% - Accent3 2 2 6 3 2" xfId="3811"/>
    <cellStyle name="40% - Accent3 2 2 6 3 2 2" xfId="8695"/>
    <cellStyle name="40% - Accent3 2 2 6 3 2 3" xfId="7198"/>
    <cellStyle name="40% - Accent3 2 2 6 3 3" xfId="8694"/>
    <cellStyle name="40% - Accent3 2 2 6 3 4" xfId="7197"/>
    <cellStyle name="40% - Accent3 2 2 6 4" xfId="3812"/>
    <cellStyle name="40% - Accent3 2 2 6 4 2" xfId="8696"/>
    <cellStyle name="40% - Accent3 2 2 6 4 3" xfId="7199"/>
    <cellStyle name="40% - Accent3 2 2 6 5" xfId="8689"/>
    <cellStyle name="40% - Accent3 2 2 6 6" xfId="7192"/>
    <cellStyle name="40% - Accent3 2 2 6 7" xfId="3805"/>
    <cellStyle name="40% - Accent3 2 2 7" xfId="2286"/>
    <cellStyle name="40% - Accent3 2 2 7 2" xfId="3814"/>
    <cellStyle name="40% - Accent3 2 2 7 2 2" xfId="3815"/>
    <cellStyle name="40% - Accent3 2 2 7 2 2 2" xfId="8699"/>
    <cellStyle name="40% - Accent3 2 2 7 2 2 3" xfId="7202"/>
    <cellStyle name="40% - Accent3 2 2 7 2 3" xfId="8698"/>
    <cellStyle name="40% - Accent3 2 2 7 2 4" xfId="7201"/>
    <cellStyle name="40% - Accent3 2 2 7 3" xfId="3816"/>
    <cellStyle name="40% - Accent3 2 2 7 3 2" xfId="8700"/>
    <cellStyle name="40% - Accent3 2 2 7 3 3" xfId="7203"/>
    <cellStyle name="40% - Accent3 2 2 7 4" xfId="8697"/>
    <cellStyle name="40% - Accent3 2 2 7 5" xfId="7200"/>
    <cellStyle name="40% - Accent3 2 2 7 6" xfId="3813"/>
    <cellStyle name="40% - Accent3 2 2 8" xfId="2760"/>
    <cellStyle name="40% - Accent3 2 2 8 2" xfId="3818"/>
    <cellStyle name="40% - Accent3 2 2 8 2 2" xfId="8702"/>
    <cellStyle name="40% - Accent3 2 2 8 2 3" xfId="7205"/>
    <cellStyle name="40% - Accent3 2 2 8 3" xfId="8701"/>
    <cellStyle name="40% - Accent3 2 2 8 4" xfId="7204"/>
    <cellStyle name="40% - Accent3 2 2 8 5" xfId="3817"/>
    <cellStyle name="40% - Accent3 2 2 9" xfId="3819"/>
    <cellStyle name="40% - Accent3 2 2 9 2" xfId="8703"/>
    <cellStyle name="40% - Accent3 2 2 9 3" xfId="7206"/>
    <cellStyle name="40% - Accent3 2 3" xfId="345"/>
    <cellStyle name="40% - Accent3 2 3 2" xfId="1468"/>
    <cellStyle name="40% - Accent3 2 3 2 2" xfId="2096"/>
    <cellStyle name="40% - Accent3 2 3 2 3" xfId="2595"/>
    <cellStyle name="40% - Accent3 2 3 2 4" xfId="3069"/>
    <cellStyle name="40% - Accent3 2 3 3" xfId="1809"/>
    <cellStyle name="40% - Accent3 2 3 4" xfId="2358"/>
    <cellStyle name="40% - Accent3 2 3 5" xfId="2832"/>
    <cellStyle name="40% - Accent3 2 3 6" xfId="3820"/>
    <cellStyle name="40% - Accent3 2 4" xfId="611"/>
    <cellStyle name="40% - Accent3 2 5" xfId="755"/>
    <cellStyle name="40% - Accent3 2 6" xfId="880"/>
    <cellStyle name="40% - Accent3 2 6 2" xfId="1562"/>
    <cellStyle name="40% - Accent3 2 6 2 2" xfId="2163"/>
    <cellStyle name="40% - Accent3 2 6 2 3" xfId="2642"/>
    <cellStyle name="40% - Accent3 2 6 2 4" xfId="3116"/>
    <cellStyle name="40% - Accent3 2 6 3" xfId="1856"/>
    <cellStyle name="40% - Accent3 2 6 4" xfId="2405"/>
    <cellStyle name="40% - Accent3 2 6 5" xfId="2879"/>
    <cellStyle name="40% - Accent3 2 7" xfId="1292"/>
    <cellStyle name="40% - Accent3 2 7 2" xfId="1925"/>
    <cellStyle name="40% - Accent3 2 7 3" xfId="2474"/>
    <cellStyle name="40% - Accent3 2 7 4" xfId="2948"/>
    <cellStyle name="40% - Accent3 2 8" xfId="1688"/>
    <cellStyle name="40% - Accent3 2 9" xfId="2237"/>
    <cellStyle name="40% - Accent3 3" xfId="156"/>
    <cellStyle name="40% - Accent3 3 2" xfId="347"/>
    <cellStyle name="40% - Accent3 3 2 2" xfId="1470"/>
    <cellStyle name="40% - Accent3 3 2 2 2" xfId="2098"/>
    <cellStyle name="40% - Accent3 3 2 2 3" xfId="2597"/>
    <cellStyle name="40% - Accent3 3 2 2 4" xfId="3071"/>
    <cellStyle name="40% - Accent3 3 2 2 5" xfId="8705"/>
    <cellStyle name="40% - Accent3 3 2 3" xfId="1811"/>
    <cellStyle name="40% - Accent3 3 2 3 2" xfId="7208"/>
    <cellStyle name="40% - Accent3 3 2 4" xfId="2360"/>
    <cellStyle name="40% - Accent3 3 2 5" xfId="2834"/>
    <cellStyle name="40% - Accent3 3 2 6" xfId="3822"/>
    <cellStyle name="40% - Accent3 3 3" xfId="612"/>
    <cellStyle name="40% - Accent3 3 3 2" xfId="8704"/>
    <cellStyle name="40% - Accent3 3 4" xfId="882"/>
    <cellStyle name="40% - Accent3 3 4 2" xfId="7207"/>
    <cellStyle name="40% - Accent3 3 5" xfId="1328"/>
    <cellStyle name="40% - Accent3 3 5 2" xfId="1959"/>
    <cellStyle name="40% - Accent3 3 5 3" xfId="2508"/>
    <cellStyle name="40% - Accent3 3 5 4" xfId="2982"/>
    <cellStyle name="40% - Accent3 3 6" xfId="1722"/>
    <cellStyle name="40% - Accent3 3 7" xfId="2271"/>
    <cellStyle name="40% - Accent3 3 8" xfId="2745"/>
    <cellStyle name="40% - Accent3 3 9" xfId="3821"/>
    <cellStyle name="40% - Accent3 4" xfId="348"/>
    <cellStyle name="40% - Accent3 4 2" xfId="349"/>
    <cellStyle name="40% - Accent3 4 2 2" xfId="1472"/>
    <cellStyle name="40% - Accent3 4 2 2 2" xfId="2100"/>
    <cellStyle name="40% - Accent3 4 2 2 3" xfId="2599"/>
    <cellStyle name="40% - Accent3 4 2 2 4" xfId="3073"/>
    <cellStyle name="40% - Accent3 4 2 2 5" xfId="8707"/>
    <cellStyle name="40% - Accent3 4 2 3" xfId="1813"/>
    <cellStyle name="40% - Accent3 4 2 3 2" xfId="7210"/>
    <cellStyle name="40% - Accent3 4 2 4" xfId="2362"/>
    <cellStyle name="40% - Accent3 4 2 5" xfId="2836"/>
    <cellStyle name="40% - Accent3 4 2 6" xfId="3824"/>
    <cellStyle name="40% - Accent3 4 3" xfId="613"/>
    <cellStyle name="40% - Accent3 4 3 2" xfId="8706"/>
    <cellStyle name="40% - Accent3 4 4" xfId="1471"/>
    <cellStyle name="40% - Accent3 4 4 2" xfId="2099"/>
    <cellStyle name="40% - Accent3 4 4 3" xfId="2598"/>
    <cellStyle name="40% - Accent3 4 4 4" xfId="3072"/>
    <cellStyle name="40% - Accent3 4 4 5" xfId="7209"/>
    <cellStyle name="40% - Accent3 4 5" xfId="1812"/>
    <cellStyle name="40% - Accent3 4 6" xfId="2361"/>
    <cellStyle name="40% - Accent3 4 7" xfId="2835"/>
    <cellStyle name="40% - Accent3 4 8" xfId="3823"/>
    <cellStyle name="40% - Accent3 5" xfId="350"/>
    <cellStyle name="40% - Accent3 5 2" xfId="351"/>
    <cellStyle name="40% - Accent3 5 2 2" xfId="1474"/>
    <cellStyle name="40% - Accent3 5 2 2 2" xfId="2102"/>
    <cellStyle name="40% - Accent3 5 2 2 3" xfId="2601"/>
    <cellStyle name="40% - Accent3 5 2 2 4" xfId="3075"/>
    <cellStyle name="40% - Accent3 5 2 2 5" xfId="8709"/>
    <cellStyle name="40% - Accent3 5 2 3" xfId="1815"/>
    <cellStyle name="40% - Accent3 5 2 3 2" xfId="7212"/>
    <cellStyle name="40% - Accent3 5 2 4" xfId="2364"/>
    <cellStyle name="40% - Accent3 5 2 5" xfId="2838"/>
    <cellStyle name="40% - Accent3 5 2 6" xfId="3826"/>
    <cellStyle name="40% - Accent3 5 3" xfId="614"/>
    <cellStyle name="40% - Accent3 5 3 2" xfId="8708"/>
    <cellStyle name="40% - Accent3 5 4" xfId="1473"/>
    <cellStyle name="40% - Accent3 5 4 2" xfId="2101"/>
    <cellStyle name="40% - Accent3 5 4 3" xfId="2600"/>
    <cellStyle name="40% - Accent3 5 4 4" xfId="3074"/>
    <cellStyle name="40% - Accent3 5 4 5" xfId="7211"/>
    <cellStyle name="40% - Accent3 5 5" xfId="1814"/>
    <cellStyle name="40% - Accent3 5 6" xfId="2363"/>
    <cellStyle name="40% - Accent3 5 7" xfId="2837"/>
    <cellStyle name="40% - Accent3 5 8" xfId="3825"/>
    <cellStyle name="40% - Accent3 6" xfId="352"/>
    <cellStyle name="40% - Accent3 6 2" xfId="353"/>
    <cellStyle name="40% - Accent3 6 2 2" xfId="1476"/>
    <cellStyle name="40% - Accent3 6 2 2 2" xfId="2104"/>
    <cellStyle name="40% - Accent3 6 2 2 3" xfId="2603"/>
    <cellStyle name="40% - Accent3 6 2 2 4" xfId="3077"/>
    <cellStyle name="40% - Accent3 6 2 2 5" xfId="8711"/>
    <cellStyle name="40% - Accent3 6 2 3" xfId="1817"/>
    <cellStyle name="40% - Accent3 6 2 3 2" xfId="7214"/>
    <cellStyle name="40% - Accent3 6 2 4" xfId="2366"/>
    <cellStyle name="40% - Accent3 6 2 5" xfId="2840"/>
    <cellStyle name="40% - Accent3 6 2 6" xfId="3828"/>
    <cellStyle name="40% - Accent3 6 3" xfId="1475"/>
    <cellStyle name="40% - Accent3 6 3 2" xfId="2103"/>
    <cellStyle name="40% - Accent3 6 3 3" xfId="2602"/>
    <cellStyle name="40% - Accent3 6 3 4" xfId="3076"/>
    <cellStyle name="40% - Accent3 6 3 5" xfId="8710"/>
    <cellStyle name="40% - Accent3 6 4" xfId="1816"/>
    <cellStyle name="40% - Accent3 6 4 2" xfId="7213"/>
    <cellStyle name="40% - Accent3 6 5" xfId="2365"/>
    <cellStyle name="40% - Accent3 6 6" xfId="2839"/>
    <cellStyle name="40% - Accent3 6 7" xfId="3827"/>
    <cellStyle name="40% - Accent3 7" xfId="354"/>
    <cellStyle name="40% - Accent3 7 2" xfId="355"/>
    <cellStyle name="40% - Accent3 7 2 2" xfId="1478"/>
    <cellStyle name="40% - Accent3 7 2 2 2" xfId="2106"/>
    <cellStyle name="40% - Accent3 7 2 2 3" xfId="2605"/>
    <cellStyle name="40% - Accent3 7 2 2 4" xfId="3079"/>
    <cellStyle name="40% - Accent3 7 2 2 5" xfId="8713"/>
    <cellStyle name="40% - Accent3 7 2 3" xfId="1819"/>
    <cellStyle name="40% - Accent3 7 2 3 2" xfId="7216"/>
    <cellStyle name="40% - Accent3 7 2 4" xfId="2368"/>
    <cellStyle name="40% - Accent3 7 2 5" xfId="2842"/>
    <cellStyle name="40% - Accent3 7 2 6" xfId="3830"/>
    <cellStyle name="40% - Accent3 7 3" xfId="1477"/>
    <cellStyle name="40% - Accent3 7 3 2" xfId="2105"/>
    <cellStyle name="40% - Accent3 7 3 3" xfId="2604"/>
    <cellStyle name="40% - Accent3 7 3 4" xfId="3078"/>
    <cellStyle name="40% - Accent3 7 3 5" xfId="8712"/>
    <cellStyle name="40% - Accent3 7 4" xfId="1818"/>
    <cellStyle name="40% - Accent3 7 4 2" xfId="7215"/>
    <cellStyle name="40% - Accent3 7 5" xfId="2367"/>
    <cellStyle name="40% - Accent3 7 6" xfId="2841"/>
    <cellStyle name="40% - Accent3 7 7" xfId="3829"/>
    <cellStyle name="40% - Accent3 8" xfId="356"/>
    <cellStyle name="40% - Accent3 8 2" xfId="1479"/>
    <cellStyle name="40% - Accent3 8 2 2" xfId="2107"/>
    <cellStyle name="40% - Accent3 8 2 3" xfId="2606"/>
    <cellStyle name="40% - Accent3 8 2 4" xfId="3080"/>
    <cellStyle name="40% - Accent3 8 2 5" xfId="8714"/>
    <cellStyle name="40% - Accent3 8 3" xfId="1820"/>
    <cellStyle name="40% - Accent3 8 3 2" xfId="7217"/>
    <cellStyle name="40% - Accent3 8 4" xfId="2369"/>
    <cellStyle name="40% - Accent3 8 5" xfId="2843"/>
    <cellStyle name="40% - Accent3 8 6" xfId="3831"/>
    <cellStyle name="40% - Accent3 9" xfId="1061"/>
    <cellStyle name="40% - Accent3 9 2" xfId="1607"/>
    <cellStyle name="40% - Accent3 9 2 2" xfId="2198"/>
    <cellStyle name="40% - Accent3 9 2 3" xfId="2672"/>
    <cellStyle name="40% - Accent3 9 2 4" xfId="3146"/>
    <cellStyle name="40% - Accent3 9 3" xfId="1886"/>
    <cellStyle name="40% - Accent3 9 4" xfId="2435"/>
    <cellStyle name="40% - Accent3 9 5" xfId="2909"/>
    <cellStyle name="40% - Accent3 9 6" xfId="8208"/>
    <cellStyle name="40% - Accent4" xfId="216" builtinId="43" customBuiltin="1"/>
    <cellStyle name="40% - Accent4 10" xfId="3286"/>
    <cellStyle name="40% - Accent4 11" xfId="9734"/>
    <cellStyle name="40% - Accent4 2" xfId="25"/>
    <cellStyle name="40% - Accent4 2 10" xfId="3832"/>
    <cellStyle name="40% - Accent4 2 2" xfId="183"/>
    <cellStyle name="40% - Accent4 2 2 10" xfId="3834"/>
    <cellStyle name="40% - Accent4 2 2 10 2" xfId="8715"/>
    <cellStyle name="40% - Accent4 2 2 10 3" xfId="7218"/>
    <cellStyle name="40% - Accent4 2 2 11" xfId="3833"/>
    <cellStyle name="40% - Accent4 2 2 2" xfId="758"/>
    <cellStyle name="40% - Accent4 2 2 2 2" xfId="3836"/>
    <cellStyle name="40% - Accent4 2 2 2 2 2" xfId="3837"/>
    <cellStyle name="40% - Accent4 2 2 2 2 2 2" xfId="3838"/>
    <cellStyle name="40% - Accent4 2 2 2 2 2 2 2" xfId="8719"/>
    <cellStyle name="40% - Accent4 2 2 2 2 2 2 3" xfId="7222"/>
    <cellStyle name="40% - Accent4 2 2 2 2 2 3" xfId="8718"/>
    <cellStyle name="40% - Accent4 2 2 2 2 2 4" xfId="7221"/>
    <cellStyle name="40% - Accent4 2 2 2 2 3" xfId="3839"/>
    <cellStyle name="40% - Accent4 2 2 2 2 3 2" xfId="8720"/>
    <cellStyle name="40% - Accent4 2 2 2 2 3 3" xfId="7223"/>
    <cellStyle name="40% - Accent4 2 2 2 2 4" xfId="8717"/>
    <cellStyle name="40% - Accent4 2 2 2 2 5" xfId="7220"/>
    <cellStyle name="40% - Accent4 2 2 2 3" xfId="3840"/>
    <cellStyle name="40% - Accent4 2 2 2 3 2" xfId="3841"/>
    <cellStyle name="40% - Accent4 2 2 2 3 2 2" xfId="8722"/>
    <cellStyle name="40% - Accent4 2 2 2 3 2 3" xfId="7225"/>
    <cellStyle name="40% - Accent4 2 2 2 3 3" xfId="8721"/>
    <cellStyle name="40% - Accent4 2 2 2 3 4" xfId="7224"/>
    <cellStyle name="40% - Accent4 2 2 2 4" xfId="3842"/>
    <cellStyle name="40% - Accent4 2 2 2 4 2" xfId="8723"/>
    <cellStyle name="40% - Accent4 2 2 2 4 3" xfId="7226"/>
    <cellStyle name="40% - Accent4 2 2 2 5" xfId="3843"/>
    <cellStyle name="40% - Accent4 2 2 2 5 2" xfId="8724"/>
    <cellStyle name="40% - Accent4 2 2 2 5 3" xfId="7227"/>
    <cellStyle name="40% - Accent4 2 2 2 6" xfId="8716"/>
    <cellStyle name="40% - Accent4 2 2 2 7" xfId="7219"/>
    <cellStyle name="40% - Accent4 2 2 2 8" xfId="3835"/>
    <cellStyle name="40% - Accent4 2 2 3" xfId="884"/>
    <cellStyle name="40% - Accent4 2 2 3 2" xfId="3845"/>
    <cellStyle name="40% - Accent4 2 2 3 2 2" xfId="3846"/>
    <cellStyle name="40% - Accent4 2 2 3 2 2 2" xfId="3847"/>
    <cellStyle name="40% - Accent4 2 2 3 2 2 2 2" xfId="8728"/>
    <cellStyle name="40% - Accent4 2 2 3 2 2 2 3" xfId="7231"/>
    <cellStyle name="40% - Accent4 2 2 3 2 2 3" xfId="8727"/>
    <cellStyle name="40% - Accent4 2 2 3 2 2 4" xfId="7230"/>
    <cellStyle name="40% - Accent4 2 2 3 2 3" xfId="3848"/>
    <cellStyle name="40% - Accent4 2 2 3 2 3 2" xfId="8729"/>
    <cellStyle name="40% - Accent4 2 2 3 2 3 3" xfId="7232"/>
    <cellStyle name="40% - Accent4 2 2 3 2 4" xfId="8726"/>
    <cellStyle name="40% - Accent4 2 2 3 2 5" xfId="7229"/>
    <cellStyle name="40% - Accent4 2 2 3 3" xfId="3849"/>
    <cellStyle name="40% - Accent4 2 2 3 3 2" xfId="3850"/>
    <cellStyle name="40% - Accent4 2 2 3 3 2 2" xfId="8731"/>
    <cellStyle name="40% - Accent4 2 2 3 3 2 3" xfId="7234"/>
    <cellStyle name="40% - Accent4 2 2 3 3 3" xfId="8730"/>
    <cellStyle name="40% - Accent4 2 2 3 3 4" xfId="7233"/>
    <cellStyle name="40% - Accent4 2 2 3 4" xfId="3851"/>
    <cellStyle name="40% - Accent4 2 2 3 4 2" xfId="8732"/>
    <cellStyle name="40% - Accent4 2 2 3 4 3" xfId="7235"/>
    <cellStyle name="40% - Accent4 2 2 3 5" xfId="8725"/>
    <cellStyle name="40% - Accent4 2 2 3 6" xfId="7228"/>
    <cellStyle name="40% - Accent4 2 2 3 7" xfId="3844"/>
    <cellStyle name="40% - Accent4 2 2 4" xfId="1346"/>
    <cellStyle name="40% - Accent4 2 2 4 2" xfId="1977"/>
    <cellStyle name="40% - Accent4 2 2 4 2 2" xfId="3854"/>
    <cellStyle name="40% - Accent4 2 2 4 2 2 2" xfId="3855"/>
    <cellStyle name="40% - Accent4 2 2 4 2 2 2 2" xfId="8736"/>
    <cellStyle name="40% - Accent4 2 2 4 2 2 2 3" xfId="7239"/>
    <cellStyle name="40% - Accent4 2 2 4 2 2 3" xfId="8735"/>
    <cellStyle name="40% - Accent4 2 2 4 2 2 4" xfId="7238"/>
    <cellStyle name="40% - Accent4 2 2 4 2 3" xfId="3856"/>
    <cellStyle name="40% - Accent4 2 2 4 2 3 2" xfId="8737"/>
    <cellStyle name="40% - Accent4 2 2 4 2 3 3" xfId="7240"/>
    <cellStyle name="40% - Accent4 2 2 4 2 4" xfId="8734"/>
    <cellStyle name="40% - Accent4 2 2 4 2 5" xfId="7237"/>
    <cellStyle name="40% - Accent4 2 2 4 2 6" xfId="3853"/>
    <cellStyle name="40% - Accent4 2 2 4 3" xfId="2525"/>
    <cellStyle name="40% - Accent4 2 2 4 3 2" xfId="3858"/>
    <cellStyle name="40% - Accent4 2 2 4 3 2 2" xfId="8739"/>
    <cellStyle name="40% - Accent4 2 2 4 3 2 3" xfId="7242"/>
    <cellStyle name="40% - Accent4 2 2 4 3 3" xfId="8738"/>
    <cellStyle name="40% - Accent4 2 2 4 3 4" xfId="7241"/>
    <cellStyle name="40% - Accent4 2 2 4 3 5" xfId="3857"/>
    <cellStyle name="40% - Accent4 2 2 4 4" xfId="2999"/>
    <cellStyle name="40% - Accent4 2 2 4 4 2" xfId="8740"/>
    <cellStyle name="40% - Accent4 2 2 4 4 3" xfId="7243"/>
    <cellStyle name="40% - Accent4 2 2 4 4 4" xfId="3859"/>
    <cellStyle name="40% - Accent4 2 2 4 5" xfId="8733"/>
    <cellStyle name="40% - Accent4 2 2 4 6" xfId="7236"/>
    <cellStyle name="40% - Accent4 2 2 4 7" xfId="3852"/>
    <cellStyle name="40% - Accent4 2 2 5" xfId="1739"/>
    <cellStyle name="40% - Accent4 2 2 5 2" xfId="3861"/>
    <cellStyle name="40% - Accent4 2 2 5 2 2" xfId="3862"/>
    <cellStyle name="40% - Accent4 2 2 5 2 2 2" xfId="3863"/>
    <cellStyle name="40% - Accent4 2 2 5 2 2 2 2" xfId="8744"/>
    <cellStyle name="40% - Accent4 2 2 5 2 2 2 3" xfId="7247"/>
    <cellStyle name="40% - Accent4 2 2 5 2 2 3" xfId="8743"/>
    <cellStyle name="40% - Accent4 2 2 5 2 2 4" xfId="7246"/>
    <cellStyle name="40% - Accent4 2 2 5 2 3" xfId="3864"/>
    <cellStyle name="40% - Accent4 2 2 5 2 3 2" xfId="8745"/>
    <cellStyle name="40% - Accent4 2 2 5 2 3 3" xfId="7248"/>
    <cellStyle name="40% - Accent4 2 2 5 2 4" xfId="8742"/>
    <cellStyle name="40% - Accent4 2 2 5 2 5" xfId="7245"/>
    <cellStyle name="40% - Accent4 2 2 5 3" xfId="3865"/>
    <cellStyle name="40% - Accent4 2 2 5 3 2" xfId="3866"/>
    <cellStyle name="40% - Accent4 2 2 5 3 2 2" xfId="8747"/>
    <cellStyle name="40% - Accent4 2 2 5 3 2 3" xfId="7250"/>
    <cellStyle name="40% - Accent4 2 2 5 3 3" xfId="8746"/>
    <cellStyle name="40% - Accent4 2 2 5 3 4" xfId="7249"/>
    <cellStyle name="40% - Accent4 2 2 5 4" xfId="3867"/>
    <cellStyle name="40% - Accent4 2 2 5 4 2" xfId="8748"/>
    <cellStyle name="40% - Accent4 2 2 5 4 3" xfId="7251"/>
    <cellStyle name="40% - Accent4 2 2 5 5" xfId="8741"/>
    <cellStyle name="40% - Accent4 2 2 5 6" xfId="7244"/>
    <cellStyle name="40% - Accent4 2 2 5 7" xfId="3860"/>
    <cellStyle name="40% - Accent4 2 2 6" xfId="2288"/>
    <cellStyle name="40% - Accent4 2 2 6 2" xfId="3869"/>
    <cellStyle name="40% - Accent4 2 2 6 2 2" xfId="3870"/>
    <cellStyle name="40% - Accent4 2 2 6 2 2 2" xfId="3871"/>
    <cellStyle name="40% - Accent4 2 2 6 2 2 2 2" xfId="8752"/>
    <cellStyle name="40% - Accent4 2 2 6 2 2 2 3" xfId="7255"/>
    <cellStyle name="40% - Accent4 2 2 6 2 2 3" xfId="8751"/>
    <cellStyle name="40% - Accent4 2 2 6 2 2 4" xfId="7254"/>
    <cellStyle name="40% - Accent4 2 2 6 2 3" xfId="3872"/>
    <cellStyle name="40% - Accent4 2 2 6 2 3 2" xfId="8753"/>
    <cellStyle name="40% - Accent4 2 2 6 2 3 3" xfId="7256"/>
    <cellStyle name="40% - Accent4 2 2 6 2 4" xfId="8750"/>
    <cellStyle name="40% - Accent4 2 2 6 2 5" xfId="7253"/>
    <cellStyle name="40% - Accent4 2 2 6 3" xfId="3873"/>
    <cellStyle name="40% - Accent4 2 2 6 3 2" xfId="3874"/>
    <cellStyle name="40% - Accent4 2 2 6 3 2 2" xfId="8755"/>
    <cellStyle name="40% - Accent4 2 2 6 3 2 3" xfId="7258"/>
    <cellStyle name="40% - Accent4 2 2 6 3 3" xfId="8754"/>
    <cellStyle name="40% - Accent4 2 2 6 3 4" xfId="7257"/>
    <cellStyle name="40% - Accent4 2 2 6 4" xfId="3875"/>
    <cellStyle name="40% - Accent4 2 2 6 4 2" xfId="8756"/>
    <cellStyle name="40% - Accent4 2 2 6 4 3" xfId="7259"/>
    <cellStyle name="40% - Accent4 2 2 6 5" xfId="8749"/>
    <cellStyle name="40% - Accent4 2 2 6 6" xfId="7252"/>
    <cellStyle name="40% - Accent4 2 2 6 7" xfId="3868"/>
    <cellStyle name="40% - Accent4 2 2 7" xfId="2762"/>
    <cellStyle name="40% - Accent4 2 2 7 2" xfId="3877"/>
    <cellStyle name="40% - Accent4 2 2 7 2 2" xfId="3878"/>
    <cellStyle name="40% - Accent4 2 2 7 2 2 2" xfId="8759"/>
    <cellStyle name="40% - Accent4 2 2 7 2 2 3" xfId="7262"/>
    <cellStyle name="40% - Accent4 2 2 7 2 3" xfId="8758"/>
    <cellStyle name="40% - Accent4 2 2 7 2 4" xfId="7261"/>
    <cellStyle name="40% - Accent4 2 2 7 3" xfId="3879"/>
    <cellStyle name="40% - Accent4 2 2 7 3 2" xfId="8760"/>
    <cellStyle name="40% - Accent4 2 2 7 3 3" xfId="7263"/>
    <cellStyle name="40% - Accent4 2 2 7 4" xfId="8757"/>
    <cellStyle name="40% - Accent4 2 2 7 5" xfId="7260"/>
    <cellStyle name="40% - Accent4 2 2 7 6" xfId="3876"/>
    <cellStyle name="40% - Accent4 2 2 8" xfId="3880"/>
    <cellStyle name="40% - Accent4 2 2 8 2" xfId="3881"/>
    <cellStyle name="40% - Accent4 2 2 8 2 2" xfId="8762"/>
    <cellStyle name="40% - Accent4 2 2 8 2 3" xfId="7265"/>
    <cellStyle name="40% - Accent4 2 2 8 3" xfId="8761"/>
    <cellStyle name="40% - Accent4 2 2 8 4" xfId="7264"/>
    <cellStyle name="40% - Accent4 2 2 9" xfId="3882"/>
    <cellStyle name="40% - Accent4 2 2 9 2" xfId="8763"/>
    <cellStyle name="40% - Accent4 2 2 9 3" xfId="7266"/>
    <cellStyle name="40% - Accent4 2 3" xfId="615"/>
    <cellStyle name="40% - Accent4 2 3 2" xfId="3883"/>
    <cellStyle name="40% - Accent4 2 4" xfId="757"/>
    <cellStyle name="40% - Accent4 2 5" xfId="883"/>
    <cellStyle name="40% - Accent4 2 5 2" xfId="1563"/>
    <cellStyle name="40% - Accent4 2 5 2 2" xfId="2164"/>
    <cellStyle name="40% - Accent4 2 5 2 3" xfId="2643"/>
    <cellStyle name="40% - Accent4 2 5 2 4" xfId="3117"/>
    <cellStyle name="40% - Accent4 2 5 3" xfId="1857"/>
    <cellStyle name="40% - Accent4 2 5 4" xfId="2406"/>
    <cellStyle name="40% - Accent4 2 5 5" xfId="2880"/>
    <cellStyle name="40% - Accent4 2 6" xfId="1294"/>
    <cellStyle name="40% - Accent4 2 6 2" xfId="1927"/>
    <cellStyle name="40% - Accent4 2 6 3" xfId="2476"/>
    <cellStyle name="40% - Accent4 2 6 4" xfId="2950"/>
    <cellStyle name="40% - Accent4 2 7" xfId="1690"/>
    <cellStyle name="40% - Accent4 2 8" xfId="2239"/>
    <cellStyle name="40% - Accent4 2 9" xfId="2713"/>
    <cellStyle name="40% - Accent4 3" xfId="160"/>
    <cellStyle name="40% - Accent4 3 2" xfId="616"/>
    <cellStyle name="40% - Accent4 3 2 2" xfId="8764"/>
    <cellStyle name="40% - Accent4 3 3" xfId="885"/>
    <cellStyle name="40% - Accent4 3 3 2" xfId="7267"/>
    <cellStyle name="40% - Accent4 3 4" xfId="1330"/>
    <cellStyle name="40% - Accent4 3 4 2" xfId="1961"/>
    <cellStyle name="40% - Accent4 3 4 3" xfId="2510"/>
    <cellStyle name="40% - Accent4 3 4 4" xfId="2984"/>
    <cellStyle name="40% - Accent4 3 5" xfId="1724"/>
    <cellStyle name="40% - Accent4 3 6" xfId="2273"/>
    <cellStyle name="40% - Accent4 3 7" xfId="2747"/>
    <cellStyle name="40% - Accent4 3 8" xfId="3884"/>
    <cellStyle name="40% - Accent4 4" xfId="617"/>
    <cellStyle name="40% - Accent4 4 2" xfId="8210"/>
    <cellStyle name="40% - Accent4 5" xfId="618"/>
    <cellStyle name="40% - Accent4 5 2" xfId="6713"/>
    <cellStyle name="40% - Accent4 6" xfId="1062"/>
    <cellStyle name="40% - Accent4 6 2" xfId="1608"/>
    <cellStyle name="40% - Accent4 6 2 2" xfId="2199"/>
    <cellStyle name="40% - Accent4 6 2 3" xfId="2673"/>
    <cellStyle name="40% - Accent4 6 2 4" xfId="3147"/>
    <cellStyle name="40% - Accent4 6 3" xfId="1887"/>
    <cellStyle name="40% - Accent4 6 4" xfId="2436"/>
    <cellStyle name="40% - Accent4 6 5" xfId="2910"/>
    <cellStyle name="40% - Accent4 7" xfId="1074"/>
    <cellStyle name="40% - Accent4 7 2" xfId="1620"/>
    <cellStyle name="40% - Accent4 7 2 2" xfId="2211"/>
    <cellStyle name="40% - Accent4 7 2 3" xfId="2685"/>
    <cellStyle name="40% - Accent4 7 2 4" xfId="3159"/>
    <cellStyle name="40% - Accent4 7 3" xfId="1899"/>
    <cellStyle name="40% - Accent4 7 4" xfId="2448"/>
    <cellStyle name="40% - Accent4 7 5" xfId="2922"/>
    <cellStyle name="40% - Accent4 8" xfId="1105"/>
    <cellStyle name="40% - Accent4 8 2" xfId="1636"/>
    <cellStyle name="40% - Accent4 8 2 2" xfId="2224"/>
    <cellStyle name="40% - Accent4 8 2 3" xfId="2698"/>
    <cellStyle name="40% - Accent4 8 2 4" xfId="3172"/>
    <cellStyle name="40% - Accent4 8 3" xfId="1912"/>
    <cellStyle name="40% - Accent4 8 4" xfId="2461"/>
    <cellStyle name="40% - Accent4 8 5" xfId="2935"/>
    <cellStyle name="40% - Accent4 9" xfId="3261"/>
    <cellStyle name="40% - Accent5" xfId="217" builtinId="47" customBuiltin="1"/>
    <cellStyle name="40% - Accent5 10" xfId="3288"/>
    <cellStyle name="40% - Accent5 11" xfId="9737"/>
    <cellStyle name="40% - Accent5 2" xfId="27"/>
    <cellStyle name="40% - Accent5 2 10" xfId="3885"/>
    <cellStyle name="40% - Accent5 2 2" xfId="185"/>
    <cellStyle name="40% - Accent5 2 2 10" xfId="3887"/>
    <cellStyle name="40% - Accent5 2 2 10 2" xfId="8765"/>
    <cellStyle name="40% - Accent5 2 2 10 3" xfId="7268"/>
    <cellStyle name="40% - Accent5 2 2 11" xfId="3886"/>
    <cellStyle name="40% - Accent5 2 2 2" xfId="760"/>
    <cellStyle name="40% - Accent5 2 2 2 2" xfId="3889"/>
    <cellStyle name="40% - Accent5 2 2 2 2 2" xfId="3890"/>
    <cellStyle name="40% - Accent5 2 2 2 2 2 2" xfId="3891"/>
    <cellStyle name="40% - Accent5 2 2 2 2 2 2 2" xfId="8769"/>
    <cellStyle name="40% - Accent5 2 2 2 2 2 2 3" xfId="7272"/>
    <cellStyle name="40% - Accent5 2 2 2 2 2 3" xfId="8768"/>
    <cellStyle name="40% - Accent5 2 2 2 2 2 4" xfId="7271"/>
    <cellStyle name="40% - Accent5 2 2 2 2 3" xfId="3892"/>
    <cellStyle name="40% - Accent5 2 2 2 2 3 2" xfId="8770"/>
    <cellStyle name="40% - Accent5 2 2 2 2 3 3" xfId="7273"/>
    <cellStyle name="40% - Accent5 2 2 2 2 4" xfId="8767"/>
    <cellStyle name="40% - Accent5 2 2 2 2 5" xfId="7270"/>
    <cellStyle name="40% - Accent5 2 2 2 3" xfId="3893"/>
    <cellStyle name="40% - Accent5 2 2 2 3 2" xfId="3894"/>
    <cellStyle name="40% - Accent5 2 2 2 3 2 2" xfId="8772"/>
    <cellStyle name="40% - Accent5 2 2 2 3 2 3" xfId="7275"/>
    <cellStyle name="40% - Accent5 2 2 2 3 3" xfId="8771"/>
    <cellStyle name="40% - Accent5 2 2 2 3 4" xfId="7274"/>
    <cellStyle name="40% - Accent5 2 2 2 4" xfId="3895"/>
    <cellStyle name="40% - Accent5 2 2 2 4 2" xfId="8773"/>
    <cellStyle name="40% - Accent5 2 2 2 4 3" xfId="7276"/>
    <cellStyle name="40% - Accent5 2 2 2 5" xfId="3896"/>
    <cellStyle name="40% - Accent5 2 2 2 5 2" xfId="8774"/>
    <cellStyle name="40% - Accent5 2 2 2 5 3" xfId="7277"/>
    <cellStyle name="40% - Accent5 2 2 2 6" xfId="8766"/>
    <cellStyle name="40% - Accent5 2 2 2 7" xfId="7269"/>
    <cellStyle name="40% - Accent5 2 2 2 8" xfId="3888"/>
    <cellStyle name="40% - Accent5 2 2 3" xfId="887"/>
    <cellStyle name="40% - Accent5 2 2 3 2" xfId="3898"/>
    <cellStyle name="40% - Accent5 2 2 3 2 2" xfId="3899"/>
    <cellStyle name="40% - Accent5 2 2 3 2 2 2" xfId="3900"/>
    <cellStyle name="40% - Accent5 2 2 3 2 2 2 2" xfId="8778"/>
    <cellStyle name="40% - Accent5 2 2 3 2 2 2 3" xfId="7281"/>
    <cellStyle name="40% - Accent5 2 2 3 2 2 3" xfId="8777"/>
    <cellStyle name="40% - Accent5 2 2 3 2 2 4" xfId="7280"/>
    <cellStyle name="40% - Accent5 2 2 3 2 3" xfId="3901"/>
    <cellStyle name="40% - Accent5 2 2 3 2 3 2" xfId="8779"/>
    <cellStyle name="40% - Accent5 2 2 3 2 3 3" xfId="7282"/>
    <cellStyle name="40% - Accent5 2 2 3 2 4" xfId="8776"/>
    <cellStyle name="40% - Accent5 2 2 3 2 5" xfId="7279"/>
    <cellStyle name="40% - Accent5 2 2 3 3" xfId="3902"/>
    <cellStyle name="40% - Accent5 2 2 3 3 2" xfId="3903"/>
    <cellStyle name="40% - Accent5 2 2 3 3 2 2" xfId="8781"/>
    <cellStyle name="40% - Accent5 2 2 3 3 2 3" xfId="7284"/>
    <cellStyle name="40% - Accent5 2 2 3 3 3" xfId="8780"/>
    <cellStyle name="40% - Accent5 2 2 3 3 4" xfId="7283"/>
    <cellStyle name="40% - Accent5 2 2 3 4" xfId="3904"/>
    <cellStyle name="40% - Accent5 2 2 3 4 2" xfId="8782"/>
    <cellStyle name="40% - Accent5 2 2 3 4 3" xfId="7285"/>
    <cellStyle name="40% - Accent5 2 2 3 5" xfId="8775"/>
    <cellStyle name="40% - Accent5 2 2 3 6" xfId="7278"/>
    <cellStyle name="40% - Accent5 2 2 3 7" xfId="3897"/>
    <cellStyle name="40% - Accent5 2 2 4" xfId="1348"/>
    <cellStyle name="40% - Accent5 2 2 4 2" xfId="1979"/>
    <cellStyle name="40% - Accent5 2 2 4 2 2" xfId="3907"/>
    <cellStyle name="40% - Accent5 2 2 4 2 2 2" xfId="3908"/>
    <cellStyle name="40% - Accent5 2 2 4 2 2 2 2" xfId="8786"/>
    <cellStyle name="40% - Accent5 2 2 4 2 2 2 3" xfId="7289"/>
    <cellStyle name="40% - Accent5 2 2 4 2 2 3" xfId="8785"/>
    <cellStyle name="40% - Accent5 2 2 4 2 2 4" xfId="7288"/>
    <cellStyle name="40% - Accent5 2 2 4 2 3" xfId="3909"/>
    <cellStyle name="40% - Accent5 2 2 4 2 3 2" xfId="8787"/>
    <cellStyle name="40% - Accent5 2 2 4 2 3 3" xfId="7290"/>
    <cellStyle name="40% - Accent5 2 2 4 2 4" xfId="8784"/>
    <cellStyle name="40% - Accent5 2 2 4 2 5" xfId="7287"/>
    <cellStyle name="40% - Accent5 2 2 4 2 6" xfId="3906"/>
    <cellStyle name="40% - Accent5 2 2 4 3" xfId="2527"/>
    <cellStyle name="40% - Accent5 2 2 4 3 2" xfId="3911"/>
    <cellStyle name="40% - Accent5 2 2 4 3 2 2" xfId="8789"/>
    <cellStyle name="40% - Accent5 2 2 4 3 2 3" xfId="7292"/>
    <cellStyle name="40% - Accent5 2 2 4 3 3" xfId="8788"/>
    <cellStyle name="40% - Accent5 2 2 4 3 4" xfId="7291"/>
    <cellStyle name="40% - Accent5 2 2 4 3 5" xfId="3910"/>
    <cellStyle name="40% - Accent5 2 2 4 4" xfId="3001"/>
    <cellStyle name="40% - Accent5 2 2 4 4 2" xfId="8790"/>
    <cellStyle name="40% - Accent5 2 2 4 4 3" xfId="7293"/>
    <cellStyle name="40% - Accent5 2 2 4 4 4" xfId="3912"/>
    <cellStyle name="40% - Accent5 2 2 4 5" xfId="8783"/>
    <cellStyle name="40% - Accent5 2 2 4 6" xfId="7286"/>
    <cellStyle name="40% - Accent5 2 2 4 7" xfId="3905"/>
    <cellStyle name="40% - Accent5 2 2 5" xfId="1741"/>
    <cellStyle name="40% - Accent5 2 2 5 2" xfId="3914"/>
    <cellStyle name="40% - Accent5 2 2 5 2 2" xfId="3915"/>
    <cellStyle name="40% - Accent5 2 2 5 2 2 2" xfId="3916"/>
    <cellStyle name="40% - Accent5 2 2 5 2 2 2 2" xfId="8794"/>
    <cellStyle name="40% - Accent5 2 2 5 2 2 2 3" xfId="7297"/>
    <cellStyle name="40% - Accent5 2 2 5 2 2 3" xfId="8793"/>
    <cellStyle name="40% - Accent5 2 2 5 2 2 4" xfId="7296"/>
    <cellStyle name="40% - Accent5 2 2 5 2 3" xfId="3917"/>
    <cellStyle name="40% - Accent5 2 2 5 2 3 2" xfId="8795"/>
    <cellStyle name="40% - Accent5 2 2 5 2 3 3" xfId="7298"/>
    <cellStyle name="40% - Accent5 2 2 5 2 4" xfId="8792"/>
    <cellStyle name="40% - Accent5 2 2 5 2 5" xfId="7295"/>
    <cellStyle name="40% - Accent5 2 2 5 3" xfId="3918"/>
    <cellStyle name="40% - Accent5 2 2 5 3 2" xfId="3919"/>
    <cellStyle name="40% - Accent5 2 2 5 3 2 2" xfId="8797"/>
    <cellStyle name="40% - Accent5 2 2 5 3 2 3" xfId="7300"/>
    <cellStyle name="40% - Accent5 2 2 5 3 3" xfId="8796"/>
    <cellStyle name="40% - Accent5 2 2 5 3 4" xfId="7299"/>
    <cellStyle name="40% - Accent5 2 2 5 4" xfId="3920"/>
    <cellStyle name="40% - Accent5 2 2 5 4 2" xfId="8798"/>
    <cellStyle name="40% - Accent5 2 2 5 4 3" xfId="7301"/>
    <cellStyle name="40% - Accent5 2 2 5 5" xfId="8791"/>
    <cellStyle name="40% - Accent5 2 2 5 6" xfId="7294"/>
    <cellStyle name="40% - Accent5 2 2 5 7" xfId="3913"/>
    <cellStyle name="40% - Accent5 2 2 6" xfId="2290"/>
    <cellStyle name="40% - Accent5 2 2 6 2" xfId="3922"/>
    <cellStyle name="40% - Accent5 2 2 6 2 2" xfId="3923"/>
    <cellStyle name="40% - Accent5 2 2 6 2 2 2" xfId="3924"/>
    <cellStyle name="40% - Accent5 2 2 6 2 2 2 2" xfId="8802"/>
    <cellStyle name="40% - Accent5 2 2 6 2 2 2 3" xfId="7305"/>
    <cellStyle name="40% - Accent5 2 2 6 2 2 3" xfId="8801"/>
    <cellStyle name="40% - Accent5 2 2 6 2 2 4" xfId="7304"/>
    <cellStyle name="40% - Accent5 2 2 6 2 3" xfId="3925"/>
    <cellStyle name="40% - Accent5 2 2 6 2 3 2" xfId="8803"/>
    <cellStyle name="40% - Accent5 2 2 6 2 3 3" xfId="7306"/>
    <cellStyle name="40% - Accent5 2 2 6 2 4" xfId="8800"/>
    <cellStyle name="40% - Accent5 2 2 6 2 5" xfId="7303"/>
    <cellStyle name="40% - Accent5 2 2 6 3" xfId="3926"/>
    <cellStyle name="40% - Accent5 2 2 6 3 2" xfId="3927"/>
    <cellStyle name="40% - Accent5 2 2 6 3 2 2" xfId="8805"/>
    <cellStyle name="40% - Accent5 2 2 6 3 2 3" xfId="7308"/>
    <cellStyle name="40% - Accent5 2 2 6 3 3" xfId="8804"/>
    <cellStyle name="40% - Accent5 2 2 6 3 4" xfId="7307"/>
    <cellStyle name="40% - Accent5 2 2 6 4" xfId="3928"/>
    <cellStyle name="40% - Accent5 2 2 6 4 2" xfId="8806"/>
    <cellStyle name="40% - Accent5 2 2 6 4 3" xfId="7309"/>
    <cellStyle name="40% - Accent5 2 2 6 5" xfId="8799"/>
    <cellStyle name="40% - Accent5 2 2 6 6" xfId="7302"/>
    <cellStyle name="40% - Accent5 2 2 6 7" xfId="3921"/>
    <cellStyle name="40% - Accent5 2 2 7" xfId="2764"/>
    <cellStyle name="40% - Accent5 2 2 7 2" xfId="3930"/>
    <cellStyle name="40% - Accent5 2 2 7 2 2" xfId="3931"/>
    <cellStyle name="40% - Accent5 2 2 7 2 2 2" xfId="8809"/>
    <cellStyle name="40% - Accent5 2 2 7 2 2 3" xfId="7312"/>
    <cellStyle name="40% - Accent5 2 2 7 2 3" xfId="8808"/>
    <cellStyle name="40% - Accent5 2 2 7 2 4" xfId="7311"/>
    <cellStyle name="40% - Accent5 2 2 7 3" xfId="3932"/>
    <cellStyle name="40% - Accent5 2 2 7 3 2" xfId="8810"/>
    <cellStyle name="40% - Accent5 2 2 7 3 3" xfId="7313"/>
    <cellStyle name="40% - Accent5 2 2 7 4" xfId="8807"/>
    <cellStyle name="40% - Accent5 2 2 7 5" xfId="7310"/>
    <cellStyle name="40% - Accent5 2 2 7 6" xfId="3929"/>
    <cellStyle name="40% - Accent5 2 2 8" xfId="3933"/>
    <cellStyle name="40% - Accent5 2 2 8 2" xfId="3934"/>
    <cellStyle name="40% - Accent5 2 2 8 2 2" xfId="8812"/>
    <cellStyle name="40% - Accent5 2 2 8 2 3" xfId="7315"/>
    <cellStyle name="40% - Accent5 2 2 8 3" xfId="8811"/>
    <cellStyle name="40% - Accent5 2 2 8 4" xfId="7314"/>
    <cellStyle name="40% - Accent5 2 2 9" xfId="3935"/>
    <cellStyle name="40% - Accent5 2 2 9 2" xfId="8813"/>
    <cellStyle name="40% - Accent5 2 2 9 3" xfId="7316"/>
    <cellStyle name="40% - Accent5 2 3" xfId="619"/>
    <cellStyle name="40% - Accent5 2 3 2" xfId="3936"/>
    <cellStyle name="40% - Accent5 2 4" xfId="759"/>
    <cellStyle name="40% - Accent5 2 5" xfId="886"/>
    <cellStyle name="40% - Accent5 2 5 2" xfId="1564"/>
    <cellStyle name="40% - Accent5 2 5 2 2" xfId="2165"/>
    <cellStyle name="40% - Accent5 2 5 2 3" xfId="2644"/>
    <cellStyle name="40% - Accent5 2 5 2 4" xfId="3118"/>
    <cellStyle name="40% - Accent5 2 5 3" xfId="1858"/>
    <cellStyle name="40% - Accent5 2 5 4" xfId="2407"/>
    <cellStyle name="40% - Accent5 2 5 5" xfId="2881"/>
    <cellStyle name="40% - Accent5 2 6" xfId="1296"/>
    <cellStyle name="40% - Accent5 2 6 2" xfId="1929"/>
    <cellStyle name="40% - Accent5 2 6 3" xfId="2478"/>
    <cellStyle name="40% - Accent5 2 6 4" xfId="2952"/>
    <cellStyle name="40% - Accent5 2 7" xfId="1692"/>
    <cellStyle name="40% - Accent5 2 8" xfId="2241"/>
    <cellStyle name="40% - Accent5 2 9" xfId="2715"/>
    <cellStyle name="40% - Accent5 3" xfId="164"/>
    <cellStyle name="40% - Accent5 3 2" xfId="620"/>
    <cellStyle name="40% - Accent5 3 2 2" xfId="8814"/>
    <cellStyle name="40% - Accent5 3 3" xfId="888"/>
    <cellStyle name="40% - Accent5 3 3 2" xfId="7317"/>
    <cellStyle name="40% - Accent5 3 4" xfId="1332"/>
    <cellStyle name="40% - Accent5 3 4 2" xfId="1963"/>
    <cellStyle name="40% - Accent5 3 4 3" xfId="2512"/>
    <cellStyle name="40% - Accent5 3 4 4" xfId="2986"/>
    <cellStyle name="40% - Accent5 3 5" xfId="1726"/>
    <cellStyle name="40% - Accent5 3 6" xfId="2275"/>
    <cellStyle name="40% - Accent5 3 7" xfId="2749"/>
    <cellStyle name="40% - Accent5 3 8" xfId="3937"/>
    <cellStyle name="40% - Accent5 4" xfId="621"/>
    <cellStyle name="40% - Accent5 4 2" xfId="8212"/>
    <cellStyle name="40% - Accent5 5" xfId="622"/>
    <cellStyle name="40% - Accent5 5 2" xfId="6715"/>
    <cellStyle name="40% - Accent5 6" xfId="1063"/>
    <cellStyle name="40% - Accent5 6 2" xfId="1609"/>
    <cellStyle name="40% - Accent5 6 2 2" xfId="2200"/>
    <cellStyle name="40% - Accent5 6 2 3" xfId="2674"/>
    <cellStyle name="40% - Accent5 6 2 4" xfId="3148"/>
    <cellStyle name="40% - Accent5 6 3" xfId="1888"/>
    <cellStyle name="40% - Accent5 6 4" xfId="2437"/>
    <cellStyle name="40% - Accent5 6 5" xfId="2911"/>
    <cellStyle name="40% - Accent5 7" xfId="1076"/>
    <cellStyle name="40% - Accent5 7 2" xfId="1622"/>
    <cellStyle name="40% - Accent5 7 2 2" xfId="2213"/>
    <cellStyle name="40% - Accent5 7 2 3" xfId="2687"/>
    <cellStyle name="40% - Accent5 7 2 4" xfId="3161"/>
    <cellStyle name="40% - Accent5 7 3" xfId="1901"/>
    <cellStyle name="40% - Accent5 7 4" xfId="2450"/>
    <cellStyle name="40% - Accent5 7 5" xfId="2924"/>
    <cellStyle name="40% - Accent5 8" xfId="1107"/>
    <cellStyle name="40% - Accent5 8 2" xfId="1638"/>
    <cellStyle name="40% - Accent5 8 2 2" xfId="2226"/>
    <cellStyle name="40% - Accent5 8 2 3" xfId="2700"/>
    <cellStyle name="40% - Accent5 8 2 4" xfId="3174"/>
    <cellStyle name="40% - Accent5 8 3" xfId="1914"/>
    <cellStyle name="40% - Accent5 8 4" xfId="2463"/>
    <cellStyle name="40% - Accent5 8 5" xfId="2937"/>
    <cellStyle name="40% - Accent5 9" xfId="3262"/>
    <cellStyle name="40% - Accent6" xfId="218" builtinId="51" customBuiltin="1"/>
    <cellStyle name="40% - Accent6 10" xfId="3290"/>
    <cellStyle name="40% - Accent6 11" xfId="9740"/>
    <cellStyle name="40% - Accent6 2" xfId="29"/>
    <cellStyle name="40% - Accent6 2 10" xfId="3938"/>
    <cellStyle name="40% - Accent6 2 2" xfId="187"/>
    <cellStyle name="40% - Accent6 2 2 10" xfId="3940"/>
    <cellStyle name="40% - Accent6 2 2 10 2" xfId="8815"/>
    <cellStyle name="40% - Accent6 2 2 10 3" xfId="7318"/>
    <cellStyle name="40% - Accent6 2 2 11" xfId="3939"/>
    <cellStyle name="40% - Accent6 2 2 2" xfId="762"/>
    <cellStyle name="40% - Accent6 2 2 2 2" xfId="3942"/>
    <cellStyle name="40% - Accent6 2 2 2 2 2" xfId="3943"/>
    <cellStyle name="40% - Accent6 2 2 2 2 2 2" xfId="3944"/>
    <cellStyle name="40% - Accent6 2 2 2 2 2 2 2" xfId="8819"/>
    <cellStyle name="40% - Accent6 2 2 2 2 2 2 3" xfId="7322"/>
    <cellStyle name="40% - Accent6 2 2 2 2 2 3" xfId="8818"/>
    <cellStyle name="40% - Accent6 2 2 2 2 2 4" xfId="7321"/>
    <cellStyle name="40% - Accent6 2 2 2 2 3" xfId="3945"/>
    <cellStyle name="40% - Accent6 2 2 2 2 3 2" xfId="8820"/>
    <cellStyle name="40% - Accent6 2 2 2 2 3 3" xfId="7323"/>
    <cellStyle name="40% - Accent6 2 2 2 2 4" xfId="8817"/>
    <cellStyle name="40% - Accent6 2 2 2 2 5" xfId="7320"/>
    <cellStyle name="40% - Accent6 2 2 2 3" xfId="3946"/>
    <cellStyle name="40% - Accent6 2 2 2 3 2" xfId="3947"/>
    <cellStyle name="40% - Accent6 2 2 2 3 2 2" xfId="8822"/>
    <cellStyle name="40% - Accent6 2 2 2 3 2 3" xfId="7325"/>
    <cellStyle name="40% - Accent6 2 2 2 3 3" xfId="8821"/>
    <cellStyle name="40% - Accent6 2 2 2 3 4" xfId="7324"/>
    <cellStyle name="40% - Accent6 2 2 2 4" xfId="3948"/>
    <cellStyle name="40% - Accent6 2 2 2 4 2" xfId="8823"/>
    <cellStyle name="40% - Accent6 2 2 2 4 3" xfId="7326"/>
    <cellStyle name="40% - Accent6 2 2 2 5" xfId="3949"/>
    <cellStyle name="40% - Accent6 2 2 2 5 2" xfId="8824"/>
    <cellStyle name="40% - Accent6 2 2 2 5 3" xfId="7327"/>
    <cellStyle name="40% - Accent6 2 2 2 6" xfId="8816"/>
    <cellStyle name="40% - Accent6 2 2 2 7" xfId="7319"/>
    <cellStyle name="40% - Accent6 2 2 2 8" xfId="3941"/>
    <cellStyle name="40% - Accent6 2 2 3" xfId="890"/>
    <cellStyle name="40% - Accent6 2 2 3 2" xfId="3951"/>
    <cellStyle name="40% - Accent6 2 2 3 2 2" xfId="3952"/>
    <cellStyle name="40% - Accent6 2 2 3 2 2 2" xfId="3953"/>
    <cellStyle name="40% - Accent6 2 2 3 2 2 2 2" xfId="8828"/>
    <cellStyle name="40% - Accent6 2 2 3 2 2 2 3" xfId="7331"/>
    <cellStyle name="40% - Accent6 2 2 3 2 2 3" xfId="8827"/>
    <cellStyle name="40% - Accent6 2 2 3 2 2 4" xfId="7330"/>
    <cellStyle name="40% - Accent6 2 2 3 2 3" xfId="3954"/>
    <cellStyle name="40% - Accent6 2 2 3 2 3 2" xfId="8829"/>
    <cellStyle name="40% - Accent6 2 2 3 2 3 3" xfId="7332"/>
    <cellStyle name="40% - Accent6 2 2 3 2 4" xfId="8826"/>
    <cellStyle name="40% - Accent6 2 2 3 2 5" xfId="7329"/>
    <cellStyle name="40% - Accent6 2 2 3 3" xfId="3955"/>
    <cellStyle name="40% - Accent6 2 2 3 3 2" xfId="3956"/>
    <cellStyle name="40% - Accent6 2 2 3 3 2 2" xfId="8831"/>
    <cellStyle name="40% - Accent6 2 2 3 3 2 3" xfId="7334"/>
    <cellStyle name="40% - Accent6 2 2 3 3 3" xfId="8830"/>
    <cellStyle name="40% - Accent6 2 2 3 3 4" xfId="7333"/>
    <cellStyle name="40% - Accent6 2 2 3 4" xfId="3957"/>
    <cellStyle name="40% - Accent6 2 2 3 4 2" xfId="8832"/>
    <cellStyle name="40% - Accent6 2 2 3 4 3" xfId="7335"/>
    <cellStyle name="40% - Accent6 2 2 3 5" xfId="8825"/>
    <cellStyle name="40% - Accent6 2 2 3 6" xfId="7328"/>
    <cellStyle name="40% - Accent6 2 2 3 7" xfId="3950"/>
    <cellStyle name="40% - Accent6 2 2 4" xfId="1350"/>
    <cellStyle name="40% - Accent6 2 2 4 2" xfId="1981"/>
    <cellStyle name="40% - Accent6 2 2 4 2 2" xfId="3960"/>
    <cellStyle name="40% - Accent6 2 2 4 2 2 2" xfId="3961"/>
    <cellStyle name="40% - Accent6 2 2 4 2 2 2 2" xfId="8836"/>
    <cellStyle name="40% - Accent6 2 2 4 2 2 2 3" xfId="7339"/>
    <cellStyle name="40% - Accent6 2 2 4 2 2 3" xfId="8835"/>
    <cellStyle name="40% - Accent6 2 2 4 2 2 4" xfId="7338"/>
    <cellStyle name="40% - Accent6 2 2 4 2 3" xfId="3962"/>
    <cellStyle name="40% - Accent6 2 2 4 2 3 2" xfId="8837"/>
    <cellStyle name="40% - Accent6 2 2 4 2 3 3" xfId="7340"/>
    <cellStyle name="40% - Accent6 2 2 4 2 4" xfId="8834"/>
    <cellStyle name="40% - Accent6 2 2 4 2 5" xfId="7337"/>
    <cellStyle name="40% - Accent6 2 2 4 2 6" xfId="3959"/>
    <cellStyle name="40% - Accent6 2 2 4 3" xfId="2529"/>
    <cellStyle name="40% - Accent6 2 2 4 3 2" xfId="3964"/>
    <cellStyle name="40% - Accent6 2 2 4 3 2 2" xfId="8839"/>
    <cellStyle name="40% - Accent6 2 2 4 3 2 3" xfId="7342"/>
    <cellStyle name="40% - Accent6 2 2 4 3 3" xfId="8838"/>
    <cellStyle name="40% - Accent6 2 2 4 3 4" xfId="7341"/>
    <cellStyle name="40% - Accent6 2 2 4 3 5" xfId="3963"/>
    <cellStyle name="40% - Accent6 2 2 4 4" xfId="3003"/>
    <cellStyle name="40% - Accent6 2 2 4 4 2" xfId="8840"/>
    <cellStyle name="40% - Accent6 2 2 4 4 3" xfId="7343"/>
    <cellStyle name="40% - Accent6 2 2 4 4 4" xfId="3965"/>
    <cellStyle name="40% - Accent6 2 2 4 5" xfId="8833"/>
    <cellStyle name="40% - Accent6 2 2 4 6" xfId="7336"/>
    <cellStyle name="40% - Accent6 2 2 4 7" xfId="3958"/>
    <cellStyle name="40% - Accent6 2 2 5" xfId="1743"/>
    <cellStyle name="40% - Accent6 2 2 5 2" xfId="3967"/>
    <cellStyle name="40% - Accent6 2 2 5 2 2" xfId="3968"/>
    <cellStyle name="40% - Accent6 2 2 5 2 2 2" xfId="3969"/>
    <cellStyle name="40% - Accent6 2 2 5 2 2 2 2" xfId="8844"/>
    <cellStyle name="40% - Accent6 2 2 5 2 2 2 3" xfId="7347"/>
    <cellStyle name="40% - Accent6 2 2 5 2 2 3" xfId="8843"/>
    <cellStyle name="40% - Accent6 2 2 5 2 2 4" xfId="7346"/>
    <cellStyle name="40% - Accent6 2 2 5 2 3" xfId="3970"/>
    <cellStyle name="40% - Accent6 2 2 5 2 3 2" xfId="8845"/>
    <cellStyle name="40% - Accent6 2 2 5 2 3 3" xfId="7348"/>
    <cellStyle name="40% - Accent6 2 2 5 2 4" xfId="8842"/>
    <cellStyle name="40% - Accent6 2 2 5 2 5" xfId="7345"/>
    <cellStyle name="40% - Accent6 2 2 5 3" xfId="3971"/>
    <cellStyle name="40% - Accent6 2 2 5 3 2" xfId="3972"/>
    <cellStyle name="40% - Accent6 2 2 5 3 2 2" xfId="8847"/>
    <cellStyle name="40% - Accent6 2 2 5 3 2 3" xfId="7350"/>
    <cellStyle name="40% - Accent6 2 2 5 3 3" xfId="8846"/>
    <cellStyle name="40% - Accent6 2 2 5 3 4" xfId="7349"/>
    <cellStyle name="40% - Accent6 2 2 5 4" xfId="3973"/>
    <cellStyle name="40% - Accent6 2 2 5 4 2" xfId="8848"/>
    <cellStyle name="40% - Accent6 2 2 5 4 3" xfId="7351"/>
    <cellStyle name="40% - Accent6 2 2 5 5" xfId="8841"/>
    <cellStyle name="40% - Accent6 2 2 5 6" xfId="7344"/>
    <cellStyle name="40% - Accent6 2 2 5 7" xfId="3966"/>
    <cellStyle name="40% - Accent6 2 2 6" xfId="2292"/>
    <cellStyle name="40% - Accent6 2 2 6 2" xfId="3975"/>
    <cellStyle name="40% - Accent6 2 2 6 2 2" xfId="3976"/>
    <cellStyle name="40% - Accent6 2 2 6 2 2 2" xfId="3977"/>
    <cellStyle name="40% - Accent6 2 2 6 2 2 2 2" xfId="8852"/>
    <cellStyle name="40% - Accent6 2 2 6 2 2 2 3" xfId="7355"/>
    <cellStyle name="40% - Accent6 2 2 6 2 2 3" xfId="8851"/>
    <cellStyle name="40% - Accent6 2 2 6 2 2 4" xfId="7354"/>
    <cellStyle name="40% - Accent6 2 2 6 2 3" xfId="3978"/>
    <cellStyle name="40% - Accent6 2 2 6 2 3 2" xfId="8853"/>
    <cellStyle name="40% - Accent6 2 2 6 2 3 3" xfId="7356"/>
    <cellStyle name="40% - Accent6 2 2 6 2 4" xfId="8850"/>
    <cellStyle name="40% - Accent6 2 2 6 2 5" xfId="7353"/>
    <cellStyle name="40% - Accent6 2 2 6 3" xfId="3979"/>
    <cellStyle name="40% - Accent6 2 2 6 3 2" xfId="3980"/>
    <cellStyle name="40% - Accent6 2 2 6 3 2 2" xfId="8855"/>
    <cellStyle name="40% - Accent6 2 2 6 3 2 3" xfId="7358"/>
    <cellStyle name="40% - Accent6 2 2 6 3 3" xfId="8854"/>
    <cellStyle name="40% - Accent6 2 2 6 3 4" xfId="7357"/>
    <cellStyle name="40% - Accent6 2 2 6 4" xfId="3981"/>
    <cellStyle name="40% - Accent6 2 2 6 4 2" xfId="8856"/>
    <cellStyle name="40% - Accent6 2 2 6 4 3" xfId="7359"/>
    <cellStyle name="40% - Accent6 2 2 6 5" xfId="8849"/>
    <cellStyle name="40% - Accent6 2 2 6 6" xfId="7352"/>
    <cellStyle name="40% - Accent6 2 2 6 7" xfId="3974"/>
    <cellStyle name="40% - Accent6 2 2 7" xfId="2766"/>
    <cellStyle name="40% - Accent6 2 2 7 2" xfId="3983"/>
    <cellStyle name="40% - Accent6 2 2 7 2 2" xfId="3984"/>
    <cellStyle name="40% - Accent6 2 2 7 2 2 2" xfId="8859"/>
    <cellStyle name="40% - Accent6 2 2 7 2 2 3" xfId="7362"/>
    <cellStyle name="40% - Accent6 2 2 7 2 3" xfId="8858"/>
    <cellStyle name="40% - Accent6 2 2 7 2 4" xfId="7361"/>
    <cellStyle name="40% - Accent6 2 2 7 3" xfId="3985"/>
    <cellStyle name="40% - Accent6 2 2 7 3 2" xfId="8860"/>
    <cellStyle name="40% - Accent6 2 2 7 3 3" xfId="7363"/>
    <cellStyle name="40% - Accent6 2 2 7 4" xfId="8857"/>
    <cellStyle name="40% - Accent6 2 2 7 5" xfId="7360"/>
    <cellStyle name="40% - Accent6 2 2 7 6" xfId="3982"/>
    <cellStyle name="40% - Accent6 2 2 8" xfId="3986"/>
    <cellStyle name="40% - Accent6 2 2 8 2" xfId="3987"/>
    <cellStyle name="40% - Accent6 2 2 8 2 2" xfId="8862"/>
    <cellStyle name="40% - Accent6 2 2 8 2 3" xfId="7365"/>
    <cellStyle name="40% - Accent6 2 2 8 3" xfId="8861"/>
    <cellStyle name="40% - Accent6 2 2 8 4" xfId="7364"/>
    <cellStyle name="40% - Accent6 2 2 9" xfId="3988"/>
    <cellStyle name="40% - Accent6 2 2 9 2" xfId="8863"/>
    <cellStyle name="40% - Accent6 2 2 9 3" xfId="7366"/>
    <cellStyle name="40% - Accent6 2 3" xfId="623"/>
    <cellStyle name="40% - Accent6 2 3 2" xfId="3989"/>
    <cellStyle name="40% - Accent6 2 4" xfId="761"/>
    <cellStyle name="40% - Accent6 2 5" xfId="889"/>
    <cellStyle name="40% - Accent6 2 5 2" xfId="1565"/>
    <cellStyle name="40% - Accent6 2 5 2 2" xfId="2166"/>
    <cellStyle name="40% - Accent6 2 5 2 3" xfId="2645"/>
    <cellStyle name="40% - Accent6 2 5 2 4" xfId="3119"/>
    <cellStyle name="40% - Accent6 2 5 3" xfId="1859"/>
    <cellStyle name="40% - Accent6 2 5 4" xfId="2408"/>
    <cellStyle name="40% - Accent6 2 5 5" xfId="2882"/>
    <cellStyle name="40% - Accent6 2 6" xfId="1298"/>
    <cellStyle name="40% - Accent6 2 6 2" xfId="1931"/>
    <cellStyle name="40% - Accent6 2 6 3" xfId="2480"/>
    <cellStyle name="40% - Accent6 2 6 4" xfId="2954"/>
    <cellStyle name="40% - Accent6 2 7" xfId="1694"/>
    <cellStyle name="40% - Accent6 2 8" xfId="2243"/>
    <cellStyle name="40% - Accent6 2 9" xfId="2717"/>
    <cellStyle name="40% - Accent6 3" xfId="168"/>
    <cellStyle name="40% - Accent6 3 2" xfId="624"/>
    <cellStyle name="40% - Accent6 3 2 2" xfId="8864"/>
    <cellStyle name="40% - Accent6 3 3" xfId="891"/>
    <cellStyle name="40% - Accent6 3 3 2" xfId="7367"/>
    <cellStyle name="40% - Accent6 3 4" xfId="1334"/>
    <cellStyle name="40% - Accent6 3 4 2" xfId="1965"/>
    <cellStyle name="40% - Accent6 3 4 3" xfId="2514"/>
    <cellStyle name="40% - Accent6 3 4 4" xfId="2988"/>
    <cellStyle name="40% - Accent6 3 5" xfId="1728"/>
    <cellStyle name="40% - Accent6 3 6" xfId="2277"/>
    <cellStyle name="40% - Accent6 3 7" xfId="2751"/>
    <cellStyle name="40% - Accent6 3 8" xfId="3990"/>
    <cellStyle name="40% - Accent6 4" xfId="625"/>
    <cellStyle name="40% - Accent6 4 2" xfId="8214"/>
    <cellStyle name="40% - Accent6 5" xfId="626"/>
    <cellStyle name="40% - Accent6 5 2" xfId="6717"/>
    <cellStyle name="40% - Accent6 6" xfId="1064"/>
    <cellStyle name="40% - Accent6 6 2" xfId="1610"/>
    <cellStyle name="40% - Accent6 6 2 2" xfId="2201"/>
    <cellStyle name="40% - Accent6 6 2 3" xfId="2675"/>
    <cellStyle name="40% - Accent6 6 2 4" xfId="3149"/>
    <cellStyle name="40% - Accent6 6 3" xfId="1889"/>
    <cellStyle name="40% - Accent6 6 4" xfId="2438"/>
    <cellStyle name="40% - Accent6 6 5" xfId="2912"/>
    <cellStyle name="40% - Accent6 7" xfId="1078"/>
    <cellStyle name="40% - Accent6 7 2" xfId="1624"/>
    <cellStyle name="40% - Accent6 7 2 2" xfId="2215"/>
    <cellStyle name="40% - Accent6 7 2 3" xfId="2689"/>
    <cellStyle name="40% - Accent6 7 2 4" xfId="3163"/>
    <cellStyle name="40% - Accent6 7 3" xfId="1903"/>
    <cellStyle name="40% - Accent6 7 4" xfId="2452"/>
    <cellStyle name="40% - Accent6 7 5" xfId="2926"/>
    <cellStyle name="40% - Accent6 8" xfId="1109"/>
    <cellStyle name="40% - Accent6 8 2" xfId="1640"/>
    <cellStyle name="40% - Accent6 8 2 2" xfId="2228"/>
    <cellStyle name="40% - Accent6 8 2 3" xfId="2702"/>
    <cellStyle name="40% - Accent6 8 2 4" xfId="3176"/>
    <cellStyle name="40% - Accent6 8 3" xfId="1916"/>
    <cellStyle name="40% - Accent6 8 4" xfId="2465"/>
    <cellStyle name="40% - Accent6 8 5" xfId="2939"/>
    <cellStyle name="40% - Accent6 9" xfId="3263"/>
    <cellStyle name="40% - Акцент1" xfId="3186"/>
    <cellStyle name="40% - Акцент1 2" xfId="357"/>
    <cellStyle name="40% — акцент1 2" xfId="35"/>
    <cellStyle name="40% — акцент1 2 2" xfId="192"/>
    <cellStyle name="40% — акцент1 2 2 2" xfId="1355"/>
    <cellStyle name="40% — акцент1 2 2 2 2" xfId="1986"/>
    <cellStyle name="40% — акцент1 2 2 2 3" xfId="2534"/>
    <cellStyle name="40% — акцент1 2 2 2 4" xfId="3008"/>
    <cellStyle name="40% — акцент1 2 2 3" xfId="1748"/>
    <cellStyle name="40% — акцент1 2 2 4" xfId="2297"/>
    <cellStyle name="40% — акцент1 2 2 5" xfId="2771"/>
    <cellStyle name="40% — акцент1 2 3" xfId="892"/>
    <cellStyle name="40% — акцент1 2 3 2" xfId="1566"/>
    <cellStyle name="40% — акцент1 2 3 2 2" xfId="2167"/>
    <cellStyle name="40% — акцент1 2 3 2 3" xfId="2646"/>
    <cellStyle name="40% — акцент1 2 3 2 4" xfId="3120"/>
    <cellStyle name="40% — акцент1 2 3 3" xfId="1860"/>
    <cellStyle name="40% — акцент1 2 3 4" xfId="2409"/>
    <cellStyle name="40% — акцент1 2 3 5" xfId="2883"/>
    <cellStyle name="40% — акцент1 2 4" xfId="1304"/>
    <cellStyle name="40% — акцент1 2 4 2" xfId="1936"/>
    <cellStyle name="40% — акцент1 2 4 3" xfId="2485"/>
    <cellStyle name="40% — акцент1 2 4 4" xfId="2959"/>
    <cellStyle name="40% — акцент1 2 5" xfId="1699"/>
    <cellStyle name="40% — акцент1 2 6" xfId="2248"/>
    <cellStyle name="40% — акцент1 2 7" xfId="2722"/>
    <cellStyle name="40% - Акцент2" xfId="3187"/>
    <cellStyle name="40% - Акцент2 2" xfId="358"/>
    <cellStyle name="40% — акцент2 2" xfId="37"/>
    <cellStyle name="40% — акцент2 2 2" xfId="194"/>
    <cellStyle name="40% — акцент2 2 2 2" xfId="1357"/>
    <cellStyle name="40% — акцент2 2 2 2 2" xfId="1988"/>
    <cellStyle name="40% — акцент2 2 2 2 3" xfId="2536"/>
    <cellStyle name="40% — акцент2 2 2 2 4" xfId="3010"/>
    <cellStyle name="40% — акцент2 2 2 3" xfId="1750"/>
    <cellStyle name="40% — акцент2 2 2 4" xfId="2299"/>
    <cellStyle name="40% — акцент2 2 2 5" xfId="2773"/>
    <cellStyle name="40% — акцент2 2 3" xfId="893"/>
    <cellStyle name="40% — акцент2 2 3 2" xfId="1567"/>
    <cellStyle name="40% — акцент2 2 3 2 2" xfId="2168"/>
    <cellStyle name="40% — акцент2 2 3 2 3" xfId="2647"/>
    <cellStyle name="40% — акцент2 2 3 2 4" xfId="3121"/>
    <cellStyle name="40% — акцент2 2 3 3" xfId="1861"/>
    <cellStyle name="40% — акцент2 2 3 4" xfId="2410"/>
    <cellStyle name="40% — акцент2 2 3 5" xfId="2884"/>
    <cellStyle name="40% — акцент2 2 4" xfId="1306"/>
    <cellStyle name="40% — акцент2 2 4 2" xfId="1938"/>
    <cellStyle name="40% — акцент2 2 4 3" xfId="2487"/>
    <cellStyle name="40% — акцент2 2 4 4" xfId="2961"/>
    <cellStyle name="40% — акцент2 2 5" xfId="1701"/>
    <cellStyle name="40% — акцент2 2 6" xfId="2250"/>
    <cellStyle name="40% — акцент2 2 7" xfId="2724"/>
    <cellStyle name="40% - Акцент3" xfId="3188"/>
    <cellStyle name="40% - Акцент3 2" xfId="359"/>
    <cellStyle name="40% — акцент3 2" xfId="39"/>
    <cellStyle name="40% — акцент3 2 2" xfId="196"/>
    <cellStyle name="40% — акцент3 2 2 2" xfId="1359"/>
    <cellStyle name="40% — акцент3 2 2 2 2" xfId="1990"/>
    <cellStyle name="40% — акцент3 2 2 2 3" xfId="2538"/>
    <cellStyle name="40% — акцент3 2 2 2 4" xfId="3012"/>
    <cellStyle name="40% — акцент3 2 2 3" xfId="1752"/>
    <cellStyle name="40% — акцент3 2 2 4" xfId="2301"/>
    <cellStyle name="40% — акцент3 2 2 5" xfId="2775"/>
    <cellStyle name="40% — акцент3 2 3" xfId="894"/>
    <cellStyle name="40% — акцент3 2 3 2" xfId="1568"/>
    <cellStyle name="40% — акцент3 2 3 2 2" xfId="2169"/>
    <cellStyle name="40% — акцент3 2 3 2 3" xfId="2648"/>
    <cellStyle name="40% — акцент3 2 3 2 4" xfId="3122"/>
    <cellStyle name="40% — акцент3 2 3 3" xfId="1862"/>
    <cellStyle name="40% — акцент3 2 3 4" xfId="2411"/>
    <cellStyle name="40% — акцент3 2 3 5" xfId="2885"/>
    <cellStyle name="40% — акцент3 2 4" xfId="1308"/>
    <cellStyle name="40% — акцент3 2 4 2" xfId="1940"/>
    <cellStyle name="40% — акцент3 2 4 3" xfId="2489"/>
    <cellStyle name="40% — акцент3 2 4 4" xfId="2963"/>
    <cellStyle name="40% — акцент3 2 5" xfId="1703"/>
    <cellStyle name="40% — акцент3 2 6" xfId="2252"/>
    <cellStyle name="40% — акцент3 2 7" xfId="2726"/>
    <cellStyle name="40% - Акцент4" xfId="3189"/>
    <cellStyle name="40% - Акцент4 2" xfId="360"/>
    <cellStyle name="40% — акцент4 2" xfId="41"/>
    <cellStyle name="40% — акцент4 2 2" xfId="198"/>
    <cellStyle name="40% — акцент4 2 2 2" xfId="1361"/>
    <cellStyle name="40% — акцент4 2 2 2 2" xfId="1992"/>
    <cellStyle name="40% — акцент4 2 2 2 3" xfId="2540"/>
    <cellStyle name="40% — акцент4 2 2 2 4" xfId="3014"/>
    <cellStyle name="40% — акцент4 2 2 3" xfId="1754"/>
    <cellStyle name="40% — акцент4 2 2 4" xfId="2303"/>
    <cellStyle name="40% — акцент4 2 2 5" xfId="2777"/>
    <cellStyle name="40% — акцент4 2 3" xfId="895"/>
    <cellStyle name="40% — акцент4 2 3 2" xfId="1569"/>
    <cellStyle name="40% — акцент4 2 3 2 2" xfId="2170"/>
    <cellStyle name="40% — акцент4 2 3 2 3" xfId="2649"/>
    <cellStyle name="40% — акцент4 2 3 2 4" xfId="3123"/>
    <cellStyle name="40% — акцент4 2 3 3" xfId="1863"/>
    <cellStyle name="40% — акцент4 2 3 4" xfId="2412"/>
    <cellStyle name="40% — акцент4 2 3 5" xfId="2886"/>
    <cellStyle name="40% — акцент4 2 4" xfId="1310"/>
    <cellStyle name="40% — акцент4 2 4 2" xfId="1942"/>
    <cellStyle name="40% — акцент4 2 4 3" xfId="2491"/>
    <cellStyle name="40% — акцент4 2 4 4" xfId="2965"/>
    <cellStyle name="40% — акцент4 2 5" xfId="1705"/>
    <cellStyle name="40% — акцент4 2 6" xfId="2254"/>
    <cellStyle name="40% — акцент4 2 7" xfId="2728"/>
    <cellStyle name="40% - Акцент5" xfId="3190"/>
    <cellStyle name="40% - Акцент5 2" xfId="361"/>
    <cellStyle name="40% — акцент5 2" xfId="43"/>
    <cellStyle name="40% — акцент5 2 2" xfId="200"/>
    <cellStyle name="40% — акцент5 2 2 2" xfId="1363"/>
    <cellStyle name="40% — акцент5 2 2 2 2" xfId="1994"/>
    <cellStyle name="40% — акцент5 2 2 2 3" xfId="2542"/>
    <cellStyle name="40% — акцент5 2 2 2 4" xfId="3016"/>
    <cellStyle name="40% — акцент5 2 2 3" xfId="1756"/>
    <cellStyle name="40% — акцент5 2 2 4" xfId="2305"/>
    <cellStyle name="40% — акцент5 2 2 5" xfId="2779"/>
    <cellStyle name="40% — акцент5 2 3" xfId="896"/>
    <cellStyle name="40% — акцент5 2 3 2" xfId="1570"/>
    <cellStyle name="40% — акцент5 2 3 2 2" xfId="2171"/>
    <cellStyle name="40% — акцент5 2 3 2 3" xfId="2650"/>
    <cellStyle name="40% — акцент5 2 3 2 4" xfId="3124"/>
    <cellStyle name="40% — акцент5 2 3 3" xfId="1864"/>
    <cellStyle name="40% — акцент5 2 3 4" xfId="2413"/>
    <cellStyle name="40% — акцент5 2 3 5" xfId="2887"/>
    <cellStyle name="40% — акцент5 2 4" xfId="1312"/>
    <cellStyle name="40% — акцент5 2 4 2" xfId="1944"/>
    <cellStyle name="40% — акцент5 2 4 3" xfId="2493"/>
    <cellStyle name="40% — акцент5 2 4 4" xfId="2967"/>
    <cellStyle name="40% — акцент5 2 5" xfId="1707"/>
    <cellStyle name="40% — акцент5 2 6" xfId="2256"/>
    <cellStyle name="40% — акцент5 2 7" xfId="2730"/>
    <cellStyle name="40% - Акцент6" xfId="3191"/>
    <cellStyle name="40% - Акцент6 2" xfId="362"/>
    <cellStyle name="40% — акцент6 2" xfId="45"/>
    <cellStyle name="40% — акцент6 2 2" xfId="202"/>
    <cellStyle name="40% — акцент6 2 2 2" xfId="1365"/>
    <cellStyle name="40% — акцент6 2 2 2 2" xfId="1996"/>
    <cellStyle name="40% — акцент6 2 2 2 3" xfId="2544"/>
    <cellStyle name="40% — акцент6 2 2 2 4" xfId="3018"/>
    <cellStyle name="40% — акцент6 2 2 3" xfId="1758"/>
    <cellStyle name="40% — акцент6 2 2 4" xfId="2307"/>
    <cellStyle name="40% — акцент6 2 2 5" xfId="2781"/>
    <cellStyle name="40% — акцент6 2 3" xfId="897"/>
    <cellStyle name="40% — акцент6 2 3 2" xfId="1571"/>
    <cellStyle name="40% — акцент6 2 3 2 2" xfId="2172"/>
    <cellStyle name="40% — акцент6 2 3 2 3" xfId="2651"/>
    <cellStyle name="40% — акцент6 2 3 2 4" xfId="3125"/>
    <cellStyle name="40% — акцент6 2 3 3" xfId="1865"/>
    <cellStyle name="40% — акцент6 2 3 4" xfId="2414"/>
    <cellStyle name="40% — акцент6 2 3 5" xfId="2888"/>
    <cellStyle name="40% — акцент6 2 4" xfId="1314"/>
    <cellStyle name="40% — акцент6 2 4 2" xfId="1946"/>
    <cellStyle name="40% — акцент6 2 4 3" xfId="2495"/>
    <cellStyle name="40% — акцент6 2 4 4" xfId="2969"/>
    <cellStyle name="40% — акцент6 2 5" xfId="1709"/>
    <cellStyle name="40% — акцент6 2 6" xfId="2258"/>
    <cellStyle name="40% — акцент6 2 7" xfId="2732"/>
    <cellStyle name="5 indents" xfId="3991"/>
    <cellStyle name="60% - Accent1" xfId="219" builtinId="32" customBuiltin="1"/>
    <cellStyle name="60% - Accent1 2" xfId="149"/>
    <cellStyle name="60% - Accent1 2 2" xfId="627"/>
    <cellStyle name="60% - Accent1 2 2 2" xfId="764"/>
    <cellStyle name="60% - Accent1 2 2 2 2" xfId="3995"/>
    <cellStyle name="60% - Accent1 2 2 3" xfId="3994"/>
    <cellStyle name="60% - Accent1 2 3" xfId="763"/>
    <cellStyle name="60% - Accent1 2 3 2" xfId="3996"/>
    <cellStyle name="60% - Accent1 2 4" xfId="3993"/>
    <cellStyle name="60% - Accent1 3" xfId="363"/>
    <cellStyle name="60% - Accent1 3 2" xfId="628"/>
    <cellStyle name="60% - Accent1 3 3" xfId="898"/>
    <cellStyle name="60% - Accent1 4" xfId="629"/>
    <cellStyle name="60% - Accent1 4 2" xfId="3992"/>
    <cellStyle name="60% - Accent2" xfId="220" builtinId="36" customBuiltin="1"/>
    <cellStyle name="60% - Accent2 2" xfId="153"/>
    <cellStyle name="60% - Accent2 2 2" xfId="630"/>
    <cellStyle name="60% - Accent2 2 2 2" xfId="766"/>
    <cellStyle name="60% - Accent2 2 2 2 2" xfId="4000"/>
    <cellStyle name="60% - Accent2 2 2 3" xfId="3999"/>
    <cellStyle name="60% - Accent2 2 3" xfId="765"/>
    <cellStyle name="60% - Accent2 2 3 2" xfId="4001"/>
    <cellStyle name="60% - Accent2 2 4" xfId="3998"/>
    <cellStyle name="60% - Accent2 3" xfId="364"/>
    <cellStyle name="60% - Accent2 3 2" xfId="631"/>
    <cellStyle name="60% - Accent2 3 3" xfId="899"/>
    <cellStyle name="60% - Accent2 4" xfId="632"/>
    <cellStyle name="60% - Accent2 4 2" xfId="3997"/>
    <cellStyle name="60% - Accent3" xfId="221" builtinId="40" customBuiltin="1"/>
    <cellStyle name="60% - Accent3 2" xfId="157"/>
    <cellStyle name="60% - Accent3 2 2" xfId="366"/>
    <cellStyle name="60% - Accent3 2 2 2" xfId="768"/>
    <cellStyle name="60% - Accent3 2 2 2 2" xfId="4005"/>
    <cellStyle name="60% - Accent3 2 2 3" xfId="4004"/>
    <cellStyle name="60% - Accent3 2 3" xfId="365"/>
    <cellStyle name="60% - Accent3 2 3 2" xfId="4006"/>
    <cellStyle name="60% - Accent3 2 4" xfId="633"/>
    <cellStyle name="60% - Accent3 2 5" xfId="767"/>
    <cellStyle name="60% - Accent3 2 6" xfId="4003"/>
    <cellStyle name="60% - Accent3 3" xfId="367"/>
    <cellStyle name="60% - Accent3 3 2" xfId="634"/>
    <cellStyle name="60% - Accent3 3 3" xfId="900"/>
    <cellStyle name="60% - Accent3 4" xfId="368"/>
    <cellStyle name="60% - Accent3 4 2" xfId="635"/>
    <cellStyle name="60% - Accent3 5" xfId="369"/>
    <cellStyle name="60% - Accent3 6" xfId="370"/>
    <cellStyle name="60% - Accent3 7" xfId="371"/>
    <cellStyle name="60% - Accent3 8" xfId="372"/>
    <cellStyle name="60% - Accent3 9" xfId="4002"/>
    <cellStyle name="60% - Accent4" xfId="222" builtinId="44" customBuiltin="1"/>
    <cellStyle name="60% - Accent4 2" xfId="161"/>
    <cellStyle name="60% - Accent4 2 2" xfId="374"/>
    <cellStyle name="60% - Accent4 2 2 2" xfId="770"/>
    <cellStyle name="60% - Accent4 2 2 2 2" xfId="4010"/>
    <cellStyle name="60% - Accent4 2 2 3" xfId="4009"/>
    <cellStyle name="60% - Accent4 2 3" xfId="373"/>
    <cellStyle name="60% - Accent4 2 3 2" xfId="4011"/>
    <cellStyle name="60% - Accent4 2 4" xfId="636"/>
    <cellStyle name="60% - Accent4 2 5" xfId="769"/>
    <cellStyle name="60% - Accent4 2 6" xfId="4008"/>
    <cellStyle name="60% - Accent4 3" xfId="375"/>
    <cellStyle name="60% - Accent4 3 2" xfId="637"/>
    <cellStyle name="60% - Accent4 3 3" xfId="901"/>
    <cellStyle name="60% - Accent4 4" xfId="376"/>
    <cellStyle name="60% - Accent4 4 2" xfId="638"/>
    <cellStyle name="60% - Accent4 5" xfId="377"/>
    <cellStyle name="60% - Accent4 6" xfId="378"/>
    <cellStyle name="60% - Accent4 7" xfId="379"/>
    <cellStyle name="60% - Accent4 8" xfId="380"/>
    <cellStyle name="60% - Accent4 9" xfId="4007"/>
    <cellStyle name="60% - Accent5" xfId="223" builtinId="48" customBuiltin="1"/>
    <cellStyle name="60% - Accent5 2" xfId="165"/>
    <cellStyle name="60% - Accent5 2 2" xfId="639"/>
    <cellStyle name="60% - Accent5 2 2 2" xfId="772"/>
    <cellStyle name="60% - Accent5 2 2 2 2" xfId="4015"/>
    <cellStyle name="60% - Accent5 2 2 3" xfId="4014"/>
    <cellStyle name="60% - Accent5 2 3" xfId="771"/>
    <cellStyle name="60% - Accent5 2 3 2" xfId="4016"/>
    <cellStyle name="60% - Accent5 2 4" xfId="4013"/>
    <cellStyle name="60% - Accent5 3" xfId="381"/>
    <cellStyle name="60% - Accent5 3 2" xfId="640"/>
    <cellStyle name="60% - Accent5 3 3" xfId="902"/>
    <cellStyle name="60% - Accent5 4" xfId="641"/>
    <cellStyle name="60% - Accent5 4 2" xfId="4012"/>
    <cellStyle name="60% - Accent6" xfId="224" builtinId="52" customBuiltin="1"/>
    <cellStyle name="60% - Accent6 2" xfId="169"/>
    <cellStyle name="60% - Accent6 2 2" xfId="383"/>
    <cellStyle name="60% - Accent6 2 2 2" xfId="774"/>
    <cellStyle name="60% - Accent6 2 2 2 2" xfId="4020"/>
    <cellStyle name="60% - Accent6 2 2 3" xfId="4019"/>
    <cellStyle name="60% - Accent6 2 3" xfId="382"/>
    <cellStyle name="60% - Accent6 2 3 2" xfId="4021"/>
    <cellStyle name="60% - Accent6 2 4" xfId="642"/>
    <cellStyle name="60% - Accent6 2 5" xfId="773"/>
    <cellStyle name="60% - Accent6 2 6" xfId="4018"/>
    <cellStyle name="60% - Accent6 3" xfId="384"/>
    <cellStyle name="60% - Accent6 3 2" xfId="643"/>
    <cellStyle name="60% - Accent6 3 3" xfId="903"/>
    <cellStyle name="60% - Accent6 4" xfId="385"/>
    <cellStyle name="60% - Accent6 4 2" xfId="644"/>
    <cellStyle name="60% - Accent6 5" xfId="386"/>
    <cellStyle name="60% - Accent6 6" xfId="387"/>
    <cellStyle name="60% - Accent6 7" xfId="388"/>
    <cellStyle name="60% - Accent6 8" xfId="389"/>
    <cellStyle name="60% - Accent6 9" xfId="4017"/>
    <cellStyle name="60% - Акцент1" xfId="3192"/>
    <cellStyle name="60% - Акцент1 2" xfId="390"/>
    <cellStyle name="60% - Акцент2" xfId="3193"/>
    <cellStyle name="60% - Акцент2 2" xfId="391"/>
    <cellStyle name="60% - Акцент3" xfId="3194"/>
    <cellStyle name="60% - Акцент3 2" xfId="392"/>
    <cellStyle name="60% - Акцент4" xfId="3195"/>
    <cellStyle name="60% - Акцент4 2" xfId="393"/>
    <cellStyle name="60% - Акцент5" xfId="3196"/>
    <cellStyle name="60% - Акцент5 2" xfId="394"/>
    <cellStyle name="60% - Акцент6" xfId="3197"/>
    <cellStyle name="60% - Акцент6 2" xfId="395"/>
    <cellStyle name="Accent1" xfId="226" builtinId="29" customBuiltin="1"/>
    <cellStyle name="Accent1 - 20%" xfId="4022"/>
    <cellStyle name="Accent1 - 40%" xfId="4023"/>
    <cellStyle name="Accent1 - 60%" xfId="4024"/>
    <cellStyle name="Accent1 10" xfId="4025"/>
    <cellStyle name="Accent1 11" xfId="4026"/>
    <cellStyle name="Accent1 12" xfId="4027"/>
    <cellStyle name="Accent1 13" xfId="4028"/>
    <cellStyle name="Accent1 14" xfId="4029"/>
    <cellStyle name="Accent1 15" xfId="4030"/>
    <cellStyle name="Accent1 16" xfId="6084"/>
    <cellStyle name="Accent1 17" xfId="9723"/>
    <cellStyle name="Accent1 18" xfId="9743"/>
    <cellStyle name="Accent1 2" xfId="146"/>
    <cellStyle name="Accent1 2 2" xfId="645"/>
    <cellStyle name="Accent1 2 2 2" xfId="776"/>
    <cellStyle name="Accent1 2 2 2 2" xfId="4033"/>
    <cellStyle name="Accent1 2 2 3" xfId="4032"/>
    <cellStyle name="Accent1 2 3" xfId="775"/>
    <cellStyle name="Accent1 2 3 2" xfId="4034"/>
    <cellStyle name="Accent1 2 4" xfId="4031"/>
    <cellStyle name="Accent1 3" xfId="396"/>
    <cellStyle name="Accent1 3 2" xfId="646"/>
    <cellStyle name="Accent1 3 2 2" xfId="4036"/>
    <cellStyle name="Accent1 3 3" xfId="904"/>
    <cellStyle name="Accent1 3 3 2" xfId="4037"/>
    <cellStyle name="Accent1 3 4" xfId="4035"/>
    <cellStyle name="Accent1 4" xfId="647"/>
    <cellStyle name="Accent1 4 2" xfId="4038"/>
    <cellStyle name="Accent1 5" xfId="4039"/>
    <cellStyle name="Accent1 6" xfId="4040"/>
    <cellStyle name="Accent1 7" xfId="4041"/>
    <cellStyle name="Accent1 8" xfId="4042"/>
    <cellStyle name="Accent1 9" xfId="4043"/>
    <cellStyle name="Accent2" xfId="227" builtinId="33" customBuiltin="1"/>
    <cellStyle name="Accent2 - 20%" xfId="4044"/>
    <cellStyle name="Accent2 - 40%" xfId="4045"/>
    <cellStyle name="Accent2 - 60%" xfId="4046"/>
    <cellStyle name="Accent2 10" xfId="4047"/>
    <cellStyle name="Accent2 11" xfId="4048"/>
    <cellStyle name="Accent2 12" xfId="4049"/>
    <cellStyle name="Accent2 13" xfId="4050"/>
    <cellStyle name="Accent2 14" xfId="4051"/>
    <cellStyle name="Accent2 15" xfId="4052"/>
    <cellStyle name="Accent2 16" xfId="6085"/>
    <cellStyle name="Accent2 17" xfId="9726"/>
    <cellStyle name="Accent2 18" xfId="9744"/>
    <cellStyle name="Accent2 2" xfId="150"/>
    <cellStyle name="Accent2 2 2" xfId="648"/>
    <cellStyle name="Accent2 2 2 2" xfId="778"/>
    <cellStyle name="Accent2 2 2 2 2" xfId="4055"/>
    <cellStyle name="Accent2 2 2 3" xfId="4054"/>
    <cellStyle name="Accent2 2 3" xfId="777"/>
    <cellStyle name="Accent2 2 3 2" xfId="4056"/>
    <cellStyle name="Accent2 2 4" xfId="4053"/>
    <cellStyle name="Accent2 3" xfId="397"/>
    <cellStyle name="Accent2 3 2" xfId="649"/>
    <cellStyle name="Accent2 3 2 2" xfId="4058"/>
    <cellStyle name="Accent2 3 3" xfId="905"/>
    <cellStyle name="Accent2 3 3 2" xfId="4059"/>
    <cellStyle name="Accent2 3 4" xfId="4057"/>
    <cellStyle name="Accent2 4" xfId="650"/>
    <cellStyle name="Accent2 4 2" xfId="4060"/>
    <cellStyle name="Accent2 5" xfId="4061"/>
    <cellStyle name="Accent2 6" xfId="4062"/>
    <cellStyle name="Accent2 7" xfId="4063"/>
    <cellStyle name="Accent2 8" xfId="4064"/>
    <cellStyle name="Accent2 9" xfId="4065"/>
    <cellStyle name="Accent3" xfId="228" builtinId="37" customBuiltin="1"/>
    <cellStyle name="Accent3 - 20%" xfId="4066"/>
    <cellStyle name="Accent3 - 40%" xfId="4067"/>
    <cellStyle name="Accent3 - 60%" xfId="4068"/>
    <cellStyle name="Accent3 10" xfId="4069"/>
    <cellStyle name="Accent3 11" xfId="4070"/>
    <cellStyle name="Accent3 12" xfId="4071"/>
    <cellStyle name="Accent3 13" xfId="4072"/>
    <cellStyle name="Accent3 14" xfId="4073"/>
    <cellStyle name="Accent3 15" xfId="4074"/>
    <cellStyle name="Accent3 16" xfId="6086"/>
    <cellStyle name="Accent3 17" xfId="9729"/>
    <cellStyle name="Accent3 18" xfId="9745"/>
    <cellStyle name="Accent3 2" xfId="154"/>
    <cellStyle name="Accent3 2 2" xfId="651"/>
    <cellStyle name="Accent3 2 2 2" xfId="780"/>
    <cellStyle name="Accent3 2 2 2 2" xfId="4077"/>
    <cellStyle name="Accent3 2 2 3" xfId="4076"/>
    <cellStyle name="Accent3 2 3" xfId="779"/>
    <cellStyle name="Accent3 2 3 2" xfId="4078"/>
    <cellStyle name="Accent3 2 4" xfId="4075"/>
    <cellStyle name="Accent3 3" xfId="398"/>
    <cellStyle name="Accent3 3 2" xfId="652"/>
    <cellStyle name="Accent3 3 2 2" xfId="4080"/>
    <cellStyle name="Accent3 3 3" xfId="906"/>
    <cellStyle name="Accent3 3 3 2" xfId="4081"/>
    <cellStyle name="Accent3 3 4" xfId="4079"/>
    <cellStyle name="Accent3 4" xfId="653"/>
    <cellStyle name="Accent3 4 2" xfId="4082"/>
    <cellStyle name="Accent3 5" xfId="4083"/>
    <cellStyle name="Accent3 6" xfId="4084"/>
    <cellStyle name="Accent3 7" xfId="4085"/>
    <cellStyle name="Accent3 8" xfId="4086"/>
    <cellStyle name="Accent3 9" xfId="4087"/>
    <cellStyle name="Accent4" xfId="229" builtinId="41" customBuiltin="1"/>
    <cellStyle name="Accent4 - 20%" xfId="4088"/>
    <cellStyle name="Accent4 - 40%" xfId="4089"/>
    <cellStyle name="Accent4 - 60%" xfId="4090"/>
    <cellStyle name="Accent4 10" xfId="4091"/>
    <cellStyle name="Accent4 11" xfId="4092"/>
    <cellStyle name="Accent4 12" xfId="4093"/>
    <cellStyle name="Accent4 13" xfId="4094"/>
    <cellStyle name="Accent4 14" xfId="4095"/>
    <cellStyle name="Accent4 15" xfId="4096"/>
    <cellStyle name="Accent4 16" xfId="6087"/>
    <cellStyle name="Accent4 17" xfId="9732"/>
    <cellStyle name="Accent4 18" xfId="9746"/>
    <cellStyle name="Accent4 2" xfId="158"/>
    <cellStyle name="Accent4 2 2" xfId="654"/>
    <cellStyle name="Accent4 2 2 2" xfId="782"/>
    <cellStyle name="Accent4 2 2 2 2" xfId="4099"/>
    <cellStyle name="Accent4 2 2 3" xfId="4098"/>
    <cellStyle name="Accent4 2 3" xfId="781"/>
    <cellStyle name="Accent4 2 3 2" xfId="4100"/>
    <cellStyle name="Accent4 2 4" xfId="4097"/>
    <cellStyle name="Accent4 3" xfId="399"/>
    <cellStyle name="Accent4 3 2" xfId="655"/>
    <cellStyle name="Accent4 3 2 2" xfId="4102"/>
    <cellStyle name="Accent4 3 3" xfId="907"/>
    <cellStyle name="Accent4 3 3 2" xfId="4103"/>
    <cellStyle name="Accent4 3 4" xfId="4101"/>
    <cellStyle name="Accent4 4" xfId="656"/>
    <cellStyle name="Accent4 4 2" xfId="4104"/>
    <cellStyle name="Accent4 5" xfId="4105"/>
    <cellStyle name="Accent4 6" xfId="4106"/>
    <cellStyle name="Accent4 7" xfId="4107"/>
    <cellStyle name="Accent4 8" xfId="4108"/>
    <cellStyle name="Accent4 9" xfId="4109"/>
    <cellStyle name="Accent5" xfId="230" builtinId="45" customBuiltin="1"/>
    <cellStyle name="Accent5 - 20%" xfId="4110"/>
    <cellStyle name="Accent5 - 40%" xfId="4111"/>
    <cellStyle name="Accent5 - 60%" xfId="4112"/>
    <cellStyle name="Accent5 10" xfId="4113"/>
    <cellStyle name="Accent5 11" xfId="4114"/>
    <cellStyle name="Accent5 12" xfId="4115"/>
    <cellStyle name="Accent5 13" xfId="4116"/>
    <cellStyle name="Accent5 14" xfId="4117"/>
    <cellStyle name="Accent5 15" xfId="4118"/>
    <cellStyle name="Accent5 16" xfId="6088"/>
    <cellStyle name="Accent5 17" xfId="9735"/>
    <cellStyle name="Accent5 18" xfId="9747"/>
    <cellStyle name="Accent5 2" xfId="162"/>
    <cellStyle name="Accent5 2 2" xfId="657"/>
    <cellStyle name="Accent5 2 2 2" xfId="784"/>
    <cellStyle name="Accent5 2 2 2 2" xfId="4121"/>
    <cellStyle name="Accent5 2 2 3" xfId="4120"/>
    <cellStyle name="Accent5 2 3" xfId="783"/>
    <cellStyle name="Accent5 2 3 2" xfId="4122"/>
    <cellStyle name="Accent5 2 4" xfId="4119"/>
    <cellStyle name="Accent5 3" xfId="400"/>
    <cellStyle name="Accent5 3 2" xfId="658"/>
    <cellStyle name="Accent5 3 2 2" xfId="4124"/>
    <cellStyle name="Accent5 3 3" xfId="908"/>
    <cellStyle name="Accent5 3 3 2" xfId="4125"/>
    <cellStyle name="Accent5 3 4" xfId="4123"/>
    <cellStyle name="Accent5 4" xfId="659"/>
    <cellStyle name="Accent5 4 2" xfId="4126"/>
    <cellStyle name="Accent5 5" xfId="4127"/>
    <cellStyle name="Accent5 6" xfId="4128"/>
    <cellStyle name="Accent5 7" xfId="4129"/>
    <cellStyle name="Accent5 8" xfId="4130"/>
    <cellStyle name="Accent5 9" xfId="4131"/>
    <cellStyle name="Accent6" xfId="231" builtinId="49" customBuiltin="1"/>
    <cellStyle name="Accent6 - 20%" xfId="4132"/>
    <cellStyle name="Accent6 - 40%" xfId="4133"/>
    <cellStyle name="Accent6 - 60%" xfId="4134"/>
    <cellStyle name="Accent6 10" xfId="4135"/>
    <cellStyle name="Accent6 11" xfId="4136"/>
    <cellStyle name="Accent6 12" xfId="4137"/>
    <cellStyle name="Accent6 13" xfId="4138"/>
    <cellStyle name="Accent6 14" xfId="4139"/>
    <cellStyle name="Accent6 15" xfId="4140"/>
    <cellStyle name="Accent6 16" xfId="6089"/>
    <cellStyle name="Accent6 17" xfId="9738"/>
    <cellStyle name="Accent6 18" xfId="9748"/>
    <cellStyle name="Accent6 2" xfId="166"/>
    <cellStyle name="Accent6 2 2" xfId="660"/>
    <cellStyle name="Accent6 2 2 2" xfId="786"/>
    <cellStyle name="Accent6 2 2 2 2" xfId="4143"/>
    <cellStyle name="Accent6 2 2 3" xfId="4142"/>
    <cellStyle name="Accent6 2 3" xfId="785"/>
    <cellStyle name="Accent6 2 3 2" xfId="4144"/>
    <cellStyle name="Accent6 2 4" xfId="4141"/>
    <cellStyle name="Accent6 3" xfId="401"/>
    <cellStyle name="Accent6 3 2" xfId="661"/>
    <cellStyle name="Accent6 3 2 2" xfId="4146"/>
    <cellStyle name="Accent6 3 3" xfId="909"/>
    <cellStyle name="Accent6 3 3 2" xfId="4147"/>
    <cellStyle name="Accent6 3 4" xfId="4145"/>
    <cellStyle name="Accent6 4" xfId="662"/>
    <cellStyle name="Accent6 4 2" xfId="4148"/>
    <cellStyle name="Accent6 5" xfId="4149"/>
    <cellStyle name="Accent6 6" xfId="4150"/>
    <cellStyle name="Accent6 7" xfId="4151"/>
    <cellStyle name="Accent6 8" xfId="4152"/>
    <cellStyle name="Accent6 9" xfId="4153"/>
    <cellStyle name="al_laroux_7_laroux_1_²ðò²Ê´²ÜÎ" xfId="4154"/>
    <cellStyle name="Bad" xfId="243" builtinId="27" customBuiltin="1"/>
    <cellStyle name="Bad 2" xfId="135"/>
    <cellStyle name="Bad 2 2" xfId="663"/>
    <cellStyle name="Bad 2 2 2" xfId="788"/>
    <cellStyle name="Bad 2 2 2 2" xfId="4157"/>
    <cellStyle name="Bad 2 2 3" xfId="4156"/>
    <cellStyle name="Bad 2 3" xfId="787"/>
    <cellStyle name="Bad 2 3 2" xfId="4158"/>
    <cellStyle name="Bad 2 4" xfId="4155"/>
    <cellStyle name="Bad 3" xfId="402"/>
    <cellStyle name="Bad 3 2" xfId="664"/>
    <cellStyle name="Bad 3 3" xfId="910"/>
    <cellStyle name="Bad 4" xfId="665"/>
    <cellStyle name="Bad 5" xfId="6214"/>
    <cellStyle name="Body" xfId="4159"/>
    <cellStyle name="Calculation" xfId="234" builtinId="22" customBuiltin="1"/>
    <cellStyle name="Calculation 2" xfId="139"/>
    <cellStyle name="Calculation 2 2" xfId="666"/>
    <cellStyle name="Calculation 2 2 2" xfId="790"/>
    <cellStyle name="Calculation 2 2 2 2" xfId="4162"/>
    <cellStyle name="Calculation 2 2 3" xfId="1508"/>
    <cellStyle name="Calculation 2 2 3 2" xfId="2122"/>
    <cellStyle name="Calculation 2 2 4" xfId="1643"/>
    <cellStyle name="Calculation 2 2 5" xfId="4161"/>
    <cellStyle name="Calculation 2 3" xfId="789"/>
    <cellStyle name="Calculation 2 3 2" xfId="4163"/>
    <cellStyle name="Calculation 2 4" xfId="4160"/>
    <cellStyle name="Calculation 3" xfId="403"/>
    <cellStyle name="Calculation 3 2" xfId="667"/>
    <cellStyle name="Calculation 3 2 2" xfId="1509"/>
    <cellStyle name="Calculation 3 2 2 2" xfId="2123"/>
    <cellStyle name="Calculation 3 2 3" xfId="1674"/>
    <cellStyle name="Calculation 3 3" xfId="911"/>
    <cellStyle name="Calculation 3 3 2" xfId="1574"/>
    <cellStyle name="Calculation 3 3 2 2" xfId="2173"/>
    <cellStyle name="Calculation 3 3 3" xfId="1481"/>
    <cellStyle name="Calculation 4" xfId="668"/>
    <cellStyle name="Calculation 4 2" xfId="1510"/>
    <cellStyle name="Calculation 4 2 2" xfId="2124"/>
    <cellStyle name="Calculation 4 3" xfId="1484"/>
    <cellStyle name="Calculation 5" xfId="1375"/>
    <cellStyle name="Calculation 5 2" xfId="2004"/>
    <cellStyle name="Calculation 6" xfId="1536"/>
    <cellStyle name="Calculation 7" xfId="6092"/>
    <cellStyle name="Check Cell" xfId="240" builtinId="23" customBuiltin="1"/>
    <cellStyle name="Check Cell 2" xfId="141"/>
    <cellStyle name="Check Cell 2 2" xfId="669"/>
    <cellStyle name="Check Cell 2 2 2" xfId="792"/>
    <cellStyle name="Check Cell 2 2 2 2" xfId="4167"/>
    <cellStyle name="Check Cell 2 2 3" xfId="4166"/>
    <cellStyle name="Check Cell 2 3" xfId="791"/>
    <cellStyle name="Check Cell 2 3 2" xfId="4168"/>
    <cellStyle name="Check Cell 2 4" xfId="4165"/>
    <cellStyle name="Check Cell 3" xfId="404"/>
    <cellStyle name="Check Cell 3 2" xfId="670"/>
    <cellStyle name="Check Cell 3 3" xfId="912"/>
    <cellStyle name="Check Cell 4" xfId="671"/>
    <cellStyle name="Check Cell 5" xfId="6100"/>
    <cellStyle name="Comma" xfId="9" builtinId="3"/>
    <cellStyle name="Comma 10" xfId="68"/>
    <cellStyle name="Comma 10 2" xfId="405"/>
    <cellStyle name="Comma 10 2 2" xfId="1112"/>
    <cellStyle name="Comma 10 2 3" xfId="1111"/>
    <cellStyle name="Comma 10 2 4" xfId="4170"/>
    <cellStyle name="Comma 10 3" xfId="1113"/>
    <cellStyle name="Comma 10 3 2" xfId="1114"/>
    <cellStyle name="Comma 10 4" xfId="1115"/>
    <cellStyle name="Comma 11" xfId="55"/>
    <cellStyle name="Comma 11 10" xfId="2736"/>
    <cellStyle name="Comma 11 11" xfId="4171"/>
    <cellStyle name="Comma 11 2" xfId="407"/>
    <cellStyle name="Comma 11 2 2" xfId="1117"/>
    <cellStyle name="Comma 11 2 2 2" xfId="1118"/>
    <cellStyle name="Comma 11 2 3" xfId="1119"/>
    <cellStyle name="Comma 11 2 3 2" xfId="1120"/>
    <cellStyle name="Comma 11 2 4" xfId="1121"/>
    <cellStyle name="Comma 11 2 5" xfId="1116"/>
    <cellStyle name="Comma 11 3" xfId="406"/>
    <cellStyle name="Comma 11 3 2" xfId="1122"/>
    <cellStyle name="Comma 11 4" xfId="913"/>
    <cellStyle name="Comma 11 4 2" xfId="1123"/>
    <cellStyle name="Comma 11 5" xfId="1124"/>
    <cellStyle name="Comma 11 5 2" xfId="1125"/>
    <cellStyle name="Comma 11 6" xfId="1126"/>
    <cellStyle name="Comma 11 7" xfId="1318"/>
    <cellStyle name="Comma 11 7 2" xfId="1950"/>
    <cellStyle name="Comma 11 7 3" xfId="2499"/>
    <cellStyle name="Comma 11 7 4" xfId="2973"/>
    <cellStyle name="Comma 11 8" xfId="1713"/>
    <cellStyle name="Comma 11 9" xfId="2262"/>
    <cellStyle name="Comma 12" xfId="408"/>
    <cellStyle name="Comma 12 10" xfId="4172"/>
    <cellStyle name="Comma 12 2" xfId="409"/>
    <cellStyle name="Comma 12 2 2" xfId="4174"/>
    <cellStyle name="Comma 12 2 2 2" xfId="4175"/>
    <cellStyle name="Comma 12 2 2 2 2" xfId="4176"/>
    <cellStyle name="Comma 12 2 2 2 2 2" xfId="4177"/>
    <cellStyle name="Comma 12 2 2 2 3" xfId="4178"/>
    <cellStyle name="Comma 12 2 2 3" xfId="4179"/>
    <cellStyle name="Comma 12 2 2 3 2" xfId="4180"/>
    <cellStyle name="Comma 12 2 2 4" xfId="4181"/>
    <cellStyle name="Comma 12 2 3" xfId="4182"/>
    <cellStyle name="Comma 12 2 3 2" xfId="4183"/>
    <cellStyle name="Comma 12 2 3 2 2" xfId="4184"/>
    <cellStyle name="Comma 12 2 3 3" xfId="4185"/>
    <cellStyle name="Comma 12 2 4" xfId="4186"/>
    <cellStyle name="Comma 12 2 4 2" xfId="4187"/>
    <cellStyle name="Comma 12 2 5" xfId="4188"/>
    <cellStyle name="Comma 12 2 6" xfId="4173"/>
    <cellStyle name="Comma 12 3" xfId="914"/>
    <cellStyle name="Comma 12 3 2" xfId="4190"/>
    <cellStyle name="Comma 12 3 2 2" xfId="4191"/>
    <cellStyle name="Comma 12 3 2 2 2" xfId="4192"/>
    <cellStyle name="Comma 12 3 2 3" xfId="4193"/>
    <cellStyle name="Comma 12 3 3" xfId="4194"/>
    <cellStyle name="Comma 12 3 3 2" xfId="4195"/>
    <cellStyle name="Comma 12 3 4" xfId="4196"/>
    <cellStyle name="Comma 12 3 5" xfId="4189"/>
    <cellStyle name="Comma 12 4" xfId="4197"/>
    <cellStyle name="Comma 12 4 2" xfId="4198"/>
    <cellStyle name="Comma 12 4 2 2" xfId="4199"/>
    <cellStyle name="Comma 12 4 3" xfId="4200"/>
    <cellStyle name="Comma 12 5" xfId="4201"/>
    <cellStyle name="Comma 12 6" xfId="4202"/>
    <cellStyle name="Comma 12 6 2" xfId="4203"/>
    <cellStyle name="Comma 12 7" xfId="4204"/>
    <cellStyle name="Comma 12 7 2" xfId="4205"/>
    <cellStyle name="Comma 12 8" xfId="4206"/>
    <cellStyle name="Comma 12 9" xfId="4207"/>
    <cellStyle name="Comma 13" xfId="117"/>
    <cellStyle name="Comma 13 2" xfId="411"/>
    <cellStyle name="Comma 13 3" xfId="410"/>
    <cellStyle name="Comma 13 4" xfId="915"/>
    <cellStyle name="Comma 13 5" xfId="1321"/>
    <cellStyle name="Comma 13 5 2" xfId="1952"/>
    <cellStyle name="Comma 13 5 3" xfId="2501"/>
    <cellStyle name="Comma 13 5 4" xfId="2975"/>
    <cellStyle name="Comma 13 6" xfId="1715"/>
    <cellStyle name="Comma 13 7" xfId="2264"/>
    <cellStyle name="Comma 13 8" xfId="2738"/>
    <cellStyle name="Comma 13 9" xfId="4208"/>
    <cellStyle name="Comma 14" xfId="412"/>
    <cellStyle name="Comma 14 2" xfId="413"/>
    <cellStyle name="Comma 14 3" xfId="4209"/>
    <cellStyle name="Comma 15" xfId="414"/>
    <cellStyle name="Comma 15 2" xfId="415"/>
    <cellStyle name="Comma 15 2 2" xfId="4212"/>
    <cellStyle name="Comma 15 2 3" xfId="4211"/>
    <cellStyle name="Comma 15 3" xfId="672"/>
    <cellStyle name="Comma 15 4" xfId="4210"/>
    <cellStyle name="Comma 16" xfId="416"/>
    <cellStyle name="Comma 16 2" xfId="417"/>
    <cellStyle name="Comma 16 2 2" xfId="4214"/>
    <cellStyle name="Comma 16 3" xfId="4215"/>
    <cellStyle name="Comma 16 4" xfId="4213"/>
    <cellStyle name="Comma 17" xfId="418"/>
    <cellStyle name="Comma 17 2" xfId="4217"/>
    <cellStyle name="Comma 17 3" xfId="4216"/>
    <cellStyle name="Comma 18" xfId="419"/>
    <cellStyle name="Comma 18 2" xfId="6701"/>
    <cellStyle name="Comma 18 2 2" xfId="9699"/>
    <cellStyle name="Comma 18 2 3" xfId="8201"/>
    <cellStyle name="Comma 18 3" xfId="8202"/>
    <cellStyle name="Comma 18 4" xfId="6705"/>
    <cellStyle name="Comma 18 5" xfId="3278"/>
    <cellStyle name="Comma 19" xfId="793"/>
    <cellStyle name="Comma 19 2" xfId="4169"/>
    <cellStyle name="Comma 2" xfId="7"/>
    <cellStyle name="Comma 2 10" xfId="1084"/>
    <cellStyle name="Comma 2 11" xfId="4218"/>
    <cellStyle name="Comma 2 2" xfId="16"/>
    <cellStyle name="Comma 2 2 2" xfId="50"/>
    <cellStyle name="Comma 2 2 2 2" xfId="422"/>
    <cellStyle name="Comma 2 2 2 2 2" xfId="916"/>
    <cellStyle name="Comma 2 2 2 3" xfId="1127"/>
    <cellStyle name="Comma 2 2 3" xfId="421"/>
    <cellStyle name="Comma 2 2 3 2" xfId="1129"/>
    <cellStyle name="Comma 2 2 3 3" xfId="1128"/>
    <cellStyle name="Comma 2 2 3 4" xfId="4220"/>
    <cellStyle name="Comma 2 2 4" xfId="1085"/>
    <cellStyle name="Comma 2 2 4 2" xfId="4222"/>
    <cellStyle name="Comma 2 2 4 2 2" xfId="4223"/>
    <cellStyle name="Comma 2 2 4 3" xfId="4224"/>
    <cellStyle name="Comma 2 2 4 4" xfId="4225"/>
    <cellStyle name="Comma 2 2 4 4 2" xfId="4226"/>
    <cellStyle name="Comma 2 2 4 5" xfId="4227"/>
    <cellStyle name="Comma 2 2 4 5 2" xfId="4228"/>
    <cellStyle name="Comma 2 2 4 6" xfId="4221"/>
    <cellStyle name="Comma 2 2 5" xfId="3240"/>
    <cellStyle name="Comma 2 2 5 2" xfId="4229"/>
    <cellStyle name="Comma 2 2 6" xfId="4230"/>
    <cellStyle name="Comma 2 2 7" xfId="4219"/>
    <cellStyle name="Comma 2 2 8" xfId="9705"/>
    <cellStyle name="Comma 2 3" xfId="69"/>
    <cellStyle name="Comma 2 3 2" xfId="423"/>
    <cellStyle name="Comma 2 3 2 2" xfId="917"/>
    <cellStyle name="Comma 2 3 2 2 2" xfId="4233"/>
    <cellStyle name="Comma 2 3 2 3" xfId="1130"/>
    <cellStyle name="Comma 2 3 2 4" xfId="4232"/>
    <cellStyle name="Comma 2 3 3" xfId="673"/>
    <cellStyle name="Comma 2 3 3 2" xfId="1132"/>
    <cellStyle name="Comma 2 3 3 3" xfId="1131"/>
    <cellStyle name="Comma 2 3 3 4" xfId="4234"/>
    <cellStyle name="Comma 2 3 4" xfId="794"/>
    <cellStyle name="Comma 2 3 5" xfId="1086"/>
    <cellStyle name="Comma 2 3 6" xfId="3241"/>
    <cellStyle name="Comma 2 3 7" xfId="4231"/>
    <cellStyle name="Comma 2 3 8" xfId="9702"/>
    <cellStyle name="Comma 2 4" xfId="70"/>
    <cellStyle name="Comma 2 4 2" xfId="424"/>
    <cellStyle name="Comma 2 4 2 2" xfId="920"/>
    <cellStyle name="Comma 2 4 2 2 2" xfId="1133"/>
    <cellStyle name="Comma 2 4 2 3" xfId="921"/>
    <cellStyle name="Comma 2 4 2 3 2" xfId="1135"/>
    <cellStyle name="Comma 2 4 2 3 3" xfId="1134"/>
    <cellStyle name="Comma 2 4 2 4" xfId="919"/>
    <cellStyle name="Comma 2 4 3" xfId="922"/>
    <cellStyle name="Comma 2 4 3 2" xfId="1137"/>
    <cellStyle name="Comma 2 4 3 2 2" xfId="1138"/>
    <cellStyle name="Comma 2 4 3 3" xfId="1136"/>
    <cellStyle name="Comma 2 4 4" xfId="918"/>
    <cellStyle name="Comma 2 4 4 2" xfId="1140"/>
    <cellStyle name="Comma 2 4 4 3" xfId="1139"/>
    <cellStyle name="Comma 2 4 5" xfId="1141"/>
    <cellStyle name="Comma 2 4 5 2" xfId="1142"/>
    <cellStyle name="Comma 2 4 6" xfId="1143"/>
    <cellStyle name="Comma 2 4 7" xfId="4235"/>
    <cellStyle name="Comma 2 5" xfId="58"/>
    <cellStyle name="Comma 2 5 2" xfId="425"/>
    <cellStyle name="Comma 2 5 2 2" xfId="924"/>
    <cellStyle name="Comma 2 5 2 3" xfId="4237"/>
    <cellStyle name="Comma 2 5 3" xfId="923"/>
    <cellStyle name="Comma 2 5 3 2" xfId="4238"/>
    <cellStyle name="Comma 2 5 4" xfId="4236"/>
    <cellStyle name="Comma 2 6" xfId="171"/>
    <cellStyle name="Comma 2 6 2" xfId="426"/>
    <cellStyle name="Comma 2 6 3" xfId="925"/>
    <cellStyle name="Comma 2 6 4" xfId="4239"/>
    <cellStyle name="Comma 2 7" xfId="420"/>
    <cellStyle name="Comma 2 7 2" xfId="926"/>
    <cellStyle name="Comma 2 7 3" xfId="4240"/>
    <cellStyle name="Comma 2 8" xfId="927"/>
    <cellStyle name="Comma 2 8 2" xfId="4241"/>
    <cellStyle name="Comma 2 9" xfId="1050"/>
    <cellStyle name="Comma 20" xfId="1052"/>
    <cellStyle name="Comma 20 2" xfId="1598"/>
    <cellStyle name="Comma 20 2 2" xfId="2189"/>
    <cellStyle name="Comma 20 2 3" xfId="2663"/>
    <cellStyle name="Comma 20 2 4" xfId="3137"/>
    <cellStyle name="Comma 20 3" xfId="1877"/>
    <cellStyle name="Comma 20 4" xfId="2426"/>
    <cellStyle name="Comma 20 5" xfId="2900"/>
    <cellStyle name="Comma 20 6" xfId="3178"/>
    <cellStyle name="Comma 20 7" xfId="9698"/>
    <cellStyle name="Comma 21" xfId="1079"/>
    <cellStyle name="Comma 22" xfId="1080"/>
    <cellStyle name="Comma 23" xfId="1217"/>
    <cellStyle name="Comma 23 2" xfId="1652"/>
    <cellStyle name="Comma 24" xfId="3246"/>
    <cellStyle name="Comma 25" xfId="6704"/>
    <cellStyle name="Comma 3" xfId="14"/>
    <cellStyle name="Comma 3 10" xfId="1681"/>
    <cellStyle name="Comma 3 11" xfId="2230"/>
    <cellStyle name="Comma 3 12" xfId="2704"/>
    <cellStyle name="Comma 3 2" xfId="32"/>
    <cellStyle name="Comma 3 2 10" xfId="1696"/>
    <cellStyle name="Comma 3 2 11" xfId="2245"/>
    <cellStyle name="Comma 3 2 12" xfId="2719"/>
    <cellStyle name="Comma 3 2 13" xfId="4242"/>
    <cellStyle name="Comma 3 2 14" xfId="9708"/>
    <cellStyle name="Comma 3 2 2" xfId="52"/>
    <cellStyle name="Comma 3 2 2 10" xfId="2734"/>
    <cellStyle name="Comma 3 2 2 11" xfId="4243"/>
    <cellStyle name="Comma 3 2 2 12" xfId="9721"/>
    <cellStyle name="Comma 3 2 2 2" xfId="118"/>
    <cellStyle name="Comma 3 2 2 2 2" xfId="931"/>
    <cellStyle name="Comma 3 2 2 2 3" xfId="1144"/>
    <cellStyle name="Comma 3 2 2 3" xfId="205"/>
    <cellStyle name="Comma 3 2 2 3 2" xfId="932"/>
    <cellStyle name="Comma 3 2 2 3 2 2" xfId="1146"/>
    <cellStyle name="Comma 3 2 2 3 3" xfId="1145"/>
    <cellStyle name="Comma 3 2 2 3 4" xfId="1368"/>
    <cellStyle name="Comma 3 2 2 3 4 2" xfId="1999"/>
    <cellStyle name="Comma 3 2 2 3 4 3" xfId="2546"/>
    <cellStyle name="Comma 3 2 2 3 4 4" xfId="3020"/>
    <cellStyle name="Comma 3 2 2 3 5" xfId="1760"/>
    <cellStyle name="Comma 3 2 2 3 6" xfId="2309"/>
    <cellStyle name="Comma 3 2 2 3 7" xfId="2783"/>
    <cellStyle name="Comma 3 2 2 4" xfId="933"/>
    <cellStyle name="Comma 3 2 2 4 2" xfId="1148"/>
    <cellStyle name="Comma 3 2 2 4 3" xfId="1147"/>
    <cellStyle name="Comma 3 2 2 5" xfId="930"/>
    <cellStyle name="Comma 3 2 2 5 2" xfId="1149"/>
    <cellStyle name="Comma 3 2 2 5 3" xfId="1578"/>
    <cellStyle name="Comma 3 2 2 5 3 2" xfId="2176"/>
    <cellStyle name="Comma 3 2 2 5 3 3" xfId="2654"/>
    <cellStyle name="Comma 3 2 2 5 3 4" xfId="3128"/>
    <cellStyle name="Comma 3 2 2 5 4" xfId="1868"/>
    <cellStyle name="Comma 3 2 2 5 5" xfId="2417"/>
    <cellStyle name="Comma 3 2 2 5 6" xfId="2891"/>
    <cellStyle name="Comma 3 2 2 6" xfId="1316"/>
    <cellStyle name="Comma 3 2 2 6 2" xfId="1948"/>
    <cellStyle name="Comma 3 2 2 6 3" xfId="2497"/>
    <cellStyle name="Comma 3 2 2 6 4" xfId="2971"/>
    <cellStyle name="Comma 3 2 2 7" xfId="1676"/>
    <cellStyle name="Comma 3 2 2 8" xfId="1711"/>
    <cellStyle name="Comma 3 2 2 9" xfId="2260"/>
    <cellStyle name="Comma 3 2 3" xfId="72"/>
    <cellStyle name="Comma 3 2 3 2" xfId="1150"/>
    <cellStyle name="Comma 3 2 3 2 2" xfId="1151"/>
    <cellStyle name="Comma 3 2 4" xfId="189"/>
    <cellStyle name="Comma 3 2 4 2" xfId="934"/>
    <cellStyle name="Comma 3 2 4 2 2" xfId="1153"/>
    <cellStyle name="Comma 3 2 4 3" xfId="1152"/>
    <cellStyle name="Comma 3 2 4 4" xfId="1352"/>
    <cellStyle name="Comma 3 2 4 4 2" xfId="1983"/>
    <cellStyle name="Comma 3 2 4 4 3" xfId="2531"/>
    <cellStyle name="Comma 3 2 4 4 4" xfId="3005"/>
    <cellStyle name="Comma 3 2 4 5" xfId="1745"/>
    <cellStyle name="Comma 3 2 4 6" xfId="2294"/>
    <cellStyle name="Comma 3 2 4 7" xfId="2768"/>
    <cellStyle name="Comma 3 2 5" xfId="428"/>
    <cellStyle name="Comma 3 2 5 2" xfId="935"/>
    <cellStyle name="Comma 3 2 6" xfId="795"/>
    <cellStyle name="Comma 3 2 6 2" xfId="1539"/>
    <cellStyle name="Comma 3 2 6 2 2" xfId="2145"/>
    <cellStyle name="Comma 3 2 6 2 3" xfId="2624"/>
    <cellStyle name="Comma 3 2 6 2 4" xfId="3098"/>
    <cellStyle name="Comma 3 2 6 3" xfId="1838"/>
    <cellStyle name="Comma 3 2 6 4" xfId="2387"/>
    <cellStyle name="Comma 3 2 6 5" xfId="2861"/>
    <cellStyle name="Comma 3 2 7" xfId="929"/>
    <cellStyle name="Comma 3 2 7 2" xfId="1577"/>
    <cellStyle name="Comma 3 2 7 2 2" xfId="2175"/>
    <cellStyle name="Comma 3 2 7 2 3" xfId="2653"/>
    <cellStyle name="Comma 3 2 7 2 4" xfId="3127"/>
    <cellStyle name="Comma 3 2 7 3" xfId="1867"/>
    <cellStyle name="Comma 3 2 7 4" xfId="2416"/>
    <cellStyle name="Comma 3 2 7 5" xfId="2890"/>
    <cellStyle name="Comma 3 2 8" xfId="1087"/>
    <cellStyle name="Comma 3 2 9" xfId="1301"/>
    <cellStyle name="Comma 3 2 9 2" xfId="1933"/>
    <cellStyle name="Comma 3 2 9 3" xfId="2482"/>
    <cellStyle name="Comma 3 2 9 4" xfId="2956"/>
    <cellStyle name="Comma 3 3" xfId="48"/>
    <cellStyle name="Comma 3 3 10" xfId="4244"/>
    <cellStyle name="Comma 3 3 2" xfId="73"/>
    <cellStyle name="Comma 3 3 2 2" xfId="937"/>
    <cellStyle name="Comma 3 3 2 2 2" xfId="1154"/>
    <cellStyle name="Comma 3 3 2 3" xfId="4245"/>
    <cellStyle name="Comma 3 3 3" xfId="203"/>
    <cellStyle name="Comma 3 3 3 2" xfId="938"/>
    <cellStyle name="Comma 3 3 3 3" xfId="1366"/>
    <cellStyle name="Comma 3 3 3 3 2" xfId="1997"/>
    <cellStyle name="Comma 3 3 3 3 3" xfId="2545"/>
    <cellStyle name="Comma 3 3 3 3 4" xfId="3019"/>
    <cellStyle name="Comma 3 3 3 4" xfId="1759"/>
    <cellStyle name="Comma 3 3 3 5" xfId="2308"/>
    <cellStyle name="Comma 3 3 3 6" xfId="2782"/>
    <cellStyle name="Comma 3 3 3 7" xfId="4246"/>
    <cellStyle name="Comma 3 3 4" xfId="429"/>
    <cellStyle name="Comma 3 3 4 2" xfId="1155"/>
    <cellStyle name="Comma 3 3 5" xfId="936"/>
    <cellStyle name="Comma 3 3 5 2" xfId="1579"/>
    <cellStyle name="Comma 3 3 5 2 2" xfId="2177"/>
    <cellStyle name="Comma 3 3 5 2 3" xfId="2655"/>
    <cellStyle name="Comma 3 3 5 2 4" xfId="3129"/>
    <cellStyle name="Comma 3 3 5 3" xfId="1869"/>
    <cellStyle name="Comma 3 3 5 4" xfId="2418"/>
    <cellStyle name="Comma 3 3 5 5" xfId="2892"/>
    <cellStyle name="Comma 3 3 6" xfId="1315"/>
    <cellStyle name="Comma 3 3 6 2" xfId="1947"/>
    <cellStyle name="Comma 3 3 6 3" xfId="2496"/>
    <cellStyle name="Comma 3 3 6 4" xfId="2970"/>
    <cellStyle name="Comma 3 3 7" xfId="1710"/>
    <cellStyle name="Comma 3 3 8" xfId="2259"/>
    <cellStyle name="Comma 3 3 9" xfId="2733"/>
    <cellStyle name="Comma 3 4" xfId="71"/>
    <cellStyle name="Comma 3 4 2" xfId="430"/>
    <cellStyle name="Comma 3 4 2 2" xfId="1156"/>
    <cellStyle name="Comma 3 4 3" xfId="939"/>
    <cellStyle name="Comma 3 4 4" xfId="4247"/>
    <cellStyle name="Comma 3 5" xfId="174"/>
    <cellStyle name="Comma 3 5 2" xfId="431"/>
    <cellStyle name="Comma 3 5 2 2" xfId="1158"/>
    <cellStyle name="Comma 3 5 3" xfId="940"/>
    <cellStyle name="Comma 3 5 4" xfId="1157"/>
    <cellStyle name="Comma 3 5 5" xfId="1337"/>
    <cellStyle name="Comma 3 5 5 2" xfId="1968"/>
    <cellStyle name="Comma 3 5 5 3" xfId="2516"/>
    <cellStyle name="Comma 3 5 5 4" xfId="2990"/>
    <cellStyle name="Comma 3 5 6" xfId="1730"/>
    <cellStyle name="Comma 3 5 7" xfId="2279"/>
    <cellStyle name="Comma 3 5 8" xfId="2753"/>
    <cellStyle name="Comma 3 5 9" xfId="4248"/>
    <cellStyle name="Comma 3 6" xfId="427"/>
    <cellStyle name="Comma 3 6 2" xfId="1159"/>
    <cellStyle name="Comma 3 6 2 2" xfId="4250"/>
    <cellStyle name="Comma 3 6 3" xfId="4249"/>
    <cellStyle name="Comma 3 7" xfId="674"/>
    <cellStyle name="Comma 3 7 2" xfId="1511"/>
    <cellStyle name="Comma 3 8" xfId="928"/>
    <cellStyle name="Comma 3 8 2" xfId="1576"/>
    <cellStyle name="Comma 3 8 2 2" xfId="2174"/>
    <cellStyle name="Comma 3 8 2 3" xfId="2652"/>
    <cellStyle name="Comma 3 8 2 4" xfId="3126"/>
    <cellStyle name="Comma 3 8 3" xfId="1866"/>
    <cellStyle name="Comma 3 8 4" xfId="2415"/>
    <cellStyle name="Comma 3 8 5" xfId="2889"/>
    <cellStyle name="Comma 3 9" xfId="1285"/>
    <cellStyle name="Comma 3 9 2" xfId="1918"/>
    <cellStyle name="Comma 3 9 3" xfId="2467"/>
    <cellStyle name="Comma 3 9 4" xfId="2941"/>
    <cellStyle name="Comma 4" xfId="74"/>
    <cellStyle name="Comma 4 2" xfId="433"/>
    <cellStyle name="Comma 4 2 2" xfId="797"/>
    <cellStyle name="Comma 4 2 2 2" xfId="1161"/>
    <cellStyle name="Comma 4 2 2 3" xfId="4253"/>
    <cellStyle name="Comma 4 2 3" xfId="942"/>
    <cellStyle name="Comma 4 2 3 2" xfId="4254"/>
    <cellStyle name="Comma 4 2 4" xfId="1160"/>
    <cellStyle name="Comma 4 2 5" xfId="4252"/>
    <cellStyle name="Comma 4 3" xfId="434"/>
    <cellStyle name="Comma 4 3 2" xfId="943"/>
    <cellStyle name="Comma 4 3 2 2" xfId="4256"/>
    <cellStyle name="Comma 4 3 3" xfId="4257"/>
    <cellStyle name="Comma 4 3 4" xfId="4255"/>
    <cellStyle name="Comma 4 4" xfId="432"/>
    <cellStyle name="Comma 4 4 2" xfId="1162"/>
    <cellStyle name="Comma 4 4 2 2" xfId="4259"/>
    <cellStyle name="Comma 4 4 3" xfId="4258"/>
    <cellStyle name="Comma 4 5" xfId="675"/>
    <cellStyle name="Comma 4 5 2" xfId="944"/>
    <cellStyle name="Comma 4 5 3" xfId="1512"/>
    <cellStyle name="Comma 4 5 3 2" xfId="2125"/>
    <cellStyle name="Comma 4 5 3 3" xfId="2616"/>
    <cellStyle name="Comma 4 5 3 4" xfId="3090"/>
    <cellStyle name="Comma 4 5 4" xfId="1830"/>
    <cellStyle name="Comma 4 5 5" xfId="2379"/>
    <cellStyle name="Comma 4 5 6" xfId="2853"/>
    <cellStyle name="Comma 4 6" xfId="796"/>
    <cellStyle name="Comma 4 6 2" xfId="945"/>
    <cellStyle name="Comma 4 7" xfId="941"/>
    <cellStyle name="Comma 4 8" xfId="3239"/>
    <cellStyle name="Comma 4 9" xfId="4251"/>
    <cellStyle name="Comma 5" xfId="75"/>
    <cellStyle name="Comma 5 2" xfId="436"/>
    <cellStyle name="Comma 5 2 2" xfId="948"/>
    <cellStyle name="Comma 5 2 2 2" xfId="4262"/>
    <cellStyle name="Comma 5 2 3" xfId="947"/>
    <cellStyle name="Comma 5 2 3 2" xfId="1163"/>
    <cellStyle name="Comma 5 2 3 2 2" xfId="1164"/>
    <cellStyle name="Comma 5 2 3 3" xfId="4263"/>
    <cellStyle name="Comma 5 2 4" xfId="4261"/>
    <cellStyle name="Comma 5 3" xfId="435"/>
    <cellStyle name="Comma 5 3 2" xfId="949"/>
    <cellStyle name="Comma 5 3 2 2" xfId="1167"/>
    <cellStyle name="Comma 5 3 2 3" xfId="1166"/>
    <cellStyle name="Comma 5 3 2 4" xfId="4265"/>
    <cellStyle name="Comma 5 3 3" xfId="1168"/>
    <cellStyle name="Comma 5 3 3 2" xfId="1169"/>
    <cellStyle name="Comma 5 3 3 3" xfId="4266"/>
    <cellStyle name="Comma 5 3 4" xfId="1170"/>
    <cellStyle name="Comma 5 3 5" xfId="1165"/>
    <cellStyle name="Comma 5 3 6" xfId="4264"/>
    <cellStyle name="Comma 5 4" xfId="798"/>
    <cellStyle name="Comma 5 4 2" xfId="1172"/>
    <cellStyle name="Comma 5 4 3" xfId="1171"/>
    <cellStyle name="Comma 5 4 4" xfId="4267"/>
    <cellStyle name="Comma 5 5" xfId="946"/>
    <cellStyle name="Comma 5 6" xfId="1088"/>
    <cellStyle name="Comma 5 7" xfId="4260"/>
    <cellStyle name="Comma 5 8" xfId="9704"/>
    <cellStyle name="Comma 6" xfId="76"/>
    <cellStyle name="Comma 6 2" xfId="77"/>
    <cellStyle name="Comma 6 2 2" xfId="951"/>
    <cellStyle name="Comma 6 2 2 2" xfId="1677"/>
    <cellStyle name="Comma 6 2 2 3" xfId="4270"/>
    <cellStyle name="Comma 6 2 3" xfId="1090"/>
    <cellStyle name="Comma 6 2 3 2" xfId="1174"/>
    <cellStyle name="Comma 6 2 3 3" xfId="1173"/>
    <cellStyle name="Comma 6 2 4" xfId="4269"/>
    <cellStyle name="Comma 6 3" xfId="799"/>
    <cellStyle name="Comma 6 3 2" xfId="953"/>
    <cellStyle name="Comma 6 3 3" xfId="952"/>
    <cellStyle name="Comma 6 3 3 2" xfId="1175"/>
    <cellStyle name="Comma 6 3 3 2 2" xfId="1176"/>
    <cellStyle name="Comma 6 3 4" xfId="1678"/>
    <cellStyle name="Comma 6 4" xfId="954"/>
    <cellStyle name="Comma 6 4 2" xfId="1178"/>
    <cellStyle name="Comma 6 4 2 2" xfId="1179"/>
    <cellStyle name="Comma 6 4 3" xfId="1180"/>
    <cellStyle name="Comma 6 4 3 2" xfId="1181"/>
    <cellStyle name="Comma 6 4 4" xfId="1182"/>
    <cellStyle name="Comma 6 4 5" xfId="1177"/>
    <cellStyle name="Comma 6 5" xfId="950"/>
    <cellStyle name="Comma 6 6" xfId="1089"/>
    <cellStyle name="Comma 6 7" xfId="3244"/>
    <cellStyle name="Comma 6 8" xfId="4268"/>
    <cellStyle name="Comma 6 9" xfId="9720"/>
    <cellStyle name="Comma 7" xfId="15"/>
    <cellStyle name="Comma 7 10" xfId="4272"/>
    <cellStyle name="Comma 7 10 2" xfId="4273"/>
    <cellStyle name="Comma 7 10 2 2" xfId="4274"/>
    <cellStyle name="Comma 7 10 2 2 2" xfId="4275"/>
    <cellStyle name="Comma 7 10 2 2 2 2" xfId="4276"/>
    <cellStyle name="Comma 7 10 2 2 3" xfId="4277"/>
    <cellStyle name="Comma 7 10 2 3" xfId="4278"/>
    <cellStyle name="Comma 7 10 2 3 2" xfId="4279"/>
    <cellStyle name="Comma 7 10 2 4" xfId="4280"/>
    <cellStyle name="Comma 7 10 3" xfId="4281"/>
    <cellStyle name="Comma 7 10 3 2" xfId="4282"/>
    <cellStyle name="Comma 7 10 3 2 2" xfId="4283"/>
    <cellStyle name="Comma 7 10 3 3" xfId="4284"/>
    <cellStyle name="Comma 7 10 4" xfId="4285"/>
    <cellStyle name="Comma 7 10 4 2" xfId="4286"/>
    <cellStyle name="Comma 7 10 5" xfId="4287"/>
    <cellStyle name="Comma 7 10 5 2" xfId="4288"/>
    <cellStyle name="Comma 7 10 6" xfId="4289"/>
    <cellStyle name="Comma 7 11" xfId="4290"/>
    <cellStyle name="Comma 7 11 2" xfId="4291"/>
    <cellStyle name="Comma 7 11 2 2" xfId="4292"/>
    <cellStyle name="Comma 7 11 2 2 2" xfId="4293"/>
    <cellStyle name="Comma 7 11 2 3" xfId="4294"/>
    <cellStyle name="Comma 7 11 3" xfId="4295"/>
    <cellStyle name="Comma 7 11 3 2" xfId="4296"/>
    <cellStyle name="Comma 7 11 4" xfId="4297"/>
    <cellStyle name="Comma 7 12" xfId="4298"/>
    <cellStyle name="Comma 7 12 2" xfId="4299"/>
    <cellStyle name="Comma 7 12 2 2" xfId="4300"/>
    <cellStyle name="Comma 7 12 3" xfId="4301"/>
    <cellStyle name="Comma 7 13" xfId="4302"/>
    <cellStyle name="Comma 7 13 2" xfId="4303"/>
    <cellStyle name="Comma 7 13 2 2" xfId="4304"/>
    <cellStyle name="Comma 7 13 3" xfId="4305"/>
    <cellStyle name="Comma 7 14" xfId="4306"/>
    <cellStyle name="Comma 7 14 2" xfId="4307"/>
    <cellStyle name="Comma 7 15" xfId="4308"/>
    <cellStyle name="Comma 7 15 2" xfId="4309"/>
    <cellStyle name="Comma 7 16" xfId="4271"/>
    <cellStyle name="Comma 7 2" xfId="49"/>
    <cellStyle name="Comma 7 2 2" xfId="78"/>
    <cellStyle name="Comma 7 2 2 2" xfId="955"/>
    <cellStyle name="Comma 7 2 2 3" xfId="1679"/>
    <cellStyle name="Comma 7 2 3" xfId="956"/>
    <cellStyle name="Comma 7 2 3 2" xfId="1184"/>
    <cellStyle name="Comma 7 2 3 3" xfId="1183"/>
    <cellStyle name="Comma 7 2 3 4" xfId="4311"/>
    <cellStyle name="Comma 7 2 4" xfId="1091"/>
    <cellStyle name="Comma 7 2 5" xfId="4310"/>
    <cellStyle name="Comma 7 3" xfId="64"/>
    <cellStyle name="Comma 7 3 2" xfId="1185"/>
    <cellStyle name="Comma 7 3 2 2" xfId="1186"/>
    <cellStyle name="Comma 7 3 3" xfId="1187"/>
    <cellStyle name="Comma 7 3 3 2" xfId="1188"/>
    <cellStyle name="Comma 7 3 4" xfId="1189"/>
    <cellStyle name="Comma 7 3 5" xfId="4312"/>
    <cellStyle name="Comma 7 4" xfId="957"/>
    <cellStyle name="Comma 7 4 10" xfId="4314"/>
    <cellStyle name="Comma 7 4 10 2" xfId="4315"/>
    <cellStyle name="Comma 7 4 10 2 2" xfId="4316"/>
    <cellStyle name="Comma 7 4 10 3" xfId="4317"/>
    <cellStyle name="Comma 7 4 11" xfId="4318"/>
    <cellStyle name="Comma 7 4 11 2" xfId="4319"/>
    <cellStyle name="Comma 7 4 12" xfId="4320"/>
    <cellStyle name="Comma 7 4 12 2" xfId="4321"/>
    <cellStyle name="Comma 7 4 13" xfId="4313"/>
    <cellStyle name="Comma 7 4 2" xfId="1191"/>
    <cellStyle name="Comma 7 4 2 2" xfId="4323"/>
    <cellStyle name="Comma 7 4 2 2 2" xfId="4324"/>
    <cellStyle name="Comma 7 4 2 2 2 2" xfId="4325"/>
    <cellStyle name="Comma 7 4 2 2 2 2 2" xfId="4326"/>
    <cellStyle name="Comma 7 4 2 2 2 2 2 2" xfId="4327"/>
    <cellStyle name="Comma 7 4 2 2 2 2 3" xfId="4328"/>
    <cellStyle name="Comma 7 4 2 2 2 3" xfId="4329"/>
    <cellStyle name="Comma 7 4 2 2 2 3 2" xfId="4330"/>
    <cellStyle name="Comma 7 4 2 2 2 4" xfId="4331"/>
    <cellStyle name="Comma 7 4 2 2 3" xfId="4332"/>
    <cellStyle name="Comma 7 4 2 2 3 2" xfId="4333"/>
    <cellStyle name="Comma 7 4 2 2 3 2 2" xfId="4334"/>
    <cellStyle name="Comma 7 4 2 2 3 3" xfId="4335"/>
    <cellStyle name="Comma 7 4 2 2 4" xfId="4336"/>
    <cellStyle name="Comma 7 4 2 2 4 2" xfId="4337"/>
    <cellStyle name="Comma 7 4 2 2 5" xfId="4338"/>
    <cellStyle name="Comma 7 4 2 2 5 2" xfId="4339"/>
    <cellStyle name="Comma 7 4 2 2 6" xfId="4340"/>
    <cellStyle name="Comma 7 4 2 3" xfId="4341"/>
    <cellStyle name="Comma 7 4 2 3 2" xfId="4342"/>
    <cellStyle name="Comma 7 4 2 3 2 2" xfId="4343"/>
    <cellStyle name="Comma 7 4 2 3 2 2 2" xfId="4344"/>
    <cellStyle name="Comma 7 4 2 3 2 3" xfId="4345"/>
    <cellStyle name="Comma 7 4 2 3 3" xfId="4346"/>
    <cellStyle name="Comma 7 4 2 3 3 2" xfId="4347"/>
    <cellStyle name="Comma 7 4 2 3 4" xfId="4348"/>
    <cellStyle name="Comma 7 4 2 3 4 2" xfId="4349"/>
    <cellStyle name="Comma 7 4 2 4" xfId="4350"/>
    <cellStyle name="Comma 7 4 2 4 2" xfId="4351"/>
    <cellStyle name="Comma 7 4 2 4 2 2" xfId="4352"/>
    <cellStyle name="Comma 7 4 2 4 3" xfId="4353"/>
    <cellStyle name="Comma 7 4 2 5" xfId="4354"/>
    <cellStyle name="Comma 7 4 2 5 2" xfId="4355"/>
    <cellStyle name="Comma 7 4 2 5 2 2" xfId="4356"/>
    <cellStyle name="Comma 7 4 2 5 3" xfId="4357"/>
    <cellStyle name="Comma 7 4 2 6" xfId="4358"/>
    <cellStyle name="Comma 7 4 2 6 2" xfId="4359"/>
    <cellStyle name="Comma 7 4 2 7" xfId="4360"/>
    <cellStyle name="Comma 7 4 2 7 2" xfId="4361"/>
    <cellStyle name="Comma 7 4 2 8" xfId="4322"/>
    <cellStyle name="Comma 7 4 3" xfId="1190"/>
    <cellStyle name="Comma 7 4 3 2" xfId="4363"/>
    <cellStyle name="Comma 7 4 3 2 2" xfId="4364"/>
    <cellStyle name="Comma 7 4 3 2 2 2" xfId="4365"/>
    <cellStyle name="Comma 7 4 3 2 2 2 2" xfId="4366"/>
    <cellStyle name="Comma 7 4 3 2 2 2 2 2" xfId="4367"/>
    <cellStyle name="Comma 7 4 3 2 2 2 3" xfId="4368"/>
    <cellStyle name="Comma 7 4 3 2 2 3" xfId="4369"/>
    <cellStyle name="Comma 7 4 3 2 2 3 2" xfId="4370"/>
    <cellStyle name="Comma 7 4 3 2 2 4" xfId="4371"/>
    <cellStyle name="Comma 7 4 3 2 3" xfId="4372"/>
    <cellStyle name="Comma 7 4 3 2 3 2" xfId="4373"/>
    <cellStyle name="Comma 7 4 3 2 3 2 2" xfId="4374"/>
    <cellStyle name="Comma 7 4 3 2 3 3" xfId="4375"/>
    <cellStyle name="Comma 7 4 3 2 4" xfId="4376"/>
    <cellStyle name="Comma 7 4 3 2 4 2" xfId="4377"/>
    <cellStyle name="Comma 7 4 3 2 5" xfId="4378"/>
    <cellStyle name="Comma 7 4 3 2 5 2" xfId="4379"/>
    <cellStyle name="Comma 7 4 3 2 6" xfId="4380"/>
    <cellStyle name="Comma 7 4 3 3" xfId="4381"/>
    <cellStyle name="Comma 7 4 3 3 2" xfId="4382"/>
    <cellStyle name="Comma 7 4 3 3 2 2" xfId="4383"/>
    <cellStyle name="Comma 7 4 3 3 2 2 2" xfId="4384"/>
    <cellStyle name="Comma 7 4 3 3 2 3" xfId="4385"/>
    <cellStyle name="Comma 7 4 3 3 3" xfId="4386"/>
    <cellStyle name="Comma 7 4 3 3 3 2" xfId="4387"/>
    <cellStyle name="Comma 7 4 3 3 4" xfId="4388"/>
    <cellStyle name="Comma 7 4 3 3 4 2" xfId="4389"/>
    <cellStyle name="Comma 7 4 3 4" xfId="4390"/>
    <cellStyle name="Comma 7 4 3 4 2" xfId="4391"/>
    <cellStyle name="Comma 7 4 3 4 2 2" xfId="4392"/>
    <cellStyle name="Comma 7 4 3 4 3" xfId="4393"/>
    <cellStyle name="Comma 7 4 3 5" xfId="4394"/>
    <cellStyle name="Comma 7 4 3 5 2" xfId="4395"/>
    <cellStyle name="Comma 7 4 3 6" xfId="4396"/>
    <cellStyle name="Comma 7 4 3 6 2" xfId="4397"/>
    <cellStyle name="Comma 7 4 3 7" xfId="4362"/>
    <cellStyle name="Comma 7 4 4" xfId="4398"/>
    <cellStyle name="Comma 7 4 4 2" xfId="4399"/>
    <cellStyle name="Comma 7 4 4 2 2" xfId="4400"/>
    <cellStyle name="Comma 7 4 4 2 2 2" xfId="4401"/>
    <cellStyle name="Comma 7 4 4 2 2 2 2" xfId="4402"/>
    <cellStyle name="Comma 7 4 4 2 2 2 2 2" xfId="4403"/>
    <cellStyle name="Comma 7 4 4 2 2 2 3" xfId="4404"/>
    <cellStyle name="Comma 7 4 4 2 2 3" xfId="4405"/>
    <cellStyle name="Comma 7 4 4 2 2 3 2" xfId="4406"/>
    <cellStyle name="Comma 7 4 4 2 2 4" xfId="4407"/>
    <cellStyle name="Comma 7 4 4 2 3" xfId="4408"/>
    <cellStyle name="Comma 7 4 4 2 3 2" xfId="4409"/>
    <cellStyle name="Comma 7 4 4 2 3 2 2" xfId="4410"/>
    <cellStyle name="Comma 7 4 4 2 3 3" xfId="4411"/>
    <cellStyle name="Comma 7 4 4 2 4" xfId="4412"/>
    <cellStyle name="Comma 7 4 4 2 4 2" xfId="4413"/>
    <cellStyle name="Comma 7 4 4 2 5" xfId="4414"/>
    <cellStyle name="Comma 7 4 4 2 5 2" xfId="4415"/>
    <cellStyle name="Comma 7 4 4 3" xfId="4416"/>
    <cellStyle name="Comma 7 4 4 3 2" xfId="4417"/>
    <cellStyle name="Comma 7 4 4 3 2 2" xfId="4418"/>
    <cellStyle name="Comma 7 4 4 3 2 2 2" xfId="4419"/>
    <cellStyle name="Comma 7 4 4 3 2 3" xfId="4420"/>
    <cellStyle name="Comma 7 4 4 3 3" xfId="4421"/>
    <cellStyle name="Comma 7 4 4 3 3 2" xfId="4422"/>
    <cellStyle name="Comma 7 4 4 3 4" xfId="4423"/>
    <cellStyle name="Comma 7 4 4 4" xfId="4424"/>
    <cellStyle name="Comma 7 4 4 4 2" xfId="4425"/>
    <cellStyle name="Comma 7 4 4 4 2 2" xfId="4426"/>
    <cellStyle name="Comma 7 4 4 4 3" xfId="4427"/>
    <cellStyle name="Comma 7 4 4 5" xfId="4428"/>
    <cellStyle name="Comma 7 4 4 5 2" xfId="4429"/>
    <cellStyle name="Comma 7 4 4 6" xfId="4430"/>
    <cellStyle name="Comma 7 4 4 6 2" xfId="4431"/>
    <cellStyle name="Comma 7 4 5" xfId="4432"/>
    <cellStyle name="Comma 7 4 5 2" xfId="4433"/>
    <cellStyle name="Comma 7 4 5 2 2" xfId="4434"/>
    <cellStyle name="Comma 7 4 5 2 2 2" xfId="4435"/>
    <cellStyle name="Comma 7 4 5 2 2 2 2" xfId="4436"/>
    <cellStyle name="Comma 7 4 5 2 2 2 2 2" xfId="4437"/>
    <cellStyle name="Comma 7 4 5 2 2 2 3" xfId="4438"/>
    <cellStyle name="Comma 7 4 5 2 2 3" xfId="4439"/>
    <cellStyle name="Comma 7 4 5 2 2 3 2" xfId="4440"/>
    <cellStyle name="Comma 7 4 5 2 2 4" xfId="4441"/>
    <cellStyle name="Comma 7 4 5 2 3" xfId="4442"/>
    <cellStyle name="Comma 7 4 5 2 3 2" xfId="4443"/>
    <cellStyle name="Comma 7 4 5 2 3 2 2" xfId="4444"/>
    <cellStyle name="Comma 7 4 5 2 3 3" xfId="4445"/>
    <cellStyle name="Comma 7 4 5 2 4" xfId="4446"/>
    <cellStyle name="Comma 7 4 5 2 4 2" xfId="4447"/>
    <cellStyle name="Comma 7 4 5 2 5" xfId="4448"/>
    <cellStyle name="Comma 7 4 5 2 5 2" xfId="4449"/>
    <cellStyle name="Comma 7 4 5 3" xfId="4450"/>
    <cellStyle name="Comma 7 4 5 3 2" xfId="4451"/>
    <cellStyle name="Comma 7 4 5 3 2 2" xfId="4452"/>
    <cellStyle name="Comma 7 4 5 3 2 2 2" xfId="4453"/>
    <cellStyle name="Comma 7 4 5 3 2 3" xfId="4454"/>
    <cellStyle name="Comma 7 4 5 3 3" xfId="4455"/>
    <cellStyle name="Comma 7 4 5 3 3 2" xfId="4456"/>
    <cellStyle name="Comma 7 4 5 3 4" xfId="4457"/>
    <cellStyle name="Comma 7 4 5 4" xfId="4458"/>
    <cellStyle name="Comma 7 4 5 4 2" xfId="4459"/>
    <cellStyle name="Comma 7 4 5 4 2 2" xfId="4460"/>
    <cellStyle name="Comma 7 4 5 4 3" xfId="4461"/>
    <cellStyle name="Comma 7 4 5 5" xfId="4462"/>
    <cellStyle name="Comma 7 4 5 5 2" xfId="4463"/>
    <cellStyle name="Comma 7 4 5 6" xfId="4464"/>
    <cellStyle name="Comma 7 4 5 6 2" xfId="4465"/>
    <cellStyle name="Comma 7 4 6" xfId="4466"/>
    <cellStyle name="Comma 7 4 6 2" xfId="4467"/>
    <cellStyle name="Comma 7 4 6 2 2" xfId="4468"/>
    <cellStyle name="Comma 7 4 6 2 2 2" xfId="4469"/>
    <cellStyle name="Comma 7 4 6 2 2 2 2" xfId="4470"/>
    <cellStyle name="Comma 7 4 6 2 2 2 2 2" xfId="4471"/>
    <cellStyle name="Comma 7 4 6 2 2 2 3" xfId="4472"/>
    <cellStyle name="Comma 7 4 6 2 2 3" xfId="4473"/>
    <cellStyle name="Comma 7 4 6 2 2 3 2" xfId="4474"/>
    <cellStyle name="Comma 7 4 6 2 2 4" xfId="4475"/>
    <cellStyle name="Comma 7 4 6 2 3" xfId="4476"/>
    <cellStyle name="Comma 7 4 6 2 3 2" xfId="4477"/>
    <cellStyle name="Comma 7 4 6 2 3 2 2" xfId="4478"/>
    <cellStyle name="Comma 7 4 6 2 3 3" xfId="4479"/>
    <cellStyle name="Comma 7 4 6 2 4" xfId="4480"/>
    <cellStyle name="Comma 7 4 6 2 4 2" xfId="4481"/>
    <cellStyle name="Comma 7 4 6 2 5" xfId="4482"/>
    <cellStyle name="Comma 7 4 6 2 5 2" xfId="4483"/>
    <cellStyle name="Comma 7 4 6 3" xfId="4484"/>
    <cellStyle name="Comma 7 4 6 3 2" xfId="4485"/>
    <cellStyle name="Comma 7 4 6 3 2 2" xfId="4486"/>
    <cellStyle name="Comma 7 4 6 3 2 2 2" xfId="4487"/>
    <cellStyle name="Comma 7 4 6 3 2 3" xfId="4488"/>
    <cellStyle name="Comma 7 4 6 3 3" xfId="4489"/>
    <cellStyle name="Comma 7 4 6 3 3 2" xfId="4490"/>
    <cellStyle name="Comma 7 4 6 3 4" xfId="4491"/>
    <cellStyle name="Comma 7 4 6 4" xfId="4492"/>
    <cellStyle name="Comma 7 4 6 4 2" xfId="4493"/>
    <cellStyle name="Comma 7 4 6 4 2 2" xfId="4494"/>
    <cellStyle name="Comma 7 4 6 4 3" xfId="4495"/>
    <cellStyle name="Comma 7 4 6 5" xfId="4496"/>
    <cellStyle name="Comma 7 4 6 5 2" xfId="4497"/>
    <cellStyle name="Comma 7 4 6 6" xfId="4498"/>
    <cellStyle name="Comma 7 4 6 6 2" xfId="4499"/>
    <cellStyle name="Comma 7 4 7" xfId="4500"/>
    <cellStyle name="Comma 7 4 7 2" xfId="4501"/>
    <cellStyle name="Comma 7 4 7 2 2" xfId="4502"/>
    <cellStyle name="Comma 7 4 7 2 2 2" xfId="4503"/>
    <cellStyle name="Comma 7 4 7 2 2 2 2" xfId="4504"/>
    <cellStyle name="Comma 7 4 7 2 2 3" xfId="4505"/>
    <cellStyle name="Comma 7 4 7 2 3" xfId="4506"/>
    <cellStyle name="Comma 7 4 7 2 3 2" xfId="4507"/>
    <cellStyle name="Comma 7 4 7 2 4" xfId="4508"/>
    <cellStyle name="Comma 7 4 7 3" xfId="4509"/>
    <cellStyle name="Comma 7 4 7 3 2" xfId="4510"/>
    <cellStyle name="Comma 7 4 7 3 2 2" xfId="4511"/>
    <cellStyle name="Comma 7 4 7 3 3" xfId="4512"/>
    <cellStyle name="Comma 7 4 7 4" xfId="4513"/>
    <cellStyle name="Comma 7 4 7 4 2" xfId="4514"/>
    <cellStyle name="Comma 7 4 7 5" xfId="4515"/>
    <cellStyle name="Comma 7 4 7 5 2" xfId="4516"/>
    <cellStyle name="Comma 7 4 7 6" xfId="4517"/>
    <cellStyle name="Comma 7 4 8" xfId="4518"/>
    <cellStyle name="Comma 7 4 8 2" xfId="4519"/>
    <cellStyle name="Comma 7 4 8 2 2" xfId="4520"/>
    <cellStyle name="Comma 7 4 8 2 2 2" xfId="4521"/>
    <cellStyle name="Comma 7 4 8 2 3" xfId="4522"/>
    <cellStyle name="Comma 7 4 8 3" xfId="4523"/>
    <cellStyle name="Comma 7 4 8 3 2" xfId="4524"/>
    <cellStyle name="Comma 7 4 8 4" xfId="4525"/>
    <cellStyle name="Comma 7 4 8 4 2" xfId="4526"/>
    <cellStyle name="Comma 7 4 9" xfId="4527"/>
    <cellStyle name="Comma 7 4 9 2" xfId="4528"/>
    <cellStyle name="Comma 7 4 9 2 2" xfId="4529"/>
    <cellStyle name="Comma 7 4 9 3" xfId="4530"/>
    <cellStyle name="Comma 7 5" xfId="1192"/>
    <cellStyle name="Comma 7 5 2" xfId="1193"/>
    <cellStyle name="Comma 7 5 2 2" xfId="4533"/>
    <cellStyle name="Comma 7 5 2 2 2" xfId="4534"/>
    <cellStyle name="Comma 7 5 2 2 2 2" xfId="4535"/>
    <cellStyle name="Comma 7 5 2 2 2 2 2" xfId="4536"/>
    <cellStyle name="Comma 7 5 2 2 2 2 2 2" xfId="4537"/>
    <cellStyle name="Comma 7 5 2 2 2 2 3" xfId="4538"/>
    <cellStyle name="Comma 7 5 2 2 2 3" xfId="4539"/>
    <cellStyle name="Comma 7 5 2 2 2 3 2" xfId="4540"/>
    <cellStyle name="Comma 7 5 2 2 2 4" xfId="4541"/>
    <cellStyle name="Comma 7 5 2 2 3" xfId="4542"/>
    <cellStyle name="Comma 7 5 2 2 3 2" xfId="4543"/>
    <cellStyle name="Comma 7 5 2 2 3 2 2" xfId="4544"/>
    <cellStyle name="Comma 7 5 2 2 3 3" xfId="4545"/>
    <cellStyle name="Comma 7 5 2 2 4" xfId="4546"/>
    <cellStyle name="Comma 7 5 2 2 4 2" xfId="4547"/>
    <cellStyle name="Comma 7 5 2 2 5" xfId="4548"/>
    <cellStyle name="Comma 7 5 2 2 5 2" xfId="4549"/>
    <cellStyle name="Comma 7 5 2 2 6" xfId="4550"/>
    <cellStyle name="Comma 7 5 2 3" xfId="4551"/>
    <cellStyle name="Comma 7 5 2 3 2" xfId="4552"/>
    <cellStyle name="Comma 7 5 2 3 2 2" xfId="4553"/>
    <cellStyle name="Comma 7 5 2 3 2 2 2" xfId="4554"/>
    <cellStyle name="Comma 7 5 2 3 2 3" xfId="4555"/>
    <cellStyle name="Comma 7 5 2 3 3" xfId="4556"/>
    <cellStyle name="Comma 7 5 2 3 3 2" xfId="4557"/>
    <cellStyle name="Comma 7 5 2 3 4" xfId="4558"/>
    <cellStyle name="Comma 7 5 2 3 4 2" xfId="4559"/>
    <cellStyle name="Comma 7 5 2 4" xfId="4560"/>
    <cellStyle name="Comma 7 5 2 4 2" xfId="4561"/>
    <cellStyle name="Comma 7 5 2 4 2 2" xfId="4562"/>
    <cellStyle name="Comma 7 5 2 4 3" xfId="4563"/>
    <cellStyle name="Comma 7 5 2 5" xfId="4564"/>
    <cellStyle name="Comma 7 5 2 5 2" xfId="4565"/>
    <cellStyle name="Comma 7 5 2 6" xfId="4566"/>
    <cellStyle name="Comma 7 5 2 6 2" xfId="4567"/>
    <cellStyle name="Comma 7 5 2 7" xfId="4532"/>
    <cellStyle name="Comma 7 5 3" xfId="4568"/>
    <cellStyle name="Comma 7 5 3 2" xfId="4569"/>
    <cellStyle name="Comma 7 5 3 2 2" xfId="4570"/>
    <cellStyle name="Comma 7 5 3 2 2 2" xfId="4571"/>
    <cellStyle name="Comma 7 5 3 2 2 2 2" xfId="4572"/>
    <cellStyle name="Comma 7 5 3 2 2 3" xfId="4573"/>
    <cellStyle name="Comma 7 5 3 2 3" xfId="4574"/>
    <cellStyle name="Comma 7 5 3 2 3 2" xfId="4575"/>
    <cellStyle name="Comma 7 5 3 2 4" xfId="4576"/>
    <cellStyle name="Comma 7 5 3 3" xfId="4577"/>
    <cellStyle name="Comma 7 5 3 3 2" xfId="4578"/>
    <cellStyle name="Comma 7 5 3 3 2 2" xfId="4579"/>
    <cellStyle name="Comma 7 5 3 3 3" xfId="4580"/>
    <cellStyle name="Comma 7 5 3 4" xfId="4581"/>
    <cellStyle name="Comma 7 5 3 4 2" xfId="4582"/>
    <cellStyle name="Comma 7 5 3 5" xfId="4583"/>
    <cellStyle name="Comma 7 5 3 5 2" xfId="4584"/>
    <cellStyle name="Comma 7 5 3 6" xfId="4585"/>
    <cellStyle name="Comma 7 5 4" xfId="4586"/>
    <cellStyle name="Comma 7 5 4 2" xfId="4587"/>
    <cellStyle name="Comma 7 5 4 2 2" xfId="4588"/>
    <cellStyle name="Comma 7 5 4 2 2 2" xfId="4589"/>
    <cellStyle name="Comma 7 5 4 2 3" xfId="4590"/>
    <cellStyle name="Comma 7 5 4 3" xfId="4591"/>
    <cellStyle name="Comma 7 5 4 3 2" xfId="4592"/>
    <cellStyle name="Comma 7 5 4 4" xfId="4593"/>
    <cellStyle name="Comma 7 5 4 4 2" xfId="4594"/>
    <cellStyle name="Comma 7 5 5" xfId="4595"/>
    <cellStyle name="Comma 7 5 5 2" xfId="4596"/>
    <cellStyle name="Comma 7 5 5 2 2" xfId="4597"/>
    <cellStyle name="Comma 7 5 5 3" xfId="4598"/>
    <cellStyle name="Comma 7 5 6" xfId="4599"/>
    <cellStyle name="Comma 7 5 6 2" xfId="4600"/>
    <cellStyle name="Comma 7 5 6 2 2" xfId="4601"/>
    <cellStyle name="Comma 7 5 6 3" xfId="4602"/>
    <cellStyle name="Comma 7 5 7" xfId="4603"/>
    <cellStyle name="Comma 7 5 7 2" xfId="4604"/>
    <cellStyle name="Comma 7 5 8" xfId="4605"/>
    <cellStyle name="Comma 7 5 8 2" xfId="4606"/>
    <cellStyle name="Comma 7 5 9" xfId="4531"/>
    <cellStyle name="Comma 7 6" xfId="1194"/>
    <cellStyle name="Comma 7 6 2" xfId="4608"/>
    <cellStyle name="Comma 7 6 2 2" xfId="4609"/>
    <cellStyle name="Comma 7 6 2 2 2" xfId="4610"/>
    <cellStyle name="Comma 7 6 2 2 2 2" xfId="4611"/>
    <cellStyle name="Comma 7 6 2 2 2 2 2" xfId="4612"/>
    <cellStyle name="Comma 7 6 2 2 2 3" xfId="4613"/>
    <cellStyle name="Comma 7 6 2 2 3" xfId="4614"/>
    <cellStyle name="Comma 7 6 2 2 3 2" xfId="4615"/>
    <cellStyle name="Comma 7 6 2 2 4" xfId="4616"/>
    <cellStyle name="Comma 7 6 2 3" xfId="4617"/>
    <cellStyle name="Comma 7 6 2 3 2" xfId="4618"/>
    <cellStyle name="Comma 7 6 2 3 2 2" xfId="4619"/>
    <cellStyle name="Comma 7 6 2 3 3" xfId="4620"/>
    <cellStyle name="Comma 7 6 2 4" xfId="4621"/>
    <cellStyle name="Comma 7 6 2 4 2" xfId="4622"/>
    <cellStyle name="Comma 7 6 2 5" xfId="4623"/>
    <cellStyle name="Comma 7 6 2 5 2" xfId="4624"/>
    <cellStyle name="Comma 7 6 2 6" xfId="4625"/>
    <cellStyle name="Comma 7 6 3" xfId="4626"/>
    <cellStyle name="Comma 7 6 3 2" xfId="4627"/>
    <cellStyle name="Comma 7 6 3 2 2" xfId="4628"/>
    <cellStyle name="Comma 7 6 3 2 2 2" xfId="4629"/>
    <cellStyle name="Comma 7 6 3 2 3" xfId="4630"/>
    <cellStyle name="Comma 7 6 3 3" xfId="4631"/>
    <cellStyle name="Comma 7 6 3 3 2" xfId="4632"/>
    <cellStyle name="Comma 7 6 3 4" xfId="4633"/>
    <cellStyle name="Comma 7 6 3 4 2" xfId="4634"/>
    <cellStyle name="Comma 7 6 4" xfId="4635"/>
    <cellStyle name="Comma 7 6 4 2" xfId="4636"/>
    <cellStyle name="Comma 7 6 4 2 2" xfId="4637"/>
    <cellStyle name="Comma 7 6 4 3" xfId="4638"/>
    <cellStyle name="Comma 7 6 5" xfId="4639"/>
    <cellStyle name="Comma 7 6 5 2" xfId="4640"/>
    <cellStyle name="Comma 7 6 6" xfId="4641"/>
    <cellStyle name="Comma 7 6 6 2" xfId="4642"/>
    <cellStyle name="Comma 7 6 7" xfId="4607"/>
    <cellStyle name="Comma 7 7" xfId="4643"/>
    <cellStyle name="Comma 7 7 2" xfId="4644"/>
    <cellStyle name="Comma 7 7 2 2" xfId="4645"/>
    <cellStyle name="Comma 7 7 2 2 2" xfId="4646"/>
    <cellStyle name="Comma 7 7 2 2 2 2" xfId="4647"/>
    <cellStyle name="Comma 7 7 2 2 2 2 2" xfId="4648"/>
    <cellStyle name="Comma 7 7 2 2 2 3" xfId="4649"/>
    <cellStyle name="Comma 7 7 2 2 3" xfId="4650"/>
    <cellStyle name="Comma 7 7 2 2 3 2" xfId="4651"/>
    <cellStyle name="Comma 7 7 2 2 4" xfId="4652"/>
    <cellStyle name="Comma 7 7 2 3" xfId="4653"/>
    <cellStyle name="Comma 7 7 2 3 2" xfId="4654"/>
    <cellStyle name="Comma 7 7 2 3 2 2" xfId="4655"/>
    <cellStyle name="Comma 7 7 2 3 3" xfId="4656"/>
    <cellStyle name="Comma 7 7 2 4" xfId="4657"/>
    <cellStyle name="Comma 7 7 2 4 2" xfId="4658"/>
    <cellStyle name="Comma 7 7 2 5" xfId="4659"/>
    <cellStyle name="Comma 7 7 2 5 2" xfId="4660"/>
    <cellStyle name="Comma 7 7 3" xfId="4661"/>
    <cellStyle name="Comma 7 7 3 2" xfId="4662"/>
    <cellStyle name="Comma 7 7 3 2 2" xfId="4663"/>
    <cellStyle name="Comma 7 7 3 2 2 2" xfId="4664"/>
    <cellStyle name="Comma 7 7 3 2 3" xfId="4665"/>
    <cellStyle name="Comma 7 7 3 3" xfId="4666"/>
    <cellStyle name="Comma 7 7 3 3 2" xfId="4667"/>
    <cellStyle name="Comma 7 7 3 4" xfId="4668"/>
    <cellStyle name="Comma 7 7 4" xfId="4669"/>
    <cellStyle name="Comma 7 7 4 2" xfId="4670"/>
    <cellStyle name="Comma 7 7 4 2 2" xfId="4671"/>
    <cellStyle name="Comma 7 7 4 3" xfId="4672"/>
    <cellStyle name="Comma 7 7 5" xfId="4673"/>
    <cellStyle name="Comma 7 7 5 2" xfId="4674"/>
    <cellStyle name="Comma 7 7 6" xfId="4675"/>
    <cellStyle name="Comma 7 7 6 2" xfId="4676"/>
    <cellStyle name="Comma 7 8" xfId="4677"/>
    <cellStyle name="Comma 7 8 2" xfId="4678"/>
    <cellStyle name="Comma 7 8 2 2" xfId="4679"/>
    <cellStyle name="Comma 7 8 2 2 2" xfId="4680"/>
    <cellStyle name="Comma 7 8 2 2 2 2" xfId="4681"/>
    <cellStyle name="Comma 7 8 2 2 2 2 2" xfId="4682"/>
    <cellStyle name="Comma 7 8 2 2 2 3" xfId="4683"/>
    <cellStyle name="Comma 7 8 2 2 3" xfId="4684"/>
    <cellStyle name="Comma 7 8 2 2 3 2" xfId="4685"/>
    <cellStyle name="Comma 7 8 2 2 4" xfId="4686"/>
    <cellStyle name="Comma 7 8 2 3" xfId="4687"/>
    <cellStyle name="Comma 7 8 2 3 2" xfId="4688"/>
    <cellStyle name="Comma 7 8 2 3 2 2" xfId="4689"/>
    <cellStyle name="Comma 7 8 2 3 3" xfId="4690"/>
    <cellStyle name="Comma 7 8 2 4" xfId="4691"/>
    <cellStyle name="Comma 7 8 2 4 2" xfId="4692"/>
    <cellStyle name="Comma 7 8 2 5" xfId="4693"/>
    <cellStyle name="Comma 7 8 2 5 2" xfId="4694"/>
    <cellStyle name="Comma 7 8 3" xfId="4695"/>
    <cellStyle name="Comma 7 8 3 2" xfId="4696"/>
    <cellStyle name="Comma 7 8 3 2 2" xfId="4697"/>
    <cellStyle name="Comma 7 8 3 2 2 2" xfId="4698"/>
    <cellStyle name="Comma 7 8 3 2 3" xfId="4699"/>
    <cellStyle name="Comma 7 8 3 3" xfId="4700"/>
    <cellStyle name="Comma 7 8 3 3 2" xfId="4701"/>
    <cellStyle name="Comma 7 8 3 4" xfId="4702"/>
    <cellStyle name="Comma 7 8 4" xfId="4703"/>
    <cellStyle name="Comma 7 8 4 2" xfId="4704"/>
    <cellStyle name="Comma 7 8 4 2 2" xfId="4705"/>
    <cellStyle name="Comma 7 8 4 3" xfId="4706"/>
    <cellStyle name="Comma 7 8 5" xfId="4707"/>
    <cellStyle name="Comma 7 8 5 2" xfId="4708"/>
    <cellStyle name="Comma 7 8 6" xfId="4709"/>
    <cellStyle name="Comma 7 8 6 2" xfId="4710"/>
    <cellStyle name="Comma 7 9" xfId="4711"/>
    <cellStyle name="Comma 7 9 2" xfId="4712"/>
    <cellStyle name="Comma 7 9 2 2" xfId="4713"/>
    <cellStyle name="Comma 7 9 2 2 2" xfId="4714"/>
    <cellStyle name="Comma 7 9 2 2 2 2" xfId="4715"/>
    <cellStyle name="Comma 7 9 2 2 2 2 2" xfId="4716"/>
    <cellStyle name="Comma 7 9 2 2 2 3" xfId="4717"/>
    <cellStyle name="Comma 7 9 2 2 3" xfId="4718"/>
    <cellStyle name="Comma 7 9 2 2 3 2" xfId="4719"/>
    <cellStyle name="Comma 7 9 2 2 4" xfId="4720"/>
    <cellStyle name="Comma 7 9 2 3" xfId="4721"/>
    <cellStyle name="Comma 7 9 2 3 2" xfId="4722"/>
    <cellStyle name="Comma 7 9 2 3 2 2" xfId="4723"/>
    <cellStyle name="Comma 7 9 2 3 3" xfId="4724"/>
    <cellStyle name="Comma 7 9 2 4" xfId="4725"/>
    <cellStyle name="Comma 7 9 2 4 2" xfId="4726"/>
    <cellStyle name="Comma 7 9 2 5" xfId="4727"/>
    <cellStyle name="Comma 7 9 2 5 2" xfId="4728"/>
    <cellStyle name="Comma 7 9 3" xfId="4729"/>
    <cellStyle name="Comma 7 9 3 2" xfId="4730"/>
    <cellStyle name="Comma 7 9 3 2 2" xfId="4731"/>
    <cellStyle name="Comma 7 9 3 2 2 2" xfId="4732"/>
    <cellStyle name="Comma 7 9 3 2 3" xfId="4733"/>
    <cellStyle name="Comma 7 9 3 3" xfId="4734"/>
    <cellStyle name="Comma 7 9 3 3 2" xfId="4735"/>
    <cellStyle name="Comma 7 9 3 4" xfId="4736"/>
    <cellStyle name="Comma 7 9 4" xfId="4737"/>
    <cellStyle name="Comma 7 9 4 2" xfId="4738"/>
    <cellStyle name="Comma 7 9 4 2 2" xfId="4739"/>
    <cellStyle name="Comma 7 9 4 3" xfId="4740"/>
    <cellStyle name="Comma 7 9 5" xfId="4741"/>
    <cellStyle name="Comma 7 9 5 2" xfId="4742"/>
    <cellStyle name="Comma 7 9 6" xfId="4743"/>
    <cellStyle name="Comma 7 9 6 2" xfId="4744"/>
    <cellStyle name="Comma 8" xfId="79"/>
    <cellStyle name="Comma 8 2" xfId="438"/>
    <cellStyle name="Comma 8 2 2" xfId="959"/>
    <cellStyle name="Comma 8 2 2 2" xfId="4747"/>
    <cellStyle name="Comma 8 2 3" xfId="958"/>
    <cellStyle name="Comma 8 2 4" xfId="4746"/>
    <cellStyle name="Comma 8 3" xfId="439"/>
    <cellStyle name="Comma 8 3 2" xfId="440"/>
    <cellStyle name="Comma 8 3 2 2" xfId="1196"/>
    <cellStyle name="Comma 8 3 3" xfId="960"/>
    <cellStyle name="Comma 8 3 4" xfId="1195"/>
    <cellStyle name="Comma 8 4" xfId="437"/>
    <cellStyle name="Comma 8 5" xfId="1092"/>
    <cellStyle name="Comma 8 6" xfId="4745"/>
    <cellStyle name="Comma 9" xfId="80"/>
    <cellStyle name="Comma 9 10" xfId="4748"/>
    <cellStyle name="Comma 9 10 2" xfId="4749"/>
    <cellStyle name="Comma 9 10 2 2" xfId="4750"/>
    <cellStyle name="Comma 9 10 3" xfId="4751"/>
    <cellStyle name="Comma 9 11" xfId="4752"/>
    <cellStyle name="Comma 9 11 2" xfId="4753"/>
    <cellStyle name="Comma 9 12" xfId="4754"/>
    <cellStyle name="Comma 9 12 2" xfId="4755"/>
    <cellStyle name="Comma 9 13" xfId="4756"/>
    <cellStyle name="Comma 9 2" xfId="442"/>
    <cellStyle name="Comma 9 2 2" xfId="962"/>
    <cellStyle name="Comma 9 2 2 2" xfId="4758"/>
    <cellStyle name="Comma 9 2 2 2 2" xfId="4759"/>
    <cellStyle name="Comma 9 2 2 2 2 2" xfId="4760"/>
    <cellStyle name="Comma 9 2 2 2 2 2 2" xfId="4761"/>
    <cellStyle name="Comma 9 2 2 2 2 3" xfId="4762"/>
    <cellStyle name="Comma 9 2 2 2 3" xfId="4763"/>
    <cellStyle name="Comma 9 2 2 2 3 2" xfId="4764"/>
    <cellStyle name="Comma 9 2 2 2 4" xfId="4765"/>
    <cellStyle name="Comma 9 2 2 3" xfId="4766"/>
    <cellStyle name="Comma 9 2 2 3 2" xfId="4767"/>
    <cellStyle name="Comma 9 2 2 3 2 2" xfId="4768"/>
    <cellStyle name="Comma 9 2 2 3 3" xfId="4769"/>
    <cellStyle name="Comma 9 2 2 4" xfId="4770"/>
    <cellStyle name="Comma 9 2 2 4 2" xfId="4771"/>
    <cellStyle name="Comma 9 2 2 5" xfId="4772"/>
    <cellStyle name="Comma 9 2 2 5 2" xfId="4773"/>
    <cellStyle name="Comma 9 2 2 6" xfId="4774"/>
    <cellStyle name="Comma 9 2 2 7" xfId="4757"/>
    <cellStyle name="Comma 9 2 3" xfId="961"/>
    <cellStyle name="Comma 9 2 3 2" xfId="4775"/>
    <cellStyle name="Comma 9 2 3 2 2" xfId="4776"/>
    <cellStyle name="Comma 9 2 3 2 2 2" xfId="4777"/>
    <cellStyle name="Comma 9 2 3 2 3" xfId="4778"/>
    <cellStyle name="Comma 9 2 3 3" xfId="4779"/>
    <cellStyle name="Comma 9 2 3 3 2" xfId="4780"/>
    <cellStyle name="Comma 9 2 3 4" xfId="4781"/>
    <cellStyle name="Comma 9 2 3 4 2" xfId="4782"/>
    <cellStyle name="Comma 9 2 4" xfId="1483"/>
    <cellStyle name="Comma 9 2 4 2" xfId="2109"/>
    <cellStyle name="Comma 9 2 4 2 2" xfId="4785"/>
    <cellStyle name="Comma 9 2 4 2 3" xfId="4784"/>
    <cellStyle name="Comma 9 2 4 3" xfId="2608"/>
    <cellStyle name="Comma 9 2 4 3 2" xfId="4786"/>
    <cellStyle name="Comma 9 2 4 4" xfId="3082"/>
    <cellStyle name="Comma 9 2 4 5" xfId="4783"/>
    <cellStyle name="Comma 9 2 5" xfId="1822"/>
    <cellStyle name="Comma 9 2 5 2" xfId="4788"/>
    <cellStyle name="Comma 9 2 5 2 2" xfId="4789"/>
    <cellStyle name="Comma 9 2 5 3" xfId="4790"/>
    <cellStyle name="Comma 9 2 5 4" xfId="4787"/>
    <cellStyle name="Comma 9 2 6" xfId="2371"/>
    <cellStyle name="Comma 9 2 6 2" xfId="4792"/>
    <cellStyle name="Comma 9 2 6 3" xfId="4791"/>
    <cellStyle name="Comma 9 2 7" xfId="2845"/>
    <cellStyle name="Comma 9 2 7 2" xfId="4794"/>
    <cellStyle name="Comma 9 2 7 3" xfId="4793"/>
    <cellStyle name="Comma 9 2 8" xfId="4795"/>
    <cellStyle name="Comma 9 3" xfId="441"/>
    <cellStyle name="Comma 9 3 2" xfId="1198"/>
    <cellStyle name="Comma 9 3 2 2" xfId="4798"/>
    <cellStyle name="Comma 9 3 2 2 2" xfId="4799"/>
    <cellStyle name="Comma 9 3 2 2 2 2" xfId="4800"/>
    <cellStyle name="Comma 9 3 2 2 2 2 2" xfId="4801"/>
    <cellStyle name="Comma 9 3 2 2 2 3" xfId="4802"/>
    <cellStyle name="Comma 9 3 2 2 3" xfId="4803"/>
    <cellStyle name="Comma 9 3 2 2 3 2" xfId="4804"/>
    <cellStyle name="Comma 9 3 2 2 4" xfId="4805"/>
    <cellStyle name="Comma 9 3 2 3" xfId="4806"/>
    <cellStyle name="Comma 9 3 2 3 2" xfId="4807"/>
    <cellStyle name="Comma 9 3 2 3 2 2" xfId="4808"/>
    <cellStyle name="Comma 9 3 2 3 3" xfId="4809"/>
    <cellStyle name="Comma 9 3 2 4" xfId="4810"/>
    <cellStyle name="Comma 9 3 2 4 2" xfId="4811"/>
    <cellStyle name="Comma 9 3 2 5" xfId="4812"/>
    <cellStyle name="Comma 9 3 2 5 2" xfId="4813"/>
    <cellStyle name="Comma 9 3 2 6" xfId="4814"/>
    <cellStyle name="Comma 9 3 2 7" xfId="4797"/>
    <cellStyle name="Comma 9 3 3" xfId="1197"/>
    <cellStyle name="Comma 9 3 3 2" xfId="4816"/>
    <cellStyle name="Comma 9 3 3 2 2" xfId="4817"/>
    <cellStyle name="Comma 9 3 3 2 2 2" xfId="4818"/>
    <cellStyle name="Comma 9 3 3 2 3" xfId="4819"/>
    <cellStyle name="Comma 9 3 3 3" xfId="4820"/>
    <cellStyle name="Comma 9 3 3 3 2" xfId="4821"/>
    <cellStyle name="Comma 9 3 3 4" xfId="4822"/>
    <cellStyle name="Comma 9 3 3 4 2" xfId="4823"/>
    <cellStyle name="Comma 9 3 3 5" xfId="4815"/>
    <cellStyle name="Comma 9 3 4" xfId="1482"/>
    <cellStyle name="Comma 9 3 4 2" xfId="2108"/>
    <cellStyle name="Comma 9 3 4 2 2" xfId="4826"/>
    <cellStyle name="Comma 9 3 4 2 3" xfId="4825"/>
    <cellStyle name="Comma 9 3 4 3" xfId="2607"/>
    <cellStyle name="Comma 9 3 4 3 2" xfId="4827"/>
    <cellStyle name="Comma 9 3 4 4" xfId="3081"/>
    <cellStyle name="Comma 9 3 4 5" xfId="4824"/>
    <cellStyle name="Comma 9 3 5" xfId="1821"/>
    <cellStyle name="Comma 9 3 5 2" xfId="4829"/>
    <cellStyle name="Comma 9 3 5 3" xfId="4828"/>
    <cellStyle name="Comma 9 3 6" xfId="2370"/>
    <cellStyle name="Comma 9 3 6 2" xfId="4831"/>
    <cellStyle name="Comma 9 3 6 3" xfId="4830"/>
    <cellStyle name="Comma 9 3 7" xfId="2844"/>
    <cellStyle name="Comma 9 3 8" xfId="4796"/>
    <cellStyle name="Comma 9 4" xfId="1093"/>
    <cellStyle name="Comma 9 4 2" xfId="4833"/>
    <cellStyle name="Comma 9 4 2 2" xfId="4834"/>
    <cellStyle name="Comma 9 4 2 2 2" xfId="4835"/>
    <cellStyle name="Comma 9 4 2 2 2 2" xfId="4836"/>
    <cellStyle name="Comma 9 4 2 2 2 2 2" xfId="4837"/>
    <cellStyle name="Comma 9 4 2 2 2 3" xfId="4838"/>
    <cellStyle name="Comma 9 4 2 2 3" xfId="4839"/>
    <cellStyle name="Comma 9 4 2 2 3 2" xfId="4840"/>
    <cellStyle name="Comma 9 4 2 2 4" xfId="4841"/>
    <cellStyle name="Comma 9 4 2 3" xfId="4842"/>
    <cellStyle name="Comma 9 4 2 3 2" xfId="4843"/>
    <cellStyle name="Comma 9 4 2 3 2 2" xfId="4844"/>
    <cellStyle name="Comma 9 4 2 3 3" xfId="4845"/>
    <cellStyle name="Comma 9 4 2 4" xfId="4846"/>
    <cellStyle name="Comma 9 4 2 4 2" xfId="4847"/>
    <cellStyle name="Comma 9 4 2 5" xfId="4848"/>
    <cellStyle name="Comma 9 4 2 5 2" xfId="4849"/>
    <cellStyle name="Comma 9 4 3" xfId="4850"/>
    <cellStyle name="Comma 9 4 3 2" xfId="4851"/>
    <cellStyle name="Comma 9 4 3 2 2" xfId="4852"/>
    <cellStyle name="Comma 9 4 3 2 2 2" xfId="4853"/>
    <cellStyle name="Comma 9 4 3 2 3" xfId="4854"/>
    <cellStyle name="Comma 9 4 3 3" xfId="4855"/>
    <cellStyle name="Comma 9 4 3 3 2" xfId="4856"/>
    <cellStyle name="Comma 9 4 3 4" xfId="4857"/>
    <cellStyle name="Comma 9 4 4" xfId="4858"/>
    <cellStyle name="Comma 9 4 4 2" xfId="4859"/>
    <cellStyle name="Comma 9 4 4 2 2" xfId="4860"/>
    <cellStyle name="Comma 9 4 4 3" xfId="4861"/>
    <cellStyle name="Comma 9 4 5" xfId="4862"/>
    <cellStyle name="Comma 9 4 5 2" xfId="4863"/>
    <cellStyle name="Comma 9 4 6" xfId="4864"/>
    <cellStyle name="Comma 9 4 6 2" xfId="4865"/>
    <cellStyle name="Comma 9 4 7" xfId="4832"/>
    <cellStyle name="Comma 9 5" xfId="4866"/>
    <cellStyle name="Comma 9 5 2" xfId="4867"/>
    <cellStyle name="Comma 9 5 2 2" xfId="4868"/>
    <cellStyle name="Comma 9 5 2 2 2" xfId="4869"/>
    <cellStyle name="Comma 9 5 2 2 2 2" xfId="4870"/>
    <cellStyle name="Comma 9 5 2 2 2 2 2" xfId="4871"/>
    <cellStyle name="Comma 9 5 2 2 2 3" xfId="4872"/>
    <cellStyle name="Comma 9 5 2 2 3" xfId="4873"/>
    <cellStyle name="Comma 9 5 2 2 3 2" xfId="4874"/>
    <cellStyle name="Comma 9 5 2 2 4" xfId="4875"/>
    <cellStyle name="Comma 9 5 2 3" xfId="4876"/>
    <cellStyle name="Comma 9 5 2 3 2" xfId="4877"/>
    <cellStyle name="Comma 9 5 2 3 2 2" xfId="4878"/>
    <cellStyle name="Comma 9 5 2 3 3" xfId="4879"/>
    <cellStyle name="Comma 9 5 2 4" xfId="4880"/>
    <cellStyle name="Comma 9 5 2 4 2" xfId="4881"/>
    <cellStyle name="Comma 9 5 2 5" xfId="4882"/>
    <cellStyle name="Comma 9 5 2 5 2" xfId="4883"/>
    <cellStyle name="Comma 9 5 3" xfId="4884"/>
    <cellStyle name="Comma 9 5 3 2" xfId="4885"/>
    <cellStyle name="Comma 9 5 3 2 2" xfId="4886"/>
    <cellStyle name="Comma 9 5 3 2 2 2" xfId="4887"/>
    <cellStyle name="Comma 9 5 3 2 3" xfId="4888"/>
    <cellStyle name="Comma 9 5 3 3" xfId="4889"/>
    <cellStyle name="Comma 9 5 3 3 2" xfId="4890"/>
    <cellStyle name="Comma 9 5 3 4" xfId="4891"/>
    <cellStyle name="Comma 9 5 4" xfId="4892"/>
    <cellStyle name="Comma 9 5 4 2" xfId="4893"/>
    <cellStyle name="Comma 9 5 4 2 2" xfId="4894"/>
    <cellStyle name="Comma 9 5 4 3" xfId="4895"/>
    <cellStyle name="Comma 9 5 5" xfId="4896"/>
    <cellStyle name="Comma 9 5 5 2" xfId="4897"/>
    <cellStyle name="Comma 9 5 6" xfId="4898"/>
    <cellStyle name="Comma 9 5 6 2" xfId="4899"/>
    <cellStyle name="Comma 9 6" xfId="4900"/>
    <cellStyle name="Comma 9 6 2" xfId="4901"/>
    <cellStyle name="Comma 9 6 2 2" xfId="4902"/>
    <cellStyle name="Comma 9 6 2 2 2" xfId="4903"/>
    <cellStyle name="Comma 9 6 2 2 2 2" xfId="4904"/>
    <cellStyle name="Comma 9 6 2 2 2 2 2" xfId="4905"/>
    <cellStyle name="Comma 9 6 2 2 2 3" xfId="4906"/>
    <cellStyle name="Comma 9 6 2 2 3" xfId="4907"/>
    <cellStyle name="Comma 9 6 2 2 3 2" xfId="4908"/>
    <cellStyle name="Comma 9 6 2 2 4" xfId="4909"/>
    <cellStyle name="Comma 9 6 2 3" xfId="4910"/>
    <cellStyle name="Comma 9 6 2 3 2" xfId="4911"/>
    <cellStyle name="Comma 9 6 2 3 2 2" xfId="4912"/>
    <cellStyle name="Comma 9 6 2 3 3" xfId="4913"/>
    <cellStyle name="Comma 9 6 2 4" xfId="4914"/>
    <cellStyle name="Comma 9 6 2 4 2" xfId="4915"/>
    <cellStyle name="Comma 9 6 2 5" xfId="4916"/>
    <cellStyle name="Comma 9 6 2 5 2" xfId="4917"/>
    <cellStyle name="Comma 9 6 3" xfId="4918"/>
    <cellStyle name="Comma 9 6 3 2" xfId="4919"/>
    <cellStyle name="Comma 9 6 3 2 2" xfId="4920"/>
    <cellStyle name="Comma 9 6 3 2 2 2" xfId="4921"/>
    <cellStyle name="Comma 9 6 3 2 3" xfId="4922"/>
    <cellStyle name="Comma 9 6 3 3" xfId="4923"/>
    <cellStyle name="Comma 9 6 3 3 2" xfId="4924"/>
    <cellStyle name="Comma 9 6 3 4" xfId="4925"/>
    <cellStyle name="Comma 9 6 4" xfId="4926"/>
    <cellStyle name="Comma 9 6 4 2" xfId="4927"/>
    <cellStyle name="Comma 9 6 4 2 2" xfId="4928"/>
    <cellStyle name="Comma 9 6 4 3" xfId="4929"/>
    <cellStyle name="Comma 9 6 5" xfId="4930"/>
    <cellStyle name="Comma 9 6 5 2" xfId="4931"/>
    <cellStyle name="Comma 9 6 6" xfId="4932"/>
    <cellStyle name="Comma 9 6 6 2" xfId="4933"/>
    <cellStyle name="Comma 9 7" xfId="4934"/>
    <cellStyle name="Comma 9 7 2" xfId="4935"/>
    <cellStyle name="Comma 9 7 2 2" xfId="4936"/>
    <cellStyle name="Comma 9 7 2 2 2" xfId="4937"/>
    <cellStyle name="Comma 9 7 2 2 2 2" xfId="4938"/>
    <cellStyle name="Comma 9 7 2 2 3" xfId="4939"/>
    <cellStyle name="Comma 9 7 2 3" xfId="4940"/>
    <cellStyle name="Comma 9 7 2 3 2" xfId="4941"/>
    <cellStyle name="Comma 9 7 2 4" xfId="4942"/>
    <cellStyle name="Comma 9 7 3" xfId="4943"/>
    <cellStyle name="Comma 9 7 3 2" xfId="4944"/>
    <cellStyle name="Comma 9 7 3 2 2" xfId="4945"/>
    <cellStyle name="Comma 9 7 3 3" xfId="4946"/>
    <cellStyle name="Comma 9 7 4" xfId="4947"/>
    <cellStyle name="Comma 9 7 4 2" xfId="4948"/>
    <cellStyle name="Comma 9 7 5" xfId="4949"/>
    <cellStyle name="Comma 9 7 5 2" xfId="4950"/>
    <cellStyle name="Comma 9 7 6" xfId="4951"/>
    <cellStyle name="Comma 9 8" xfId="4952"/>
    <cellStyle name="Comma 9 8 2" xfId="4953"/>
    <cellStyle name="Comma 9 8 2 2" xfId="4954"/>
    <cellStyle name="Comma 9 8 2 2 2" xfId="4955"/>
    <cellStyle name="Comma 9 8 2 3" xfId="4956"/>
    <cellStyle name="Comma 9 8 3" xfId="4957"/>
    <cellStyle name="Comma 9 8 3 2" xfId="4958"/>
    <cellStyle name="Comma 9 8 4" xfId="4959"/>
    <cellStyle name="Comma 9 8 4 2" xfId="4960"/>
    <cellStyle name="Comma 9 9" xfId="4961"/>
    <cellStyle name="Comma 9 9 2" xfId="4962"/>
    <cellStyle name="Comma 9 9 2 2" xfId="4963"/>
    <cellStyle name="Comma 9 9 3" xfId="4964"/>
    <cellStyle name="Currency 2" xfId="443"/>
    <cellStyle name="Currency 3" xfId="3247"/>
    <cellStyle name="Currency 3 2" xfId="4965"/>
    <cellStyle name="Date" xfId="4966"/>
    <cellStyle name="Dezimal [0]_laroux" xfId="4967"/>
    <cellStyle name="Dezimal_laroux" xfId="4968"/>
    <cellStyle name="Emphasis 1" xfId="4969"/>
    <cellStyle name="Emphasis 2" xfId="4970"/>
    <cellStyle name="Emphasis 3" xfId="4971"/>
    <cellStyle name="Euro" xfId="4972"/>
    <cellStyle name="Euro 2" xfId="4973"/>
    <cellStyle name="Excel.Chart" xfId="4974"/>
    <cellStyle name="Explanatory Text" xfId="244" builtinId="53" customBuiltin="1"/>
    <cellStyle name="Explanatory Text 2" xfId="144"/>
    <cellStyle name="Explanatory Text 2 2" xfId="676"/>
    <cellStyle name="Explanatory Text 2 2 2" xfId="801"/>
    <cellStyle name="Explanatory Text 2 2 2 2" xfId="4977"/>
    <cellStyle name="Explanatory Text 2 2 3" xfId="4976"/>
    <cellStyle name="Explanatory Text 2 3" xfId="800"/>
    <cellStyle name="Explanatory Text 2 3 2" xfId="4978"/>
    <cellStyle name="Explanatory Text 2 4" xfId="4975"/>
    <cellStyle name="Explanatory Text 3" xfId="444"/>
    <cellStyle name="Explanatory Text 3 2" xfId="677"/>
    <cellStyle name="Explanatory Text 3 3" xfId="963"/>
    <cellStyle name="Explanatory Text 4" xfId="678"/>
    <cellStyle name="Explanatory Text 5" xfId="6215"/>
    <cellStyle name="Fixed" xfId="4979"/>
    <cellStyle name="Good" xfId="249" builtinId="26" customBuiltin="1"/>
    <cellStyle name="Good 2" xfId="134"/>
    <cellStyle name="Good 2 2" xfId="679"/>
    <cellStyle name="Good 2 2 2" xfId="803"/>
    <cellStyle name="Good 2 2 2 2" xfId="4982"/>
    <cellStyle name="Good 2 2 3" xfId="4981"/>
    <cellStyle name="Good 2 3" xfId="802"/>
    <cellStyle name="Good 2 3 2" xfId="4983"/>
    <cellStyle name="Good 2 4" xfId="4980"/>
    <cellStyle name="Good 3" xfId="445"/>
    <cellStyle name="Good 3 2" xfId="680"/>
    <cellStyle name="Good 3 3" xfId="964"/>
    <cellStyle name="Good 4" xfId="681"/>
    <cellStyle name="Good 5" xfId="6697"/>
    <cellStyle name="Heading 1" xfId="235" builtinId="16" customBuiltin="1"/>
    <cellStyle name="Heading 1 2" xfId="130"/>
    <cellStyle name="Heading 1 2 2" xfId="682"/>
    <cellStyle name="Heading 1 2 2 2" xfId="4986"/>
    <cellStyle name="Heading 1 2 2 3" xfId="4985"/>
    <cellStyle name="Heading 1 2 3" xfId="805"/>
    <cellStyle name="Heading 1 2 3 2" xfId="4987"/>
    <cellStyle name="Heading 1 2 4" xfId="3264"/>
    <cellStyle name="Heading 1 2 5" xfId="4984"/>
    <cellStyle name="Heading 1 3" xfId="446"/>
    <cellStyle name="Heading 1 3 2" xfId="683"/>
    <cellStyle name="Heading 1 3 3" xfId="965"/>
    <cellStyle name="Heading 1 4" xfId="684"/>
    <cellStyle name="Heading 1 5" xfId="804"/>
    <cellStyle name="Heading 1 6" xfId="6095"/>
    <cellStyle name="Heading 2" xfId="236" builtinId="17" customBuiltin="1"/>
    <cellStyle name="Heading 2 2" xfId="131"/>
    <cellStyle name="Heading 2 2 2" xfId="685"/>
    <cellStyle name="Heading 2 2 2 2" xfId="4990"/>
    <cellStyle name="Heading 2 2 2 3" xfId="4989"/>
    <cellStyle name="Heading 2 2 3" xfId="807"/>
    <cellStyle name="Heading 2 2 3 2" xfId="4991"/>
    <cellStyle name="Heading 2 2 4" xfId="3265"/>
    <cellStyle name="Heading 2 2 5" xfId="4988"/>
    <cellStyle name="Heading 2 3" xfId="447"/>
    <cellStyle name="Heading 2 3 2" xfId="686"/>
    <cellStyle name="Heading 2 3 3" xfId="966"/>
    <cellStyle name="Heading 2 4" xfId="687"/>
    <cellStyle name="Heading 2 5" xfId="806"/>
    <cellStyle name="Heading 2 6" xfId="6096"/>
    <cellStyle name="Heading 3" xfId="237" builtinId="18" customBuiltin="1"/>
    <cellStyle name="Heading 3 2" xfId="132"/>
    <cellStyle name="Heading 3 2 2" xfId="688"/>
    <cellStyle name="Heading 3 2 2 2" xfId="4994"/>
    <cellStyle name="Heading 3 2 2 3" xfId="4993"/>
    <cellStyle name="Heading 3 2 3" xfId="809"/>
    <cellStyle name="Heading 3 2 3 2" xfId="4995"/>
    <cellStyle name="Heading 3 2 4" xfId="3266"/>
    <cellStyle name="Heading 3 2 5" xfId="4992"/>
    <cellStyle name="Heading 3 3" xfId="448"/>
    <cellStyle name="Heading 3 3 2" xfId="689"/>
    <cellStyle name="Heading 3 3 3" xfId="967"/>
    <cellStyle name="Heading 3 4" xfId="690"/>
    <cellStyle name="Heading 3 5" xfId="808"/>
    <cellStyle name="Heading 3 6" xfId="6097"/>
    <cellStyle name="Heading 4" xfId="238" builtinId="19" customBuiltin="1"/>
    <cellStyle name="Heading 4 2" xfId="133"/>
    <cellStyle name="Heading 4 2 2" xfId="691"/>
    <cellStyle name="Heading 4 2 2 2" xfId="4998"/>
    <cellStyle name="Heading 4 2 2 3" xfId="4997"/>
    <cellStyle name="Heading 4 2 3" xfId="811"/>
    <cellStyle name="Heading 4 2 3 2" xfId="4999"/>
    <cellStyle name="Heading 4 2 4" xfId="3267"/>
    <cellStyle name="Heading 4 2 5" xfId="4996"/>
    <cellStyle name="Heading 4 3" xfId="449"/>
    <cellStyle name="Heading 4 3 2" xfId="692"/>
    <cellStyle name="Heading 4 3 3" xfId="968"/>
    <cellStyle name="Heading 4 4" xfId="693"/>
    <cellStyle name="Heading 4 5" xfId="810"/>
    <cellStyle name="Heading 4 6" xfId="6098"/>
    <cellStyle name="Heading1" xfId="5000"/>
    <cellStyle name="Heading2" xfId="5001"/>
    <cellStyle name="Hyperlink 2" xfId="67"/>
    <cellStyle name="Hyperlink 2 2" xfId="450"/>
    <cellStyle name="Hyperlink 2 3" xfId="1199"/>
    <cellStyle name="Hyperlink 2 3 2" xfId="5003"/>
    <cellStyle name="Hyperlink 2 4" xfId="5002"/>
    <cellStyle name="Hyperlink 3" xfId="66"/>
    <cellStyle name="Hyperlink 3 2" xfId="451"/>
    <cellStyle name="Hyperlink 3 2 2" xfId="5005"/>
    <cellStyle name="Hyperlink 3 3" xfId="5006"/>
    <cellStyle name="Hyperlink 3 4" xfId="5004"/>
    <cellStyle name="Hyperlink 4" xfId="5007"/>
    <cellStyle name="Hyperlink 5" xfId="5008"/>
    <cellStyle name="Hyperlink 6" xfId="5009"/>
    <cellStyle name="Îáû÷íûé_AMD" xfId="5010"/>
    <cellStyle name="imf-one decimal" xfId="5011"/>
    <cellStyle name="imf-one decimal 2" xfId="5012"/>
    <cellStyle name="imf-zero decimal" xfId="5013"/>
    <cellStyle name="Input" xfId="232" builtinId="20" customBuiltin="1"/>
    <cellStyle name="Input 2" xfId="137"/>
    <cellStyle name="Input 2 2" xfId="694"/>
    <cellStyle name="Input 2 2 2" xfId="813"/>
    <cellStyle name="Input 2 2 2 2" xfId="5016"/>
    <cellStyle name="Input 2 2 3" xfId="1514"/>
    <cellStyle name="Input 2 2 3 2" xfId="2126"/>
    <cellStyle name="Input 2 2 4" xfId="1495"/>
    <cellStyle name="Input 2 2 5" xfId="5015"/>
    <cellStyle name="Input 2 3" xfId="812"/>
    <cellStyle name="Input 2 3 2" xfId="5017"/>
    <cellStyle name="Input 2 4" xfId="5014"/>
    <cellStyle name="Input 3" xfId="452"/>
    <cellStyle name="Input 3 2" xfId="695"/>
    <cellStyle name="Input 3 2 2" xfId="1515"/>
    <cellStyle name="Input 3 2 2 2" xfId="2127"/>
    <cellStyle name="Input 3 2 3" xfId="1673"/>
    <cellStyle name="Input 3 3" xfId="969"/>
    <cellStyle name="Input 3 3 2" xfId="1582"/>
    <cellStyle name="Input 3 3 2 2" xfId="2178"/>
    <cellStyle name="Input 3 3 3" xfId="1480"/>
    <cellStyle name="Input 4" xfId="696"/>
    <cellStyle name="Input 4 2" xfId="1516"/>
    <cellStyle name="Input 4 2 2" xfId="2128"/>
    <cellStyle name="Input 4 3" xfId="1370"/>
    <cellStyle name="Input 5" xfId="1373"/>
    <cellStyle name="Input 5 2" xfId="2002"/>
    <cellStyle name="Input 6" xfId="1506"/>
    <cellStyle name="Input 7" xfId="6090"/>
    <cellStyle name="KPMG Heading 1" xfId="453"/>
    <cellStyle name="KPMG Heading 2" xfId="454"/>
    <cellStyle name="KPMG Heading 3" xfId="455"/>
    <cellStyle name="KPMG Heading 4" xfId="456"/>
    <cellStyle name="KPMG Normal" xfId="457"/>
    <cellStyle name="KPMG Normal Text" xfId="458"/>
    <cellStyle name="KPMG Normal_123" xfId="459"/>
    <cellStyle name="Linked Cell" xfId="246" builtinId="24" customBuiltin="1"/>
    <cellStyle name="Linked Cell 2" xfId="140"/>
    <cellStyle name="Linked Cell 2 2" xfId="697"/>
    <cellStyle name="Linked Cell 2 2 2" xfId="815"/>
    <cellStyle name="Linked Cell 2 2 2 2" xfId="5020"/>
    <cellStyle name="Linked Cell 2 2 3" xfId="5019"/>
    <cellStyle name="Linked Cell 2 3" xfId="814"/>
    <cellStyle name="Linked Cell 2 3 2" xfId="5021"/>
    <cellStyle name="Linked Cell 2 4" xfId="5018"/>
    <cellStyle name="Linked Cell 3" xfId="460"/>
    <cellStyle name="Linked Cell 3 2" xfId="698"/>
    <cellStyle name="Linked Cell 3 3" xfId="970"/>
    <cellStyle name="Linked Cell 4" xfId="699"/>
    <cellStyle name="Linked Cell 5" xfId="6217"/>
    <cellStyle name="Millares [0]_11.1.3. bis" xfId="5022"/>
    <cellStyle name="Millares_11.1.3. bis" xfId="5023"/>
    <cellStyle name="Milliers [0]_Encours - Apr rééch" xfId="5024"/>
    <cellStyle name="Milliers_Encours - Apr rééch" xfId="5025"/>
    <cellStyle name="Moneda [0]_11.1.3. bis" xfId="5026"/>
    <cellStyle name="Moneda_11.1.3. bis" xfId="5027"/>
    <cellStyle name="Monétaire [0]_Encours - Apr rééch" xfId="5028"/>
    <cellStyle name="Monétaire_Encours - Apr rééch" xfId="5029"/>
    <cellStyle name="Neutral" xfId="242" builtinId="28" customBuiltin="1"/>
    <cellStyle name="Neutral 2" xfId="136"/>
    <cellStyle name="Neutral 2 2" xfId="700"/>
    <cellStyle name="Neutral 2 2 2" xfId="817"/>
    <cellStyle name="Neutral 2 2 2 2" xfId="5033"/>
    <cellStyle name="Neutral 2 2 3" xfId="5032"/>
    <cellStyle name="Neutral 2 3" xfId="816"/>
    <cellStyle name="Neutral 2 3 2" xfId="5034"/>
    <cellStyle name="Neutral 2 4" xfId="5031"/>
    <cellStyle name="Neutral 2 5" xfId="9707"/>
    <cellStyle name="Neutral 3" xfId="461"/>
    <cellStyle name="Neutral 3 2" xfId="701"/>
    <cellStyle name="Neutral 3 3" xfId="971"/>
    <cellStyle name="Neutral 4" xfId="702"/>
    <cellStyle name="Neutral 4 2" xfId="5030"/>
    <cellStyle name="no dec" xfId="5035"/>
    <cellStyle name="Normal" xfId="0" builtinId="0" customBuiltin="1"/>
    <cellStyle name="Normal - Style1" xfId="5036"/>
    <cellStyle name="Normal - Style1 2" xfId="5037"/>
    <cellStyle name="Normal - Style2" xfId="5038"/>
    <cellStyle name="Normal - Style3" xfId="5039"/>
    <cellStyle name="Normal 10" xfId="53"/>
    <cellStyle name="Normal 10 2" xfId="81"/>
    <cellStyle name="Normal 10 2 2" xfId="819"/>
    <cellStyle name="Normal 10 2 2 2" xfId="5041"/>
    <cellStyle name="Normal 10 3" xfId="462"/>
    <cellStyle name="Normal 10 3 2" xfId="5042"/>
    <cellStyle name="Normal 10 4" xfId="818"/>
    <cellStyle name="Normal 10 5" xfId="5040"/>
    <cellStyle name="Normal 10 6" xfId="9718"/>
    <cellStyle name="Normal 100" xfId="3277"/>
    <cellStyle name="Normal 101" xfId="5043"/>
    <cellStyle name="Normal 102" xfId="5044"/>
    <cellStyle name="Normal 103" xfId="5045"/>
    <cellStyle name="Normal 103 2" xfId="8865"/>
    <cellStyle name="Normal 103 3" xfId="7368"/>
    <cellStyle name="Normal 104" xfId="6698"/>
    <cellStyle name="Normal 105" xfId="6700"/>
    <cellStyle name="Normal 106" xfId="6702"/>
    <cellStyle name="Normal 107" xfId="6703"/>
    <cellStyle name="Normal 108" xfId="3291"/>
    <cellStyle name="Normal 109" xfId="6001"/>
    <cellStyle name="Normal 11" xfId="82"/>
    <cellStyle name="Normal 11 2" xfId="12"/>
    <cellStyle name="Normal 11 2 2" xfId="5047"/>
    <cellStyle name="Normal 11 3" xfId="5048"/>
    <cellStyle name="Normal 11 4" xfId="5046"/>
    <cellStyle name="Normal 11 5" xfId="9719"/>
    <cellStyle name="Normal 110" xfId="3273"/>
    <cellStyle name="Normal 111" xfId="6696"/>
    <cellStyle name="Normal 112" xfId="4164"/>
    <cellStyle name="Normal 113" xfId="9701"/>
    <cellStyle name="Normal 114" xfId="9715"/>
    <cellStyle name="Normal 12" xfId="83"/>
    <cellStyle name="Normal 12 2" xfId="109"/>
    <cellStyle name="Normal 12 2 2" xfId="5051"/>
    <cellStyle name="Normal 12 2 3" xfId="5050"/>
    <cellStyle name="Normal 12 3" xfId="463"/>
    <cellStyle name="Normal 12 3 2" xfId="5052"/>
    <cellStyle name="Normal 12 4" xfId="820"/>
    <cellStyle name="Normal 12 5" xfId="5049"/>
    <cellStyle name="Normal 12 6" xfId="9741"/>
    <cellStyle name="Normal 13" xfId="84"/>
    <cellStyle name="Normal 13 2" xfId="120"/>
    <cellStyle name="Normal 13 2 2" xfId="1200"/>
    <cellStyle name="Normal 13 2 2 2" xfId="5055"/>
    <cellStyle name="Normal 13 2 3" xfId="5054"/>
    <cellStyle name="Normal 13 3" xfId="464"/>
    <cellStyle name="Normal 13 3 2" xfId="1201"/>
    <cellStyle name="Normal 13 4" xfId="1202"/>
    <cellStyle name="Normal 13 5" xfId="5053"/>
    <cellStyle name="Normal 14" xfId="116"/>
    <cellStyle name="Normal 14 2" xfId="972"/>
    <cellStyle name="Normal 14 2 2" xfId="5057"/>
    <cellStyle name="Normal 14 2 3" xfId="5056"/>
    <cellStyle name="Normal 14 3" xfId="1203"/>
    <cellStyle name="Normal 14 3 2" xfId="5058"/>
    <cellStyle name="Normal 15" xfId="54"/>
    <cellStyle name="Normal 15 2" xfId="465"/>
    <cellStyle name="Normal 15 2 2" xfId="5060"/>
    <cellStyle name="Normal 15 2 3" xfId="5059"/>
    <cellStyle name="Normal 15 3" xfId="1317"/>
    <cellStyle name="Normal 15 3 2" xfId="1949"/>
    <cellStyle name="Normal 15 3 3" xfId="2498"/>
    <cellStyle name="Normal 15 3 4" xfId="2972"/>
    <cellStyle name="Normal 15 3 5" xfId="5061"/>
    <cellStyle name="Normal 15 4" xfId="1712"/>
    <cellStyle name="Normal 15 4 2" xfId="5062"/>
    <cellStyle name="Normal 15 5" xfId="2261"/>
    <cellStyle name="Normal 15 6" xfId="2735"/>
    <cellStyle name="Normal 151" xfId="5063"/>
    <cellStyle name="Normal 152" xfId="5064"/>
    <cellStyle name="Normal 154" xfId="5065"/>
    <cellStyle name="Normal 155" xfId="5066"/>
    <cellStyle name="Normal 156" xfId="5067"/>
    <cellStyle name="Normal 16" xfId="126"/>
    <cellStyle name="Normal 16 2" xfId="257"/>
    <cellStyle name="Normal 16 2 2" xfId="467"/>
    <cellStyle name="Normal 16 2 3" xfId="1386"/>
    <cellStyle name="Normal 16 2 3 2" xfId="5069"/>
    <cellStyle name="Normal 16 2 4" xfId="3238"/>
    <cellStyle name="Normal 16 3" xfId="466"/>
    <cellStyle name="Normal 16 3 2" xfId="3237"/>
    <cellStyle name="Normal 16 3 3" xfId="5070"/>
    <cellStyle name="Normal 16 4" xfId="3236"/>
    <cellStyle name="Normal 16 4 2" xfId="5071"/>
    <cellStyle name="Normal 16 5" xfId="5068"/>
    <cellStyle name="Normal 17" xfId="127"/>
    <cellStyle name="Normal 17 2" xfId="469"/>
    <cellStyle name="Normal 17 2 10" xfId="5074"/>
    <cellStyle name="Normal 17 2 10 2" xfId="8868"/>
    <cellStyle name="Normal 17 2 10 3" xfId="7371"/>
    <cellStyle name="Normal 17 2 11" xfId="5075"/>
    <cellStyle name="Normal 17 2 12" xfId="8867"/>
    <cellStyle name="Normal 17 2 13" xfId="7370"/>
    <cellStyle name="Normal 17 2 14" xfId="5073"/>
    <cellStyle name="Normal 17 2 2" xfId="3235"/>
    <cellStyle name="Normal 17 2 2 2" xfId="5077"/>
    <cellStyle name="Normal 17 2 2 2 2" xfId="5078"/>
    <cellStyle name="Normal 17 2 2 2 2 2" xfId="5079"/>
    <cellStyle name="Normal 17 2 2 2 2 2 2" xfId="8872"/>
    <cellStyle name="Normal 17 2 2 2 2 2 3" xfId="7375"/>
    <cellStyle name="Normal 17 2 2 2 2 3" xfId="8871"/>
    <cellStyle name="Normal 17 2 2 2 2 4" xfId="7374"/>
    <cellStyle name="Normal 17 2 2 2 3" xfId="5080"/>
    <cellStyle name="Normal 17 2 2 2 3 2" xfId="8873"/>
    <cellStyle name="Normal 17 2 2 2 3 3" xfId="7376"/>
    <cellStyle name="Normal 17 2 2 2 4" xfId="8870"/>
    <cellStyle name="Normal 17 2 2 2 5" xfId="7373"/>
    <cellStyle name="Normal 17 2 2 3" xfId="5081"/>
    <cellStyle name="Normal 17 2 2 3 2" xfId="5082"/>
    <cellStyle name="Normal 17 2 2 3 2 2" xfId="8875"/>
    <cellStyle name="Normal 17 2 2 3 2 3" xfId="7378"/>
    <cellStyle name="Normal 17 2 2 3 3" xfId="8874"/>
    <cellStyle name="Normal 17 2 2 3 4" xfId="7377"/>
    <cellStyle name="Normal 17 2 2 4" xfId="5083"/>
    <cellStyle name="Normal 17 2 2 4 2" xfId="8876"/>
    <cellStyle name="Normal 17 2 2 4 3" xfId="7379"/>
    <cellStyle name="Normal 17 2 2 5" xfId="5084"/>
    <cellStyle name="Normal 17 2 2 5 2" xfId="8877"/>
    <cellStyle name="Normal 17 2 2 5 3" xfId="7380"/>
    <cellStyle name="Normal 17 2 2 6" xfId="8869"/>
    <cellStyle name="Normal 17 2 2 7" xfId="7372"/>
    <cellStyle name="Normal 17 2 2 8" xfId="5076"/>
    <cellStyle name="Normal 17 2 3" xfId="5085"/>
    <cellStyle name="Normal 17 2 3 2" xfId="5086"/>
    <cellStyle name="Normal 17 2 3 2 2" xfId="5087"/>
    <cellStyle name="Normal 17 2 3 2 2 2" xfId="5088"/>
    <cellStyle name="Normal 17 2 3 2 2 2 2" xfId="8881"/>
    <cellStyle name="Normal 17 2 3 2 2 2 3" xfId="7384"/>
    <cellStyle name="Normal 17 2 3 2 2 3" xfId="8880"/>
    <cellStyle name="Normal 17 2 3 2 2 4" xfId="7383"/>
    <cellStyle name="Normal 17 2 3 2 3" xfId="5089"/>
    <cellStyle name="Normal 17 2 3 2 3 2" xfId="8882"/>
    <cellStyle name="Normal 17 2 3 2 3 3" xfId="7385"/>
    <cellStyle name="Normal 17 2 3 2 4" xfId="8879"/>
    <cellStyle name="Normal 17 2 3 2 5" xfId="7382"/>
    <cellStyle name="Normal 17 2 3 3" xfId="5090"/>
    <cellStyle name="Normal 17 2 3 3 2" xfId="5091"/>
    <cellStyle name="Normal 17 2 3 3 2 2" xfId="8884"/>
    <cellStyle name="Normal 17 2 3 3 2 3" xfId="7387"/>
    <cellStyle name="Normal 17 2 3 3 3" xfId="8883"/>
    <cellStyle name="Normal 17 2 3 3 4" xfId="7386"/>
    <cellStyle name="Normal 17 2 3 4" xfId="5092"/>
    <cellStyle name="Normal 17 2 3 4 2" xfId="8885"/>
    <cellStyle name="Normal 17 2 3 4 3" xfId="7388"/>
    <cellStyle name="Normal 17 2 3 5" xfId="8878"/>
    <cellStyle name="Normal 17 2 3 6" xfId="7381"/>
    <cellStyle name="Normal 17 2 4" xfId="5093"/>
    <cellStyle name="Normal 17 2 4 2" xfId="5094"/>
    <cellStyle name="Normal 17 2 4 2 2" xfId="5095"/>
    <cellStyle name="Normal 17 2 4 2 2 2" xfId="5096"/>
    <cellStyle name="Normal 17 2 4 2 2 2 2" xfId="8889"/>
    <cellStyle name="Normal 17 2 4 2 2 2 3" xfId="7392"/>
    <cellStyle name="Normal 17 2 4 2 2 3" xfId="8888"/>
    <cellStyle name="Normal 17 2 4 2 2 4" xfId="7391"/>
    <cellStyle name="Normal 17 2 4 2 3" xfId="5097"/>
    <cellStyle name="Normal 17 2 4 2 3 2" xfId="8890"/>
    <cellStyle name="Normal 17 2 4 2 3 3" xfId="7393"/>
    <cellStyle name="Normal 17 2 4 2 4" xfId="8887"/>
    <cellStyle name="Normal 17 2 4 2 5" xfId="7390"/>
    <cellStyle name="Normal 17 2 4 3" xfId="5098"/>
    <cellStyle name="Normal 17 2 4 3 2" xfId="5099"/>
    <cellStyle name="Normal 17 2 4 3 2 2" xfId="8892"/>
    <cellStyle name="Normal 17 2 4 3 2 3" xfId="7395"/>
    <cellStyle name="Normal 17 2 4 3 3" xfId="8891"/>
    <cellStyle name="Normal 17 2 4 3 4" xfId="7394"/>
    <cellStyle name="Normal 17 2 4 4" xfId="5100"/>
    <cellStyle name="Normal 17 2 4 4 2" xfId="8893"/>
    <cellStyle name="Normal 17 2 4 4 3" xfId="7396"/>
    <cellStyle name="Normal 17 2 4 5" xfId="8886"/>
    <cellStyle name="Normal 17 2 4 6" xfId="7389"/>
    <cellStyle name="Normal 17 2 5" xfId="5101"/>
    <cellStyle name="Normal 17 2 5 2" xfId="5102"/>
    <cellStyle name="Normal 17 2 5 2 2" xfId="5103"/>
    <cellStyle name="Normal 17 2 5 2 2 2" xfId="5104"/>
    <cellStyle name="Normal 17 2 5 2 2 2 2" xfId="8897"/>
    <cellStyle name="Normal 17 2 5 2 2 2 3" xfId="7400"/>
    <cellStyle name="Normal 17 2 5 2 2 3" xfId="8896"/>
    <cellStyle name="Normal 17 2 5 2 2 4" xfId="7399"/>
    <cellStyle name="Normal 17 2 5 2 3" xfId="5105"/>
    <cellStyle name="Normal 17 2 5 2 3 2" xfId="8898"/>
    <cellStyle name="Normal 17 2 5 2 3 3" xfId="7401"/>
    <cellStyle name="Normal 17 2 5 2 4" xfId="8895"/>
    <cellStyle name="Normal 17 2 5 2 5" xfId="7398"/>
    <cellStyle name="Normal 17 2 5 3" xfId="5106"/>
    <cellStyle name="Normal 17 2 5 3 2" xfId="5107"/>
    <cellStyle name="Normal 17 2 5 3 2 2" xfId="8900"/>
    <cellStyle name="Normal 17 2 5 3 2 3" xfId="7403"/>
    <cellStyle name="Normal 17 2 5 3 3" xfId="8899"/>
    <cellStyle name="Normal 17 2 5 3 4" xfId="7402"/>
    <cellStyle name="Normal 17 2 5 4" xfId="5108"/>
    <cellStyle name="Normal 17 2 5 4 2" xfId="8901"/>
    <cellStyle name="Normal 17 2 5 4 3" xfId="7404"/>
    <cellStyle name="Normal 17 2 5 5" xfId="8894"/>
    <cellStyle name="Normal 17 2 5 6" xfId="7397"/>
    <cellStyle name="Normal 17 2 6" xfId="5109"/>
    <cellStyle name="Normal 17 2 6 2" xfId="5110"/>
    <cellStyle name="Normal 17 2 6 2 2" xfId="5111"/>
    <cellStyle name="Normal 17 2 6 2 2 2" xfId="5112"/>
    <cellStyle name="Normal 17 2 6 2 2 2 2" xfId="8905"/>
    <cellStyle name="Normal 17 2 6 2 2 2 3" xfId="7408"/>
    <cellStyle name="Normal 17 2 6 2 2 3" xfId="8904"/>
    <cellStyle name="Normal 17 2 6 2 2 4" xfId="7407"/>
    <cellStyle name="Normal 17 2 6 2 3" xfId="5113"/>
    <cellStyle name="Normal 17 2 6 2 3 2" xfId="8906"/>
    <cellStyle name="Normal 17 2 6 2 3 3" xfId="7409"/>
    <cellStyle name="Normal 17 2 6 2 4" xfId="8903"/>
    <cellStyle name="Normal 17 2 6 2 5" xfId="7406"/>
    <cellStyle name="Normal 17 2 6 3" xfId="5114"/>
    <cellStyle name="Normal 17 2 6 3 2" xfId="5115"/>
    <cellStyle name="Normal 17 2 6 3 2 2" xfId="8908"/>
    <cellStyle name="Normal 17 2 6 3 2 3" xfId="7411"/>
    <cellStyle name="Normal 17 2 6 3 3" xfId="8907"/>
    <cellStyle name="Normal 17 2 6 3 4" xfId="7410"/>
    <cellStyle name="Normal 17 2 6 4" xfId="5116"/>
    <cellStyle name="Normal 17 2 6 4 2" xfId="8909"/>
    <cellStyle name="Normal 17 2 6 4 3" xfId="7412"/>
    <cellStyle name="Normal 17 2 6 5" xfId="8902"/>
    <cellStyle name="Normal 17 2 6 6" xfId="7405"/>
    <cellStyle name="Normal 17 2 7" xfId="5117"/>
    <cellStyle name="Normal 17 2 7 2" xfId="5118"/>
    <cellStyle name="Normal 17 2 7 2 2" xfId="5119"/>
    <cellStyle name="Normal 17 2 7 2 2 2" xfId="8912"/>
    <cellStyle name="Normal 17 2 7 2 2 3" xfId="7415"/>
    <cellStyle name="Normal 17 2 7 2 3" xfId="8911"/>
    <cellStyle name="Normal 17 2 7 2 4" xfId="7414"/>
    <cellStyle name="Normal 17 2 7 3" xfId="5120"/>
    <cellStyle name="Normal 17 2 7 3 2" xfId="8913"/>
    <cellStyle name="Normal 17 2 7 3 3" xfId="7416"/>
    <cellStyle name="Normal 17 2 7 4" xfId="8910"/>
    <cellStyle name="Normal 17 2 7 5" xfId="7413"/>
    <cellStyle name="Normal 17 2 8" xfId="5121"/>
    <cellStyle name="Normal 17 2 8 2" xfId="5122"/>
    <cellStyle name="Normal 17 2 8 2 2" xfId="8914"/>
    <cellStyle name="Normal 17 2 8 2 3" xfId="7417"/>
    <cellStyle name="Normal 17 2 8 3" xfId="5123"/>
    <cellStyle name="Normal 17 2 8 3 2" xfId="8915"/>
    <cellStyle name="Normal 17 2 8 3 3" xfId="7418"/>
    <cellStyle name="Normal 17 2 9" xfId="5124"/>
    <cellStyle name="Normal 17 2 9 2" xfId="8916"/>
    <cellStyle name="Normal 17 2 9 3" xfId="7419"/>
    <cellStyle name="Normal 17 3" xfId="470"/>
    <cellStyle name="Normal 17 3 2" xfId="3234"/>
    <cellStyle name="Normal 17 3 2 2" xfId="5126"/>
    <cellStyle name="Normal 17 3 3" xfId="5125"/>
    <cellStyle name="Normal 17 4" xfId="468"/>
    <cellStyle name="Normal 17 4 2" xfId="1485"/>
    <cellStyle name="Normal 17 4 2 2" xfId="2110"/>
    <cellStyle name="Normal 17 4 2 3" xfId="2609"/>
    <cellStyle name="Normal 17 4 2 4" xfId="3083"/>
    <cellStyle name="Normal 17 4 3" xfId="1823"/>
    <cellStyle name="Normal 17 4 4" xfId="2372"/>
    <cellStyle name="Normal 17 4 5" xfId="2846"/>
    <cellStyle name="Normal 17 4 6" xfId="3233"/>
    <cellStyle name="Normal 17 4 7" xfId="5127"/>
    <cellStyle name="Normal 17 5" xfId="5128"/>
    <cellStyle name="Normal 17 6" xfId="8866"/>
    <cellStyle name="Normal 17 7" xfId="7369"/>
    <cellStyle name="Normal 17 8" xfId="5072"/>
    <cellStyle name="Normal 18" xfId="471"/>
    <cellStyle name="Normal 18 2" xfId="472"/>
    <cellStyle name="Normal 18 2 2" xfId="5131"/>
    <cellStyle name="Normal 18 2 3" xfId="5130"/>
    <cellStyle name="Normal 18 3" xfId="5132"/>
    <cellStyle name="Normal 18 4" xfId="5133"/>
    <cellStyle name="Normal 18 5" xfId="8917"/>
    <cellStyle name="Normal 18 6" xfId="7420"/>
    <cellStyle name="Normal 18 7" xfId="5129"/>
    <cellStyle name="Normal 19" xfId="473"/>
    <cellStyle name="Normal 19 2" xfId="474"/>
    <cellStyle name="Normal 19 2 2" xfId="5136"/>
    <cellStyle name="Normal 19 2 3" xfId="5135"/>
    <cellStyle name="Normal 19 3" xfId="5137"/>
    <cellStyle name="Normal 19 4" xfId="8918"/>
    <cellStyle name="Normal 19 5" xfId="7421"/>
    <cellStyle name="Normal 19 6" xfId="5134"/>
    <cellStyle name="Normal 2" xfId="4"/>
    <cellStyle name="Normal 2 10" xfId="3248"/>
    <cellStyle name="Normal 2 10 2" xfId="5140"/>
    <cellStyle name="Normal 2 10 3" xfId="5139"/>
    <cellStyle name="Normal 2 11" xfId="3268"/>
    <cellStyle name="Normal 2 11 2" xfId="5142"/>
    <cellStyle name="Normal 2 11 3" xfId="5141"/>
    <cellStyle name="Normal 2 12" xfId="5143"/>
    <cellStyle name="Normal 2 12 2" xfId="5144"/>
    <cellStyle name="Normal 2 13" xfId="5145"/>
    <cellStyle name="Normal 2 14" xfId="5138"/>
    <cellStyle name="Normal 2 2" xfId="10"/>
    <cellStyle name="Normal 2 2 10" xfId="5147"/>
    <cellStyle name="Normal 2 2 10 2" xfId="5148"/>
    <cellStyle name="Normal 2 2 10 2 2" xfId="5149"/>
    <cellStyle name="Normal 2 2 10 2 2 2" xfId="8921"/>
    <cellStyle name="Normal 2 2 10 2 2 3" xfId="7424"/>
    <cellStyle name="Normal 2 2 10 2 3" xfId="8920"/>
    <cellStyle name="Normal 2 2 10 2 4" xfId="7423"/>
    <cellStyle name="Normal 2 2 10 3" xfId="5150"/>
    <cellStyle name="Normal 2 2 10 3 2" xfId="8922"/>
    <cellStyle name="Normal 2 2 10 3 3" xfId="7425"/>
    <cellStyle name="Normal 2 2 10 4" xfId="8919"/>
    <cellStyle name="Normal 2 2 10 5" xfId="7422"/>
    <cellStyle name="Normal 2 2 11" xfId="5151"/>
    <cellStyle name="Normal 2 2 11 2" xfId="5152"/>
    <cellStyle name="Normal 2 2 11 2 2" xfId="8924"/>
    <cellStyle name="Normal 2 2 11 2 3" xfId="7427"/>
    <cellStyle name="Normal 2 2 11 3" xfId="8923"/>
    <cellStyle name="Normal 2 2 11 4" xfId="7426"/>
    <cellStyle name="Normal 2 2 12" xfId="5153"/>
    <cellStyle name="Normal 2 2 12 2" xfId="8925"/>
    <cellStyle name="Normal 2 2 12 3" xfId="7428"/>
    <cellStyle name="Normal 2 2 13" xfId="5154"/>
    <cellStyle name="Normal 2 2 14" xfId="5155"/>
    <cellStyle name="Normal 2 2 14 2" xfId="8926"/>
    <cellStyle name="Normal 2 2 14 3" xfId="7429"/>
    <cellStyle name="Normal 2 2 15" xfId="5146"/>
    <cellStyle name="Normal 2 2 16" xfId="9709"/>
    <cellStyle name="Normal 2 2 2" xfId="111"/>
    <cellStyle name="Normal 2 2 2 2" xfId="476"/>
    <cellStyle name="Normal 2 2 2 2 2" xfId="3228"/>
    <cellStyle name="Normal 2 2 2 2 2 2" xfId="3227"/>
    <cellStyle name="Normal 2 2 2 2 2 2 2" xfId="3226"/>
    <cellStyle name="Normal 2 2 2 2 3" xfId="3225"/>
    <cellStyle name="Normal 2 2 2 2 4" xfId="3229"/>
    <cellStyle name="Normal 2 2 2 3" xfId="703"/>
    <cellStyle name="Normal 2 2 2 4" xfId="3230"/>
    <cellStyle name="Normal 2 2 2 5" xfId="5156"/>
    <cellStyle name="Normal 2 2 3" xfId="59"/>
    <cellStyle name="Normal 2 2 3 2" xfId="704"/>
    <cellStyle name="Normal 2 2 3 2 2" xfId="5158"/>
    <cellStyle name="Normal 2 2 3 3" xfId="3224"/>
    <cellStyle name="Normal 2 2 3 4" xfId="5157"/>
    <cellStyle name="Normal 2 2 4" xfId="475"/>
    <cellStyle name="Normal 2 2 4 10" xfId="5160"/>
    <cellStyle name="Normal 2 2 4 10 2" xfId="8928"/>
    <cellStyle name="Normal 2 2 4 10 3" xfId="7431"/>
    <cellStyle name="Normal 2 2 4 11" xfId="8927"/>
    <cellStyle name="Normal 2 2 4 12" xfId="7430"/>
    <cellStyle name="Normal 2 2 4 13" xfId="5159"/>
    <cellStyle name="Normal 2 2 4 2" xfId="3223"/>
    <cellStyle name="Normal 2 2 4 2 2" xfId="5162"/>
    <cellStyle name="Normal 2 2 4 2 2 2" xfId="5163"/>
    <cellStyle name="Normal 2 2 4 2 2 2 2" xfId="5164"/>
    <cellStyle name="Normal 2 2 4 2 2 2 2 2" xfId="8932"/>
    <cellStyle name="Normal 2 2 4 2 2 2 2 3" xfId="7435"/>
    <cellStyle name="Normal 2 2 4 2 2 2 3" xfId="8931"/>
    <cellStyle name="Normal 2 2 4 2 2 2 4" xfId="7434"/>
    <cellStyle name="Normal 2 2 4 2 2 3" xfId="5165"/>
    <cellStyle name="Normal 2 2 4 2 2 3 2" xfId="8933"/>
    <cellStyle name="Normal 2 2 4 2 2 3 3" xfId="7436"/>
    <cellStyle name="Normal 2 2 4 2 2 4" xfId="8930"/>
    <cellStyle name="Normal 2 2 4 2 2 5" xfId="7433"/>
    <cellStyle name="Normal 2 2 4 2 3" xfId="5166"/>
    <cellStyle name="Normal 2 2 4 2 3 2" xfId="5167"/>
    <cellStyle name="Normal 2 2 4 2 3 2 2" xfId="8935"/>
    <cellStyle name="Normal 2 2 4 2 3 2 3" xfId="7438"/>
    <cellStyle name="Normal 2 2 4 2 3 3" xfId="8934"/>
    <cellStyle name="Normal 2 2 4 2 3 4" xfId="7437"/>
    <cellStyle name="Normal 2 2 4 2 4" xfId="5168"/>
    <cellStyle name="Normal 2 2 4 2 4 2" xfId="8936"/>
    <cellStyle name="Normal 2 2 4 2 4 3" xfId="7439"/>
    <cellStyle name="Normal 2 2 4 2 5" xfId="5169"/>
    <cellStyle name="Normal 2 2 4 2 5 2" xfId="8937"/>
    <cellStyle name="Normal 2 2 4 2 5 3" xfId="7440"/>
    <cellStyle name="Normal 2 2 4 2 6" xfId="8929"/>
    <cellStyle name="Normal 2 2 4 2 7" xfId="7432"/>
    <cellStyle name="Normal 2 2 4 2 8" xfId="5161"/>
    <cellStyle name="Normal 2 2 4 3" xfId="5170"/>
    <cellStyle name="Normal 2 2 4 3 2" xfId="5171"/>
    <cellStyle name="Normal 2 2 4 3 2 2" xfId="5172"/>
    <cellStyle name="Normal 2 2 4 3 2 2 2" xfId="5173"/>
    <cellStyle name="Normal 2 2 4 3 2 2 2 2" xfId="8941"/>
    <cellStyle name="Normal 2 2 4 3 2 2 2 3" xfId="7444"/>
    <cellStyle name="Normal 2 2 4 3 2 2 3" xfId="8940"/>
    <cellStyle name="Normal 2 2 4 3 2 2 4" xfId="7443"/>
    <cellStyle name="Normal 2 2 4 3 2 3" xfId="5174"/>
    <cellStyle name="Normal 2 2 4 3 2 3 2" xfId="8942"/>
    <cellStyle name="Normal 2 2 4 3 2 3 3" xfId="7445"/>
    <cellStyle name="Normal 2 2 4 3 2 4" xfId="8939"/>
    <cellStyle name="Normal 2 2 4 3 2 5" xfId="7442"/>
    <cellStyle name="Normal 2 2 4 3 3" xfId="5175"/>
    <cellStyle name="Normal 2 2 4 3 3 2" xfId="5176"/>
    <cellStyle name="Normal 2 2 4 3 3 2 2" xfId="8944"/>
    <cellStyle name="Normal 2 2 4 3 3 2 3" xfId="7447"/>
    <cellStyle name="Normal 2 2 4 3 3 3" xfId="8943"/>
    <cellStyle name="Normal 2 2 4 3 3 4" xfId="7446"/>
    <cellStyle name="Normal 2 2 4 3 4" xfId="5177"/>
    <cellStyle name="Normal 2 2 4 3 4 2" xfId="8945"/>
    <cellStyle name="Normal 2 2 4 3 4 3" xfId="7448"/>
    <cellStyle name="Normal 2 2 4 3 5" xfId="8938"/>
    <cellStyle name="Normal 2 2 4 3 6" xfId="7441"/>
    <cellStyle name="Normal 2 2 4 4" xfId="5178"/>
    <cellStyle name="Normal 2 2 4 4 2" xfId="5179"/>
    <cellStyle name="Normal 2 2 4 4 2 2" xfId="5180"/>
    <cellStyle name="Normal 2 2 4 4 2 2 2" xfId="5181"/>
    <cellStyle name="Normal 2 2 4 4 2 2 2 2" xfId="8949"/>
    <cellStyle name="Normal 2 2 4 4 2 2 2 3" xfId="7452"/>
    <cellStyle name="Normal 2 2 4 4 2 2 3" xfId="8948"/>
    <cellStyle name="Normal 2 2 4 4 2 2 4" xfId="7451"/>
    <cellStyle name="Normal 2 2 4 4 2 3" xfId="5182"/>
    <cellStyle name="Normal 2 2 4 4 2 3 2" xfId="8950"/>
    <cellStyle name="Normal 2 2 4 4 2 3 3" xfId="7453"/>
    <cellStyle name="Normal 2 2 4 4 2 4" xfId="8947"/>
    <cellStyle name="Normal 2 2 4 4 2 5" xfId="7450"/>
    <cellStyle name="Normal 2 2 4 4 3" xfId="5183"/>
    <cellStyle name="Normal 2 2 4 4 3 2" xfId="5184"/>
    <cellStyle name="Normal 2 2 4 4 3 2 2" xfId="8952"/>
    <cellStyle name="Normal 2 2 4 4 3 2 3" xfId="7455"/>
    <cellStyle name="Normal 2 2 4 4 3 3" xfId="8951"/>
    <cellStyle name="Normal 2 2 4 4 3 4" xfId="7454"/>
    <cellStyle name="Normal 2 2 4 4 4" xfId="5185"/>
    <cellStyle name="Normal 2 2 4 4 4 2" xfId="8953"/>
    <cellStyle name="Normal 2 2 4 4 4 3" xfId="7456"/>
    <cellStyle name="Normal 2 2 4 4 5" xfId="8946"/>
    <cellStyle name="Normal 2 2 4 4 6" xfId="7449"/>
    <cellStyle name="Normal 2 2 4 5" xfId="5186"/>
    <cellStyle name="Normal 2 2 4 5 2" xfId="5187"/>
    <cellStyle name="Normal 2 2 4 5 2 2" xfId="5188"/>
    <cellStyle name="Normal 2 2 4 5 2 2 2" xfId="5189"/>
    <cellStyle name="Normal 2 2 4 5 2 2 2 2" xfId="8957"/>
    <cellStyle name="Normal 2 2 4 5 2 2 2 3" xfId="7460"/>
    <cellStyle name="Normal 2 2 4 5 2 2 3" xfId="8956"/>
    <cellStyle name="Normal 2 2 4 5 2 2 4" xfId="7459"/>
    <cellStyle name="Normal 2 2 4 5 2 3" xfId="5190"/>
    <cellStyle name="Normal 2 2 4 5 2 3 2" xfId="8958"/>
    <cellStyle name="Normal 2 2 4 5 2 3 3" xfId="7461"/>
    <cellStyle name="Normal 2 2 4 5 2 4" xfId="8955"/>
    <cellStyle name="Normal 2 2 4 5 2 5" xfId="7458"/>
    <cellStyle name="Normal 2 2 4 5 3" xfId="5191"/>
    <cellStyle name="Normal 2 2 4 5 3 2" xfId="5192"/>
    <cellStyle name="Normal 2 2 4 5 3 2 2" xfId="8960"/>
    <cellStyle name="Normal 2 2 4 5 3 2 3" xfId="7463"/>
    <cellStyle name="Normal 2 2 4 5 3 3" xfId="8959"/>
    <cellStyle name="Normal 2 2 4 5 3 4" xfId="7462"/>
    <cellStyle name="Normal 2 2 4 5 4" xfId="5193"/>
    <cellStyle name="Normal 2 2 4 5 4 2" xfId="8961"/>
    <cellStyle name="Normal 2 2 4 5 4 3" xfId="7464"/>
    <cellStyle name="Normal 2 2 4 5 5" xfId="8954"/>
    <cellStyle name="Normal 2 2 4 5 6" xfId="7457"/>
    <cellStyle name="Normal 2 2 4 6" xfId="5194"/>
    <cellStyle name="Normal 2 2 4 6 2" xfId="5195"/>
    <cellStyle name="Normal 2 2 4 6 2 2" xfId="5196"/>
    <cellStyle name="Normal 2 2 4 6 2 2 2" xfId="5197"/>
    <cellStyle name="Normal 2 2 4 6 2 2 2 2" xfId="8965"/>
    <cellStyle name="Normal 2 2 4 6 2 2 2 3" xfId="7468"/>
    <cellStyle name="Normal 2 2 4 6 2 2 3" xfId="8964"/>
    <cellStyle name="Normal 2 2 4 6 2 2 4" xfId="7467"/>
    <cellStyle name="Normal 2 2 4 6 2 3" xfId="5198"/>
    <cellStyle name="Normal 2 2 4 6 2 3 2" xfId="8966"/>
    <cellStyle name="Normal 2 2 4 6 2 3 3" xfId="7469"/>
    <cellStyle name="Normal 2 2 4 6 2 4" xfId="8963"/>
    <cellStyle name="Normal 2 2 4 6 2 5" xfId="7466"/>
    <cellStyle name="Normal 2 2 4 6 3" xfId="5199"/>
    <cellStyle name="Normal 2 2 4 6 3 2" xfId="5200"/>
    <cellStyle name="Normal 2 2 4 6 3 2 2" xfId="8968"/>
    <cellStyle name="Normal 2 2 4 6 3 2 3" xfId="7471"/>
    <cellStyle name="Normal 2 2 4 6 3 3" xfId="8967"/>
    <cellStyle name="Normal 2 2 4 6 3 4" xfId="7470"/>
    <cellStyle name="Normal 2 2 4 6 4" xfId="5201"/>
    <cellStyle name="Normal 2 2 4 6 4 2" xfId="8969"/>
    <cellStyle name="Normal 2 2 4 6 4 3" xfId="7472"/>
    <cellStyle name="Normal 2 2 4 6 5" xfId="8962"/>
    <cellStyle name="Normal 2 2 4 6 6" xfId="7465"/>
    <cellStyle name="Normal 2 2 4 7" xfId="5202"/>
    <cellStyle name="Normal 2 2 4 7 2" xfId="5203"/>
    <cellStyle name="Normal 2 2 4 7 2 2" xfId="5204"/>
    <cellStyle name="Normal 2 2 4 7 2 2 2" xfId="8972"/>
    <cellStyle name="Normal 2 2 4 7 2 2 3" xfId="7475"/>
    <cellStyle name="Normal 2 2 4 7 2 3" xfId="8971"/>
    <cellStyle name="Normal 2 2 4 7 2 4" xfId="7474"/>
    <cellStyle name="Normal 2 2 4 7 3" xfId="5205"/>
    <cellStyle name="Normal 2 2 4 7 3 2" xfId="8973"/>
    <cellStyle name="Normal 2 2 4 7 3 3" xfId="7476"/>
    <cellStyle name="Normal 2 2 4 7 4" xfId="8970"/>
    <cellStyle name="Normal 2 2 4 7 5" xfId="7473"/>
    <cellStyle name="Normal 2 2 4 8" xfId="5206"/>
    <cellStyle name="Normal 2 2 4 8 2" xfId="5207"/>
    <cellStyle name="Normal 2 2 4 8 2 2" xfId="8975"/>
    <cellStyle name="Normal 2 2 4 8 2 3" xfId="7478"/>
    <cellStyle name="Normal 2 2 4 8 3" xfId="8974"/>
    <cellStyle name="Normal 2 2 4 8 4" xfId="7477"/>
    <cellStyle name="Normal 2 2 4 9" xfId="5208"/>
    <cellStyle name="Normal 2 2 4 9 2" xfId="8976"/>
    <cellStyle name="Normal 2 2 4 9 3" xfId="7479"/>
    <cellStyle name="Normal 2 2 5" xfId="821"/>
    <cellStyle name="Normal 2 2 5 2" xfId="3231"/>
    <cellStyle name="Normal 2 2 5 2 2" xfId="5211"/>
    <cellStyle name="Normal 2 2 5 2 2 2" xfId="5212"/>
    <cellStyle name="Normal 2 2 5 2 2 2 2" xfId="5213"/>
    <cellStyle name="Normal 2 2 5 2 2 2 2 2" xfId="8981"/>
    <cellStyle name="Normal 2 2 5 2 2 2 2 3" xfId="7484"/>
    <cellStyle name="Normal 2 2 5 2 2 2 3" xfId="8980"/>
    <cellStyle name="Normal 2 2 5 2 2 2 4" xfId="7483"/>
    <cellStyle name="Normal 2 2 5 2 2 3" xfId="5214"/>
    <cellStyle name="Normal 2 2 5 2 2 3 2" xfId="8982"/>
    <cellStyle name="Normal 2 2 5 2 2 3 3" xfId="7485"/>
    <cellStyle name="Normal 2 2 5 2 2 4" xfId="8979"/>
    <cellStyle name="Normal 2 2 5 2 2 5" xfId="7482"/>
    <cellStyle name="Normal 2 2 5 2 3" xfId="5215"/>
    <cellStyle name="Normal 2 2 5 2 3 2" xfId="5216"/>
    <cellStyle name="Normal 2 2 5 2 3 2 2" xfId="8984"/>
    <cellStyle name="Normal 2 2 5 2 3 2 3" xfId="7487"/>
    <cellStyle name="Normal 2 2 5 2 3 3" xfId="8983"/>
    <cellStyle name="Normal 2 2 5 2 3 4" xfId="7486"/>
    <cellStyle name="Normal 2 2 5 2 4" xfId="5217"/>
    <cellStyle name="Normal 2 2 5 2 4 2" xfId="8985"/>
    <cellStyle name="Normal 2 2 5 2 4 3" xfId="7488"/>
    <cellStyle name="Normal 2 2 5 2 5" xfId="8978"/>
    <cellStyle name="Normal 2 2 5 2 6" xfId="7481"/>
    <cellStyle name="Normal 2 2 5 2 7" xfId="5210"/>
    <cellStyle name="Normal 2 2 5 3" xfId="5218"/>
    <cellStyle name="Normal 2 2 5 3 2" xfId="5219"/>
    <cellStyle name="Normal 2 2 5 3 2 2" xfId="5220"/>
    <cellStyle name="Normal 2 2 5 3 2 2 2" xfId="8988"/>
    <cellStyle name="Normal 2 2 5 3 2 2 3" xfId="7491"/>
    <cellStyle name="Normal 2 2 5 3 2 3" xfId="8987"/>
    <cellStyle name="Normal 2 2 5 3 2 4" xfId="7490"/>
    <cellStyle name="Normal 2 2 5 3 3" xfId="5221"/>
    <cellStyle name="Normal 2 2 5 3 3 2" xfId="8989"/>
    <cellStyle name="Normal 2 2 5 3 3 3" xfId="7492"/>
    <cellStyle name="Normal 2 2 5 3 4" xfId="8986"/>
    <cellStyle name="Normal 2 2 5 3 5" xfId="7489"/>
    <cellStyle name="Normal 2 2 5 4" xfId="5222"/>
    <cellStyle name="Normal 2 2 5 4 2" xfId="5223"/>
    <cellStyle name="Normal 2 2 5 4 2 2" xfId="8991"/>
    <cellStyle name="Normal 2 2 5 4 2 3" xfId="7494"/>
    <cellStyle name="Normal 2 2 5 4 3" xfId="8990"/>
    <cellStyle name="Normal 2 2 5 4 4" xfId="7493"/>
    <cellStyle name="Normal 2 2 5 5" xfId="5224"/>
    <cellStyle name="Normal 2 2 5 5 2" xfId="8992"/>
    <cellStyle name="Normal 2 2 5 5 3" xfId="7495"/>
    <cellStyle name="Normal 2 2 5 6" xfId="5225"/>
    <cellStyle name="Normal 2 2 5 6 2" xfId="8993"/>
    <cellStyle name="Normal 2 2 5 6 3" xfId="7496"/>
    <cellStyle name="Normal 2 2 5 7" xfId="8977"/>
    <cellStyle name="Normal 2 2 5 8" xfId="7480"/>
    <cellStyle name="Normal 2 2 5 9" xfId="5209"/>
    <cellStyle name="Normal 2 2 6" xfId="5226"/>
    <cellStyle name="Normal 2 2 6 2" xfId="5227"/>
    <cellStyle name="Normal 2 2 6 2 2" xfId="5228"/>
    <cellStyle name="Normal 2 2 6 2 2 2" xfId="5229"/>
    <cellStyle name="Normal 2 2 6 2 2 2 2" xfId="8997"/>
    <cellStyle name="Normal 2 2 6 2 2 2 3" xfId="7500"/>
    <cellStyle name="Normal 2 2 6 2 2 3" xfId="8996"/>
    <cellStyle name="Normal 2 2 6 2 2 4" xfId="7499"/>
    <cellStyle name="Normal 2 2 6 2 3" xfId="5230"/>
    <cellStyle name="Normal 2 2 6 2 3 2" xfId="8998"/>
    <cellStyle name="Normal 2 2 6 2 3 3" xfId="7501"/>
    <cellStyle name="Normal 2 2 6 2 4" xfId="8995"/>
    <cellStyle name="Normal 2 2 6 2 5" xfId="7498"/>
    <cellStyle name="Normal 2 2 6 3" xfId="5231"/>
    <cellStyle name="Normal 2 2 6 3 2" xfId="5232"/>
    <cellStyle name="Normal 2 2 6 3 2 2" xfId="9000"/>
    <cellStyle name="Normal 2 2 6 3 2 3" xfId="7503"/>
    <cellStyle name="Normal 2 2 6 3 3" xfId="8999"/>
    <cellStyle name="Normal 2 2 6 3 4" xfId="7502"/>
    <cellStyle name="Normal 2 2 6 4" xfId="5233"/>
    <cellStyle name="Normal 2 2 6 4 2" xfId="9001"/>
    <cellStyle name="Normal 2 2 6 4 3" xfId="7504"/>
    <cellStyle name="Normal 2 2 6 5" xfId="8994"/>
    <cellStyle name="Normal 2 2 6 6" xfId="7497"/>
    <cellStyle name="Normal 2 2 7" xfId="5234"/>
    <cellStyle name="Normal 2 2 7 2" xfId="5235"/>
    <cellStyle name="Normal 2 2 7 2 2" xfId="5236"/>
    <cellStyle name="Normal 2 2 7 2 2 2" xfId="5237"/>
    <cellStyle name="Normal 2 2 7 2 2 2 2" xfId="9005"/>
    <cellStyle name="Normal 2 2 7 2 2 2 3" xfId="7508"/>
    <cellStyle name="Normal 2 2 7 2 2 3" xfId="9004"/>
    <cellStyle name="Normal 2 2 7 2 2 4" xfId="7507"/>
    <cellStyle name="Normal 2 2 7 2 3" xfId="5238"/>
    <cellStyle name="Normal 2 2 7 2 3 2" xfId="9006"/>
    <cellStyle name="Normal 2 2 7 2 3 3" xfId="7509"/>
    <cellStyle name="Normal 2 2 7 2 4" xfId="9003"/>
    <cellStyle name="Normal 2 2 7 2 5" xfId="7506"/>
    <cellStyle name="Normal 2 2 7 3" xfId="5239"/>
    <cellStyle name="Normal 2 2 7 3 2" xfId="5240"/>
    <cellStyle name="Normal 2 2 7 3 2 2" xfId="9008"/>
    <cellStyle name="Normal 2 2 7 3 2 3" xfId="7511"/>
    <cellStyle name="Normal 2 2 7 3 3" xfId="9007"/>
    <cellStyle name="Normal 2 2 7 3 4" xfId="7510"/>
    <cellStyle name="Normal 2 2 7 4" xfId="5241"/>
    <cellStyle name="Normal 2 2 7 4 2" xfId="9009"/>
    <cellStyle name="Normal 2 2 7 4 3" xfId="7512"/>
    <cellStyle name="Normal 2 2 7 5" xfId="9002"/>
    <cellStyle name="Normal 2 2 7 6" xfId="7505"/>
    <cellStyle name="Normal 2 2 8" xfId="5242"/>
    <cellStyle name="Normal 2 2 8 2" xfId="5243"/>
    <cellStyle name="Normal 2 2 8 2 2" xfId="5244"/>
    <cellStyle name="Normal 2 2 8 2 2 2" xfId="5245"/>
    <cellStyle name="Normal 2 2 8 2 2 2 2" xfId="9013"/>
    <cellStyle name="Normal 2 2 8 2 2 2 3" xfId="7516"/>
    <cellStyle name="Normal 2 2 8 2 2 3" xfId="9012"/>
    <cellStyle name="Normal 2 2 8 2 2 4" xfId="7515"/>
    <cellStyle name="Normal 2 2 8 2 3" xfId="5246"/>
    <cellStyle name="Normal 2 2 8 2 3 2" xfId="9014"/>
    <cellStyle name="Normal 2 2 8 2 3 3" xfId="7517"/>
    <cellStyle name="Normal 2 2 8 2 4" xfId="9011"/>
    <cellStyle name="Normal 2 2 8 2 5" xfId="7514"/>
    <cellStyle name="Normal 2 2 8 3" xfId="5247"/>
    <cellStyle name="Normal 2 2 8 3 2" xfId="5248"/>
    <cellStyle name="Normal 2 2 8 3 2 2" xfId="9016"/>
    <cellStyle name="Normal 2 2 8 3 2 3" xfId="7519"/>
    <cellStyle name="Normal 2 2 8 3 3" xfId="9015"/>
    <cellStyle name="Normal 2 2 8 3 4" xfId="7518"/>
    <cellStyle name="Normal 2 2 8 4" xfId="5249"/>
    <cellStyle name="Normal 2 2 8 4 2" xfId="9017"/>
    <cellStyle name="Normal 2 2 8 4 3" xfId="7520"/>
    <cellStyle name="Normal 2 2 8 5" xfId="9010"/>
    <cellStyle name="Normal 2 2 8 6" xfId="7513"/>
    <cellStyle name="Normal 2 2 9" xfId="5250"/>
    <cellStyle name="Normal 2 2 9 2" xfId="5251"/>
    <cellStyle name="Normal 2 2 9 2 2" xfId="5252"/>
    <cellStyle name="Normal 2 2 9 2 2 2" xfId="5253"/>
    <cellStyle name="Normal 2 2 9 2 2 2 2" xfId="9021"/>
    <cellStyle name="Normal 2 2 9 2 2 2 3" xfId="7524"/>
    <cellStyle name="Normal 2 2 9 2 2 3" xfId="9020"/>
    <cellStyle name="Normal 2 2 9 2 2 4" xfId="7523"/>
    <cellStyle name="Normal 2 2 9 2 3" xfId="5254"/>
    <cellStyle name="Normal 2 2 9 2 3 2" xfId="9022"/>
    <cellStyle name="Normal 2 2 9 2 3 3" xfId="7525"/>
    <cellStyle name="Normal 2 2 9 2 4" xfId="9019"/>
    <cellStyle name="Normal 2 2 9 2 5" xfId="7522"/>
    <cellStyle name="Normal 2 2 9 3" xfId="5255"/>
    <cellStyle name="Normal 2 2 9 3 2" xfId="5256"/>
    <cellStyle name="Normal 2 2 9 3 2 2" xfId="9024"/>
    <cellStyle name="Normal 2 2 9 3 2 3" xfId="7527"/>
    <cellStyle name="Normal 2 2 9 3 3" xfId="9023"/>
    <cellStyle name="Normal 2 2 9 3 4" xfId="7526"/>
    <cellStyle name="Normal 2 2 9 4" xfId="5257"/>
    <cellStyle name="Normal 2 2 9 4 2" xfId="9025"/>
    <cellStyle name="Normal 2 2 9 4 3" xfId="7528"/>
    <cellStyle name="Normal 2 2 9 5" xfId="9018"/>
    <cellStyle name="Normal 2 2 9 6" xfId="7521"/>
    <cellStyle name="Normal 2 3" xfId="85"/>
    <cellStyle name="Normal 2 3 2" xfId="478"/>
    <cellStyle name="Normal 2 3 2 2" xfId="705"/>
    <cellStyle name="Normal 2 3 2 2 2" xfId="1517"/>
    <cellStyle name="Normal 2 3 2 2 2 2" xfId="2129"/>
    <cellStyle name="Normal 2 3 2 2 2 3" xfId="2617"/>
    <cellStyle name="Normal 2 3 2 2 2 4" xfId="3091"/>
    <cellStyle name="Normal 2 3 2 2 3" xfId="1831"/>
    <cellStyle name="Normal 2 3 2 2 4" xfId="2380"/>
    <cellStyle name="Normal 2 3 2 2 5" xfId="2854"/>
    <cellStyle name="Normal 2 3 2 2 6" xfId="5259"/>
    <cellStyle name="Normal 2 3 2 3" xfId="973"/>
    <cellStyle name="Normal 2 3 2 3 2" xfId="5260"/>
    <cellStyle name="Normal 2 3 2 4" xfId="5258"/>
    <cellStyle name="Normal 2 3 3" xfId="477"/>
    <cellStyle name="Normal 2 3 4" xfId="822"/>
    <cellStyle name="Normal 2 3 4 2" xfId="5261"/>
    <cellStyle name="Normal 2 3 5" xfId="9710"/>
    <cellStyle name="Normal 2 4" xfId="110"/>
    <cellStyle name="Normal 2 4 2" xfId="479"/>
    <cellStyle name="Normal 2 4 2 2" xfId="974"/>
    <cellStyle name="Normal 2 4 2 2 2" xfId="5264"/>
    <cellStyle name="Normal 2 4 2 3" xfId="1205"/>
    <cellStyle name="Normal 2 4 2 4" xfId="5263"/>
    <cellStyle name="Normal 2 4 3" xfId="1206"/>
    <cellStyle name="Normal 2 4 3 2" xfId="5265"/>
    <cellStyle name="Normal 2 4 4" xfId="1204"/>
    <cellStyle name="Normal 2 4 5" xfId="5262"/>
    <cellStyle name="Normal 2 5" xfId="56"/>
    <cellStyle name="Normal 2 5 2" xfId="975"/>
    <cellStyle name="Normal 2 5 2 2" xfId="5267"/>
    <cellStyle name="Normal 2 5 3" xfId="3232"/>
    <cellStyle name="Normal 2 5 3 2" xfId="5268"/>
    <cellStyle name="Normal 2 5 4" xfId="5266"/>
    <cellStyle name="Normal 2 6" xfId="480"/>
    <cellStyle name="Normal 2 6 2" xfId="1486"/>
    <cellStyle name="Normal 2 6 2 10" xfId="5271"/>
    <cellStyle name="Normal 2 6 2 10 2" xfId="9027"/>
    <cellStyle name="Normal 2 6 2 10 3" xfId="7530"/>
    <cellStyle name="Normal 2 6 2 11" xfId="9026"/>
    <cellStyle name="Normal 2 6 2 12" xfId="7529"/>
    <cellStyle name="Normal 2 6 2 13" xfId="5270"/>
    <cellStyle name="Normal 2 6 2 2" xfId="2111"/>
    <cellStyle name="Normal 2 6 2 2 2" xfId="5273"/>
    <cellStyle name="Normal 2 6 2 2 2 2" xfId="5274"/>
    <cellStyle name="Normal 2 6 2 2 2 2 2" xfId="5275"/>
    <cellStyle name="Normal 2 6 2 2 2 2 2 2" xfId="9031"/>
    <cellStyle name="Normal 2 6 2 2 2 2 2 3" xfId="7534"/>
    <cellStyle name="Normal 2 6 2 2 2 2 3" xfId="9030"/>
    <cellStyle name="Normal 2 6 2 2 2 2 4" xfId="7533"/>
    <cellStyle name="Normal 2 6 2 2 2 3" xfId="5276"/>
    <cellStyle name="Normal 2 6 2 2 2 3 2" xfId="9032"/>
    <cellStyle name="Normal 2 6 2 2 2 3 3" xfId="7535"/>
    <cellStyle name="Normal 2 6 2 2 2 4" xfId="9029"/>
    <cellStyle name="Normal 2 6 2 2 2 5" xfId="7532"/>
    <cellStyle name="Normal 2 6 2 2 3" xfId="5277"/>
    <cellStyle name="Normal 2 6 2 2 3 2" xfId="5278"/>
    <cellStyle name="Normal 2 6 2 2 3 2 2" xfId="9034"/>
    <cellStyle name="Normal 2 6 2 2 3 2 3" xfId="7537"/>
    <cellStyle name="Normal 2 6 2 2 3 3" xfId="9033"/>
    <cellStyle name="Normal 2 6 2 2 3 4" xfId="7536"/>
    <cellStyle name="Normal 2 6 2 2 4" xfId="5279"/>
    <cellStyle name="Normal 2 6 2 2 4 2" xfId="9035"/>
    <cellStyle name="Normal 2 6 2 2 4 3" xfId="7538"/>
    <cellStyle name="Normal 2 6 2 2 5" xfId="5280"/>
    <cellStyle name="Normal 2 6 2 2 5 2" xfId="9036"/>
    <cellStyle name="Normal 2 6 2 2 5 3" xfId="7539"/>
    <cellStyle name="Normal 2 6 2 2 6" xfId="9028"/>
    <cellStyle name="Normal 2 6 2 2 7" xfId="7531"/>
    <cellStyle name="Normal 2 6 2 2 8" xfId="5272"/>
    <cellStyle name="Normal 2 6 2 3" xfId="2610"/>
    <cellStyle name="Normal 2 6 2 3 2" xfId="5282"/>
    <cellStyle name="Normal 2 6 2 3 2 2" xfId="5283"/>
    <cellStyle name="Normal 2 6 2 3 2 2 2" xfId="5284"/>
    <cellStyle name="Normal 2 6 2 3 2 2 2 2" xfId="9040"/>
    <cellStyle name="Normal 2 6 2 3 2 2 2 3" xfId="7543"/>
    <cellStyle name="Normal 2 6 2 3 2 2 3" xfId="9039"/>
    <cellStyle name="Normal 2 6 2 3 2 2 4" xfId="7542"/>
    <cellStyle name="Normal 2 6 2 3 2 3" xfId="5285"/>
    <cellStyle name="Normal 2 6 2 3 2 3 2" xfId="9041"/>
    <cellStyle name="Normal 2 6 2 3 2 3 3" xfId="7544"/>
    <cellStyle name="Normal 2 6 2 3 2 4" xfId="9038"/>
    <cellStyle name="Normal 2 6 2 3 2 5" xfId="7541"/>
    <cellStyle name="Normal 2 6 2 3 3" xfId="5286"/>
    <cellStyle name="Normal 2 6 2 3 3 2" xfId="5287"/>
    <cellStyle name="Normal 2 6 2 3 3 2 2" xfId="9043"/>
    <cellStyle name="Normal 2 6 2 3 3 2 3" xfId="7546"/>
    <cellStyle name="Normal 2 6 2 3 3 3" xfId="9042"/>
    <cellStyle name="Normal 2 6 2 3 3 4" xfId="7545"/>
    <cellStyle name="Normal 2 6 2 3 4" xfId="5288"/>
    <cellStyle name="Normal 2 6 2 3 4 2" xfId="9044"/>
    <cellStyle name="Normal 2 6 2 3 4 3" xfId="7547"/>
    <cellStyle name="Normal 2 6 2 3 5" xfId="9037"/>
    <cellStyle name="Normal 2 6 2 3 6" xfId="7540"/>
    <cellStyle name="Normal 2 6 2 3 7" xfId="5281"/>
    <cellStyle name="Normal 2 6 2 4" xfId="3084"/>
    <cellStyle name="Normal 2 6 2 4 2" xfId="5290"/>
    <cellStyle name="Normal 2 6 2 4 2 2" xfId="5291"/>
    <cellStyle name="Normal 2 6 2 4 2 2 2" xfId="5292"/>
    <cellStyle name="Normal 2 6 2 4 2 2 2 2" xfId="9048"/>
    <cellStyle name="Normal 2 6 2 4 2 2 2 3" xfId="7551"/>
    <cellStyle name="Normal 2 6 2 4 2 2 3" xfId="9047"/>
    <cellStyle name="Normal 2 6 2 4 2 2 4" xfId="7550"/>
    <cellStyle name="Normal 2 6 2 4 2 3" xfId="5293"/>
    <cellStyle name="Normal 2 6 2 4 2 3 2" xfId="9049"/>
    <cellStyle name="Normal 2 6 2 4 2 3 3" xfId="7552"/>
    <cellStyle name="Normal 2 6 2 4 2 4" xfId="9046"/>
    <cellStyle name="Normal 2 6 2 4 2 5" xfId="7549"/>
    <cellStyle name="Normal 2 6 2 4 3" xfId="5294"/>
    <cellStyle name="Normal 2 6 2 4 3 2" xfId="5295"/>
    <cellStyle name="Normal 2 6 2 4 3 2 2" xfId="9051"/>
    <cellStyle name="Normal 2 6 2 4 3 2 3" xfId="7554"/>
    <cellStyle name="Normal 2 6 2 4 3 3" xfId="9050"/>
    <cellStyle name="Normal 2 6 2 4 3 4" xfId="7553"/>
    <cellStyle name="Normal 2 6 2 4 4" xfId="5296"/>
    <cellStyle name="Normal 2 6 2 4 4 2" xfId="9052"/>
    <cellStyle name="Normal 2 6 2 4 4 3" xfId="7555"/>
    <cellStyle name="Normal 2 6 2 4 5" xfId="9045"/>
    <cellStyle name="Normal 2 6 2 4 6" xfId="7548"/>
    <cellStyle name="Normal 2 6 2 4 7" xfId="5289"/>
    <cellStyle name="Normal 2 6 2 5" xfId="5297"/>
    <cellStyle name="Normal 2 6 2 5 2" xfId="5298"/>
    <cellStyle name="Normal 2 6 2 5 2 2" xfId="5299"/>
    <cellStyle name="Normal 2 6 2 5 2 2 2" xfId="5300"/>
    <cellStyle name="Normal 2 6 2 5 2 2 2 2" xfId="9056"/>
    <cellStyle name="Normal 2 6 2 5 2 2 2 3" xfId="7559"/>
    <cellStyle name="Normal 2 6 2 5 2 2 3" xfId="9055"/>
    <cellStyle name="Normal 2 6 2 5 2 2 4" xfId="7558"/>
    <cellStyle name="Normal 2 6 2 5 2 3" xfId="5301"/>
    <cellStyle name="Normal 2 6 2 5 2 3 2" xfId="9057"/>
    <cellStyle name="Normal 2 6 2 5 2 3 3" xfId="7560"/>
    <cellStyle name="Normal 2 6 2 5 2 4" xfId="9054"/>
    <cellStyle name="Normal 2 6 2 5 2 5" xfId="7557"/>
    <cellStyle name="Normal 2 6 2 5 3" xfId="5302"/>
    <cellStyle name="Normal 2 6 2 5 3 2" xfId="5303"/>
    <cellStyle name="Normal 2 6 2 5 3 2 2" xfId="9059"/>
    <cellStyle name="Normal 2 6 2 5 3 2 3" xfId="7562"/>
    <cellStyle name="Normal 2 6 2 5 3 3" xfId="9058"/>
    <cellStyle name="Normal 2 6 2 5 3 4" xfId="7561"/>
    <cellStyle name="Normal 2 6 2 5 4" xfId="5304"/>
    <cellStyle name="Normal 2 6 2 5 4 2" xfId="9060"/>
    <cellStyle name="Normal 2 6 2 5 4 3" xfId="7563"/>
    <cellStyle name="Normal 2 6 2 5 5" xfId="9053"/>
    <cellStyle name="Normal 2 6 2 5 6" xfId="7556"/>
    <cellStyle name="Normal 2 6 2 6" xfId="5305"/>
    <cellStyle name="Normal 2 6 2 6 2" xfId="5306"/>
    <cellStyle name="Normal 2 6 2 6 2 2" xfId="5307"/>
    <cellStyle name="Normal 2 6 2 6 2 2 2" xfId="5308"/>
    <cellStyle name="Normal 2 6 2 6 2 2 2 2" xfId="9064"/>
    <cellStyle name="Normal 2 6 2 6 2 2 2 3" xfId="7567"/>
    <cellStyle name="Normal 2 6 2 6 2 2 3" xfId="9063"/>
    <cellStyle name="Normal 2 6 2 6 2 2 4" xfId="7566"/>
    <cellStyle name="Normal 2 6 2 6 2 3" xfId="5309"/>
    <cellStyle name="Normal 2 6 2 6 2 3 2" xfId="9065"/>
    <cellStyle name="Normal 2 6 2 6 2 3 3" xfId="7568"/>
    <cellStyle name="Normal 2 6 2 6 2 4" xfId="9062"/>
    <cellStyle name="Normal 2 6 2 6 2 5" xfId="7565"/>
    <cellStyle name="Normal 2 6 2 6 3" xfId="5310"/>
    <cellStyle name="Normal 2 6 2 6 3 2" xfId="5311"/>
    <cellStyle name="Normal 2 6 2 6 3 2 2" xfId="9067"/>
    <cellStyle name="Normal 2 6 2 6 3 2 3" xfId="7570"/>
    <cellStyle name="Normal 2 6 2 6 3 3" xfId="9066"/>
    <cellStyle name="Normal 2 6 2 6 3 4" xfId="7569"/>
    <cellStyle name="Normal 2 6 2 6 4" xfId="5312"/>
    <cellStyle name="Normal 2 6 2 6 4 2" xfId="9068"/>
    <cellStyle name="Normal 2 6 2 6 4 3" xfId="7571"/>
    <cellStyle name="Normal 2 6 2 6 5" xfId="9061"/>
    <cellStyle name="Normal 2 6 2 6 6" xfId="7564"/>
    <cellStyle name="Normal 2 6 2 7" xfId="5313"/>
    <cellStyle name="Normal 2 6 2 7 2" xfId="5314"/>
    <cellStyle name="Normal 2 6 2 7 2 2" xfId="5315"/>
    <cellStyle name="Normal 2 6 2 7 2 2 2" xfId="9071"/>
    <cellStyle name="Normal 2 6 2 7 2 2 3" xfId="7574"/>
    <cellStyle name="Normal 2 6 2 7 2 3" xfId="9070"/>
    <cellStyle name="Normal 2 6 2 7 2 4" xfId="7573"/>
    <cellStyle name="Normal 2 6 2 7 3" xfId="5316"/>
    <cellStyle name="Normal 2 6 2 7 3 2" xfId="9072"/>
    <cellStyle name="Normal 2 6 2 7 3 3" xfId="7575"/>
    <cellStyle name="Normal 2 6 2 7 4" xfId="9069"/>
    <cellStyle name="Normal 2 6 2 7 5" xfId="7572"/>
    <cellStyle name="Normal 2 6 2 8" xfId="5317"/>
    <cellStyle name="Normal 2 6 2 8 2" xfId="5318"/>
    <cellStyle name="Normal 2 6 2 8 2 2" xfId="9074"/>
    <cellStyle name="Normal 2 6 2 8 2 3" xfId="7577"/>
    <cellStyle name="Normal 2 6 2 8 3" xfId="9073"/>
    <cellStyle name="Normal 2 6 2 8 4" xfId="7576"/>
    <cellStyle name="Normal 2 6 2 9" xfId="5319"/>
    <cellStyle name="Normal 2 6 2 9 2" xfId="9075"/>
    <cellStyle name="Normal 2 6 2 9 3" xfId="7578"/>
    <cellStyle name="Normal 2 6 3" xfId="1824"/>
    <cellStyle name="Normal 2 6 3 2" xfId="5320"/>
    <cellStyle name="Normal 2 6 4" xfId="2373"/>
    <cellStyle name="Normal 2 6 5" xfId="2847"/>
    <cellStyle name="Normal 2 6 6" xfId="5269"/>
    <cellStyle name="Normal 2 7" xfId="481"/>
    <cellStyle name="Normal 2 7 2" xfId="1487"/>
    <cellStyle name="Normal 2 7 2 2" xfId="2112"/>
    <cellStyle name="Normal 2 7 2 2 2" xfId="9076"/>
    <cellStyle name="Normal 2 7 2 3" xfId="2611"/>
    <cellStyle name="Normal 2 7 2 3 2" xfId="7579"/>
    <cellStyle name="Normal 2 7 2 4" xfId="3085"/>
    <cellStyle name="Normal 2 7 2 5" xfId="5322"/>
    <cellStyle name="Normal 2 7 3" xfId="1825"/>
    <cellStyle name="Normal 2 7 4" xfId="2374"/>
    <cellStyle name="Normal 2 7 5" xfId="2848"/>
    <cellStyle name="Normal 2 7 6" xfId="5321"/>
    <cellStyle name="Normal 2 8" xfId="482"/>
    <cellStyle name="Normal 2 8 2" xfId="5324"/>
    <cellStyle name="Normal 2 8 3" xfId="5323"/>
    <cellStyle name="Normal 2 9" xfId="483"/>
    <cellStyle name="Normal 2 9 2" xfId="1488"/>
    <cellStyle name="Normal 2 9 2 2" xfId="2113"/>
    <cellStyle name="Normal 2 9 2 2 2" xfId="9077"/>
    <cellStyle name="Normal 2 9 2 3" xfId="2612"/>
    <cellStyle name="Normal 2 9 2 3 2" xfId="7580"/>
    <cellStyle name="Normal 2 9 2 4" xfId="3086"/>
    <cellStyle name="Normal 2 9 2 5" xfId="5326"/>
    <cellStyle name="Normal 2 9 3" xfId="1826"/>
    <cellStyle name="Normal 2 9 4" xfId="2375"/>
    <cellStyle name="Normal 2 9 5" xfId="2849"/>
    <cellStyle name="Normal 2 9 6" xfId="5325"/>
    <cellStyle name="Normal 2_Gorcuxum ashxatakazm" xfId="86"/>
    <cellStyle name="Normal 20" xfId="11"/>
    <cellStyle name="Normal 20 10" xfId="5327"/>
    <cellStyle name="Normal 20 2" xfId="30"/>
    <cellStyle name="Normal 20 2 2" xfId="188"/>
    <cellStyle name="Normal 20 2 2 2" xfId="1351"/>
    <cellStyle name="Normal 20 2 2 2 2" xfId="1982"/>
    <cellStyle name="Normal 20 2 2 2 3" xfId="2530"/>
    <cellStyle name="Normal 20 2 2 2 4" xfId="3004"/>
    <cellStyle name="Normal 20 2 2 3" xfId="1744"/>
    <cellStyle name="Normal 20 2 2 4" xfId="2293"/>
    <cellStyle name="Normal 20 2 2 5" xfId="2767"/>
    <cellStyle name="Normal 20 2 3" xfId="485"/>
    <cellStyle name="Normal 20 2 4" xfId="977"/>
    <cellStyle name="Normal 20 2 4 2" xfId="1584"/>
    <cellStyle name="Normal 20 2 4 2 2" xfId="2180"/>
    <cellStyle name="Normal 20 2 4 2 3" xfId="2657"/>
    <cellStyle name="Normal 20 2 4 2 4" xfId="3131"/>
    <cellStyle name="Normal 20 2 4 3" xfId="1871"/>
    <cellStyle name="Normal 20 2 4 4" xfId="2420"/>
    <cellStyle name="Normal 20 2 4 5" xfId="2894"/>
    <cellStyle name="Normal 20 2 5" xfId="1299"/>
    <cellStyle name="Normal 20 2 5 2" xfId="1932"/>
    <cellStyle name="Normal 20 2 5 3" xfId="2481"/>
    <cellStyle name="Normal 20 2 5 4" xfId="2955"/>
    <cellStyle name="Normal 20 2 6" xfId="1695"/>
    <cellStyle name="Normal 20 2 7" xfId="2244"/>
    <cellStyle name="Normal 20 2 8" xfId="2718"/>
    <cellStyle name="Normal 20 2 9" xfId="5328"/>
    <cellStyle name="Normal 20 3" xfId="173"/>
    <cellStyle name="Normal 20 3 2" xfId="1336"/>
    <cellStyle name="Normal 20 3 2 2" xfId="1967"/>
    <cellStyle name="Normal 20 3 2 3" xfId="2515"/>
    <cellStyle name="Normal 20 3 2 4" xfId="2989"/>
    <cellStyle name="Normal 20 3 2 5" xfId="9078"/>
    <cellStyle name="Normal 20 3 3" xfId="1729"/>
    <cellStyle name="Normal 20 3 3 2" xfId="7581"/>
    <cellStyle name="Normal 20 3 4" xfId="2278"/>
    <cellStyle name="Normal 20 3 5" xfId="2752"/>
    <cellStyle name="Normal 20 3 6" xfId="5329"/>
    <cellStyle name="Normal 20 4" xfId="484"/>
    <cellStyle name="Normal 20 5" xfId="976"/>
    <cellStyle name="Normal 20 5 2" xfId="1583"/>
    <cellStyle name="Normal 20 5 2 2" xfId="2179"/>
    <cellStyle name="Normal 20 5 2 3" xfId="2656"/>
    <cellStyle name="Normal 20 5 2 4" xfId="3130"/>
    <cellStyle name="Normal 20 5 3" xfId="1870"/>
    <cellStyle name="Normal 20 5 4" xfId="2419"/>
    <cellStyle name="Normal 20 5 5" xfId="2893"/>
    <cellStyle name="Normal 20 6" xfId="1284"/>
    <cellStyle name="Normal 20 6 2" xfId="1917"/>
    <cellStyle name="Normal 20 6 3" xfId="2466"/>
    <cellStyle name="Normal 20 6 4" xfId="2940"/>
    <cellStyle name="Normal 20 7" xfId="1680"/>
    <cellStyle name="Normal 20 8" xfId="2229"/>
    <cellStyle name="Normal 20 9" xfId="2703"/>
    <cellStyle name="Normal 21" xfId="486"/>
    <cellStyle name="Normal 21 2" xfId="487"/>
    <cellStyle name="Normal 21 3" xfId="5331"/>
    <cellStyle name="Normal 21 4" xfId="5330"/>
    <cellStyle name="Normal 22" xfId="488"/>
    <cellStyle name="Normal 22 2" xfId="1489"/>
    <cellStyle name="Normal 22 2 2" xfId="2114"/>
    <cellStyle name="Normal 22 2 2 2" xfId="5334"/>
    <cellStyle name="Normal 22 2 3" xfId="2613"/>
    <cellStyle name="Normal 22 2 4" xfId="3087"/>
    <cellStyle name="Normal 22 2 5" xfId="5333"/>
    <cellStyle name="Normal 22 3" xfId="1827"/>
    <cellStyle name="Normal 22 3 2" xfId="5335"/>
    <cellStyle name="Normal 22 4" xfId="2376"/>
    <cellStyle name="Normal 22 5" xfId="2850"/>
    <cellStyle name="Normal 22 6" xfId="5332"/>
    <cellStyle name="Normal 23" xfId="489"/>
    <cellStyle name="Normal 23 10" xfId="5337"/>
    <cellStyle name="Normal 23 10 2" xfId="9079"/>
    <cellStyle name="Normal 23 10 3" xfId="7582"/>
    <cellStyle name="Normal 23 11" xfId="5338"/>
    <cellStyle name="Normal 23 12" xfId="5336"/>
    <cellStyle name="Normal 23 2" xfId="5339"/>
    <cellStyle name="Normal 23 2 2" xfId="5340"/>
    <cellStyle name="Normal 23 2 2 2" xfId="5341"/>
    <cellStyle name="Normal 23 2 2 2 2" xfId="5342"/>
    <cellStyle name="Normal 23 2 2 2 2 2" xfId="9083"/>
    <cellStyle name="Normal 23 2 2 2 2 3" xfId="7586"/>
    <cellStyle name="Normal 23 2 2 2 3" xfId="9082"/>
    <cellStyle name="Normal 23 2 2 2 4" xfId="7585"/>
    <cellStyle name="Normal 23 2 2 3" xfId="5343"/>
    <cellStyle name="Normal 23 2 2 3 2" xfId="9084"/>
    <cellStyle name="Normal 23 2 2 3 3" xfId="7587"/>
    <cellStyle name="Normal 23 2 2 4" xfId="9081"/>
    <cellStyle name="Normal 23 2 2 5" xfId="7584"/>
    <cellStyle name="Normal 23 2 3" xfId="5344"/>
    <cellStyle name="Normal 23 2 3 2" xfId="5345"/>
    <cellStyle name="Normal 23 2 3 2 2" xfId="9086"/>
    <cellStyle name="Normal 23 2 3 2 3" xfId="7589"/>
    <cellStyle name="Normal 23 2 3 3" xfId="9085"/>
    <cellStyle name="Normal 23 2 3 4" xfId="7588"/>
    <cellStyle name="Normal 23 2 4" xfId="5346"/>
    <cellStyle name="Normal 23 2 4 2" xfId="9087"/>
    <cellStyle name="Normal 23 2 4 3" xfId="7590"/>
    <cellStyle name="Normal 23 2 5" xfId="5347"/>
    <cellStyle name="Normal 23 2 5 2" xfId="9088"/>
    <cellStyle name="Normal 23 2 5 3" xfId="7591"/>
    <cellStyle name="Normal 23 2 6" xfId="9080"/>
    <cellStyle name="Normal 23 2 7" xfId="7583"/>
    <cellStyle name="Normal 23 3" xfId="5348"/>
    <cellStyle name="Normal 23 3 2" xfId="5349"/>
    <cellStyle name="Normal 23 3 2 2" xfId="5350"/>
    <cellStyle name="Normal 23 3 2 2 2" xfId="5351"/>
    <cellStyle name="Normal 23 3 2 2 2 2" xfId="9092"/>
    <cellStyle name="Normal 23 3 2 2 2 3" xfId="7595"/>
    <cellStyle name="Normal 23 3 2 2 3" xfId="9091"/>
    <cellStyle name="Normal 23 3 2 2 4" xfId="7594"/>
    <cellStyle name="Normal 23 3 2 3" xfId="5352"/>
    <cellStyle name="Normal 23 3 2 3 2" xfId="9093"/>
    <cellStyle name="Normal 23 3 2 3 3" xfId="7596"/>
    <cellStyle name="Normal 23 3 2 4" xfId="9090"/>
    <cellStyle name="Normal 23 3 2 5" xfId="7593"/>
    <cellStyle name="Normal 23 3 3" xfId="5353"/>
    <cellStyle name="Normal 23 3 3 2" xfId="5354"/>
    <cellStyle name="Normal 23 3 3 2 2" xfId="9095"/>
    <cellStyle name="Normal 23 3 3 2 3" xfId="7598"/>
    <cellStyle name="Normal 23 3 3 3" xfId="9094"/>
    <cellStyle name="Normal 23 3 3 4" xfId="7597"/>
    <cellStyle name="Normal 23 3 4" xfId="5355"/>
    <cellStyle name="Normal 23 3 4 2" xfId="9096"/>
    <cellStyle name="Normal 23 3 4 3" xfId="7599"/>
    <cellStyle name="Normal 23 3 5" xfId="9089"/>
    <cellStyle name="Normal 23 3 6" xfId="7592"/>
    <cellStyle name="Normal 23 4" xfId="5356"/>
    <cellStyle name="Normal 23 4 2" xfId="5357"/>
    <cellStyle name="Normal 23 4 2 2" xfId="5358"/>
    <cellStyle name="Normal 23 4 2 2 2" xfId="5359"/>
    <cellStyle name="Normal 23 4 2 2 2 2" xfId="9100"/>
    <cellStyle name="Normal 23 4 2 2 2 3" xfId="7603"/>
    <cellStyle name="Normal 23 4 2 2 3" xfId="9099"/>
    <cellStyle name="Normal 23 4 2 2 4" xfId="7602"/>
    <cellStyle name="Normal 23 4 2 3" xfId="5360"/>
    <cellStyle name="Normal 23 4 2 3 2" xfId="9101"/>
    <cellStyle name="Normal 23 4 2 3 3" xfId="7604"/>
    <cellStyle name="Normal 23 4 2 4" xfId="9098"/>
    <cellStyle name="Normal 23 4 2 5" xfId="7601"/>
    <cellStyle name="Normal 23 4 3" xfId="5361"/>
    <cellStyle name="Normal 23 4 3 2" xfId="5362"/>
    <cellStyle name="Normal 23 4 3 2 2" xfId="9103"/>
    <cellStyle name="Normal 23 4 3 2 3" xfId="7606"/>
    <cellStyle name="Normal 23 4 3 3" xfId="9102"/>
    <cellStyle name="Normal 23 4 3 4" xfId="7605"/>
    <cellStyle name="Normal 23 4 4" xfId="5363"/>
    <cellStyle name="Normal 23 4 4 2" xfId="9104"/>
    <cellStyle name="Normal 23 4 4 3" xfId="7607"/>
    <cellStyle name="Normal 23 4 5" xfId="9097"/>
    <cellStyle name="Normal 23 4 6" xfId="7600"/>
    <cellStyle name="Normal 23 5" xfId="5364"/>
    <cellStyle name="Normal 23 5 2" xfId="5365"/>
    <cellStyle name="Normal 23 5 2 2" xfId="5366"/>
    <cellStyle name="Normal 23 5 2 2 2" xfId="5367"/>
    <cellStyle name="Normal 23 5 2 2 2 2" xfId="9108"/>
    <cellStyle name="Normal 23 5 2 2 2 3" xfId="7611"/>
    <cellStyle name="Normal 23 5 2 2 3" xfId="9107"/>
    <cellStyle name="Normal 23 5 2 2 4" xfId="7610"/>
    <cellStyle name="Normal 23 5 2 3" xfId="5368"/>
    <cellStyle name="Normal 23 5 2 3 2" xfId="9109"/>
    <cellStyle name="Normal 23 5 2 3 3" xfId="7612"/>
    <cellStyle name="Normal 23 5 2 4" xfId="9106"/>
    <cellStyle name="Normal 23 5 2 5" xfId="7609"/>
    <cellStyle name="Normal 23 5 3" xfId="5369"/>
    <cellStyle name="Normal 23 5 3 2" xfId="5370"/>
    <cellStyle name="Normal 23 5 3 2 2" xfId="9111"/>
    <cellStyle name="Normal 23 5 3 2 3" xfId="7614"/>
    <cellStyle name="Normal 23 5 3 3" xfId="9110"/>
    <cellStyle name="Normal 23 5 3 4" xfId="7613"/>
    <cellStyle name="Normal 23 5 4" xfId="5371"/>
    <cellStyle name="Normal 23 5 4 2" xfId="9112"/>
    <cellStyle name="Normal 23 5 4 3" xfId="7615"/>
    <cellStyle name="Normal 23 5 5" xfId="9105"/>
    <cellStyle name="Normal 23 5 6" xfId="7608"/>
    <cellStyle name="Normal 23 6" xfId="5372"/>
    <cellStyle name="Normal 23 6 2" xfId="5373"/>
    <cellStyle name="Normal 23 6 2 2" xfId="5374"/>
    <cellStyle name="Normal 23 6 2 2 2" xfId="5375"/>
    <cellStyle name="Normal 23 6 2 2 2 2" xfId="9116"/>
    <cellStyle name="Normal 23 6 2 2 2 3" xfId="7619"/>
    <cellStyle name="Normal 23 6 2 2 3" xfId="9115"/>
    <cellStyle name="Normal 23 6 2 2 4" xfId="7618"/>
    <cellStyle name="Normal 23 6 2 3" xfId="5376"/>
    <cellStyle name="Normal 23 6 2 3 2" xfId="9117"/>
    <cellStyle name="Normal 23 6 2 3 3" xfId="7620"/>
    <cellStyle name="Normal 23 6 2 4" xfId="9114"/>
    <cellStyle name="Normal 23 6 2 5" xfId="7617"/>
    <cellStyle name="Normal 23 6 3" xfId="5377"/>
    <cellStyle name="Normal 23 6 3 2" xfId="5378"/>
    <cellStyle name="Normal 23 6 3 2 2" xfId="9119"/>
    <cellStyle name="Normal 23 6 3 2 3" xfId="7622"/>
    <cellStyle name="Normal 23 6 3 3" xfId="9118"/>
    <cellStyle name="Normal 23 6 3 4" xfId="7621"/>
    <cellStyle name="Normal 23 6 4" xfId="5379"/>
    <cellStyle name="Normal 23 6 4 2" xfId="9120"/>
    <cellStyle name="Normal 23 6 4 3" xfId="7623"/>
    <cellStyle name="Normal 23 6 5" xfId="9113"/>
    <cellStyle name="Normal 23 6 6" xfId="7616"/>
    <cellStyle name="Normal 23 7" xfId="5380"/>
    <cellStyle name="Normal 23 7 2" xfId="5381"/>
    <cellStyle name="Normal 23 7 2 2" xfId="5382"/>
    <cellStyle name="Normal 23 7 2 2 2" xfId="9123"/>
    <cellStyle name="Normal 23 7 2 2 3" xfId="7626"/>
    <cellStyle name="Normal 23 7 2 3" xfId="9122"/>
    <cellStyle name="Normal 23 7 2 4" xfId="7625"/>
    <cellStyle name="Normal 23 7 3" xfId="5383"/>
    <cellStyle name="Normal 23 7 3 2" xfId="9124"/>
    <cellStyle name="Normal 23 7 3 3" xfId="7627"/>
    <cellStyle name="Normal 23 7 4" xfId="9121"/>
    <cellStyle name="Normal 23 7 5" xfId="7624"/>
    <cellStyle name="Normal 23 8" xfId="5384"/>
    <cellStyle name="Normal 23 8 2" xfId="5385"/>
    <cellStyle name="Normal 23 8 2 2" xfId="9126"/>
    <cellStyle name="Normal 23 8 2 3" xfId="7629"/>
    <cellStyle name="Normal 23 8 3" xfId="9125"/>
    <cellStyle name="Normal 23 8 4" xfId="7628"/>
    <cellStyle name="Normal 23 9" xfId="5386"/>
    <cellStyle name="Normal 23 9 2" xfId="9127"/>
    <cellStyle name="Normal 23 9 3" xfId="7630"/>
    <cellStyle name="Normal 24" xfId="490"/>
    <cellStyle name="Normal 24 10" xfId="5388"/>
    <cellStyle name="Normal 24 10 2" xfId="9128"/>
    <cellStyle name="Normal 24 10 3" xfId="7631"/>
    <cellStyle name="Normal 24 11" xfId="5389"/>
    <cellStyle name="Normal 24 12" xfId="5387"/>
    <cellStyle name="Normal 24 2" xfId="491"/>
    <cellStyle name="Normal 24 2 2" xfId="5391"/>
    <cellStyle name="Normal 24 2 2 2" xfId="5392"/>
    <cellStyle name="Normal 24 2 2 2 2" xfId="5393"/>
    <cellStyle name="Normal 24 2 2 2 2 2" xfId="9132"/>
    <cellStyle name="Normal 24 2 2 2 2 3" xfId="7635"/>
    <cellStyle name="Normal 24 2 2 2 3" xfId="9131"/>
    <cellStyle name="Normal 24 2 2 2 4" xfId="7634"/>
    <cellStyle name="Normal 24 2 2 3" xfId="5394"/>
    <cellStyle name="Normal 24 2 2 3 2" xfId="9133"/>
    <cellStyle name="Normal 24 2 2 3 3" xfId="7636"/>
    <cellStyle name="Normal 24 2 2 4" xfId="9130"/>
    <cellStyle name="Normal 24 2 2 5" xfId="7633"/>
    <cellStyle name="Normal 24 2 3" xfId="5395"/>
    <cellStyle name="Normal 24 2 3 2" xfId="5396"/>
    <cellStyle name="Normal 24 2 3 2 2" xfId="9135"/>
    <cellStyle name="Normal 24 2 3 2 3" xfId="7638"/>
    <cellStyle name="Normal 24 2 3 3" xfId="9134"/>
    <cellStyle name="Normal 24 2 3 4" xfId="7637"/>
    <cellStyle name="Normal 24 2 4" xfId="5397"/>
    <cellStyle name="Normal 24 2 4 2" xfId="9136"/>
    <cellStyle name="Normal 24 2 4 3" xfId="7639"/>
    <cellStyle name="Normal 24 2 5" xfId="5398"/>
    <cellStyle name="Normal 24 2 5 2" xfId="9137"/>
    <cellStyle name="Normal 24 2 5 3" xfId="7640"/>
    <cellStyle name="Normal 24 2 6" xfId="9129"/>
    <cellStyle name="Normal 24 2 7" xfId="7632"/>
    <cellStyle name="Normal 24 2 8" xfId="5390"/>
    <cellStyle name="Normal 24 3" xfId="5399"/>
    <cellStyle name="Normal 24 3 2" xfId="5400"/>
    <cellStyle name="Normal 24 3 2 2" xfId="5401"/>
    <cellStyle name="Normal 24 3 2 2 2" xfId="5402"/>
    <cellStyle name="Normal 24 3 2 2 2 2" xfId="9141"/>
    <cellStyle name="Normal 24 3 2 2 2 3" xfId="7644"/>
    <cellStyle name="Normal 24 3 2 2 3" xfId="9140"/>
    <cellStyle name="Normal 24 3 2 2 4" xfId="7643"/>
    <cellStyle name="Normal 24 3 2 3" xfId="5403"/>
    <cellStyle name="Normal 24 3 2 3 2" xfId="9142"/>
    <cellStyle name="Normal 24 3 2 3 3" xfId="7645"/>
    <cellStyle name="Normal 24 3 2 4" xfId="9139"/>
    <cellStyle name="Normal 24 3 2 5" xfId="7642"/>
    <cellStyle name="Normal 24 3 3" xfId="5404"/>
    <cellStyle name="Normal 24 3 3 2" xfId="5405"/>
    <cellStyle name="Normal 24 3 3 2 2" xfId="9144"/>
    <cellStyle name="Normal 24 3 3 2 3" xfId="7647"/>
    <cellStyle name="Normal 24 3 3 3" xfId="9143"/>
    <cellStyle name="Normal 24 3 3 4" xfId="7646"/>
    <cellStyle name="Normal 24 3 4" xfId="5406"/>
    <cellStyle name="Normal 24 3 4 2" xfId="9145"/>
    <cellStyle name="Normal 24 3 4 3" xfId="7648"/>
    <cellStyle name="Normal 24 3 5" xfId="9138"/>
    <cellStyle name="Normal 24 3 6" xfId="7641"/>
    <cellStyle name="Normal 24 4" xfId="5407"/>
    <cellStyle name="Normal 24 4 2" xfId="5408"/>
    <cellStyle name="Normal 24 4 2 2" xfId="5409"/>
    <cellStyle name="Normal 24 4 2 2 2" xfId="5410"/>
    <cellStyle name="Normal 24 4 2 2 2 2" xfId="9149"/>
    <cellStyle name="Normal 24 4 2 2 2 3" xfId="7652"/>
    <cellStyle name="Normal 24 4 2 2 3" xfId="9148"/>
    <cellStyle name="Normal 24 4 2 2 4" xfId="7651"/>
    <cellStyle name="Normal 24 4 2 3" xfId="5411"/>
    <cellStyle name="Normal 24 4 2 3 2" xfId="9150"/>
    <cellStyle name="Normal 24 4 2 3 3" xfId="7653"/>
    <cellStyle name="Normal 24 4 2 4" xfId="9147"/>
    <cellStyle name="Normal 24 4 2 5" xfId="7650"/>
    <cellStyle name="Normal 24 4 3" xfId="5412"/>
    <cellStyle name="Normal 24 4 3 2" xfId="5413"/>
    <cellStyle name="Normal 24 4 3 2 2" xfId="9152"/>
    <cellStyle name="Normal 24 4 3 2 3" xfId="7655"/>
    <cellStyle name="Normal 24 4 3 3" xfId="9151"/>
    <cellStyle name="Normal 24 4 3 4" xfId="7654"/>
    <cellStyle name="Normal 24 4 4" xfId="5414"/>
    <cellStyle name="Normal 24 4 4 2" xfId="9153"/>
    <cellStyle name="Normal 24 4 4 3" xfId="7656"/>
    <cellStyle name="Normal 24 4 5" xfId="9146"/>
    <cellStyle name="Normal 24 4 6" xfId="7649"/>
    <cellStyle name="Normal 24 5" xfId="5415"/>
    <cellStyle name="Normal 24 5 2" xfId="5416"/>
    <cellStyle name="Normal 24 5 2 2" xfId="5417"/>
    <cellStyle name="Normal 24 5 2 2 2" xfId="5418"/>
    <cellStyle name="Normal 24 5 2 2 2 2" xfId="9157"/>
    <cellStyle name="Normal 24 5 2 2 2 3" xfId="7660"/>
    <cellStyle name="Normal 24 5 2 2 3" xfId="9156"/>
    <cellStyle name="Normal 24 5 2 2 4" xfId="7659"/>
    <cellStyle name="Normal 24 5 2 3" xfId="5419"/>
    <cellStyle name="Normal 24 5 2 3 2" xfId="9158"/>
    <cellStyle name="Normal 24 5 2 3 3" xfId="7661"/>
    <cellStyle name="Normal 24 5 2 4" xfId="9155"/>
    <cellStyle name="Normal 24 5 2 5" xfId="7658"/>
    <cellStyle name="Normal 24 5 3" xfId="5420"/>
    <cellStyle name="Normal 24 5 3 2" xfId="5421"/>
    <cellStyle name="Normal 24 5 3 2 2" xfId="9160"/>
    <cellStyle name="Normal 24 5 3 2 3" xfId="7663"/>
    <cellStyle name="Normal 24 5 3 3" xfId="9159"/>
    <cellStyle name="Normal 24 5 3 4" xfId="7662"/>
    <cellStyle name="Normal 24 5 4" xfId="5422"/>
    <cellStyle name="Normal 24 5 4 2" xfId="9161"/>
    <cellStyle name="Normal 24 5 4 3" xfId="7664"/>
    <cellStyle name="Normal 24 5 5" xfId="9154"/>
    <cellStyle name="Normal 24 5 6" xfId="7657"/>
    <cellStyle name="Normal 24 6" xfId="5423"/>
    <cellStyle name="Normal 24 6 2" xfId="5424"/>
    <cellStyle name="Normal 24 6 2 2" xfId="5425"/>
    <cellStyle name="Normal 24 6 2 2 2" xfId="5426"/>
    <cellStyle name="Normal 24 6 2 2 2 2" xfId="9165"/>
    <cellStyle name="Normal 24 6 2 2 2 3" xfId="7668"/>
    <cellStyle name="Normal 24 6 2 2 3" xfId="9164"/>
    <cellStyle name="Normal 24 6 2 2 4" xfId="7667"/>
    <cellStyle name="Normal 24 6 2 3" xfId="5427"/>
    <cellStyle name="Normal 24 6 2 3 2" xfId="9166"/>
    <cellStyle name="Normal 24 6 2 3 3" xfId="7669"/>
    <cellStyle name="Normal 24 6 2 4" xfId="9163"/>
    <cellStyle name="Normal 24 6 2 5" xfId="7666"/>
    <cellStyle name="Normal 24 6 3" xfId="5428"/>
    <cellStyle name="Normal 24 6 3 2" xfId="5429"/>
    <cellStyle name="Normal 24 6 3 2 2" xfId="9168"/>
    <cellStyle name="Normal 24 6 3 2 3" xfId="7671"/>
    <cellStyle name="Normal 24 6 3 3" xfId="9167"/>
    <cellStyle name="Normal 24 6 3 4" xfId="7670"/>
    <cellStyle name="Normal 24 6 4" xfId="5430"/>
    <cellStyle name="Normal 24 6 4 2" xfId="9169"/>
    <cellStyle name="Normal 24 6 4 3" xfId="7672"/>
    <cellStyle name="Normal 24 6 5" xfId="9162"/>
    <cellStyle name="Normal 24 6 6" xfId="7665"/>
    <cellStyle name="Normal 24 7" xfId="5431"/>
    <cellStyle name="Normal 24 7 2" xfId="5432"/>
    <cellStyle name="Normal 24 7 2 2" xfId="5433"/>
    <cellStyle name="Normal 24 7 2 2 2" xfId="9172"/>
    <cellStyle name="Normal 24 7 2 2 3" xfId="7675"/>
    <cellStyle name="Normal 24 7 2 3" xfId="9171"/>
    <cellStyle name="Normal 24 7 2 4" xfId="7674"/>
    <cellStyle name="Normal 24 7 3" xfId="5434"/>
    <cellStyle name="Normal 24 7 3 2" xfId="9173"/>
    <cellStyle name="Normal 24 7 3 3" xfId="7676"/>
    <cellStyle name="Normal 24 7 4" xfId="9170"/>
    <cellStyle name="Normal 24 7 5" xfId="7673"/>
    <cellStyle name="Normal 24 8" xfId="5435"/>
    <cellStyle name="Normal 24 8 2" xfId="5436"/>
    <cellStyle name="Normal 24 8 2 2" xfId="9175"/>
    <cellStyle name="Normal 24 8 2 3" xfId="7678"/>
    <cellStyle name="Normal 24 8 3" xfId="9174"/>
    <cellStyle name="Normal 24 8 4" xfId="7677"/>
    <cellStyle name="Normal 24 9" xfId="5437"/>
    <cellStyle name="Normal 24 9 2" xfId="9176"/>
    <cellStyle name="Normal 24 9 3" xfId="7679"/>
    <cellStyle name="Normal 25" xfId="492"/>
    <cellStyle name="Normal 25 10" xfId="5439"/>
    <cellStyle name="Normal 25 10 2" xfId="9177"/>
    <cellStyle name="Normal 25 10 3" xfId="7680"/>
    <cellStyle name="Normal 25 11" xfId="5440"/>
    <cellStyle name="Normal 25 12" xfId="5438"/>
    <cellStyle name="Normal 25 2" xfId="5441"/>
    <cellStyle name="Normal 25 2 2" xfId="5442"/>
    <cellStyle name="Normal 25 2 2 2" xfId="5443"/>
    <cellStyle name="Normal 25 2 2 2 2" xfId="5444"/>
    <cellStyle name="Normal 25 2 2 2 2 2" xfId="9181"/>
    <cellStyle name="Normal 25 2 2 2 2 3" xfId="7684"/>
    <cellStyle name="Normal 25 2 2 2 3" xfId="9180"/>
    <cellStyle name="Normal 25 2 2 2 4" xfId="7683"/>
    <cellStyle name="Normal 25 2 2 3" xfId="5445"/>
    <cellStyle name="Normal 25 2 2 3 2" xfId="9182"/>
    <cellStyle name="Normal 25 2 2 3 3" xfId="7685"/>
    <cellStyle name="Normal 25 2 2 4" xfId="9179"/>
    <cellStyle name="Normal 25 2 2 5" xfId="7682"/>
    <cellStyle name="Normal 25 2 3" xfId="5446"/>
    <cellStyle name="Normal 25 2 3 2" xfId="5447"/>
    <cellStyle name="Normal 25 2 3 2 2" xfId="9184"/>
    <cellStyle name="Normal 25 2 3 2 3" xfId="7687"/>
    <cellStyle name="Normal 25 2 3 3" xfId="9183"/>
    <cellStyle name="Normal 25 2 3 4" xfId="7686"/>
    <cellStyle name="Normal 25 2 4" xfId="5448"/>
    <cellStyle name="Normal 25 2 4 2" xfId="9185"/>
    <cellStyle name="Normal 25 2 4 3" xfId="7688"/>
    <cellStyle name="Normal 25 2 5" xfId="5449"/>
    <cellStyle name="Normal 25 2 5 2" xfId="9186"/>
    <cellStyle name="Normal 25 2 5 3" xfId="7689"/>
    <cellStyle name="Normal 25 2 6" xfId="9178"/>
    <cellStyle name="Normal 25 2 7" xfId="7681"/>
    <cellStyle name="Normal 25 3" xfId="5450"/>
    <cellStyle name="Normal 25 3 2" xfId="5451"/>
    <cellStyle name="Normal 25 3 2 2" xfId="5452"/>
    <cellStyle name="Normal 25 3 2 2 2" xfId="5453"/>
    <cellStyle name="Normal 25 3 2 2 2 2" xfId="9190"/>
    <cellStyle name="Normal 25 3 2 2 2 3" xfId="7693"/>
    <cellStyle name="Normal 25 3 2 2 3" xfId="9189"/>
    <cellStyle name="Normal 25 3 2 2 4" xfId="7692"/>
    <cellStyle name="Normal 25 3 2 3" xfId="5454"/>
    <cellStyle name="Normal 25 3 2 3 2" xfId="9191"/>
    <cellStyle name="Normal 25 3 2 3 3" xfId="7694"/>
    <cellStyle name="Normal 25 3 2 4" xfId="9188"/>
    <cellStyle name="Normal 25 3 2 5" xfId="7691"/>
    <cellStyle name="Normal 25 3 3" xfId="5455"/>
    <cellStyle name="Normal 25 3 3 2" xfId="5456"/>
    <cellStyle name="Normal 25 3 3 2 2" xfId="9193"/>
    <cellStyle name="Normal 25 3 3 2 3" xfId="7696"/>
    <cellStyle name="Normal 25 3 3 3" xfId="9192"/>
    <cellStyle name="Normal 25 3 3 4" xfId="7695"/>
    <cellStyle name="Normal 25 3 4" xfId="5457"/>
    <cellStyle name="Normal 25 3 4 2" xfId="9194"/>
    <cellStyle name="Normal 25 3 4 3" xfId="7697"/>
    <cellStyle name="Normal 25 3 5" xfId="9187"/>
    <cellStyle name="Normal 25 3 6" xfId="7690"/>
    <cellStyle name="Normal 25 4" xfId="5458"/>
    <cellStyle name="Normal 25 4 2" xfId="5459"/>
    <cellStyle name="Normal 25 4 2 2" xfId="5460"/>
    <cellStyle name="Normal 25 4 2 2 2" xfId="5461"/>
    <cellStyle name="Normal 25 4 2 2 2 2" xfId="9198"/>
    <cellStyle name="Normal 25 4 2 2 2 3" xfId="7701"/>
    <cellStyle name="Normal 25 4 2 2 3" xfId="9197"/>
    <cellStyle name="Normal 25 4 2 2 4" xfId="7700"/>
    <cellStyle name="Normal 25 4 2 3" xfId="5462"/>
    <cellStyle name="Normal 25 4 2 3 2" xfId="9199"/>
    <cellStyle name="Normal 25 4 2 3 3" xfId="7702"/>
    <cellStyle name="Normal 25 4 2 4" xfId="9196"/>
    <cellStyle name="Normal 25 4 2 5" xfId="7699"/>
    <cellStyle name="Normal 25 4 3" xfId="5463"/>
    <cellStyle name="Normal 25 4 3 2" xfId="5464"/>
    <cellStyle name="Normal 25 4 3 2 2" xfId="9201"/>
    <cellStyle name="Normal 25 4 3 2 3" xfId="7704"/>
    <cellStyle name="Normal 25 4 3 3" xfId="9200"/>
    <cellStyle name="Normal 25 4 3 4" xfId="7703"/>
    <cellStyle name="Normal 25 4 4" xfId="5465"/>
    <cellStyle name="Normal 25 4 4 2" xfId="9202"/>
    <cellStyle name="Normal 25 4 4 3" xfId="7705"/>
    <cellStyle name="Normal 25 4 5" xfId="9195"/>
    <cellStyle name="Normal 25 4 6" xfId="7698"/>
    <cellStyle name="Normal 25 5" xfId="5466"/>
    <cellStyle name="Normal 25 5 2" xfId="5467"/>
    <cellStyle name="Normal 25 5 2 2" xfId="5468"/>
    <cellStyle name="Normal 25 5 2 2 2" xfId="5469"/>
    <cellStyle name="Normal 25 5 2 2 2 2" xfId="9206"/>
    <cellStyle name="Normal 25 5 2 2 2 3" xfId="7709"/>
    <cellStyle name="Normal 25 5 2 2 3" xfId="9205"/>
    <cellStyle name="Normal 25 5 2 2 4" xfId="7708"/>
    <cellStyle name="Normal 25 5 2 3" xfId="5470"/>
    <cellStyle name="Normal 25 5 2 3 2" xfId="9207"/>
    <cellStyle name="Normal 25 5 2 3 3" xfId="7710"/>
    <cellStyle name="Normal 25 5 2 4" xfId="9204"/>
    <cellStyle name="Normal 25 5 2 5" xfId="7707"/>
    <cellStyle name="Normal 25 5 3" xfId="5471"/>
    <cellStyle name="Normal 25 5 3 2" xfId="5472"/>
    <cellStyle name="Normal 25 5 3 2 2" xfId="9209"/>
    <cellStyle name="Normal 25 5 3 2 3" xfId="7712"/>
    <cellStyle name="Normal 25 5 3 3" xfId="9208"/>
    <cellStyle name="Normal 25 5 3 4" xfId="7711"/>
    <cellStyle name="Normal 25 5 4" xfId="5473"/>
    <cellStyle name="Normal 25 5 4 2" xfId="9210"/>
    <cellStyle name="Normal 25 5 4 3" xfId="7713"/>
    <cellStyle name="Normal 25 5 5" xfId="9203"/>
    <cellStyle name="Normal 25 5 6" xfId="7706"/>
    <cellStyle name="Normal 25 6" xfId="5474"/>
    <cellStyle name="Normal 25 6 2" xfId="5475"/>
    <cellStyle name="Normal 25 6 2 2" xfId="5476"/>
    <cellStyle name="Normal 25 6 2 2 2" xfId="5477"/>
    <cellStyle name="Normal 25 6 2 2 2 2" xfId="9214"/>
    <cellStyle name="Normal 25 6 2 2 2 3" xfId="7717"/>
    <cellStyle name="Normal 25 6 2 2 3" xfId="9213"/>
    <cellStyle name="Normal 25 6 2 2 4" xfId="7716"/>
    <cellStyle name="Normal 25 6 2 3" xfId="5478"/>
    <cellStyle name="Normal 25 6 2 3 2" xfId="9215"/>
    <cellStyle name="Normal 25 6 2 3 3" xfId="7718"/>
    <cellStyle name="Normal 25 6 2 4" xfId="9212"/>
    <cellStyle name="Normal 25 6 2 5" xfId="7715"/>
    <cellStyle name="Normal 25 6 3" xfId="5479"/>
    <cellStyle name="Normal 25 6 3 2" xfId="5480"/>
    <cellStyle name="Normal 25 6 3 2 2" xfId="9217"/>
    <cellStyle name="Normal 25 6 3 2 3" xfId="7720"/>
    <cellStyle name="Normal 25 6 3 3" xfId="9216"/>
    <cellStyle name="Normal 25 6 3 4" xfId="7719"/>
    <cellStyle name="Normal 25 6 4" xfId="5481"/>
    <cellStyle name="Normal 25 6 4 2" xfId="9218"/>
    <cellStyle name="Normal 25 6 4 3" xfId="7721"/>
    <cellStyle name="Normal 25 6 5" xfId="9211"/>
    <cellStyle name="Normal 25 6 6" xfId="7714"/>
    <cellStyle name="Normal 25 7" xfId="5482"/>
    <cellStyle name="Normal 25 7 2" xfId="5483"/>
    <cellStyle name="Normal 25 7 2 2" xfId="5484"/>
    <cellStyle name="Normal 25 7 2 2 2" xfId="9221"/>
    <cellStyle name="Normal 25 7 2 2 3" xfId="7724"/>
    <cellStyle name="Normal 25 7 2 3" xfId="9220"/>
    <cellStyle name="Normal 25 7 2 4" xfId="7723"/>
    <cellStyle name="Normal 25 7 3" xfId="5485"/>
    <cellStyle name="Normal 25 7 3 2" xfId="9222"/>
    <cellStyle name="Normal 25 7 3 3" xfId="7725"/>
    <cellStyle name="Normal 25 7 4" xfId="9219"/>
    <cellStyle name="Normal 25 7 5" xfId="7722"/>
    <cellStyle name="Normal 25 8" xfId="5486"/>
    <cellStyle name="Normal 25 8 2" xfId="5487"/>
    <cellStyle name="Normal 25 8 2 2" xfId="9224"/>
    <cellStyle name="Normal 25 8 2 3" xfId="7727"/>
    <cellStyle name="Normal 25 8 3" xfId="9223"/>
    <cellStyle name="Normal 25 8 4" xfId="7726"/>
    <cellStyle name="Normal 25 9" xfId="5488"/>
    <cellStyle name="Normal 25 9 2" xfId="9225"/>
    <cellStyle name="Normal 25 9 3" xfId="7728"/>
    <cellStyle name="Normal 26" xfId="738"/>
    <cellStyle name="Normal 26 10" xfId="5490"/>
    <cellStyle name="Normal 26 10 2" xfId="9226"/>
    <cellStyle name="Normal 26 10 3" xfId="7729"/>
    <cellStyle name="Normal 26 11" xfId="5491"/>
    <cellStyle name="Normal 26 12" xfId="5489"/>
    <cellStyle name="Normal 26 2" xfId="5492"/>
    <cellStyle name="Normal 26 2 2" xfId="5493"/>
    <cellStyle name="Normal 26 2 2 2" xfId="5494"/>
    <cellStyle name="Normal 26 2 2 2 2" xfId="5495"/>
    <cellStyle name="Normal 26 2 2 2 2 2" xfId="9230"/>
    <cellStyle name="Normal 26 2 2 2 2 3" xfId="7733"/>
    <cellStyle name="Normal 26 2 2 2 3" xfId="9229"/>
    <cellStyle name="Normal 26 2 2 2 4" xfId="7732"/>
    <cellStyle name="Normal 26 2 2 3" xfId="5496"/>
    <cellStyle name="Normal 26 2 2 3 2" xfId="9231"/>
    <cellStyle name="Normal 26 2 2 3 3" xfId="7734"/>
    <cellStyle name="Normal 26 2 2 4" xfId="9228"/>
    <cellStyle name="Normal 26 2 2 5" xfId="7731"/>
    <cellStyle name="Normal 26 2 3" xfId="5497"/>
    <cellStyle name="Normal 26 2 3 2" xfId="5498"/>
    <cellStyle name="Normal 26 2 3 2 2" xfId="9233"/>
    <cellStyle name="Normal 26 2 3 2 3" xfId="7736"/>
    <cellStyle name="Normal 26 2 3 3" xfId="9232"/>
    <cellStyle name="Normal 26 2 3 4" xfId="7735"/>
    <cellStyle name="Normal 26 2 4" xfId="5499"/>
    <cellStyle name="Normal 26 2 4 2" xfId="9234"/>
    <cellStyle name="Normal 26 2 4 3" xfId="7737"/>
    <cellStyle name="Normal 26 2 5" xfId="5500"/>
    <cellStyle name="Normal 26 2 5 2" xfId="9235"/>
    <cellStyle name="Normal 26 2 5 3" xfId="7738"/>
    <cellStyle name="Normal 26 2 6" xfId="9227"/>
    <cellStyle name="Normal 26 2 7" xfId="7730"/>
    <cellStyle name="Normal 26 3" xfId="5501"/>
    <cellStyle name="Normal 26 3 2" xfId="5502"/>
    <cellStyle name="Normal 26 3 2 2" xfId="5503"/>
    <cellStyle name="Normal 26 3 2 2 2" xfId="5504"/>
    <cellStyle name="Normal 26 3 2 2 2 2" xfId="9239"/>
    <cellStyle name="Normal 26 3 2 2 2 3" xfId="7742"/>
    <cellStyle name="Normal 26 3 2 2 3" xfId="9238"/>
    <cellStyle name="Normal 26 3 2 2 4" xfId="7741"/>
    <cellStyle name="Normal 26 3 2 3" xfId="5505"/>
    <cellStyle name="Normal 26 3 2 3 2" xfId="9240"/>
    <cellStyle name="Normal 26 3 2 3 3" xfId="7743"/>
    <cellStyle name="Normal 26 3 2 4" xfId="9237"/>
    <cellStyle name="Normal 26 3 2 5" xfId="7740"/>
    <cellStyle name="Normal 26 3 3" xfId="5506"/>
    <cellStyle name="Normal 26 3 3 2" xfId="5507"/>
    <cellStyle name="Normal 26 3 3 2 2" xfId="9242"/>
    <cellStyle name="Normal 26 3 3 2 3" xfId="7745"/>
    <cellStyle name="Normal 26 3 3 3" xfId="9241"/>
    <cellStyle name="Normal 26 3 3 4" xfId="7744"/>
    <cellStyle name="Normal 26 3 4" xfId="5508"/>
    <cellStyle name="Normal 26 3 4 2" xfId="9243"/>
    <cellStyle name="Normal 26 3 4 3" xfId="7746"/>
    <cellStyle name="Normal 26 3 5" xfId="9236"/>
    <cellStyle name="Normal 26 3 6" xfId="7739"/>
    <cellStyle name="Normal 26 4" xfId="5509"/>
    <cellStyle name="Normal 26 4 2" xfId="5510"/>
    <cellStyle name="Normal 26 4 2 2" xfId="5511"/>
    <cellStyle name="Normal 26 4 2 2 2" xfId="5512"/>
    <cellStyle name="Normal 26 4 2 2 2 2" xfId="9247"/>
    <cellStyle name="Normal 26 4 2 2 2 3" xfId="7750"/>
    <cellStyle name="Normal 26 4 2 2 3" xfId="9246"/>
    <cellStyle name="Normal 26 4 2 2 4" xfId="7749"/>
    <cellStyle name="Normal 26 4 2 3" xfId="5513"/>
    <cellStyle name="Normal 26 4 2 3 2" xfId="9248"/>
    <cellStyle name="Normal 26 4 2 3 3" xfId="7751"/>
    <cellStyle name="Normal 26 4 2 4" xfId="9245"/>
    <cellStyle name="Normal 26 4 2 5" xfId="7748"/>
    <cellStyle name="Normal 26 4 3" xfId="5514"/>
    <cellStyle name="Normal 26 4 3 2" xfId="5515"/>
    <cellStyle name="Normal 26 4 3 2 2" xfId="9250"/>
    <cellStyle name="Normal 26 4 3 2 3" xfId="7753"/>
    <cellStyle name="Normal 26 4 3 3" xfId="9249"/>
    <cellStyle name="Normal 26 4 3 4" xfId="7752"/>
    <cellStyle name="Normal 26 4 4" xfId="5516"/>
    <cellStyle name="Normal 26 4 4 2" xfId="9251"/>
    <cellStyle name="Normal 26 4 4 3" xfId="7754"/>
    <cellStyle name="Normal 26 4 5" xfId="9244"/>
    <cellStyle name="Normal 26 4 6" xfId="7747"/>
    <cellStyle name="Normal 26 5" xfId="5517"/>
    <cellStyle name="Normal 26 5 2" xfId="5518"/>
    <cellStyle name="Normal 26 5 2 2" xfId="5519"/>
    <cellStyle name="Normal 26 5 2 2 2" xfId="5520"/>
    <cellStyle name="Normal 26 5 2 2 2 2" xfId="9255"/>
    <cellStyle name="Normal 26 5 2 2 2 3" xfId="7758"/>
    <cellStyle name="Normal 26 5 2 2 3" xfId="9254"/>
    <cellStyle name="Normal 26 5 2 2 4" xfId="7757"/>
    <cellStyle name="Normal 26 5 2 3" xfId="5521"/>
    <cellStyle name="Normal 26 5 2 3 2" xfId="9256"/>
    <cellStyle name="Normal 26 5 2 3 3" xfId="7759"/>
    <cellStyle name="Normal 26 5 2 4" xfId="9253"/>
    <cellStyle name="Normal 26 5 2 5" xfId="7756"/>
    <cellStyle name="Normal 26 5 3" xfId="5522"/>
    <cellStyle name="Normal 26 5 3 2" xfId="5523"/>
    <cellStyle name="Normal 26 5 3 2 2" xfId="9258"/>
    <cellStyle name="Normal 26 5 3 2 3" xfId="7761"/>
    <cellStyle name="Normal 26 5 3 3" xfId="9257"/>
    <cellStyle name="Normal 26 5 3 4" xfId="7760"/>
    <cellStyle name="Normal 26 5 4" xfId="5524"/>
    <cellStyle name="Normal 26 5 4 2" xfId="9259"/>
    <cellStyle name="Normal 26 5 4 3" xfId="7762"/>
    <cellStyle name="Normal 26 5 5" xfId="9252"/>
    <cellStyle name="Normal 26 5 6" xfId="7755"/>
    <cellStyle name="Normal 26 6" xfId="5525"/>
    <cellStyle name="Normal 26 6 2" xfId="5526"/>
    <cellStyle name="Normal 26 6 2 2" xfId="5527"/>
    <cellStyle name="Normal 26 6 2 2 2" xfId="5528"/>
    <cellStyle name="Normal 26 6 2 2 2 2" xfId="9263"/>
    <cellStyle name="Normal 26 6 2 2 2 3" xfId="7766"/>
    <cellStyle name="Normal 26 6 2 2 3" xfId="9262"/>
    <cellStyle name="Normal 26 6 2 2 4" xfId="7765"/>
    <cellStyle name="Normal 26 6 2 3" xfId="5529"/>
    <cellStyle name="Normal 26 6 2 3 2" xfId="9264"/>
    <cellStyle name="Normal 26 6 2 3 3" xfId="7767"/>
    <cellStyle name="Normal 26 6 2 4" xfId="9261"/>
    <cellStyle name="Normal 26 6 2 5" xfId="7764"/>
    <cellStyle name="Normal 26 6 3" xfId="5530"/>
    <cellStyle name="Normal 26 6 3 2" xfId="5531"/>
    <cellStyle name="Normal 26 6 3 2 2" xfId="9266"/>
    <cellStyle name="Normal 26 6 3 2 3" xfId="7769"/>
    <cellStyle name="Normal 26 6 3 3" xfId="9265"/>
    <cellStyle name="Normal 26 6 3 4" xfId="7768"/>
    <cellStyle name="Normal 26 6 4" xfId="5532"/>
    <cellStyle name="Normal 26 6 4 2" xfId="9267"/>
    <cellStyle name="Normal 26 6 4 3" xfId="7770"/>
    <cellStyle name="Normal 26 6 5" xfId="9260"/>
    <cellStyle name="Normal 26 6 6" xfId="7763"/>
    <cellStyle name="Normal 26 7" xfId="5533"/>
    <cellStyle name="Normal 26 7 2" xfId="5534"/>
    <cellStyle name="Normal 26 7 2 2" xfId="5535"/>
    <cellStyle name="Normal 26 7 2 2 2" xfId="9270"/>
    <cellStyle name="Normal 26 7 2 2 3" xfId="7773"/>
    <cellStyle name="Normal 26 7 2 3" xfId="9269"/>
    <cellStyle name="Normal 26 7 2 4" xfId="7772"/>
    <cellStyle name="Normal 26 7 3" xfId="5536"/>
    <cellStyle name="Normal 26 7 3 2" xfId="9271"/>
    <cellStyle name="Normal 26 7 3 3" xfId="7774"/>
    <cellStyle name="Normal 26 7 4" xfId="9268"/>
    <cellStyle name="Normal 26 7 5" xfId="7771"/>
    <cellStyle name="Normal 26 8" xfId="5537"/>
    <cellStyle name="Normal 26 8 2" xfId="5538"/>
    <cellStyle name="Normal 26 8 2 2" xfId="9273"/>
    <cellStyle name="Normal 26 8 2 3" xfId="7776"/>
    <cellStyle name="Normal 26 8 3" xfId="9272"/>
    <cellStyle name="Normal 26 8 4" xfId="7775"/>
    <cellStyle name="Normal 26 9" xfId="5539"/>
    <cellStyle name="Normal 26 9 2" xfId="9274"/>
    <cellStyle name="Normal 26 9 3" xfId="7777"/>
    <cellStyle name="Normal 27" xfId="1051"/>
    <cellStyle name="Normal 27 2" xfId="1597"/>
    <cellStyle name="Normal 27 2 2" xfId="2188"/>
    <cellStyle name="Normal 27 2 3" xfId="2662"/>
    <cellStyle name="Normal 27 2 4" xfId="3136"/>
    <cellStyle name="Normal 27 2 5" xfId="5541"/>
    <cellStyle name="Normal 27 3" xfId="1876"/>
    <cellStyle name="Normal 27 4" xfId="2425"/>
    <cellStyle name="Normal 27 5" xfId="2899"/>
    <cellStyle name="Normal 27 6" xfId="3177"/>
    <cellStyle name="Normal 27 7" xfId="5540"/>
    <cellStyle name="Normal 28" xfId="1110"/>
    <cellStyle name="Normal 28 2" xfId="1641"/>
    <cellStyle name="Normal 28 2 2" xfId="5543"/>
    <cellStyle name="Normal 28 3" xfId="5542"/>
    <cellStyle name="Normal 29" xfId="3245"/>
    <cellStyle name="Normal 29 2" xfId="5545"/>
    <cellStyle name="Normal 29 3" xfId="5544"/>
    <cellStyle name="Normal 3" xfId="6"/>
    <cellStyle name="Normal 3 2" xfId="87"/>
    <cellStyle name="Normal 3 2 2" xfId="115"/>
    <cellStyle name="Normal 3 2 2 2" xfId="978"/>
    <cellStyle name="Normal 3 2 2 3" xfId="9711"/>
    <cellStyle name="Normal 3 2 3" xfId="493"/>
    <cellStyle name="Normal 3 2 3 2" xfId="5547"/>
    <cellStyle name="Normal 3 2 4" xfId="706"/>
    <cellStyle name="Normal 3 2 4 2" xfId="5548"/>
    <cellStyle name="Normal 3 2 5" xfId="5549"/>
    <cellStyle name="Normal 3 2 6" xfId="5550"/>
    <cellStyle name="Normal 3 2 7" xfId="5551"/>
    <cellStyle name="Normal 3 2 8" xfId="9706"/>
    <cellStyle name="Normal 3 3" xfId="88"/>
    <cellStyle name="Normal 3 3 2" xfId="494"/>
    <cellStyle name="Normal 3 3 2 2" xfId="1207"/>
    <cellStyle name="Normal 3 3 3" xfId="979"/>
    <cellStyle name="Normal 3 3 3 2" xfId="5552"/>
    <cellStyle name="Normal 3 4" xfId="112"/>
    <cellStyle name="Normal 3 4 2" xfId="495"/>
    <cellStyle name="Normal 3 4 3" xfId="707"/>
    <cellStyle name="Normal 3 4 3 2" xfId="1518"/>
    <cellStyle name="Normal 3 4 3 2 2" xfId="2130"/>
    <cellStyle name="Normal 3 4 3 2 3" xfId="2618"/>
    <cellStyle name="Normal 3 4 3 2 4" xfId="3092"/>
    <cellStyle name="Normal 3 4 3 3" xfId="1832"/>
    <cellStyle name="Normal 3 4 3 4" xfId="2381"/>
    <cellStyle name="Normal 3 4 3 5" xfId="2855"/>
    <cellStyle name="Normal 3 4 4" xfId="1208"/>
    <cellStyle name="Normal 3 4 5" xfId="5553"/>
    <cellStyle name="Normal 3 5" xfId="114"/>
    <cellStyle name="Normal 3 5 2" xfId="496"/>
    <cellStyle name="Normal 3 5 3" xfId="980"/>
    <cellStyle name="Normal 3 5 4" xfId="5554"/>
    <cellStyle name="Normal 3 6" xfId="57"/>
    <cellStyle name="Normal 3 6 2" xfId="5556"/>
    <cellStyle name="Normal 3 6 2 2" xfId="9275"/>
    <cellStyle name="Normal 3 6 2 3" xfId="7778"/>
    <cellStyle name="Normal 3 6 3" xfId="5555"/>
    <cellStyle name="Normal 3 7" xfId="3269"/>
    <cellStyle name="Normal 3 8" xfId="5546"/>
    <cellStyle name="Normal 3_HavelvacN2axjusakN3" xfId="497"/>
    <cellStyle name="Normal 30" xfId="3249"/>
    <cellStyle name="Normal 30 2" xfId="5558"/>
    <cellStyle name="Normal 30 3" xfId="5557"/>
    <cellStyle name="Normal 31" xfId="3250"/>
    <cellStyle name="Normal 31 2" xfId="5560"/>
    <cellStyle name="Normal 31 3" xfId="5559"/>
    <cellStyle name="Normal 32" xfId="3251"/>
    <cellStyle name="Normal 32 2" xfId="5562"/>
    <cellStyle name="Normal 32 3" xfId="5561"/>
    <cellStyle name="Normal 33" xfId="5563"/>
    <cellStyle name="Normal 33 2" xfId="5564"/>
    <cellStyle name="Normal 34" xfId="5565"/>
    <cellStyle name="Normal 34 10" xfId="5566"/>
    <cellStyle name="Normal 34 10 2" xfId="9277"/>
    <cellStyle name="Normal 34 10 3" xfId="7780"/>
    <cellStyle name="Normal 34 11" xfId="5567"/>
    <cellStyle name="Normal 34 12" xfId="9276"/>
    <cellStyle name="Normal 34 13" xfId="7779"/>
    <cellStyle name="Normal 34 2" xfId="5568"/>
    <cellStyle name="Normal 34 2 2" xfId="5569"/>
    <cellStyle name="Normal 34 2 2 2" xfId="5570"/>
    <cellStyle name="Normal 34 2 2 2 2" xfId="5571"/>
    <cellStyle name="Normal 34 2 2 2 2 2" xfId="9281"/>
    <cellStyle name="Normal 34 2 2 2 2 3" xfId="7784"/>
    <cellStyle name="Normal 34 2 2 2 3" xfId="9280"/>
    <cellStyle name="Normal 34 2 2 2 4" xfId="7783"/>
    <cellStyle name="Normal 34 2 2 3" xfId="5572"/>
    <cellStyle name="Normal 34 2 2 3 2" xfId="9282"/>
    <cellStyle name="Normal 34 2 2 3 3" xfId="7785"/>
    <cellStyle name="Normal 34 2 2 4" xfId="9279"/>
    <cellStyle name="Normal 34 2 2 5" xfId="7782"/>
    <cellStyle name="Normal 34 2 3" xfId="5573"/>
    <cellStyle name="Normal 34 2 3 2" xfId="5574"/>
    <cellStyle name="Normal 34 2 3 2 2" xfId="9284"/>
    <cellStyle name="Normal 34 2 3 2 3" xfId="7787"/>
    <cellStyle name="Normal 34 2 3 3" xfId="9283"/>
    <cellStyle name="Normal 34 2 3 4" xfId="7786"/>
    <cellStyle name="Normal 34 2 4" xfId="5575"/>
    <cellStyle name="Normal 34 2 4 2" xfId="9285"/>
    <cellStyle name="Normal 34 2 4 3" xfId="7788"/>
    <cellStyle name="Normal 34 2 5" xfId="5576"/>
    <cellStyle name="Normal 34 2 5 2" xfId="9286"/>
    <cellStyle name="Normal 34 2 5 3" xfId="7789"/>
    <cellStyle name="Normal 34 2 6" xfId="9278"/>
    <cellStyle name="Normal 34 2 7" xfId="7781"/>
    <cellStyle name="Normal 34 3" xfId="5577"/>
    <cellStyle name="Normal 34 3 2" xfId="5578"/>
    <cellStyle name="Normal 34 3 2 2" xfId="5579"/>
    <cellStyle name="Normal 34 3 2 2 2" xfId="5580"/>
    <cellStyle name="Normal 34 3 2 2 2 2" xfId="9290"/>
    <cellStyle name="Normal 34 3 2 2 2 3" xfId="7793"/>
    <cellStyle name="Normal 34 3 2 2 3" xfId="9289"/>
    <cellStyle name="Normal 34 3 2 2 4" xfId="7792"/>
    <cellStyle name="Normal 34 3 2 3" xfId="5581"/>
    <cellStyle name="Normal 34 3 2 3 2" xfId="9291"/>
    <cellStyle name="Normal 34 3 2 3 3" xfId="7794"/>
    <cellStyle name="Normal 34 3 2 4" xfId="9288"/>
    <cellStyle name="Normal 34 3 2 5" xfId="7791"/>
    <cellStyle name="Normal 34 3 3" xfId="5582"/>
    <cellStyle name="Normal 34 3 3 2" xfId="5583"/>
    <cellStyle name="Normal 34 3 3 2 2" xfId="9293"/>
    <cellStyle name="Normal 34 3 3 2 3" xfId="7796"/>
    <cellStyle name="Normal 34 3 3 3" xfId="9292"/>
    <cellStyle name="Normal 34 3 3 4" xfId="7795"/>
    <cellStyle name="Normal 34 3 4" xfId="5584"/>
    <cellStyle name="Normal 34 3 4 2" xfId="9294"/>
    <cellStyle name="Normal 34 3 4 3" xfId="7797"/>
    <cellStyle name="Normal 34 3 5" xfId="9287"/>
    <cellStyle name="Normal 34 3 6" xfId="7790"/>
    <cellStyle name="Normal 34 4" xfId="5585"/>
    <cellStyle name="Normal 34 4 2" xfId="5586"/>
    <cellStyle name="Normal 34 4 2 2" xfId="5587"/>
    <cellStyle name="Normal 34 4 2 2 2" xfId="5588"/>
    <cellStyle name="Normal 34 4 2 2 2 2" xfId="9298"/>
    <cellStyle name="Normal 34 4 2 2 2 3" xfId="7801"/>
    <cellStyle name="Normal 34 4 2 2 3" xfId="9297"/>
    <cellStyle name="Normal 34 4 2 2 4" xfId="7800"/>
    <cellStyle name="Normal 34 4 2 3" xfId="5589"/>
    <cellStyle name="Normal 34 4 2 3 2" xfId="9299"/>
    <cellStyle name="Normal 34 4 2 3 3" xfId="7802"/>
    <cellStyle name="Normal 34 4 2 4" xfId="9296"/>
    <cellStyle name="Normal 34 4 2 5" xfId="7799"/>
    <cellStyle name="Normal 34 4 3" xfId="5590"/>
    <cellStyle name="Normal 34 4 3 2" xfId="5591"/>
    <cellStyle name="Normal 34 4 3 2 2" xfId="9301"/>
    <cellStyle name="Normal 34 4 3 2 3" xfId="7804"/>
    <cellStyle name="Normal 34 4 3 3" xfId="9300"/>
    <cellStyle name="Normal 34 4 3 4" xfId="7803"/>
    <cellStyle name="Normal 34 4 4" xfId="5592"/>
    <cellStyle name="Normal 34 4 4 2" xfId="9302"/>
    <cellStyle name="Normal 34 4 4 3" xfId="7805"/>
    <cellStyle name="Normal 34 4 5" xfId="9295"/>
    <cellStyle name="Normal 34 4 6" xfId="7798"/>
    <cellStyle name="Normal 34 5" xfId="5593"/>
    <cellStyle name="Normal 34 5 2" xfId="5594"/>
    <cellStyle name="Normal 34 5 2 2" xfId="5595"/>
    <cellStyle name="Normal 34 5 2 2 2" xfId="5596"/>
    <cellStyle name="Normal 34 5 2 2 2 2" xfId="9306"/>
    <cellStyle name="Normal 34 5 2 2 2 3" xfId="7809"/>
    <cellStyle name="Normal 34 5 2 2 3" xfId="9305"/>
    <cellStyle name="Normal 34 5 2 2 4" xfId="7808"/>
    <cellStyle name="Normal 34 5 2 3" xfId="5597"/>
    <cellStyle name="Normal 34 5 2 3 2" xfId="9307"/>
    <cellStyle name="Normal 34 5 2 3 3" xfId="7810"/>
    <cellStyle name="Normal 34 5 2 4" xfId="9304"/>
    <cellStyle name="Normal 34 5 2 5" xfId="7807"/>
    <cellStyle name="Normal 34 5 3" xfId="5598"/>
    <cellStyle name="Normal 34 5 3 2" xfId="5599"/>
    <cellStyle name="Normal 34 5 3 2 2" xfId="9309"/>
    <cellStyle name="Normal 34 5 3 2 3" xfId="7812"/>
    <cellStyle name="Normal 34 5 3 3" xfId="9308"/>
    <cellStyle name="Normal 34 5 3 4" xfId="7811"/>
    <cellStyle name="Normal 34 5 4" xfId="5600"/>
    <cellStyle name="Normal 34 5 4 2" xfId="9310"/>
    <cellStyle name="Normal 34 5 4 3" xfId="7813"/>
    <cellStyle name="Normal 34 5 5" xfId="9303"/>
    <cellStyle name="Normal 34 5 6" xfId="7806"/>
    <cellStyle name="Normal 34 6" xfId="5601"/>
    <cellStyle name="Normal 34 6 2" xfId="5602"/>
    <cellStyle name="Normal 34 6 2 2" xfId="5603"/>
    <cellStyle name="Normal 34 6 2 2 2" xfId="5604"/>
    <cellStyle name="Normal 34 6 2 2 2 2" xfId="9314"/>
    <cellStyle name="Normal 34 6 2 2 2 3" xfId="7817"/>
    <cellStyle name="Normal 34 6 2 2 3" xfId="9313"/>
    <cellStyle name="Normal 34 6 2 2 4" xfId="7816"/>
    <cellStyle name="Normal 34 6 2 3" xfId="5605"/>
    <cellStyle name="Normal 34 6 2 3 2" xfId="9315"/>
    <cellStyle name="Normal 34 6 2 3 3" xfId="7818"/>
    <cellStyle name="Normal 34 6 2 4" xfId="9312"/>
    <cellStyle name="Normal 34 6 2 5" xfId="7815"/>
    <cellStyle name="Normal 34 6 3" xfId="5606"/>
    <cellStyle name="Normal 34 6 3 2" xfId="5607"/>
    <cellStyle name="Normal 34 6 3 2 2" xfId="9317"/>
    <cellStyle name="Normal 34 6 3 2 3" xfId="7820"/>
    <cellStyle name="Normal 34 6 3 3" xfId="9316"/>
    <cellStyle name="Normal 34 6 3 4" xfId="7819"/>
    <cellStyle name="Normal 34 6 4" xfId="5608"/>
    <cellStyle name="Normal 34 6 4 2" xfId="9318"/>
    <cellStyle name="Normal 34 6 4 3" xfId="7821"/>
    <cellStyle name="Normal 34 6 5" xfId="9311"/>
    <cellStyle name="Normal 34 6 6" xfId="7814"/>
    <cellStyle name="Normal 34 7" xfId="5609"/>
    <cellStyle name="Normal 34 7 2" xfId="5610"/>
    <cellStyle name="Normal 34 7 2 2" xfId="5611"/>
    <cellStyle name="Normal 34 7 2 2 2" xfId="9321"/>
    <cellStyle name="Normal 34 7 2 2 3" xfId="7824"/>
    <cellStyle name="Normal 34 7 2 3" xfId="9320"/>
    <cellStyle name="Normal 34 7 2 4" xfId="7823"/>
    <cellStyle name="Normal 34 7 3" xfId="5612"/>
    <cellStyle name="Normal 34 7 3 2" xfId="9322"/>
    <cellStyle name="Normal 34 7 3 3" xfId="7825"/>
    <cellStyle name="Normal 34 7 4" xfId="9319"/>
    <cellStyle name="Normal 34 7 5" xfId="7822"/>
    <cellStyle name="Normal 34 8" xfId="5613"/>
    <cellStyle name="Normal 34 8 2" xfId="5614"/>
    <cellStyle name="Normal 34 8 2 2" xfId="9324"/>
    <cellStyle name="Normal 34 8 2 3" xfId="7827"/>
    <cellStyle name="Normal 34 8 3" xfId="9323"/>
    <cellStyle name="Normal 34 8 4" xfId="7826"/>
    <cellStyle name="Normal 34 9" xfId="5615"/>
    <cellStyle name="Normal 34 9 2" xfId="9325"/>
    <cellStyle name="Normal 34 9 3" xfId="7828"/>
    <cellStyle name="Normal 35" xfId="498"/>
    <cellStyle name="Normal 35 2" xfId="5617"/>
    <cellStyle name="Normal 35 3" xfId="9326"/>
    <cellStyle name="Normal 35 4" xfId="7829"/>
    <cellStyle name="Normal 35 5" xfId="5616"/>
    <cellStyle name="Normal 354" xfId="9700"/>
    <cellStyle name="Normal 36" xfId="5618"/>
    <cellStyle name="Normal 36 2" xfId="5619"/>
    <cellStyle name="Normal 37" xfId="5620"/>
    <cellStyle name="Normal 37 2" xfId="5621"/>
    <cellStyle name="Normal 374" xfId="499"/>
    <cellStyle name="Normal 374 2" xfId="500"/>
    <cellStyle name="Normal 38" xfId="5622"/>
    <cellStyle name="Normal 38 2" xfId="5623"/>
    <cellStyle name="Normal 39" xfId="5624"/>
    <cellStyle name="Normal 39 2" xfId="5625"/>
    <cellStyle name="Normal 4" xfId="3"/>
    <cellStyle name="Normal 4 2" xfId="113"/>
    <cellStyle name="Normal 4 2 2" xfId="119"/>
    <cellStyle name="Normal 4 2 2 2" xfId="502"/>
    <cellStyle name="Normal 4 2 2 3" xfId="981"/>
    <cellStyle name="Normal 4 2 2 4" xfId="5627"/>
    <cellStyle name="Normal 4 2 3" xfId="709"/>
    <cellStyle name="Normal 4 2 3 2" xfId="1520"/>
    <cellStyle name="Normal 4 2 3 2 2" xfId="2131"/>
    <cellStyle name="Normal 4 2 3 2 3" xfId="2619"/>
    <cellStyle name="Normal 4 2 3 2 4" xfId="3093"/>
    <cellStyle name="Normal 4 2 3 3" xfId="1833"/>
    <cellStyle name="Normal 4 2 3 4" xfId="2382"/>
    <cellStyle name="Normal 4 2 3 5" xfId="2856"/>
    <cellStyle name="Normal 4 2 3 6" xfId="5628"/>
    <cellStyle name="Normal 4 2 4" xfId="824"/>
    <cellStyle name="Normal 4 2 4 2" xfId="5629"/>
    <cellStyle name="Normal 4 2 5" xfId="5626"/>
    <cellStyle name="Normal 4 3" xfId="65"/>
    <cellStyle name="Normal 4 3 2" xfId="503"/>
    <cellStyle name="Normal 4 3 2 2" xfId="5631"/>
    <cellStyle name="Normal 4 3 3" xfId="825"/>
    <cellStyle name="Normal 4 3 3 2" xfId="5632"/>
    <cellStyle name="Normal 4 3 4" xfId="982"/>
    <cellStyle name="Normal 4 3 4 2" xfId="9327"/>
    <cellStyle name="Normal 4 3 5" xfId="1319"/>
    <cellStyle name="Normal 4 3 5 2" xfId="1951"/>
    <cellStyle name="Normal 4 3 5 3" xfId="2500"/>
    <cellStyle name="Normal 4 3 5 4" xfId="2974"/>
    <cellStyle name="Normal 4 3 5 5" xfId="7830"/>
    <cellStyle name="Normal 4 3 6" xfId="1714"/>
    <cellStyle name="Normal 4 3 7" xfId="2263"/>
    <cellStyle name="Normal 4 3 8" xfId="2737"/>
    <cellStyle name="Normal 4 3 9" xfId="5630"/>
    <cellStyle name="Normal 4 4" xfId="170"/>
    <cellStyle name="Normal 4 4 2" xfId="5634"/>
    <cellStyle name="Normal 4 4 3" xfId="5635"/>
    <cellStyle name="Normal 4 4 4" xfId="5633"/>
    <cellStyle name="Normal 4 5" xfId="501"/>
    <cellStyle name="Normal 4 5 2" xfId="5636"/>
    <cellStyle name="Normal 4 6" xfId="708"/>
    <cellStyle name="Normal 4 6 2" xfId="1519"/>
    <cellStyle name="Normal 4 7" xfId="823"/>
    <cellStyle name="Normal 4 8" xfId="3242"/>
    <cellStyle name="Normal 4 9" xfId="3270"/>
    <cellStyle name="Normal 4_01.07.15Վերաբաշխումների ցուցակ" xfId="983"/>
    <cellStyle name="Normal 40" xfId="5637"/>
    <cellStyle name="Normal 40 2" xfId="5638"/>
    <cellStyle name="Normal 41" xfId="5639"/>
    <cellStyle name="Normal 41 2" xfId="5640"/>
    <cellStyle name="Normal 41 3" xfId="5641"/>
    <cellStyle name="Normal 42" xfId="5642"/>
    <cellStyle name="Normal 42 2" xfId="5643"/>
    <cellStyle name="Normal 42 3" xfId="5644"/>
    <cellStyle name="Normal 43" xfId="5645"/>
    <cellStyle name="Normal 43 2" xfId="5646"/>
    <cellStyle name="Normal 43 2 2" xfId="5647"/>
    <cellStyle name="Normal 43 2 2 2" xfId="5648"/>
    <cellStyle name="Normal 43 2 2 2 2" xfId="5649"/>
    <cellStyle name="Normal 43 2 2 2 2 2" xfId="9331"/>
    <cellStyle name="Normal 43 2 2 2 2 3" xfId="7834"/>
    <cellStyle name="Normal 43 2 2 2 3" xfId="9330"/>
    <cellStyle name="Normal 43 2 2 2 4" xfId="7833"/>
    <cellStyle name="Normal 43 2 2 3" xfId="5650"/>
    <cellStyle name="Normal 43 2 2 3 2" xfId="9332"/>
    <cellStyle name="Normal 43 2 2 3 3" xfId="7835"/>
    <cellStyle name="Normal 43 2 2 4" xfId="9329"/>
    <cellStyle name="Normal 43 2 2 5" xfId="7832"/>
    <cellStyle name="Normal 43 2 3" xfId="5651"/>
    <cellStyle name="Normal 43 2 3 2" xfId="5652"/>
    <cellStyle name="Normal 43 2 3 2 2" xfId="9334"/>
    <cellStyle name="Normal 43 2 3 2 3" xfId="7837"/>
    <cellStyle name="Normal 43 2 3 3" xfId="9333"/>
    <cellStyle name="Normal 43 2 3 4" xfId="7836"/>
    <cellStyle name="Normal 43 2 4" xfId="5653"/>
    <cellStyle name="Normal 43 2 4 2" xfId="9335"/>
    <cellStyle name="Normal 43 2 4 3" xfId="7838"/>
    <cellStyle name="Normal 43 2 5" xfId="9328"/>
    <cellStyle name="Normal 43 2 6" xfId="7831"/>
    <cellStyle name="Normal 43 3" xfId="5654"/>
    <cellStyle name="Normal 43 3 2" xfId="5655"/>
    <cellStyle name="Normal 43 3 2 2" xfId="5656"/>
    <cellStyle name="Normal 43 3 2 2 2" xfId="5657"/>
    <cellStyle name="Normal 43 3 2 2 2 2" xfId="9339"/>
    <cellStyle name="Normal 43 3 2 2 2 3" xfId="7842"/>
    <cellStyle name="Normal 43 3 2 2 3" xfId="9338"/>
    <cellStyle name="Normal 43 3 2 2 4" xfId="7841"/>
    <cellStyle name="Normal 43 3 2 3" xfId="5658"/>
    <cellStyle name="Normal 43 3 2 3 2" xfId="9340"/>
    <cellStyle name="Normal 43 3 2 3 3" xfId="7843"/>
    <cellStyle name="Normal 43 3 2 4" xfId="9337"/>
    <cellStyle name="Normal 43 3 2 5" xfId="7840"/>
    <cellStyle name="Normal 43 3 3" xfId="5659"/>
    <cellStyle name="Normal 43 3 3 2" xfId="5660"/>
    <cellStyle name="Normal 43 3 3 2 2" xfId="9342"/>
    <cellStyle name="Normal 43 3 3 2 3" xfId="7845"/>
    <cellStyle name="Normal 43 3 3 3" xfId="9341"/>
    <cellStyle name="Normal 43 3 3 4" xfId="7844"/>
    <cellStyle name="Normal 43 3 4" xfId="5661"/>
    <cellStyle name="Normal 43 3 4 2" xfId="9343"/>
    <cellStyle name="Normal 43 3 4 3" xfId="7846"/>
    <cellStyle name="Normal 43 3 5" xfId="9336"/>
    <cellStyle name="Normal 43 3 6" xfId="7839"/>
    <cellStyle name="Normal 43 4" xfId="5662"/>
    <cellStyle name="Normal 43 5" xfId="5663"/>
    <cellStyle name="Normal 43 5 2" xfId="5664"/>
    <cellStyle name="Normal 43 5 2 2" xfId="5665"/>
    <cellStyle name="Normal 43 5 2 2 2" xfId="9346"/>
    <cellStyle name="Normal 43 5 2 2 3" xfId="7849"/>
    <cellStyle name="Normal 43 5 2 3" xfId="9345"/>
    <cellStyle name="Normal 43 5 2 4" xfId="7848"/>
    <cellStyle name="Normal 43 5 3" xfId="5666"/>
    <cellStyle name="Normal 43 5 3 2" xfId="9347"/>
    <cellStyle name="Normal 43 5 3 3" xfId="7850"/>
    <cellStyle name="Normal 43 5 4" xfId="9344"/>
    <cellStyle name="Normal 43 5 5" xfId="7847"/>
    <cellStyle name="Normal 43 6" xfId="5667"/>
    <cellStyle name="Normal 43 6 2" xfId="5668"/>
    <cellStyle name="Normal 43 6 2 2" xfId="9348"/>
    <cellStyle name="Normal 43 6 2 3" xfId="7851"/>
    <cellStyle name="Normal 43 6 3" xfId="5669"/>
    <cellStyle name="Normal 43 6 3 2" xfId="9349"/>
    <cellStyle name="Normal 43 6 3 3" xfId="7852"/>
    <cellStyle name="Normal 43 7" xfId="5670"/>
    <cellStyle name="Normal 43 7 2" xfId="9350"/>
    <cellStyle name="Normal 43 7 3" xfId="7853"/>
    <cellStyle name="Normal 43 8" xfId="5671"/>
    <cellStyle name="Normal 44" xfId="5672"/>
    <cellStyle name="Normal 44 2" xfId="5673"/>
    <cellStyle name="Normal 44 2 2" xfId="5674"/>
    <cellStyle name="Normal 44 2 2 2" xfId="5675"/>
    <cellStyle name="Normal 44 2 2 2 2" xfId="5676"/>
    <cellStyle name="Normal 44 2 2 2 2 2" xfId="9354"/>
    <cellStyle name="Normal 44 2 2 2 2 3" xfId="7857"/>
    <cellStyle name="Normal 44 2 2 2 3" xfId="9353"/>
    <cellStyle name="Normal 44 2 2 2 4" xfId="7856"/>
    <cellStyle name="Normal 44 2 2 3" xfId="5677"/>
    <cellStyle name="Normal 44 2 2 3 2" xfId="9355"/>
    <cellStyle name="Normal 44 2 2 3 3" xfId="7858"/>
    <cellStyle name="Normal 44 2 2 4" xfId="9352"/>
    <cellStyle name="Normal 44 2 2 5" xfId="7855"/>
    <cellStyle name="Normal 44 2 3" xfId="5678"/>
    <cellStyle name="Normal 44 2 3 2" xfId="5679"/>
    <cellStyle name="Normal 44 2 3 2 2" xfId="9357"/>
    <cellStyle name="Normal 44 2 3 2 3" xfId="7860"/>
    <cellStyle name="Normal 44 2 3 3" xfId="9356"/>
    <cellStyle name="Normal 44 2 3 4" xfId="7859"/>
    <cellStyle name="Normal 44 2 4" xfId="5680"/>
    <cellStyle name="Normal 44 2 4 2" xfId="9358"/>
    <cellStyle name="Normal 44 2 4 3" xfId="7861"/>
    <cellStyle name="Normal 44 2 5" xfId="9351"/>
    <cellStyle name="Normal 44 2 6" xfId="7854"/>
    <cellStyle name="Normal 44 3" xfId="5681"/>
    <cellStyle name="Normal 44 3 2" xfId="5682"/>
    <cellStyle name="Normal 44 3 2 2" xfId="5683"/>
    <cellStyle name="Normal 44 3 2 2 2" xfId="5684"/>
    <cellStyle name="Normal 44 3 2 2 2 2" xfId="9362"/>
    <cellStyle name="Normal 44 3 2 2 2 3" xfId="7865"/>
    <cellStyle name="Normal 44 3 2 2 3" xfId="9361"/>
    <cellStyle name="Normal 44 3 2 2 4" xfId="7864"/>
    <cellStyle name="Normal 44 3 2 3" xfId="5685"/>
    <cellStyle name="Normal 44 3 2 3 2" xfId="9363"/>
    <cellStyle name="Normal 44 3 2 3 3" xfId="7866"/>
    <cellStyle name="Normal 44 3 2 4" xfId="9360"/>
    <cellStyle name="Normal 44 3 2 5" xfId="7863"/>
    <cellStyle name="Normal 44 3 3" xfId="5686"/>
    <cellStyle name="Normal 44 3 3 2" xfId="5687"/>
    <cellStyle name="Normal 44 3 3 2 2" xfId="9365"/>
    <cellStyle name="Normal 44 3 3 2 3" xfId="7868"/>
    <cellStyle name="Normal 44 3 3 3" xfId="9364"/>
    <cellStyle name="Normal 44 3 3 4" xfId="7867"/>
    <cellStyle name="Normal 44 3 4" xfId="5688"/>
    <cellStyle name="Normal 44 3 4 2" xfId="9366"/>
    <cellStyle name="Normal 44 3 4 3" xfId="7869"/>
    <cellStyle name="Normal 44 3 5" xfId="9359"/>
    <cellStyle name="Normal 44 3 6" xfId="7862"/>
    <cellStyle name="Normal 44 4" xfId="5689"/>
    <cellStyle name="Normal 44 5" xfId="5690"/>
    <cellStyle name="Normal 44 5 2" xfId="5691"/>
    <cellStyle name="Normal 44 5 2 2" xfId="5692"/>
    <cellStyle name="Normal 44 5 2 2 2" xfId="9369"/>
    <cellStyle name="Normal 44 5 2 2 3" xfId="7872"/>
    <cellStyle name="Normal 44 5 2 3" xfId="9368"/>
    <cellStyle name="Normal 44 5 2 4" xfId="7871"/>
    <cellStyle name="Normal 44 5 3" xfId="5693"/>
    <cellStyle name="Normal 44 5 3 2" xfId="9370"/>
    <cellStyle name="Normal 44 5 3 3" xfId="7873"/>
    <cellStyle name="Normal 44 5 4" xfId="9367"/>
    <cellStyle name="Normal 44 5 5" xfId="7870"/>
    <cellStyle name="Normal 44 6" xfId="5694"/>
    <cellStyle name="Normal 44 6 2" xfId="5695"/>
    <cellStyle name="Normal 44 6 2 2" xfId="9371"/>
    <cellStyle name="Normal 44 6 2 3" xfId="7874"/>
    <cellStyle name="Normal 44 6 3" xfId="5696"/>
    <cellStyle name="Normal 44 6 3 2" xfId="9372"/>
    <cellStyle name="Normal 44 6 3 3" xfId="7875"/>
    <cellStyle name="Normal 44 7" xfId="5697"/>
    <cellStyle name="Normal 44 7 2" xfId="9373"/>
    <cellStyle name="Normal 44 7 3" xfId="7876"/>
    <cellStyle name="Normal 44 8" xfId="5698"/>
    <cellStyle name="Normal 45" xfId="5699"/>
    <cellStyle name="Normal 45 2" xfId="5700"/>
    <cellStyle name="Normal 45 2 2" xfId="5701"/>
    <cellStyle name="Normal 45 2 2 2" xfId="5702"/>
    <cellStyle name="Normal 45 2 2 2 2" xfId="5703"/>
    <cellStyle name="Normal 45 2 2 2 2 2" xfId="9377"/>
    <cellStyle name="Normal 45 2 2 2 2 3" xfId="7880"/>
    <cellStyle name="Normal 45 2 2 2 3" xfId="9376"/>
    <cellStyle name="Normal 45 2 2 2 4" xfId="7879"/>
    <cellStyle name="Normal 45 2 2 3" xfId="5704"/>
    <cellStyle name="Normal 45 2 2 3 2" xfId="9378"/>
    <cellStyle name="Normal 45 2 2 3 3" xfId="7881"/>
    <cellStyle name="Normal 45 2 2 4" xfId="9375"/>
    <cellStyle name="Normal 45 2 2 5" xfId="7878"/>
    <cellStyle name="Normal 45 2 3" xfId="5705"/>
    <cellStyle name="Normal 45 2 3 2" xfId="5706"/>
    <cellStyle name="Normal 45 2 3 2 2" xfId="9380"/>
    <cellStyle name="Normal 45 2 3 2 3" xfId="7883"/>
    <cellStyle name="Normal 45 2 3 3" xfId="9379"/>
    <cellStyle name="Normal 45 2 3 4" xfId="7882"/>
    <cellStyle name="Normal 45 2 4" xfId="5707"/>
    <cellStyle name="Normal 45 2 4 2" xfId="9381"/>
    <cellStyle name="Normal 45 2 4 3" xfId="7884"/>
    <cellStyle name="Normal 45 2 5" xfId="9374"/>
    <cellStyle name="Normal 45 2 6" xfId="7877"/>
    <cellStyle name="Normal 45 3" xfId="5708"/>
    <cellStyle name="Normal 45 3 2" xfId="5709"/>
    <cellStyle name="Normal 45 3 2 2" xfId="5710"/>
    <cellStyle name="Normal 45 3 2 2 2" xfId="5711"/>
    <cellStyle name="Normal 45 3 2 2 2 2" xfId="9385"/>
    <cellStyle name="Normal 45 3 2 2 2 3" xfId="7888"/>
    <cellStyle name="Normal 45 3 2 2 3" xfId="9384"/>
    <cellStyle name="Normal 45 3 2 2 4" xfId="7887"/>
    <cellStyle name="Normal 45 3 2 3" xfId="5712"/>
    <cellStyle name="Normal 45 3 2 3 2" xfId="9386"/>
    <cellStyle name="Normal 45 3 2 3 3" xfId="7889"/>
    <cellStyle name="Normal 45 3 2 4" xfId="9383"/>
    <cellStyle name="Normal 45 3 2 5" xfId="7886"/>
    <cellStyle name="Normal 45 3 3" xfId="5713"/>
    <cellStyle name="Normal 45 3 3 2" xfId="5714"/>
    <cellStyle name="Normal 45 3 3 2 2" xfId="9388"/>
    <cellStyle name="Normal 45 3 3 2 3" xfId="7891"/>
    <cellStyle name="Normal 45 3 3 3" xfId="9387"/>
    <cellStyle name="Normal 45 3 3 4" xfId="7890"/>
    <cellStyle name="Normal 45 3 4" xfId="5715"/>
    <cellStyle name="Normal 45 3 4 2" xfId="9389"/>
    <cellStyle name="Normal 45 3 4 3" xfId="7892"/>
    <cellStyle name="Normal 45 3 5" xfId="9382"/>
    <cellStyle name="Normal 45 3 6" xfId="7885"/>
    <cellStyle name="Normal 45 4" xfId="5716"/>
    <cellStyle name="Normal 45 5" xfId="5717"/>
    <cellStyle name="Normal 45 5 2" xfId="5718"/>
    <cellStyle name="Normal 45 5 2 2" xfId="5719"/>
    <cellStyle name="Normal 45 5 2 2 2" xfId="9392"/>
    <cellStyle name="Normal 45 5 2 2 3" xfId="7895"/>
    <cellStyle name="Normal 45 5 2 3" xfId="9391"/>
    <cellStyle name="Normal 45 5 2 4" xfId="7894"/>
    <cellStyle name="Normal 45 5 3" xfId="5720"/>
    <cellStyle name="Normal 45 5 3 2" xfId="9393"/>
    <cellStyle name="Normal 45 5 3 3" xfId="7896"/>
    <cellStyle name="Normal 45 5 4" xfId="9390"/>
    <cellStyle name="Normal 45 5 5" xfId="7893"/>
    <cellStyle name="Normal 45 6" xfId="5721"/>
    <cellStyle name="Normal 45 6 2" xfId="5722"/>
    <cellStyle name="Normal 45 6 2 2" xfId="9394"/>
    <cellStyle name="Normal 45 6 2 3" xfId="7897"/>
    <cellStyle name="Normal 45 6 3" xfId="5723"/>
    <cellStyle name="Normal 45 6 3 2" xfId="9395"/>
    <cellStyle name="Normal 45 6 3 3" xfId="7898"/>
    <cellStyle name="Normal 45 7" xfId="5724"/>
    <cellStyle name="Normal 45 7 2" xfId="9396"/>
    <cellStyle name="Normal 45 7 3" xfId="7899"/>
    <cellStyle name="Normal 45 8" xfId="5725"/>
    <cellStyle name="Normal 46" xfId="5726"/>
    <cellStyle name="Normal 46 2" xfId="5727"/>
    <cellStyle name="Normal 46 2 2" xfId="5728"/>
    <cellStyle name="Normal 46 2 2 2" xfId="5729"/>
    <cellStyle name="Normal 46 2 2 2 2" xfId="5730"/>
    <cellStyle name="Normal 46 2 2 2 2 2" xfId="9400"/>
    <cellStyle name="Normal 46 2 2 2 2 3" xfId="7903"/>
    <cellStyle name="Normal 46 2 2 2 3" xfId="9399"/>
    <cellStyle name="Normal 46 2 2 2 4" xfId="7902"/>
    <cellStyle name="Normal 46 2 2 3" xfId="5731"/>
    <cellStyle name="Normal 46 2 2 3 2" xfId="9401"/>
    <cellStyle name="Normal 46 2 2 3 3" xfId="7904"/>
    <cellStyle name="Normal 46 2 2 4" xfId="9398"/>
    <cellStyle name="Normal 46 2 2 5" xfId="7901"/>
    <cellStyle name="Normal 46 2 3" xfId="5732"/>
    <cellStyle name="Normal 46 2 3 2" xfId="5733"/>
    <cellStyle name="Normal 46 2 3 2 2" xfId="9403"/>
    <cellStyle name="Normal 46 2 3 2 3" xfId="7906"/>
    <cellStyle name="Normal 46 2 3 3" xfId="9402"/>
    <cellStyle name="Normal 46 2 3 4" xfId="7905"/>
    <cellStyle name="Normal 46 2 4" xfId="5734"/>
    <cellStyle name="Normal 46 2 4 2" xfId="9404"/>
    <cellStyle name="Normal 46 2 4 3" xfId="7907"/>
    <cellStyle name="Normal 46 2 5" xfId="9397"/>
    <cellStyle name="Normal 46 2 6" xfId="7900"/>
    <cellStyle name="Normal 46 3" xfId="5735"/>
    <cellStyle name="Normal 46 3 2" xfId="5736"/>
    <cellStyle name="Normal 46 3 2 2" xfId="5737"/>
    <cellStyle name="Normal 46 3 2 2 2" xfId="5738"/>
    <cellStyle name="Normal 46 3 2 2 2 2" xfId="9408"/>
    <cellStyle name="Normal 46 3 2 2 2 3" xfId="7911"/>
    <cellStyle name="Normal 46 3 2 2 3" xfId="9407"/>
    <cellStyle name="Normal 46 3 2 2 4" xfId="7910"/>
    <cellStyle name="Normal 46 3 2 3" xfId="5739"/>
    <cellStyle name="Normal 46 3 2 3 2" xfId="9409"/>
    <cellStyle name="Normal 46 3 2 3 3" xfId="7912"/>
    <cellStyle name="Normal 46 3 2 4" xfId="9406"/>
    <cellStyle name="Normal 46 3 2 5" xfId="7909"/>
    <cellStyle name="Normal 46 3 3" xfId="5740"/>
    <cellStyle name="Normal 46 3 3 2" xfId="5741"/>
    <cellStyle name="Normal 46 3 3 2 2" xfId="9411"/>
    <cellStyle name="Normal 46 3 3 2 3" xfId="7914"/>
    <cellStyle name="Normal 46 3 3 3" xfId="9410"/>
    <cellStyle name="Normal 46 3 3 4" xfId="7913"/>
    <cellStyle name="Normal 46 3 4" xfId="5742"/>
    <cellStyle name="Normal 46 3 4 2" xfId="9412"/>
    <cellStyle name="Normal 46 3 4 3" xfId="7915"/>
    <cellStyle name="Normal 46 3 5" xfId="9405"/>
    <cellStyle name="Normal 46 3 6" xfId="7908"/>
    <cellStyle name="Normal 46 4" xfId="5743"/>
    <cellStyle name="Normal 46 5" xfId="5744"/>
    <cellStyle name="Normal 46 5 2" xfId="5745"/>
    <cellStyle name="Normal 46 5 2 2" xfId="5746"/>
    <cellStyle name="Normal 46 5 2 2 2" xfId="9415"/>
    <cellStyle name="Normal 46 5 2 2 3" xfId="7918"/>
    <cellStyle name="Normal 46 5 2 3" xfId="9414"/>
    <cellStyle name="Normal 46 5 2 4" xfId="7917"/>
    <cellStyle name="Normal 46 5 3" xfId="5747"/>
    <cellStyle name="Normal 46 5 3 2" xfId="9416"/>
    <cellStyle name="Normal 46 5 3 3" xfId="7919"/>
    <cellStyle name="Normal 46 5 4" xfId="9413"/>
    <cellStyle name="Normal 46 5 5" xfId="7916"/>
    <cellStyle name="Normal 46 6" xfId="5748"/>
    <cellStyle name="Normal 46 6 2" xfId="5749"/>
    <cellStyle name="Normal 46 6 2 2" xfId="9417"/>
    <cellStyle name="Normal 46 6 2 3" xfId="7920"/>
    <cellStyle name="Normal 46 6 3" xfId="5750"/>
    <cellStyle name="Normal 46 6 3 2" xfId="9418"/>
    <cellStyle name="Normal 46 6 3 3" xfId="7921"/>
    <cellStyle name="Normal 46 7" xfId="5751"/>
    <cellStyle name="Normal 46 7 2" xfId="9419"/>
    <cellStyle name="Normal 46 7 3" xfId="7922"/>
    <cellStyle name="Normal 46 8" xfId="5752"/>
    <cellStyle name="Normal 47" xfId="5753"/>
    <cellStyle name="Normal 47 2" xfId="5754"/>
    <cellStyle name="Normal 47 2 2" xfId="5755"/>
    <cellStyle name="Normal 47 2 2 2" xfId="5756"/>
    <cellStyle name="Normal 47 2 2 2 2" xfId="5757"/>
    <cellStyle name="Normal 47 2 2 2 2 2" xfId="9423"/>
    <cellStyle name="Normal 47 2 2 2 2 3" xfId="7926"/>
    <cellStyle name="Normal 47 2 2 2 3" xfId="9422"/>
    <cellStyle name="Normal 47 2 2 2 4" xfId="7925"/>
    <cellStyle name="Normal 47 2 2 3" xfId="5758"/>
    <cellStyle name="Normal 47 2 2 3 2" xfId="9424"/>
    <cellStyle name="Normal 47 2 2 3 3" xfId="7927"/>
    <cellStyle name="Normal 47 2 2 4" xfId="9421"/>
    <cellStyle name="Normal 47 2 2 5" xfId="7924"/>
    <cellStyle name="Normal 47 2 3" xfId="5759"/>
    <cellStyle name="Normal 47 2 3 2" xfId="5760"/>
    <cellStyle name="Normal 47 2 3 2 2" xfId="9426"/>
    <cellStyle name="Normal 47 2 3 2 3" xfId="7929"/>
    <cellStyle name="Normal 47 2 3 3" xfId="9425"/>
    <cellStyle name="Normal 47 2 3 4" xfId="7928"/>
    <cellStyle name="Normal 47 2 4" xfId="5761"/>
    <cellStyle name="Normal 47 2 4 2" xfId="9427"/>
    <cellStyle name="Normal 47 2 4 3" xfId="7930"/>
    <cellStyle name="Normal 47 2 5" xfId="9420"/>
    <cellStyle name="Normal 47 2 6" xfId="7923"/>
    <cellStyle name="Normal 47 3" xfId="5762"/>
    <cellStyle name="Normal 47 3 2" xfId="5763"/>
    <cellStyle name="Normal 47 3 2 2" xfId="5764"/>
    <cellStyle name="Normal 47 3 2 2 2" xfId="5765"/>
    <cellStyle name="Normal 47 3 2 2 2 2" xfId="9431"/>
    <cellStyle name="Normal 47 3 2 2 2 3" xfId="7934"/>
    <cellStyle name="Normal 47 3 2 2 3" xfId="9430"/>
    <cellStyle name="Normal 47 3 2 2 4" xfId="7933"/>
    <cellStyle name="Normal 47 3 2 3" xfId="5766"/>
    <cellStyle name="Normal 47 3 2 3 2" xfId="9432"/>
    <cellStyle name="Normal 47 3 2 3 3" xfId="7935"/>
    <cellStyle name="Normal 47 3 2 4" xfId="9429"/>
    <cellStyle name="Normal 47 3 2 5" xfId="7932"/>
    <cellStyle name="Normal 47 3 3" xfId="5767"/>
    <cellStyle name="Normal 47 3 3 2" xfId="5768"/>
    <cellStyle name="Normal 47 3 3 2 2" xfId="9434"/>
    <cellStyle name="Normal 47 3 3 2 3" xfId="7937"/>
    <cellStyle name="Normal 47 3 3 3" xfId="9433"/>
    <cellStyle name="Normal 47 3 3 4" xfId="7936"/>
    <cellStyle name="Normal 47 3 4" xfId="5769"/>
    <cellStyle name="Normal 47 3 4 2" xfId="9435"/>
    <cellStyle name="Normal 47 3 4 3" xfId="7938"/>
    <cellStyle name="Normal 47 3 5" xfId="9428"/>
    <cellStyle name="Normal 47 3 6" xfId="7931"/>
    <cellStyle name="Normal 47 4" xfId="5770"/>
    <cellStyle name="Normal 47 4 2" xfId="5771"/>
    <cellStyle name="Normal 47 4 2 2" xfId="5772"/>
    <cellStyle name="Normal 47 4 2 2 2" xfId="9438"/>
    <cellStyle name="Normal 47 4 2 2 3" xfId="7941"/>
    <cellStyle name="Normal 47 4 2 3" xfId="9437"/>
    <cellStyle name="Normal 47 4 2 4" xfId="7940"/>
    <cellStyle name="Normal 47 4 3" xfId="5773"/>
    <cellStyle name="Normal 47 4 3 2" xfId="9439"/>
    <cellStyle name="Normal 47 4 3 3" xfId="7942"/>
    <cellStyle name="Normal 47 4 4" xfId="9436"/>
    <cellStyle name="Normal 47 4 5" xfId="7939"/>
    <cellStyle name="Normal 47 5" xfId="5774"/>
    <cellStyle name="Normal 47 5 2" xfId="5775"/>
    <cellStyle name="Normal 47 5 2 2" xfId="9441"/>
    <cellStyle name="Normal 47 5 2 3" xfId="7944"/>
    <cellStyle name="Normal 47 5 3" xfId="9440"/>
    <cellStyle name="Normal 47 5 4" xfId="7943"/>
    <cellStyle name="Normal 47 6" xfId="5776"/>
    <cellStyle name="Normal 47 6 2" xfId="9442"/>
    <cellStyle name="Normal 47 6 3" xfId="7945"/>
    <cellStyle name="Normal 47 7" xfId="5777"/>
    <cellStyle name="Normal 48" xfId="5778"/>
    <cellStyle name="Normal 48 2" xfId="5779"/>
    <cellStyle name="Normal 48 2 2" xfId="5780"/>
    <cellStyle name="Normal 48 2 2 2" xfId="5781"/>
    <cellStyle name="Normal 48 2 2 2 2" xfId="5782"/>
    <cellStyle name="Normal 48 2 2 2 2 2" xfId="9446"/>
    <cellStyle name="Normal 48 2 2 2 2 3" xfId="7949"/>
    <cellStyle name="Normal 48 2 2 2 3" xfId="9445"/>
    <cellStyle name="Normal 48 2 2 2 4" xfId="7948"/>
    <cellStyle name="Normal 48 2 2 3" xfId="5783"/>
    <cellStyle name="Normal 48 2 2 3 2" xfId="9447"/>
    <cellStyle name="Normal 48 2 2 3 3" xfId="7950"/>
    <cellStyle name="Normal 48 2 2 4" xfId="9444"/>
    <cellStyle name="Normal 48 2 2 5" xfId="7947"/>
    <cellStyle name="Normal 48 2 3" xfId="5784"/>
    <cellStyle name="Normal 48 2 3 2" xfId="5785"/>
    <cellStyle name="Normal 48 2 3 2 2" xfId="9449"/>
    <cellStyle name="Normal 48 2 3 2 3" xfId="7952"/>
    <cellStyle name="Normal 48 2 3 3" xfId="9448"/>
    <cellStyle name="Normal 48 2 3 4" xfId="7951"/>
    <cellStyle name="Normal 48 2 4" xfId="5786"/>
    <cellStyle name="Normal 48 2 4 2" xfId="9450"/>
    <cellStyle name="Normal 48 2 4 3" xfId="7953"/>
    <cellStyle name="Normal 48 2 5" xfId="9443"/>
    <cellStyle name="Normal 48 2 6" xfId="7946"/>
    <cellStyle name="Normal 48 3" xfId="5787"/>
    <cellStyle name="Normal 48 3 2" xfId="5788"/>
    <cellStyle name="Normal 48 3 2 2" xfId="5789"/>
    <cellStyle name="Normal 48 3 2 2 2" xfId="5790"/>
    <cellStyle name="Normal 48 3 2 2 2 2" xfId="9454"/>
    <cellStyle name="Normal 48 3 2 2 2 3" xfId="7957"/>
    <cellStyle name="Normal 48 3 2 2 3" xfId="9453"/>
    <cellStyle name="Normal 48 3 2 2 4" xfId="7956"/>
    <cellStyle name="Normal 48 3 2 3" xfId="5791"/>
    <cellStyle name="Normal 48 3 2 3 2" xfId="9455"/>
    <cellStyle name="Normal 48 3 2 3 3" xfId="7958"/>
    <cellStyle name="Normal 48 3 2 4" xfId="9452"/>
    <cellStyle name="Normal 48 3 2 5" xfId="7955"/>
    <cellStyle name="Normal 48 3 3" xfId="5792"/>
    <cellStyle name="Normal 48 3 3 2" xfId="5793"/>
    <cellStyle name="Normal 48 3 3 2 2" xfId="9457"/>
    <cellStyle name="Normal 48 3 3 2 3" xfId="7960"/>
    <cellStyle name="Normal 48 3 3 3" xfId="9456"/>
    <cellStyle name="Normal 48 3 3 4" xfId="7959"/>
    <cellStyle name="Normal 48 3 4" xfId="5794"/>
    <cellStyle name="Normal 48 3 4 2" xfId="9458"/>
    <cellStyle name="Normal 48 3 4 3" xfId="7961"/>
    <cellStyle name="Normal 48 3 5" xfId="9451"/>
    <cellStyle name="Normal 48 3 6" xfId="7954"/>
    <cellStyle name="Normal 48 4" xfId="5795"/>
    <cellStyle name="Normal 48 4 2" xfId="5796"/>
    <cellStyle name="Normal 48 4 2 2" xfId="5797"/>
    <cellStyle name="Normal 48 4 2 2 2" xfId="9461"/>
    <cellStyle name="Normal 48 4 2 2 3" xfId="7964"/>
    <cellStyle name="Normal 48 4 2 3" xfId="9460"/>
    <cellStyle name="Normal 48 4 2 4" xfId="7963"/>
    <cellStyle name="Normal 48 4 3" xfId="5798"/>
    <cellStyle name="Normal 48 4 3 2" xfId="9462"/>
    <cellStyle name="Normal 48 4 3 3" xfId="7965"/>
    <cellStyle name="Normal 48 4 4" xfId="9459"/>
    <cellStyle name="Normal 48 4 5" xfId="7962"/>
    <cellStyle name="Normal 48 5" xfId="5799"/>
    <cellStyle name="Normal 48 5 2" xfId="5800"/>
    <cellStyle name="Normal 48 5 2 2" xfId="9464"/>
    <cellStyle name="Normal 48 5 2 3" xfId="7967"/>
    <cellStyle name="Normal 48 5 3" xfId="9463"/>
    <cellStyle name="Normal 48 5 4" xfId="7966"/>
    <cellStyle name="Normal 48 6" xfId="5801"/>
    <cellStyle name="Normal 48 6 2" xfId="9465"/>
    <cellStyle name="Normal 48 6 3" xfId="7968"/>
    <cellStyle name="Normal 48 7" xfId="5802"/>
    <cellStyle name="Normal 49" xfId="5803"/>
    <cellStyle name="Normal 49 2" xfId="5804"/>
    <cellStyle name="Normal 49 2 2" xfId="5805"/>
    <cellStyle name="Normal 49 2 2 2" xfId="5806"/>
    <cellStyle name="Normal 49 2 2 2 2" xfId="9468"/>
    <cellStyle name="Normal 49 2 2 2 3" xfId="7971"/>
    <cellStyle name="Normal 49 2 2 3" xfId="9467"/>
    <cellStyle name="Normal 49 2 2 4" xfId="7970"/>
    <cellStyle name="Normal 49 2 3" xfId="5807"/>
    <cellStyle name="Normal 49 2 3 2" xfId="9469"/>
    <cellStyle name="Normal 49 2 3 3" xfId="7972"/>
    <cellStyle name="Normal 49 2 4" xfId="9466"/>
    <cellStyle name="Normal 49 2 5" xfId="7969"/>
    <cellStyle name="Normal 49 3" xfId="5808"/>
    <cellStyle name="Normal 49 3 2" xfId="5809"/>
    <cellStyle name="Normal 49 3 2 2" xfId="9471"/>
    <cellStyle name="Normal 49 3 2 3" xfId="7974"/>
    <cellStyle name="Normal 49 3 3" xfId="9470"/>
    <cellStyle name="Normal 49 3 4" xfId="7973"/>
    <cellStyle name="Normal 49 4" xfId="5810"/>
    <cellStyle name="Normal 49 4 2" xfId="9472"/>
    <cellStyle name="Normal 49 4 3" xfId="7975"/>
    <cellStyle name="Normal 49 5" xfId="5811"/>
    <cellStyle name="Normal 5" xfId="89"/>
    <cellStyle name="Normal 5 2" xfId="90"/>
    <cellStyle name="Normal 5 2 2" xfId="710"/>
    <cellStyle name="Normal 5 2 2 2" xfId="1521"/>
    <cellStyle name="Normal 5 2 2 2 2" xfId="2132"/>
    <cellStyle name="Normal 5 2 2 2 3" xfId="2620"/>
    <cellStyle name="Normal 5 2 2 2 4" xfId="3094"/>
    <cellStyle name="Normal 5 2 2 3" xfId="1834"/>
    <cellStyle name="Normal 5 2 2 4" xfId="2383"/>
    <cellStyle name="Normal 5 2 2 5" xfId="2857"/>
    <cellStyle name="Normal 5 2 2 6" xfId="5814"/>
    <cellStyle name="Normal 5 2 2 7" xfId="9722"/>
    <cellStyle name="Normal 5 2 3" xfId="827"/>
    <cellStyle name="Normal 5 2 3 2" xfId="9473"/>
    <cellStyle name="Normal 5 2 3 3" xfId="7976"/>
    <cellStyle name="Normal 5 2 3 4" xfId="5815"/>
    <cellStyle name="Normal 5 2 4" xfId="5813"/>
    <cellStyle name="Normal 5 2 5" xfId="9712"/>
    <cellStyle name="Normal 5 3" xfId="826"/>
    <cellStyle name="Normal 5 3 2" xfId="984"/>
    <cellStyle name="Normal 5 3 3" xfId="5816"/>
    <cellStyle name="Normal 5 4" xfId="3179"/>
    <cellStyle name="Normal 5 4 2" xfId="5817"/>
    <cellStyle name="Normal 5 5" xfId="5818"/>
    <cellStyle name="Normal 5 6" xfId="5812"/>
    <cellStyle name="Normal 50" xfId="5819"/>
    <cellStyle name="Normal 50 2" xfId="5820"/>
    <cellStyle name="Normal 51" xfId="5821"/>
    <cellStyle name="Normal 51 2" xfId="5822"/>
    <cellStyle name="Normal 52" xfId="5823"/>
    <cellStyle name="Normal 52 2" xfId="5824"/>
    <cellStyle name="Normal 52 3" xfId="5825"/>
    <cellStyle name="Normal 53" xfId="5826"/>
    <cellStyle name="Normal 53 2" xfId="5827"/>
    <cellStyle name="Normal 53 3" xfId="504"/>
    <cellStyle name="Normal 54" xfId="505"/>
    <cellStyle name="Normal 54 2" xfId="5829"/>
    <cellStyle name="Normal 54 3" xfId="5830"/>
    <cellStyle name="Normal 54 4" xfId="5828"/>
    <cellStyle name="Normal 55" xfId="5831"/>
    <cellStyle name="Normal 55 2" xfId="5832"/>
    <cellStyle name="Normal 56" xfId="5833"/>
    <cellStyle name="Normal 56 2" xfId="5834"/>
    <cellStyle name="Normal 57" xfId="5835"/>
    <cellStyle name="Normal 57 2" xfId="5836"/>
    <cellStyle name="Normal 58" xfId="5837"/>
    <cellStyle name="Normal 59" xfId="5838"/>
    <cellStyle name="Normal 6" xfId="91"/>
    <cellStyle name="Normal 6 2" xfId="92"/>
    <cellStyle name="Normal 6 2 2" xfId="507"/>
    <cellStyle name="Normal 6 2 2 2" xfId="985"/>
    <cellStyle name="Normal 6 2 2 2 2" xfId="5842"/>
    <cellStyle name="Normal 6 2 2 3" xfId="5841"/>
    <cellStyle name="Normal 6 2 3" xfId="711"/>
    <cellStyle name="Normal 6 2 3 2" xfId="5843"/>
    <cellStyle name="Normal 6 2 4" xfId="829"/>
    <cellStyle name="Normal 6 2 5" xfId="5840"/>
    <cellStyle name="Normal 6 3" xfId="506"/>
    <cellStyle name="Normal 6 3 2" xfId="986"/>
    <cellStyle name="Normal 6 3 3" xfId="1209"/>
    <cellStyle name="Normal 6 3 4" xfId="5844"/>
    <cellStyle name="Normal 6 4" xfId="828"/>
    <cellStyle name="Normal 6 4 2" xfId="1542"/>
    <cellStyle name="Normal 6 4 2 2" xfId="2146"/>
    <cellStyle name="Normal 6 4 2 3" xfId="2625"/>
    <cellStyle name="Normal 6 4 2 4" xfId="3099"/>
    <cellStyle name="Normal 6 4 2 5" xfId="5846"/>
    <cellStyle name="Normal 6 4 3" xfId="1839"/>
    <cellStyle name="Normal 6 4 4" xfId="2388"/>
    <cellStyle name="Normal 6 4 5" xfId="2862"/>
    <cellStyle name="Normal 6 4 6" xfId="5845"/>
    <cellStyle name="Normal 6 5" xfId="5847"/>
    <cellStyle name="Normal 6 6" xfId="9474"/>
    <cellStyle name="Normal 6 7" xfId="7977"/>
    <cellStyle name="Normal 6 8" xfId="5839"/>
    <cellStyle name="Normal 60" xfId="5848"/>
    <cellStyle name="Normal 61" xfId="5849"/>
    <cellStyle name="Normal 61 2" xfId="5850"/>
    <cellStyle name="Normal 61 2 2" xfId="9475"/>
    <cellStyle name="Normal 61 2 3" xfId="7978"/>
    <cellStyle name="Normal 62" xfId="5851"/>
    <cellStyle name="Normal 63" xfId="5852"/>
    <cellStyle name="Normal 63 2" xfId="5853"/>
    <cellStyle name="Normal 64" xfId="5854"/>
    <cellStyle name="Normal 65" xfId="5855"/>
    <cellStyle name="Normal 66" xfId="5856"/>
    <cellStyle name="Normal 67" xfId="508"/>
    <cellStyle name="Normal 68" xfId="5857"/>
    <cellStyle name="Normal 69" xfId="5858"/>
    <cellStyle name="Normal 7" xfId="63"/>
    <cellStyle name="Normal 7 10" xfId="5860"/>
    <cellStyle name="Normal 7 10 2" xfId="5861"/>
    <cellStyle name="Normal 7 10 2 2" xfId="5862"/>
    <cellStyle name="Normal 7 10 2 2 2" xfId="9478"/>
    <cellStyle name="Normal 7 10 2 2 3" xfId="7981"/>
    <cellStyle name="Normal 7 10 2 3" xfId="9477"/>
    <cellStyle name="Normal 7 10 2 4" xfId="7980"/>
    <cellStyle name="Normal 7 10 3" xfId="5863"/>
    <cellStyle name="Normal 7 10 3 2" xfId="9479"/>
    <cellStyle name="Normal 7 10 3 3" xfId="7982"/>
    <cellStyle name="Normal 7 10 4" xfId="9476"/>
    <cellStyle name="Normal 7 10 5" xfId="7979"/>
    <cellStyle name="Normal 7 11" xfId="5864"/>
    <cellStyle name="Normal 7 11 2" xfId="5865"/>
    <cellStyle name="Normal 7 11 2 2" xfId="9481"/>
    <cellStyle name="Normal 7 11 2 3" xfId="7984"/>
    <cellStyle name="Normal 7 11 3" xfId="9480"/>
    <cellStyle name="Normal 7 11 4" xfId="7983"/>
    <cellStyle name="Normal 7 12" xfId="5866"/>
    <cellStyle name="Normal 7 12 2" xfId="9482"/>
    <cellStyle name="Normal 7 12 3" xfId="7985"/>
    <cellStyle name="Normal 7 13" xfId="5867"/>
    <cellStyle name="Normal 7 13 2" xfId="9483"/>
    <cellStyle name="Normal 7 13 3" xfId="7986"/>
    <cellStyle name="Normal 7 14" xfId="5859"/>
    <cellStyle name="Normal 7 2" xfId="509"/>
    <cellStyle name="Normal 7 2 2" xfId="713"/>
    <cellStyle name="Normal 7 2 3" xfId="987"/>
    <cellStyle name="Normal 7 2 4" xfId="5868"/>
    <cellStyle name="Normal 7 3" xfId="712"/>
    <cellStyle name="Normal 7 3 2" xfId="988"/>
    <cellStyle name="Normal 7 3 2 2" xfId="5871"/>
    <cellStyle name="Normal 7 3 2 3" xfId="5870"/>
    <cellStyle name="Normal 7 3 3" xfId="5872"/>
    <cellStyle name="Normal 7 3 4" xfId="9484"/>
    <cellStyle name="Normal 7 3 5" xfId="7987"/>
    <cellStyle name="Normal 7 3 6" xfId="5869"/>
    <cellStyle name="Normal 7 4" xfId="830"/>
    <cellStyle name="Normal 7 4 10" xfId="5874"/>
    <cellStyle name="Normal 7 4 10 2" xfId="9486"/>
    <cellStyle name="Normal 7 4 10 3" xfId="7989"/>
    <cellStyle name="Normal 7 4 11" xfId="9485"/>
    <cellStyle name="Normal 7 4 12" xfId="7988"/>
    <cellStyle name="Normal 7 4 13" xfId="5873"/>
    <cellStyle name="Normal 7 4 2" xfId="989"/>
    <cellStyle name="Normal 7 4 2 2" xfId="5876"/>
    <cellStyle name="Normal 7 4 2 2 2" xfId="5877"/>
    <cellStyle name="Normal 7 4 2 2 2 2" xfId="5878"/>
    <cellStyle name="Normal 7 4 2 2 2 2 2" xfId="9490"/>
    <cellStyle name="Normal 7 4 2 2 2 2 3" xfId="7993"/>
    <cellStyle name="Normal 7 4 2 2 2 3" xfId="9489"/>
    <cellStyle name="Normal 7 4 2 2 2 4" xfId="7992"/>
    <cellStyle name="Normal 7 4 2 2 3" xfId="5879"/>
    <cellStyle name="Normal 7 4 2 2 3 2" xfId="9491"/>
    <cellStyle name="Normal 7 4 2 2 3 3" xfId="7994"/>
    <cellStyle name="Normal 7 4 2 2 4" xfId="9488"/>
    <cellStyle name="Normal 7 4 2 2 5" xfId="7991"/>
    <cellStyle name="Normal 7 4 2 3" xfId="5880"/>
    <cellStyle name="Normal 7 4 2 3 2" xfId="5881"/>
    <cellStyle name="Normal 7 4 2 3 2 2" xfId="9493"/>
    <cellStyle name="Normal 7 4 2 3 2 3" xfId="7996"/>
    <cellStyle name="Normal 7 4 2 3 3" xfId="9492"/>
    <cellStyle name="Normal 7 4 2 3 4" xfId="7995"/>
    <cellStyle name="Normal 7 4 2 4" xfId="5882"/>
    <cellStyle name="Normal 7 4 2 4 2" xfId="9494"/>
    <cellStyle name="Normal 7 4 2 4 3" xfId="7997"/>
    <cellStyle name="Normal 7 4 2 5" xfId="5883"/>
    <cellStyle name="Normal 7 4 2 5 2" xfId="9495"/>
    <cellStyle name="Normal 7 4 2 5 3" xfId="7998"/>
    <cellStyle name="Normal 7 4 2 6" xfId="9487"/>
    <cellStyle name="Normal 7 4 2 7" xfId="7990"/>
    <cellStyle name="Normal 7 4 2 8" xfId="5875"/>
    <cellStyle name="Normal 7 4 3" xfId="1543"/>
    <cellStyle name="Normal 7 4 3 2" xfId="2147"/>
    <cellStyle name="Normal 7 4 3 2 2" xfId="5886"/>
    <cellStyle name="Normal 7 4 3 2 2 2" xfId="5887"/>
    <cellStyle name="Normal 7 4 3 2 2 2 2" xfId="9499"/>
    <cellStyle name="Normal 7 4 3 2 2 2 3" xfId="8002"/>
    <cellStyle name="Normal 7 4 3 2 2 3" xfId="9498"/>
    <cellStyle name="Normal 7 4 3 2 2 4" xfId="8001"/>
    <cellStyle name="Normal 7 4 3 2 3" xfId="5888"/>
    <cellStyle name="Normal 7 4 3 2 3 2" xfId="9500"/>
    <cellStyle name="Normal 7 4 3 2 3 3" xfId="8003"/>
    <cellStyle name="Normal 7 4 3 2 4" xfId="9497"/>
    <cellStyle name="Normal 7 4 3 2 5" xfId="8000"/>
    <cellStyle name="Normal 7 4 3 2 6" xfId="5885"/>
    <cellStyle name="Normal 7 4 3 3" xfId="2626"/>
    <cellStyle name="Normal 7 4 3 3 2" xfId="5890"/>
    <cellStyle name="Normal 7 4 3 3 2 2" xfId="9502"/>
    <cellStyle name="Normal 7 4 3 3 2 3" xfId="8005"/>
    <cellStyle name="Normal 7 4 3 3 3" xfId="9501"/>
    <cellStyle name="Normal 7 4 3 3 4" xfId="8004"/>
    <cellStyle name="Normal 7 4 3 3 5" xfId="5889"/>
    <cellStyle name="Normal 7 4 3 4" xfId="3100"/>
    <cellStyle name="Normal 7 4 3 4 2" xfId="9503"/>
    <cellStyle name="Normal 7 4 3 4 3" xfId="8006"/>
    <cellStyle name="Normal 7 4 3 4 4" xfId="5891"/>
    <cellStyle name="Normal 7 4 3 5" xfId="9496"/>
    <cellStyle name="Normal 7 4 3 6" xfId="7999"/>
    <cellStyle name="Normal 7 4 3 7" xfId="5884"/>
    <cellStyle name="Normal 7 4 4" xfId="1840"/>
    <cellStyle name="Normal 7 4 4 2" xfId="5893"/>
    <cellStyle name="Normal 7 4 4 2 2" xfId="5894"/>
    <cellStyle name="Normal 7 4 4 2 2 2" xfId="5895"/>
    <cellStyle name="Normal 7 4 4 2 2 2 2" xfId="9507"/>
    <cellStyle name="Normal 7 4 4 2 2 2 3" xfId="8010"/>
    <cellStyle name="Normal 7 4 4 2 2 3" xfId="9506"/>
    <cellStyle name="Normal 7 4 4 2 2 4" xfId="8009"/>
    <cellStyle name="Normal 7 4 4 2 3" xfId="5896"/>
    <cellStyle name="Normal 7 4 4 2 3 2" xfId="9508"/>
    <cellStyle name="Normal 7 4 4 2 3 3" xfId="8011"/>
    <cellStyle name="Normal 7 4 4 2 4" xfId="9505"/>
    <cellStyle name="Normal 7 4 4 2 5" xfId="8008"/>
    <cellStyle name="Normal 7 4 4 3" xfId="5897"/>
    <cellStyle name="Normal 7 4 4 3 2" xfId="5898"/>
    <cellStyle name="Normal 7 4 4 3 2 2" xfId="9510"/>
    <cellStyle name="Normal 7 4 4 3 2 3" xfId="8013"/>
    <cellStyle name="Normal 7 4 4 3 3" xfId="9509"/>
    <cellStyle name="Normal 7 4 4 3 4" xfId="8012"/>
    <cellStyle name="Normal 7 4 4 4" xfId="5899"/>
    <cellStyle name="Normal 7 4 4 4 2" xfId="9511"/>
    <cellStyle name="Normal 7 4 4 4 3" xfId="8014"/>
    <cellStyle name="Normal 7 4 4 5" xfId="9504"/>
    <cellStyle name="Normal 7 4 4 6" xfId="8007"/>
    <cellStyle name="Normal 7 4 4 7" xfId="5892"/>
    <cellStyle name="Normal 7 4 5" xfId="2389"/>
    <cellStyle name="Normal 7 4 5 2" xfId="5901"/>
    <cellStyle name="Normal 7 4 5 2 2" xfId="5902"/>
    <cellStyle name="Normal 7 4 5 2 2 2" xfId="5903"/>
    <cellStyle name="Normal 7 4 5 2 2 2 2" xfId="9515"/>
    <cellStyle name="Normal 7 4 5 2 2 2 3" xfId="8018"/>
    <cellStyle name="Normal 7 4 5 2 2 3" xfId="9514"/>
    <cellStyle name="Normal 7 4 5 2 2 4" xfId="8017"/>
    <cellStyle name="Normal 7 4 5 2 3" xfId="5904"/>
    <cellStyle name="Normal 7 4 5 2 3 2" xfId="9516"/>
    <cellStyle name="Normal 7 4 5 2 3 3" xfId="8019"/>
    <cellStyle name="Normal 7 4 5 2 4" xfId="9513"/>
    <cellStyle name="Normal 7 4 5 2 5" xfId="8016"/>
    <cellStyle name="Normal 7 4 5 3" xfId="5905"/>
    <cellStyle name="Normal 7 4 5 3 2" xfId="5906"/>
    <cellStyle name="Normal 7 4 5 3 2 2" xfId="9518"/>
    <cellStyle name="Normal 7 4 5 3 2 3" xfId="8021"/>
    <cellStyle name="Normal 7 4 5 3 3" xfId="9517"/>
    <cellStyle name="Normal 7 4 5 3 4" xfId="8020"/>
    <cellStyle name="Normal 7 4 5 4" xfId="5907"/>
    <cellStyle name="Normal 7 4 5 4 2" xfId="9519"/>
    <cellStyle name="Normal 7 4 5 4 3" xfId="8022"/>
    <cellStyle name="Normal 7 4 5 5" xfId="9512"/>
    <cellStyle name="Normal 7 4 5 6" xfId="8015"/>
    <cellStyle name="Normal 7 4 5 7" xfId="5900"/>
    <cellStyle name="Normal 7 4 6" xfId="2863"/>
    <cellStyle name="Normal 7 4 6 2" xfId="5909"/>
    <cellStyle name="Normal 7 4 6 2 2" xfId="5910"/>
    <cellStyle name="Normal 7 4 6 2 2 2" xfId="5911"/>
    <cellStyle name="Normal 7 4 6 2 2 2 2" xfId="9523"/>
    <cellStyle name="Normal 7 4 6 2 2 2 3" xfId="8026"/>
    <cellStyle name="Normal 7 4 6 2 2 3" xfId="9522"/>
    <cellStyle name="Normal 7 4 6 2 2 4" xfId="8025"/>
    <cellStyle name="Normal 7 4 6 2 3" xfId="5912"/>
    <cellStyle name="Normal 7 4 6 2 3 2" xfId="9524"/>
    <cellStyle name="Normal 7 4 6 2 3 3" xfId="8027"/>
    <cellStyle name="Normal 7 4 6 2 4" xfId="9521"/>
    <cellStyle name="Normal 7 4 6 2 5" xfId="8024"/>
    <cellStyle name="Normal 7 4 6 3" xfId="5913"/>
    <cellStyle name="Normal 7 4 6 3 2" xfId="5914"/>
    <cellStyle name="Normal 7 4 6 3 2 2" xfId="9526"/>
    <cellStyle name="Normal 7 4 6 3 2 3" xfId="8029"/>
    <cellStyle name="Normal 7 4 6 3 3" xfId="9525"/>
    <cellStyle name="Normal 7 4 6 3 4" xfId="8028"/>
    <cellStyle name="Normal 7 4 6 4" xfId="5915"/>
    <cellStyle name="Normal 7 4 6 4 2" xfId="9527"/>
    <cellStyle name="Normal 7 4 6 4 3" xfId="8030"/>
    <cellStyle name="Normal 7 4 6 5" xfId="9520"/>
    <cellStyle name="Normal 7 4 6 6" xfId="8023"/>
    <cellStyle name="Normal 7 4 6 7" xfId="5908"/>
    <cellStyle name="Normal 7 4 7" xfId="5916"/>
    <cellStyle name="Normal 7 4 7 2" xfId="5917"/>
    <cellStyle name="Normal 7 4 7 2 2" xfId="5918"/>
    <cellStyle name="Normal 7 4 7 2 2 2" xfId="9530"/>
    <cellStyle name="Normal 7 4 7 2 2 3" xfId="8033"/>
    <cellStyle name="Normal 7 4 7 2 3" xfId="9529"/>
    <cellStyle name="Normal 7 4 7 2 4" xfId="8032"/>
    <cellStyle name="Normal 7 4 7 3" xfId="5919"/>
    <cellStyle name="Normal 7 4 7 3 2" xfId="9531"/>
    <cellStyle name="Normal 7 4 7 3 3" xfId="8034"/>
    <cellStyle name="Normal 7 4 7 4" xfId="9528"/>
    <cellStyle name="Normal 7 4 7 5" xfId="8031"/>
    <cellStyle name="Normal 7 4 8" xfId="5920"/>
    <cellStyle name="Normal 7 4 8 2" xfId="5921"/>
    <cellStyle name="Normal 7 4 8 2 2" xfId="9533"/>
    <cellStyle name="Normal 7 4 8 2 3" xfId="8036"/>
    <cellStyle name="Normal 7 4 8 3" xfId="9532"/>
    <cellStyle name="Normal 7 4 8 4" xfId="8035"/>
    <cellStyle name="Normal 7 4 9" xfId="5922"/>
    <cellStyle name="Normal 7 4 9 2" xfId="9534"/>
    <cellStyle name="Normal 7 4 9 3" xfId="8037"/>
    <cellStyle name="Normal 7 5" xfId="990"/>
    <cellStyle name="Normal 7 5 2" xfId="5924"/>
    <cellStyle name="Normal 7 5 2 2" xfId="5925"/>
    <cellStyle name="Normal 7 5 2 2 2" xfId="5926"/>
    <cellStyle name="Normal 7 5 2 2 2 2" xfId="5927"/>
    <cellStyle name="Normal 7 5 2 2 2 2 2" xfId="9539"/>
    <cellStyle name="Normal 7 5 2 2 2 2 3" xfId="8042"/>
    <cellStyle name="Normal 7 5 2 2 2 3" xfId="9538"/>
    <cellStyle name="Normal 7 5 2 2 2 4" xfId="8041"/>
    <cellStyle name="Normal 7 5 2 2 3" xfId="5928"/>
    <cellStyle name="Normal 7 5 2 2 3 2" xfId="9540"/>
    <cellStyle name="Normal 7 5 2 2 3 3" xfId="8043"/>
    <cellStyle name="Normal 7 5 2 2 4" xfId="9537"/>
    <cellStyle name="Normal 7 5 2 2 5" xfId="8040"/>
    <cellStyle name="Normal 7 5 2 3" xfId="5929"/>
    <cellStyle name="Normal 7 5 2 3 2" xfId="5930"/>
    <cellStyle name="Normal 7 5 2 3 2 2" xfId="9542"/>
    <cellStyle name="Normal 7 5 2 3 2 3" xfId="8045"/>
    <cellStyle name="Normal 7 5 2 3 3" xfId="9541"/>
    <cellStyle name="Normal 7 5 2 3 4" xfId="8044"/>
    <cellStyle name="Normal 7 5 2 4" xfId="5931"/>
    <cellStyle name="Normal 7 5 2 4 2" xfId="9543"/>
    <cellStyle name="Normal 7 5 2 4 3" xfId="8046"/>
    <cellStyle name="Normal 7 5 2 5" xfId="9536"/>
    <cellStyle name="Normal 7 5 2 6" xfId="8039"/>
    <cellStyle name="Normal 7 5 3" xfId="5932"/>
    <cellStyle name="Normal 7 5 3 2" xfId="5933"/>
    <cellStyle name="Normal 7 5 3 2 2" xfId="5934"/>
    <cellStyle name="Normal 7 5 3 2 2 2" xfId="9546"/>
    <cellStyle name="Normal 7 5 3 2 2 3" xfId="8049"/>
    <cellStyle name="Normal 7 5 3 2 3" xfId="9545"/>
    <cellStyle name="Normal 7 5 3 2 4" xfId="8048"/>
    <cellStyle name="Normal 7 5 3 3" xfId="5935"/>
    <cellStyle name="Normal 7 5 3 3 2" xfId="9547"/>
    <cellStyle name="Normal 7 5 3 3 3" xfId="8050"/>
    <cellStyle name="Normal 7 5 3 4" xfId="9544"/>
    <cellStyle name="Normal 7 5 3 5" xfId="8047"/>
    <cellStyle name="Normal 7 5 4" xfId="5936"/>
    <cellStyle name="Normal 7 5 4 2" xfId="5937"/>
    <cellStyle name="Normal 7 5 4 2 2" xfId="9549"/>
    <cellStyle name="Normal 7 5 4 2 3" xfId="8052"/>
    <cellStyle name="Normal 7 5 4 3" xfId="9548"/>
    <cellStyle name="Normal 7 5 4 4" xfId="8051"/>
    <cellStyle name="Normal 7 5 5" xfId="5938"/>
    <cellStyle name="Normal 7 5 5 2" xfId="9550"/>
    <cellStyle name="Normal 7 5 5 3" xfId="8053"/>
    <cellStyle name="Normal 7 5 6" xfId="5939"/>
    <cellStyle name="Normal 7 5 6 2" xfId="9551"/>
    <cellStyle name="Normal 7 5 6 3" xfId="8054"/>
    <cellStyle name="Normal 7 5 7" xfId="9535"/>
    <cellStyle name="Normal 7 5 8" xfId="8038"/>
    <cellStyle name="Normal 7 5 9" xfId="5923"/>
    <cellStyle name="Normal 7 6" xfId="5940"/>
    <cellStyle name="Normal 7 6 2" xfId="5941"/>
    <cellStyle name="Normal 7 6 2 2" xfId="5942"/>
    <cellStyle name="Normal 7 6 2 2 2" xfId="5943"/>
    <cellStyle name="Normal 7 6 2 2 2 2" xfId="9555"/>
    <cellStyle name="Normal 7 6 2 2 2 3" xfId="8058"/>
    <cellStyle name="Normal 7 6 2 2 3" xfId="9554"/>
    <cellStyle name="Normal 7 6 2 2 4" xfId="8057"/>
    <cellStyle name="Normal 7 6 2 3" xfId="5944"/>
    <cellStyle name="Normal 7 6 2 3 2" xfId="9556"/>
    <cellStyle name="Normal 7 6 2 3 3" xfId="8059"/>
    <cellStyle name="Normal 7 6 2 4" xfId="9553"/>
    <cellStyle name="Normal 7 6 2 5" xfId="8056"/>
    <cellStyle name="Normal 7 6 3" xfId="5945"/>
    <cellStyle name="Normal 7 6 3 2" xfId="5946"/>
    <cellStyle name="Normal 7 6 3 2 2" xfId="9558"/>
    <cellStyle name="Normal 7 6 3 2 3" xfId="8061"/>
    <cellStyle name="Normal 7 6 3 3" xfId="9557"/>
    <cellStyle name="Normal 7 6 3 4" xfId="8060"/>
    <cellStyle name="Normal 7 6 4" xfId="5947"/>
    <cellStyle name="Normal 7 6 4 2" xfId="9559"/>
    <cellStyle name="Normal 7 6 4 3" xfId="8062"/>
    <cellStyle name="Normal 7 6 5" xfId="9552"/>
    <cellStyle name="Normal 7 6 6" xfId="8055"/>
    <cellStyle name="Normal 7 7" xfId="5948"/>
    <cellStyle name="Normal 7 7 2" xfId="5949"/>
    <cellStyle name="Normal 7 7 2 2" xfId="5950"/>
    <cellStyle name="Normal 7 7 2 2 2" xfId="5951"/>
    <cellStyle name="Normal 7 7 2 2 2 2" xfId="9563"/>
    <cellStyle name="Normal 7 7 2 2 2 3" xfId="8066"/>
    <cellStyle name="Normal 7 7 2 2 3" xfId="9562"/>
    <cellStyle name="Normal 7 7 2 2 4" xfId="8065"/>
    <cellStyle name="Normal 7 7 2 3" xfId="5952"/>
    <cellStyle name="Normal 7 7 2 3 2" xfId="9564"/>
    <cellStyle name="Normal 7 7 2 3 3" xfId="8067"/>
    <cellStyle name="Normal 7 7 2 4" xfId="9561"/>
    <cellStyle name="Normal 7 7 2 5" xfId="8064"/>
    <cellStyle name="Normal 7 7 3" xfId="5953"/>
    <cellStyle name="Normal 7 7 3 2" xfId="5954"/>
    <cellStyle name="Normal 7 7 3 2 2" xfId="9566"/>
    <cellStyle name="Normal 7 7 3 2 3" xfId="8069"/>
    <cellStyle name="Normal 7 7 3 3" xfId="9565"/>
    <cellStyle name="Normal 7 7 3 4" xfId="8068"/>
    <cellStyle name="Normal 7 7 4" xfId="5955"/>
    <cellStyle name="Normal 7 7 4 2" xfId="9567"/>
    <cellStyle name="Normal 7 7 4 3" xfId="8070"/>
    <cellStyle name="Normal 7 7 5" xfId="9560"/>
    <cellStyle name="Normal 7 7 6" xfId="8063"/>
    <cellStyle name="Normal 7 8" xfId="5956"/>
    <cellStyle name="Normal 7 8 2" xfId="5957"/>
    <cellStyle name="Normal 7 8 2 2" xfId="5958"/>
    <cellStyle name="Normal 7 8 2 2 2" xfId="5959"/>
    <cellStyle name="Normal 7 8 2 2 2 2" xfId="9571"/>
    <cellStyle name="Normal 7 8 2 2 2 3" xfId="8074"/>
    <cellStyle name="Normal 7 8 2 2 3" xfId="9570"/>
    <cellStyle name="Normal 7 8 2 2 4" xfId="8073"/>
    <cellStyle name="Normal 7 8 2 3" xfId="5960"/>
    <cellStyle name="Normal 7 8 2 3 2" xfId="9572"/>
    <cellStyle name="Normal 7 8 2 3 3" xfId="8075"/>
    <cellStyle name="Normal 7 8 2 4" xfId="9569"/>
    <cellStyle name="Normal 7 8 2 5" xfId="8072"/>
    <cellStyle name="Normal 7 8 3" xfId="5961"/>
    <cellStyle name="Normal 7 8 3 2" xfId="5962"/>
    <cellStyle name="Normal 7 8 3 2 2" xfId="9574"/>
    <cellStyle name="Normal 7 8 3 2 3" xfId="8077"/>
    <cellStyle name="Normal 7 8 3 3" xfId="9573"/>
    <cellStyle name="Normal 7 8 3 4" xfId="8076"/>
    <cellStyle name="Normal 7 8 4" xfId="5963"/>
    <cellStyle name="Normal 7 8 4 2" xfId="9575"/>
    <cellStyle name="Normal 7 8 4 3" xfId="8078"/>
    <cellStyle name="Normal 7 8 5" xfId="9568"/>
    <cellStyle name="Normal 7 8 6" xfId="8071"/>
    <cellStyle name="Normal 7 9" xfId="5964"/>
    <cellStyle name="Normal 7 9 2" xfId="5965"/>
    <cellStyle name="Normal 7 9 2 2" xfId="5966"/>
    <cellStyle name="Normal 7 9 2 2 2" xfId="5967"/>
    <cellStyle name="Normal 7 9 2 2 2 2" xfId="9579"/>
    <cellStyle name="Normal 7 9 2 2 2 3" xfId="8082"/>
    <cellStyle name="Normal 7 9 2 2 3" xfId="9578"/>
    <cellStyle name="Normal 7 9 2 2 4" xfId="8081"/>
    <cellStyle name="Normal 7 9 2 3" xfId="5968"/>
    <cellStyle name="Normal 7 9 2 3 2" xfId="9580"/>
    <cellStyle name="Normal 7 9 2 3 3" xfId="8083"/>
    <cellStyle name="Normal 7 9 2 4" xfId="9577"/>
    <cellStyle name="Normal 7 9 2 5" xfId="8080"/>
    <cellStyle name="Normal 7 9 3" xfId="5969"/>
    <cellStyle name="Normal 7 9 3 2" xfId="5970"/>
    <cellStyle name="Normal 7 9 3 2 2" xfId="9582"/>
    <cellStyle name="Normal 7 9 3 2 3" xfId="8085"/>
    <cellStyle name="Normal 7 9 3 3" xfId="9581"/>
    <cellStyle name="Normal 7 9 3 4" xfId="8084"/>
    <cellStyle name="Normal 7 9 4" xfId="5971"/>
    <cellStyle name="Normal 7 9 4 2" xfId="9583"/>
    <cellStyle name="Normal 7 9 4 3" xfId="8086"/>
    <cellStyle name="Normal 7 9 5" xfId="9576"/>
    <cellStyle name="Normal 7 9 6" xfId="8079"/>
    <cellStyle name="Normal 70" xfId="5972"/>
    <cellStyle name="Normal 71" xfId="5973"/>
    <cellStyle name="Normal 72" xfId="5974"/>
    <cellStyle name="Normal 73" xfId="510"/>
    <cellStyle name="Normal 74" xfId="5975"/>
    <cellStyle name="Normal 75" xfId="5976"/>
    <cellStyle name="Normal 76" xfId="5977"/>
    <cellStyle name="Normal 77" xfId="5978"/>
    <cellStyle name="Normal 78" xfId="511"/>
    <cellStyle name="Normal 78 2" xfId="512"/>
    <cellStyle name="Normal 79" xfId="5979"/>
    <cellStyle name="Normal 79 2" xfId="9584"/>
    <cellStyle name="Normal 79 3" xfId="8087"/>
    <cellStyle name="Normal 8" xfId="93"/>
    <cellStyle name="Normal 8 2" xfId="513"/>
    <cellStyle name="Normal 8 2 2" xfId="832"/>
    <cellStyle name="Normal 8 2 2 2" xfId="5981"/>
    <cellStyle name="Normal 8 2 3" xfId="991"/>
    <cellStyle name="Normal 8 2 4" xfId="1210"/>
    <cellStyle name="Normal 8 3" xfId="714"/>
    <cellStyle name="Normal 8 3 2" xfId="992"/>
    <cellStyle name="Normal 8 3 3" xfId="1522"/>
    <cellStyle name="Normal 8 3 3 2" xfId="2133"/>
    <cellStyle name="Normal 8 3 3 3" xfId="2621"/>
    <cellStyle name="Normal 8 3 3 4" xfId="3095"/>
    <cellStyle name="Normal 8 3 4" xfId="1835"/>
    <cellStyle name="Normal 8 3 5" xfId="2384"/>
    <cellStyle name="Normal 8 3 6" xfId="2858"/>
    <cellStyle name="Normal 8 3 7" xfId="5982"/>
    <cellStyle name="Normal 8 4" xfId="831"/>
    <cellStyle name="Normal 8 4 2" xfId="993"/>
    <cellStyle name="Normal 8 5" xfId="1082"/>
    <cellStyle name="Normal 8 6" xfId="5980"/>
    <cellStyle name="Normal 8 7" xfId="9703"/>
    <cellStyle name="Normal 80" xfId="5983"/>
    <cellStyle name="Normal 80 2" xfId="9585"/>
    <cellStyle name="Normal 80 3" xfId="8088"/>
    <cellStyle name="Normal 81" xfId="514"/>
    <cellStyle name="Normal 81 2" xfId="1491"/>
    <cellStyle name="Normal 81 2 2" xfId="2115"/>
    <cellStyle name="Normal 81 2 3" xfId="2614"/>
    <cellStyle name="Normal 81 2 4" xfId="3088"/>
    <cellStyle name="Normal 81 2 5" xfId="9586"/>
    <cellStyle name="Normal 81 3" xfId="1828"/>
    <cellStyle name="Normal 81 3 2" xfId="8089"/>
    <cellStyle name="Normal 81 4" xfId="2377"/>
    <cellStyle name="Normal 81 5" xfId="2851"/>
    <cellStyle name="Normal 81 6" xfId="5984"/>
    <cellStyle name="Normal 82" xfId="5985"/>
    <cellStyle name="Normal 82 2" xfId="9587"/>
    <cellStyle name="Normal 82 3" xfId="8090"/>
    <cellStyle name="Normal 83" xfId="5986"/>
    <cellStyle name="Normal 84" xfId="5987"/>
    <cellStyle name="Normal 85" xfId="5988"/>
    <cellStyle name="Normal 86" xfId="5989"/>
    <cellStyle name="Normal 87" xfId="5990"/>
    <cellStyle name="Normal 88" xfId="576"/>
    <cellStyle name="Normal 89" xfId="578"/>
    <cellStyle name="Normal 9" xfId="94"/>
    <cellStyle name="Normal 9 2" xfId="515"/>
    <cellStyle name="Normal 9 2 2" xfId="995"/>
    <cellStyle name="Normal 9 2 2 2" xfId="5992"/>
    <cellStyle name="Normal 9 2 3" xfId="994"/>
    <cellStyle name="Normal 9 3" xfId="833"/>
    <cellStyle name="Normal 9 3 2" xfId="996"/>
    <cellStyle name="Normal 9 3 3" xfId="1544"/>
    <cellStyle name="Normal 9 3 3 2" xfId="2148"/>
    <cellStyle name="Normal 9 3 3 3" xfId="2627"/>
    <cellStyle name="Normal 9 3 3 4" xfId="3101"/>
    <cellStyle name="Normal 9 3 4" xfId="1841"/>
    <cellStyle name="Normal 9 3 5" xfId="2390"/>
    <cellStyle name="Normal 9 3 6" xfId="2864"/>
    <cellStyle name="Normal 9 3 7" xfId="5993"/>
    <cellStyle name="Normal 9 4" xfId="1081"/>
    <cellStyle name="Normal 9 5" xfId="1083"/>
    <cellStyle name="Normal 9 6" xfId="5991"/>
    <cellStyle name="Normal 9 7" xfId="9717"/>
    <cellStyle name="Normal 90" xfId="577"/>
    <cellStyle name="Normal 91" xfId="5994"/>
    <cellStyle name="Normal 92" xfId="5995"/>
    <cellStyle name="Normal 92 2" xfId="5996"/>
    <cellStyle name="Normal 92 2 2" xfId="9588"/>
    <cellStyle name="Normal 92 2 3" xfId="8091"/>
    <cellStyle name="Normal 93" xfId="5997"/>
    <cellStyle name="Normal 93 2" xfId="5998"/>
    <cellStyle name="Normal 94" xfId="5999"/>
    <cellStyle name="Normal 95" xfId="6000"/>
    <cellStyle name="Normal 95 2" xfId="9589"/>
    <cellStyle name="Normal 95 3" xfId="8092"/>
    <cellStyle name="Normal 96" xfId="3274"/>
    <cellStyle name="Normal 97" xfId="3275"/>
    <cellStyle name="Normal 97 2" xfId="6699"/>
    <cellStyle name="Normal 97 3" xfId="6002"/>
    <cellStyle name="Normal 98" xfId="6003"/>
    <cellStyle name="Normal 99" xfId="3276"/>
    <cellStyle name="Normal Table" xfId="6004"/>
    <cellStyle name="Note" xfId="245" builtinId="10" customBuiltin="1"/>
    <cellStyle name="Note 10" xfId="1065"/>
    <cellStyle name="Note 10 2" xfId="1611"/>
    <cellStyle name="Note 10 2 2" xfId="2202"/>
    <cellStyle name="Note 10 2 3" xfId="2676"/>
    <cellStyle name="Note 10 2 4" xfId="3150"/>
    <cellStyle name="Note 10 3" xfId="1890"/>
    <cellStyle name="Note 10 4" xfId="2439"/>
    <cellStyle name="Note 10 5" xfId="2913"/>
    <cellStyle name="Note 11" xfId="1066"/>
    <cellStyle name="Note 11 2" xfId="1612"/>
    <cellStyle name="Note 11 2 2" xfId="2203"/>
    <cellStyle name="Note 11 2 3" xfId="2677"/>
    <cellStyle name="Note 11 2 4" xfId="3151"/>
    <cellStyle name="Note 11 3" xfId="1891"/>
    <cellStyle name="Note 11 4" xfId="2440"/>
    <cellStyle name="Note 11 5" xfId="2914"/>
    <cellStyle name="Note 12" xfId="1097"/>
    <cellStyle name="Note 12 2" xfId="1628"/>
    <cellStyle name="Note 12 2 2" xfId="2216"/>
    <cellStyle name="Note 12 2 3" xfId="2690"/>
    <cellStyle name="Note 12 2 4" xfId="3164"/>
    <cellStyle name="Note 12 3" xfId="1904"/>
    <cellStyle name="Note 12 4" xfId="2453"/>
    <cellStyle name="Note 12 5" xfId="2927"/>
    <cellStyle name="Note 13" xfId="1377"/>
    <cellStyle name="Note 13 2" xfId="2006"/>
    <cellStyle name="Note 14" xfId="1625"/>
    <cellStyle name="Note 2" xfId="17"/>
    <cellStyle name="Note 2 10" xfId="2705"/>
    <cellStyle name="Note 2 11" xfId="3198"/>
    <cellStyle name="Note 2 12" xfId="6005"/>
    <cellStyle name="Note 2 13" xfId="9713"/>
    <cellStyle name="Note 2 2" xfId="175"/>
    <cellStyle name="Note 2 2 2" xfId="517"/>
    <cellStyle name="Note 2 2 3" xfId="998"/>
    <cellStyle name="Note 2 2 3 2" xfId="1586"/>
    <cellStyle name="Note 2 2 3 2 2" xfId="2182"/>
    <cellStyle name="Note 2 2 3 3" xfId="1561"/>
    <cellStyle name="Note 2 2 4" xfId="1338"/>
    <cellStyle name="Note 2 2 4 2" xfId="1969"/>
    <cellStyle name="Note 2 2 4 3" xfId="2517"/>
    <cellStyle name="Note 2 2 4 4" xfId="2991"/>
    <cellStyle name="Note 2 2 5" xfId="1731"/>
    <cellStyle name="Note 2 2 6" xfId="2280"/>
    <cellStyle name="Note 2 2 7" xfId="2754"/>
    <cellStyle name="Note 2 3" xfId="516"/>
    <cellStyle name="Note 2 3 2" xfId="6007"/>
    <cellStyle name="Note 2 3 3" xfId="6006"/>
    <cellStyle name="Note 2 4" xfId="715"/>
    <cellStyle name="Note 2 4 2" xfId="1523"/>
    <cellStyle name="Note 2 4 2 2" xfId="2134"/>
    <cellStyle name="Note 2 4 3" xfId="1535"/>
    <cellStyle name="Note 2 5" xfId="834"/>
    <cellStyle name="Note 2 6" xfId="997"/>
    <cellStyle name="Note 2 6 2" xfId="1585"/>
    <cellStyle name="Note 2 6 2 2" xfId="2181"/>
    <cellStyle name="Note 2 6 2 3" xfId="2658"/>
    <cellStyle name="Note 2 6 2 4" xfId="3132"/>
    <cellStyle name="Note 2 6 3" xfId="1872"/>
    <cellStyle name="Note 2 6 4" xfId="2421"/>
    <cellStyle name="Note 2 6 5" xfId="2895"/>
    <cellStyle name="Note 2 7" xfId="1286"/>
    <cellStyle name="Note 2 7 2" xfId="1919"/>
    <cellStyle name="Note 2 7 3" xfId="2468"/>
    <cellStyle name="Note 2 7 4" xfId="2942"/>
    <cellStyle name="Note 2 8" xfId="1682"/>
    <cellStyle name="Note 2 9" xfId="2231"/>
    <cellStyle name="Note 3" xfId="143"/>
    <cellStyle name="Note 3 10" xfId="3271"/>
    <cellStyle name="Note 3 11" xfId="6008"/>
    <cellStyle name="Note 3 12" xfId="9742"/>
    <cellStyle name="Note 3 2" xfId="519"/>
    <cellStyle name="Note 3 3" xfId="518"/>
    <cellStyle name="Note 3 3 2" xfId="6009"/>
    <cellStyle name="Note 3 4" xfId="716"/>
    <cellStyle name="Note 3 4 2" xfId="1524"/>
    <cellStyle name="Note 3 4 2 2" xfId="2135"/>
    <cellStyle name="Note 3 4 3" xfId="1671"/>
    <cellStyle name="Note 3 5" xfId="835"/>
    <cellStyle name="Note 3 6" xfId="1322"/>
    <cellStyle name="Note 3 6 2" xfId="1953"/>
    <cellStyle name="Note 3 6 3" xfId="2502"/>
    <cellStyle name="Note 3 6 4" xfId="2976"/>
    <cellStyle name="Note 3 7" xfId="1716"/>
    <cellStyle name="Note 3 8" xfId="2265"/>
    <cellStyle name="Note 3 9" xfId="2739"/>
    <cellStyle name="Note 4" xfId="520"/>
    <cellStyle name="Note 4 2" xfId="521"/>
    <cellStyle name="Note 4 3" xfId="717"/>
    <cellStyle name="Note 4 3 2" xfId="1525"/>
    <cellStyle name="Note 4 3 2 2" xfId="2136"/>
    <cellStyle name="Note 4 3 3" xfId="1672"/>
    <cellStyle name="Note 5" xfId="522"/>
    <cellStyle name="Note 5 2" xfId="523"/>
    <cellStyle name="Note 6" xfId="524"/>
    <cellStyle name="Note 6 2" xfId="525"/>
    <cellStyle name="Note 7" xfId="526"/>
    <cellStyle name="Note 7 2" xfId="527"/>
    <cellStyle name="Note 8" xfId="528"/>
    <cellStyle name="Note 9" xfId="529"/>
    <cellStyle name="Note 9 2" xfId="1492"/>
    <cellStyle name="Note 9 2 2" xfId="2116"/>
    <cellStyle name="Note 9 2 3" xfId="2615"/>
    <cellStyle name="Note 9 2 4" xfId="3089"/>
    <cellStyle name="Note 9 3" xfId="1829"/>
    <cellStyle name="Note 9 4" xfId="2378"/>
    <cellStyle name="Note 9 5" xfId="2852"/>
    <cellStyle name="Output" xfId="233" builtinId="21" customBuiltin="1"/>
    <cellStyle name="Output 2" xfId="138"/>
    <cellStyle name="Output 2 2" xfId="718"/>
    <cellStyle name="Output 2 2 2" xfId="837"/>
    <cellStyle name="Output 2 2 2 2" xfId="6012"/>
    <cellStyle name="Output 2 2 3" xfId="1526"/>
    <cellStyle name="Output 2 2 3 2" xfId="2137"/>
    <cellStyle name="Output 2 2 4" xfId="1502"/>
    <cellStyle name="Output 2 2 5" xfId="6011"/>
    <cellStyle name="Output 2 3" xfId="836"/>
    <cellStyle name="Output 2 3 2" xfId="6013"/>
    <cellStyle name="Output 2 4" xfId="6010"/>
    <cellStyle name="Output 3" xfId="530"/>
    <cellStyle name="Output 3 2" xfId="719"/>
    <cellStyle name="Output 3 2 2" xfId="1527"/>
    <cellStyle name="Output 3 2 2 2" xfId="2138"/>
    <cellStyle name="Output 3 2 3" xfId="1493"/>
    <cellStyle name="Output 3 3" xfId="999"/>
    <cellStyle name="Output 3 3 2" xfId="1587"/>
    <cellStyle name="Output 3 3 2 2" xfId="2183"/>
    <cellStyle name="Output 3 3 3" xfId="1588"/>
    <cellStyle name="Output 4" xfId="720"/>
    <cellStyle name="Output 4 2" xfId="1528"/>
    <cellStyle name="Output 4 2 2" xfId="2139"/>
    <cellStyle name="Output 4 3" xfId="1670"/>
    <cellStyle name="Output 5" xfId="1374"/>
    <cellStyle name="Output 5 2" xfId="2003"/>
    <cellStyle name="Output 6" xfId="1581"/>
    <cellStyle name="Output 7" xfId="6091"/>
    <cellStyle name="Percent 10" xfId="838"/>
    <cellStyle name="Percent 2" xfId="5"/>
    <cellStyle name="Percent 2 2" xfId="8"/>
    <cellStyle name="Percent 2 2 2" xfId="532"/>
    <cellStyle name="Percent 2 2 2 2" xfId="1000"/>
    <cellStyle name="Percent 2 2 2 2 2" xfId="6016"/>
    <cellStyle name="Percent 2 2 3" xfId="6017"/>
    <cellStyle name="Percent 2 2 4" xfId="6015"/>
    <cellStyle name="Percent 2 3" xfId="60"/>
    <cellStyle name="Percent 2 3 2" xfId="1001"/>
    <cellStyle name="Percent 2 3 2 2" xfId="6019"/>
    <cellStyle name="Percent 2 3 2 3" xfId="6018"/>
    <cellStyle name="Percent 2 3 3" xfId="6020"/>
    <cellStyle name="Percent 2 4" xfId="531"/>
    <cellStyle name="Percent 2 4 2" xfId="6021"/>
    <cellStyle name="Percent 2 5" xfId="6022"/>
    <cellStyle name="Percent 3" xfId="95"/>
    <cellStyle name="Percent 3 2" xfId="6024"/>
    <cellStyle name="Percent 3 2 2" xfId="6025"/>
    <cellStyle name="Percent 3 2 3" xfId="6026"/>
    <cellStyle name="Percent 3 3" xfId="6027"/>
    <cellStyle name="Percent 3 3 2" xfId="6028"/>
    <cellStyle name="Percent 3 4" xfId="6029"/>
    <cellStyle name="Percent 3 4 2" xfId="6030"/>
    <cellStyle name="Percent 3 5" xfId="6031"/>
    <cellStyle name="Percent 3 6" xfId="6023"/>
    <cellStyle name="Percent 4" xfId="96"/>
    <cellStyle name="Percent 4 2" xfId="533"/>
    <cellStyle name="Percent 4 2 2" xfId="6034"/>
    <cellStyle name="Percent 4 2 2 2" xfId="6035"/>
    <cellStyle name="Percent 4 2 3" xfId="6036"/>
    <cellStyle name="Percent 4 2 4" xfId="6033"/>
    <cellStyle name="Percent 4 3" xfId="3243"/>
    <cellStyle name="Percent 4 3 2" xfId="6037"/>
    <cellStyle name="Percent 4 4" xfId="6032"/>
    <cellStyle name="Percent 5" xfId="128"/>
    <cellStyle name="Percent 5 2" xfId="535"/>
    <cellStyle name="Percent 5 3" xfId="534"/>
    <cellStyle name="Percent 5 4" xfId="6038"/>
    <cellStyle name="Percent 6" xfId="536"/>
    <cellStyle name="Percent 6 2" xfId="6039"/>
    <cellStyle name="Percent 7" xfId="537"/>
    <cellStyle name="Percent 7 2" xfId="538"/>
    <cellStyle name="Percent 7 3" xfId="6040"/>
    <cellStyle name="Percent 8" xfId="539"/>
    <cellStyle name="Percent 8 2" xfId="6041"/>
    <cellStyle name="Percent 9" xfId="540"/>
    <cellStyle name="Percent 9 2" xfId="6014"/>
    <cellStyle name="percentage difference" xfId="6042"/>
    <cellStyle name="percentage difference 2" xfId="6043"/>
    <cellStyle name="Publication" xfId="6044"/>
    <cellStyle name="Sheet Title" xfId="6045"/>
    <cellStyle name="SN_241" xfId="1"/>
    <cellStyle name="SN_b" xfId="2"/>
    <cellStyle name="Standard_laroux" xfId="6046"/>
    <cellStyle name="Style 1" xfId="61"/>
    <cellStyle name="Style 1 2" xfId="97"/>
    <cellStyle name="Style 1 2 2" xfId="1003"/>
    <cellStyle name="Style 1 2 2 2" xfId="1004"/>
    <cellStyle name="Style 1 2 3" xfId="1005"/>
    <cellStyle name="Style 1 2 4" xfId="1002"/>
    <cellStyle name="Style 1 2 5" xfId="6047"/>
    <cellStyle name="Style 1 2_01.07.15Վերաբաշխումների ցուցակ" xfId="1006"/>
    <cellStyle name="Style 1 3" xfId="98"/>
    <cellStyle name="Style 1 3 2" xfId="1008"/>
    <cellStyle name="Style 1 3 2 2" xfId="6049"/>
    <cellStyle name="Style 1 3 3" xfId="1009"/>
    <cellStyle name="Style 1 3 4" xfId="1007"/>
    <cellStyle name="Style 1 3 5" xfId="6048"/>
    <cellStyle name="Style 1 4" xfId="99"/>
    <cellStyle name="Style 1 5" xfId="541"/>
    <cellStyle name="Style 1 5 2" xfId="1010"/>
    <cellStyle name="Style 1 6" xfId="3272"/>
    <cellStyle name="Style 1_verchnakan_ax21-25_2018" xfId="9714"/>
    <cellStyle name="Style 2" xfId="6050"/>
    <cellStyle name="Title" xfId="241" builtinId="15" customBuiltin="1"/>
    <cellStyle name="Title 2" xfId="129"/>
    <cellStyle name="Title 2 2" xfId="721"/>
    <cellStyle name="Title 2 2 2" xfId="6052"/>
    <cellStyle name="Title 2 3" xfId="839"/>
    <cellStyle name="Title 2 3 2" xfId="6053"/>
    <cellStyle name="Title 2 4" xfId="6051"/>
    <cellStyle name="Title 3" xfId="722"/>
    <cellStyle name="Title 3 2" xfId="1011"/>
    <cellStyle name="Title 3 3" xfId="6054"/>
    <cellStyle name="Title 4" xfId="723"/>
    <cellStyle name="Total" xfId="239" builtinId="25" customBuiltin="1"/>
    <cellStyle name="Total 2" xfId="145"/>
    <cellStyle name="Total 2 2" xfId="724"/>
    <cellStyle name="Total 2 2 2" xfId="841"/>
    <cellStyle name="Total 2 2 2 2" xfId="6057"/>
    <cellStyle name="Total 2 2 3" xfId="1529"/>
    <cellStyle name="Total 2 2 3 2" xfId="2140"/>
    <cellStyle name="Total 2 2 4" xfId="1627"/>
    <cellStyle name="Total 2 2 5" xfId="6056"/>
    <cellStyle name="Total 2 3" xfId="840"/>
    <cellStyle name="Total 2 3 2" xfId="6058"/>
    <cellStyle name="Total 2 4" xfId="6055"/>
    <cellStyle name="Total 3" xfId="542"/>
    <cellStyle name="Total 3 2" xfId="725"/>
    <cellStyle name="Total 3 2 2" xfId="1530"/>
    <cellStyle name="Total 3 2 2 2" xfId="2141"/>
    <cellStyle name="Total 3 2 3" xfId="1657"/>
    <cellStyle name="Total 3 3" xfId="1012"/>
    <cellStyle name="Total 3 3 2" xfId="1589"/>
    <cellStyle name="Total 3 3 2 2" xfId="2184"/>
    <cellStyle name="Total 3 3 3" xfId="1575"/>
    <cellStyle name="Total 4" xfId="726"/>
    <cellStyle name="Total 4 2" xfId="1531"/>
    <cellStyle name="Total 4 2 2" xfId="2142"/>
    <cellStyle name="Total 4 3" xfId="1675"/>
    <cellStyle name="Total 5" xfId="1376"/>
    <cellStyle name="Total 5 2" xfId="2005"/>
    <cellStyle name="Total 6" xfId="1538"/>
    <cellStyle name="Total 7" xfId="6099"/>
    <cellStyle name="ux" xfId="6059"/>
    <cellStyle name="Währung [0]_laroux" xfId="6060"/>
    <cellStyle name="Währung_laroux" xfId="6061"/>
    <cellStyle name="Warning Text" xfId="247" builtinId="11" customBuiltin="1"/>
    <cellStyle name="Warning Text 2" xfId="142"/>
    <cellStyle name="Warning Text 2 2" xfId="727"/>
    <cellStyle name="Warning Text 2 2 2" xfId="843"/>
    <cellStyle name="Warning Text 2 2 2 2" xfId="6064"/>
    <cellStyle name="Warning Text 2 2 3" xfId="6063"/>
    <cellStyle name="Warning Text 2 3" xfId="842"/>
    <cellStyle name="Warning Text 2 3 2" xfId="6065"/>
    <cellStyle name="Warning Text 2 4" xfId="6062"/>
    <cellStyle name="Warning Text 3" xfId="543"/>
    <cellStyle name="Warning Text 3 2" xfId="728"/>
    <cellStyle name="Warning Text 3 3" xfId="1013"/>
    <cellStyle name="Warning Text 4" xfId="729"/>
    <cellStyle name="Warning Text 5" xfId="6218"/>
    <cellStyle name="WebAnchor1" xfId="6066"/>
    <cellStyle name="WebAnchor2" xfId="6067"/>
    <cellStyle name="WebAnchor3" xfId="6068"/>
    <cellStyle name="WebAnchor4" xfId="6069"/>
    <cellStyle name="WebAnchor5" xfId="6070"/>
    <cellStyle name="WebAnchor6" xfId="6071"/>
    <cellStyle name="WebAnchor7" xfId="6072"/>
    <cellStyle name="Webexclude" xfId="6073"/>
    <cellStyle name="WebFN" xfId="6074"/>
    <cellStyle name="WebFN1" xfId="6075"/>
    <cellStyle name="WebFN2" xfId="6076"/>
    <cellStyle name="WebFN3" xfId="6077"/>
    <cellStyle name="WebFN4" xfId="6078"/>
    <cellStyle name="WebHR" xfId="6079"/>
    <cellStyle name="WebIndent1" xfId="6080"/>
    <cellStyle name="WebIndent1wFN3" xfId="6081"/>
    <cellStyle name="WebIndent2" xfId="6082"/>
    <cellStyle name="WebNoBR" xfId="6083"/>
    <cellStyle name="Акцент1" xfId="3199"/>
    <cellStyle name="Акцент1 2" xfId="544"/>
    <cellStyle name="Акцент2" xfId="3200"/>
    <cellStyle name="Акцент2 2" xfId="545"/>
    <cellStyle name="Акцент3" xfId="3201"/>
    <cellStyle name="Акцент3 2" xfId="546"/>
    <cellStyle name="Акцент4" xfId="3202"/>
    <cellStyle name="Акцент4 2" xfId="547"/>
    <cellStyle name="Акцент5" xfId="3203"/>
    <cellStyle name="Акцент5 2" xfId="548"/>
    <cellStyle name="Акцент6" xfId="3204"/>
    <cellStyle name="Акцент6 2" xfId="549"/>
    <cellStyle name="Беззащитный" xfId="550"/>
    <cellStyle name="Ввод " xfId="3205"/>
    <cellStyle name="Ввод  2" xfId="121"/>
    <cellStyle name="Ввод  2 2" xfId="252"/>
    <cellStyle name="Ввод  2 2 2" xfId="1381"/>
    <cellStyle name="Ввод  2 2 2 2" xfId="2010"/>
    <cellStyle name="Ввод  2 2 3" xfId="1593"/>
    <cellStyle name="Ввод  2 3" xfId="275"/>
    <cellStyle name="Ввод  2 3 2" xfId="1404"/>
    <cellStyle name="Ввод  2 3 2 2" xfId="2032"/>
    <cellStyle name="Ввод  2 3 3" xfId="1656"/>
    <cellStyle name="Ввод  2 4" xfId="280"/>
    <cellStyle name="Ввод  2 4 2" xfId="1409"/>
    <cellStyle name="Ввод  2 4 2 2" xfId="2037"/>
    <cellStyle name="Ввод  2 4 3" xfId="1504"/>
    <cellStyle name="Ввод  2 5" xfId="285"/>
    <cellStyle name="Ввод  2 5 2" xfId="1414"/>
    <cellStyle name="Ввод  2 5 2 2" xfId="2042"/>
    <cellStyle name="Ввод  2 5 3" xfId="1320"/>
    <cellStyle name="Ввод  2 6" xfId="251"/>
    <cellStyle name="Ввод  2 6 2" xfId="1380"/>
    <cellStyle name="Ввод  2 6 2 2" xfId="2009"/>
    <cellStyle name="Ввод  2 6 3" xfId="1668"/>
    <cellStyle name="Ввод  3" xfId="265"/>
    <cellStyle name="Ввод  3 2" xfId="1394"/>
    <cellStyle name="Ввод  3 2 2" xfId="2022"/>
    <cellStyle name="Ввод  3 3" xfId="1648"/>
    <cellStyle name="Ввод  4" xfId="204"/>
    <cellStyle name="Ввод  4 2" xfId="1367"/>
    <cellStyle name="Ввод  4 2 2" xfId="1998"/>
    <cellStyle name="Ввод  4 3" xfId="1490"/>
    <cellStyle name="Ввод  5" xfId="262"/>
    <cellStyle name="Ввод  5 2" xfId="1391"/>
    <cellStyle name="Ввод  5 2 2" xfId="2019"/>
    <cellStyle name="Ввод  5 3" xfId="1645"/>
    <cellStyle name="Ввод  6" xfId="259"/>
    <cellStyle name="Ввод  6 2" xfId="1388"/>
    <cellStyle name="Ввод  6 2 2" xfId="2016"/>
    <cellStyle name="Ввод  6 3" xfId="1595"/>
    <cellStyle name="Ввод  7" xfId="551"/>
    <cellStyle name="Ввод  7 2" xfId="1496"/>
    <cellStyle name="Ввод  7 2 2" xfId="2117"/>
    <cellStyle name="Ввод  7 3" xfId="1501"/>
    <cellStyle name="Вывод" xfId="3206"/>
    <cellStyle name="Вывод 2" xfId="122"/>
    <cellStyle name="Вывод 2 2" xfId="253"/>
    <cellStyle name="Вывод 2 2 2" xfId="1382"/>
    <cellStyle name="Вывод 2 2 2 2" xfId="2011"/>
    <cellStyle name="Вывод 2 2 3" xfId="1667"/>
    <cellStyle name="Вывод 2 3" xfId="276"/>
    <cellStyle name="Вывод 2 3 2" xfId="1405"/>
    <cellStyle name="Вывод 2 3 2 2" xfId="2033"/>
    <cellStyle name="Вывод 2 3 3" xfId="1662"/>
    <cellStyle name="Вывод 2 4" xfId="281"/>
    <cellStyle name="Вывод 2 4 2" xfId="1410"/>
    <cellStyle name="Вывод 2 4 2 2" xfId="2038"/>
    <cellStyle name="Вывод 2 4 3" xfId="1651"/>
    <cellStyle name="Вывод 2 5" xfId="286"/>
    <cellStyle name="Вывод 2 5 2" xfId="1415"/>
    <cellStyle name="Вывод 2 5 2 2" xfId="2043"/>
    <cellStyle name="Вывод 2 5 3" xfId="1505"/>
    <cellStyle name="Вывод 2 6" xfId="274"/>
    <cellStyle name="Вывод 2 6 2" xfId="1403"/>
    <cellStyle name="Вывод 2 6 2 2" xfId="2031"/>
    <cellStyle name="Вывод 2 6 3" xfId="1663"/>
    <cellStyle name="Вывод 3" xfId="266"/>
    <cellStyle name="Вывод 3 2" xfId="1395"/>
    <cellStyle name="Вывод 3 2 2" xfId="2023"/>
    <cellStyle name="Вывод 3 3" xfId="1644"/>
    <cellStyle name="Вывод 4" xfId="250"/>
    <cellStyle name="Вывод 4 2" xfId="1379"/>
    <cellStyle name="Вывод 4 2 2" xfId="2008"/>
    <cellStyle name="Вывод 4 3" xfId="1669"/>
    <cellStyle name="Вывод 5" xfId="225"/>
    <cellStyle name="Вывод 5 2" xfId="1371"/>
    <cellStyle name="Вывод 5 2 2" xfId="2001"/>
    <cellStyle name="Вывод 5 3" xfId="1503"/>
    <cellStyle name="Вывод 6" xfId="248"/>
    <cellStyle name="Вывод 6 2" xfId="1378"/>
    <cellStyle name="Вывод 6 2 2" xfId="2007"/>
    <cellStyle name="Вывод 6 3" xfId="1653"/>
    <cellStyle name="Вывод 7" xfId="552"/>
    <cellStyle name="Вывод 7 2" xfId="1497"/>
    <cellStyle name="Вывод 7 2 2" xfId="2118"/>
    <cellStyle name="Вывод 7 3" xfId="1513"/>
    <cellStyle name="Вычисление" xfId="3207"/>
    <cellStyle name="Вычисление 2" xfId="123"/>
    <cellStyle name="Вычисление 2 2" xfId="254"/>
    <cellStyle name="Вычисление 2 2 2" xfId="1383"/>
    <cellStyle name="Вычисление 2 2 2 2" xfId="2012"/>
    <cellStyle name="Вычисление 2 2 3" xfId="1664"/>
    <cellStyle name="Вычисление 2 3" xfId="277"/>
    <cellStyle name="Вычисление 2 3 2" xfId="1406"/>
    <cellStyle name="Вычисление 2 3 2 2" xfId="2034"/>
    <cellStyle name="Вычисление 2 3 3" xfId="1580"/>
    <cellStyle name="Вычисление 2 4" xfId="282"/>
    <cellStyle name="Вычисление 2 4 2" xfId="1411"/>
    <cellStyle name="Вычисление 2 4 2 2" xfId="2039"/>
    <cellStyle name="Вычисление 2 4 3" xfId="1573"/>
    <cellStyle name="Вычисление 2 5" xfId="287"/>
    <cellStyle name="Вычисление 2 5 2" xfId="1416"/>
    <cellStyle name="Вычисление 2 5 2 2" xfId="2044"/>
    <cellStyle name="Вычисление 2 5 3" xfId="1572"/>
    <cellStyle name="Вычисление 2 6" xfId="273"/>
    <cellStyle name="Вычисление 2 6 2" xfId="1402"/>
    <cellStyle name="Вычисление 2 6 2 2" xfId="2030"/>
    <cellStyle name="Вычисление 2 6 3" xfId="1626"/>
    <cellStyle name="Вычисление 3" xfId="267"/>
    <cellStyle name="Вычисление 3 2" xfId="1396"/>
    <cellStyle name="Вычисление 3 2 2" xfId="2024"/>
    <cellStyle name="Вычисление 3 3" xfId="1650"/>
    <cellStyle name="Вычисление 4" xfId="206"/>
    <cellStyle name="Вычисление 4 2" xfId="1369"/>
    <cellStyle name="Вычисление 4 2 2" xfId="2000"/>
    <cellStyle name="Вычисление 4 3" xfId="1494"/>
    <cellStyle name="Вычисление 5" xfId="263"/>
    <cellStyle name="Вычисление 5 2" xfId="1392"/>
    <cellStyle name="Вычисление 5 2 2" xfId="2020"/>
    <cellStyle name="Вычисление 5 3" xfId="1646"/>
    <cellStyle name="Вычисление 6" xfId="290"/>
    <cellStyle name="Вычисление 6 2" xfId="1419"/>
    <cellStyle name="Вычисление 6 2 2" xfId="2047"/>
    <cellStyle name="Вычисление 6 3" xfId="1545"/>
    <cellStyle name="Вычисление 7" xfId="553"/>
    <cellStyle name="Вычисление 7 2" xfId="1498"/>
    <cellStyle name="Вычисление 7 2 2" xfId="2119"/>
    <cellStyle name="Вычисление 7 3" xfId="1537"/>
    <cellStyle name="Гиперссылка 2" xfId="6093"/>
    <cellStyle name="Гиперссылка 3" xfId="6094"/>
    <cellStyle name="Заголовок 1" xfId="3208"/>
    <cellStyle name="Заголовок 1 2" xfId="554"/>
    <cellStyle name="Заголовок 2" xfId="3209"/>
    <cellStyle name="Заголовок 2 2" xfId="555"/>
    <cellStyle name="Заголовок 3" xfId="3210"/>
    <cellStyle name="Заголовок 3 2" xfId="556"/>
    <cellStyle name="Заголовок 4" xfId="3211"/>
    <cellStyle name="Заголовок 4 2" xfId="557"/>
    <cellStyle name="Защитный" xfId="558"/>
    <cellStyle name="Итог" xfId="3212"/>
    <cellStyle name="Итог 2" xfId="124"/>
    <cellStyle name="Итог 2 2" xfId="255"/>
    <cellStyle name="Итог 2 2 2" xfId="1384"/>
    <cellStyle name="Итог 2 2 2 2" xfId="2013"/>
    <cellStyle name="Итог 2 2 3" xfId="1666"/>
    <cellStyle name="Итог 2 3" xfId="278"/>
    <cellStyle name="Итог 2 3 2" xfId="1407"/>
    <cellStyle name="Итог 2 3 2 2" xfId="2035"/>
    <cellStyle name="Итог 2 3 3" xfId="1658"/>
    <cellStyle name="Итог 2 4" xfId="283"/>
    <cellStyle name="Итог 2 4 2" xfId="1412"/>
    <cellStyle name="Итог 2 4 2 2" xfId="2040"/>
    <cellStyle name="Итог 2 4 3" xfId="1661"/>
    <cellStyle name="Итог 2 5" xfId="288"/>
    <cellStyle name="Итог 2 5 2" xfId="1417"/>
    <cellStyle name="Итог 2 5 2 2" xfId="2045"/>
    <cellStyle name="Итог 2 5 3" xfId="1372"/>
    <cellStyle name="Итог 2 6" xfId="270"/>
    <cellStyle name="Итог 2 6 2" xfId="1399"/>
    <cellStyle name="Итог 2 6 2 2" xfId="2027"/>
    <cellStyle name="Итог 2 6 3" xfId="1649"/>
    <cellStyle name="Итог 3" xfId="268"/>
    <cellStyle name="Итог 3 2" xfId="1397"/>
    <cellStyle name="Итог 3 2 2" xfId="2025"/>
    <cellStyle name="Итог 3 3" xfId="1540"/>
    <cellStyle name="Итог 4" xfId="172"/>
    <cellStyle name="Итог 4 2" xfId="1335"/>
    <cellStyle name="Итог 4 2 2" xfId="1966"/>
    <cellStyle name="Итог 4 3" xfId="1541"/>
    <cellStyle name="Итог 5" xfId="269"/>
    <cellStyle name="Итог 5 2" xfId="1398"/>
    <cellStyle name="Итог 5 2 2" xfId="2026"/>
    <cellStyle name="Итог 5 3" xfId="1533"/>
    <cellStyle name="Итог 6" xfId="272"/>
    <cellStyle name="Итог 6 2" xfId="1401"/>
    <cellStyle name="Итог 6 2 2" xfId="2029"/>
    <cellStyle name="Итог 6 3" xfId="1594"/>
    <cellStyle name="Итог 7" xfId="559"/>
    <cellStyle name="Итог 7 2" xfId="1499"/>
    <cellStyle name="Итог 7 2 2" xfId="2120"/>
    <cellStyle name="Итог 7 3" xfId="1546"/>
    <cellStyle name="Контрольная ячейка" xfId="3213"/>
    <cellStyle name="Контрольная ячейка 2" xfId="560"/>
    <cellStyle name="Название" xfId="3214"/>
    <cellStyle name="Название 2" xfId="561"/>
    <cellStyle name="Нейтральный" xfId="3215"/>
    <cellStyle name="Нейтральный 2" xfId="562"/>
    <cellStyle name="Обычный 2" xfId="100"/>
    <cellStyle name="Обычный 2 10" xfId="1014"/>
    <cellStyle name="Обычный 2 10 2" xfId="6103"/>
    <cellStyle name="Обычный 2 10 2 2" xfId="9591"/>
    <cellStyle name="Обычный 2 10 2 3" xfId="8094"/>
    <cellStyle name="Обычный 2 10 3" xfId="9590"/>
    <cellStyle name="Обычный 2 10 4" xfId="8093"/>
    <cellStyle name="Обычный 2 10 5" xfId="6102"/>
    <cellStyle name="Обычный 2 11" xfId="6104"/>
    <cellStyle name="Обычный 2 11 2" xfId="9592"/>
    <cellStyle name="Обычный 2 11 3" xfId="8095"/>
    <cellStyle name="Обычный 2 12" xfId="6105"/>
    <cellStyle name="Обычный 2 12 2" xfId="9593"/>
    <cellStyle name="Обычный 2 12 3" xfId="8096"/>
    <cellStyle name="Обычный 2 13" xfId="6106"/>
    <cellStyle name="Обычный 2 14" xfId="6101"/>
    <cellStyle name="Обычный 2 2" xfId="563"/>
    <cellStyle name="Обычный 2 2 2" xfId="731"/>
    <cellStyle name="Обычный 2 2 2 2" xfId="1016"/>
    <cellStyle name="Обычный 2 2 2 3" xfId="6108"/>
    <cellStyle name="Обычный 2 2 3" xfId="844"/>
    <cellStyle name="Обычный 2 2 3 2" xfId="9594"/>
    <cellStyle name="Обычный 2 2 4" xfId="1015"/>
    <cellStyle name="Обычный 2 2 4 2" xfId="8097"/>
    <cellStyle name="Обычный 2 2 5" xfId="6107"/>
    <cellStyle name="Обычный 2 2 6" xfId="9716"/>
    <cellStyle name="Обычный 2 3" xfId="732"/>
    <cellStyle name="Обычный 2 3 10" xfId="6110"/>
    <cellStyle name="Обычный 2 3 10 2" xfId="9596"/>
    <cellStyle name="Обычный 2 3 10 3" xfId="8099"/>
    <cellStyle name="Обычный 2 3 11" xfId="9595"/>
    <cellStyle name="Обычный 2 3 12" xfId="8098"/>
    <cellStyle name="Обычный 2 3 13" xfId="6109"/>
    <cellStyle name="Обычный 2 3 2" xfId="1017"/>
    <cellStyle name="Обычный 2 3 2 2" xfId="6112"/>
    <cellStyle name="Обычный 2 3 2 2 2" xfId="6113"/>
    <cellStyle name="Обычный 2 3 2 2 2 2" xfId="6114"/>
    <cellStyle name="Обычный 2 3 2 2 2 2 2" xfId="9600"/>
    <cellStyle name="Обычный 2 3 2 2 2 2 3" xfId="8103"/>
    <cellStyle name="Обычный 2 3 2 2 2 3" xfId="9599"/>
    <cellStyle name="Обычный 2 3 2 2 2 4" xfId="8102"/>
    <cellStyle name="Обычный 2 3 2 2 3" xfId="6115"/>
    <cellStyle name="Обычный 2 3 2 2 3 2" xfId="9601"/>
    <cellStyle name="Обычный 2 3 2 2 3 3" xfId="8104"/>
    <cellStyle name="Обычный 2 3 2 2 4" xfId="9598"/>
    <cellStyle name="Обычный 2 3 2 2 5" xfId="8101"/>
    <cellStyle name="Обычный 2 3 2 3" xfId="6116"/>
    <cellStyle name="Обычный 2 3 2 3 2" xfId="6117"/>
    <cellStyle name="Обычный 2 3 2 3 2 2" xfId="9603"/>
    <cellStyle name="Обычный 2 3 2 3 2 3" xfId="8106"/>
    <cellStyle name="Обычный 2 3 2 3 3" xfId="9602"/>
    <cellStyle name="Обычный 2 3 2 3 4" xfId="8105"/>
    <cellStyle name="Обычный 2 3 2 4" xfId="6118"/>
    <cellStyle name="Обычный 2 3 2 4 2" xfId="9604"/>
    <cellStyle name="Обычный 2 3 2 4 3" xfId="8107"/>
    <cellStyle name="Обычный 2 3 2 5" xfId="6119"/>
    <cellStyle name="Обычный 2 3 2 5 2" xfId="9605"/>
    <cellStyle name="Обычный 2 3 2 5 3" xfId="8108"/>
    <cellStyle name="Обычный 2 3 2 6" xfId="9597"/>
    <cellStyle name="Обычный 2 3 2 7" xfId="8100"/>
    <cellStyle name="Обычный 2 3 2 8" xfId="6111"/>
    <cellStyle name="Обычный 2 3 3" xfId="1532"/>
    <cellStyle name="Обычный 2 3 3 2" xfId="2143"/>
    <cellStyle name="Обычный 2 3 3 2 2" xfId="6122"/>
    <cellStyle name="Обычный 2 3 3 2 2 2" xfId="6123"/>
    <cellStyle name="Обычный 2 3 3 2 2 2 2" xfId="9609"/>
    <cellStyle name="Обычный 2 3 3 2 2 2 3" xfId="8112"/>
    <cellStyle name="Обычный 2 3 3 2 2 3" xfId="9608"/>
    <cellStyle name="Обычный 2 3 3 2 2 4" xfId="8111"/>
    <cellStyle name="Обычный 2 3 3 2 3" xfId="6124"/>
    <cellStyle name="Обычный 2 3 3 2 3 2" xfId="9610"/>
    <cellStyle name="Обычный 2 3 3 2 3 3" xfId="8113"/>
    <cellStyle name="Обычный 2 3 3 2 4" xfId="9607"/>
    <cellStyle name="Обычный 2 3 3 2 5" xfId="8110"/>
    <cellStyle name="Обычный 2 3 3 2 6" xfId="6121"/>
    <cellStyle name="Обычный 2 3 3 3" xfId="2622"/>
    <cellStyle name="Обычный 2 3 3 3 2" xfId="6126"/>
    <cellStyle name="Обычный 2 3 3 3 2 2" xfId="9612"/>
    <cellStyle name="Обычный 2 3 3 3 2 3" xfId="8115"/>
    <cellStyle name="Обычный 2 3 3 3 3" xfId="9611"/>
    <cellStyle name="Обычный 2 3 3 3 4" xfId="8114"/>
    <cellStyle name="Обычный 2 3 3 3 5" xfId="6125"/>
    <cellStyle name="Обычный 2 3 3 4" xfId="3096"/>
    <cellStyle name="Обычный 2 3 3 4 2" xfId="9613"/>
    <cellStyle name="Обычный 2 3 3 4 3" xfId="8116"/>
    <cellStyle name="Обычный 2 3 3 4 4" xfId="6127"/>
    <cellStyle name="Обычный 2 3 3 5" xfId="9606"/>
    <cellStyle name="Обычный 2 3 3 6" xfId="8109"/>
    <cellStyle name="Обычный 2 3 3 7" xfId="6120"/>
    <cellStyle name="Обычный 2 3 4" xfId="1836"/>
    <cellStyle name="Обычный 2 3 4 2" xfId="6129"/>
    <cellStyle name="Обычный 2 3 4 2 2" xfId="6130"/>
    <cellStyle name="Обычный 2 3 4 2 2 2" xfId="6131"/>
    <cellStyle name="Обычный 2 3 4 2 2 2 2" xfId="9617"/>
    <cellStyle name="Обычный 2 3 4 2 2 2 3" xfId="8120"/>
    <cellStyle name="Обычный 2 3 4 2 2 3" xfId="9616"/>
    <cellStyle name="Обычный 2 3 4 2 2 4" xfId="8119"/>
    <cellStyle name="Обычный 2 3 4 2 3" xfId="6132"/>
    <cellStyle name="Обычный 2 3 4 2 3 2" xfId="9618"/>
    <cellStyle name="Обычный 2 3 4 2 3 3" xfId="8121"/>
    <cellStyle name="Обычный 2 3 4 2 4" xfId="9615"/>
    <cellStyle name="Обычный 2 3 4 2 5" xfId="8118"/>
    <cellStyle name="Обычный 2 3 4 3" xfId="6133"/>
    <cellStyle name="Обычный 2 3 4 3 2" xfId="6134"/>
    <cellStyle name="Обычный 2 3 4 3 2 2" xfId="9620"/>
    <cellStyle name="Обычный 2 3 4 3 2 3" xfId="8123"/>
    <cellStyle name="Обычный 2 3 4 3 3" xfId="9619"/>
    <cellStyle name="Обычный 2 3 4 3 4" xfId="8122"/>
    <cellStyle name="Обычный 2 3 4 4" xfId="6135"/>
    <cellStyle name="Обычный 2 3 4 4 2" xfId="9621"/>
    <cellStyle name="Обычный 2 3 4 4 3" xfId="8124"/>
    <cellStyle name="Обычный 2 3 4 5" xfId="9614"/>
    <cellStyle name="Обычный 2 3 4 6" xfId="8117"/>
    <cellStyle name="Обычный 2 3 4 7" xfId="6128"/>
    <cellStyle name="Обычный 2 3 5" xfId="2385"/>
    <cellStyle name="Обычный 2 3 5 2" xfId="6137"/>
    <cellStyle name="Обычный 2 3 5 2 2" xfId="6138"/>
    <cellStyle name="Обычный 2 3 5 2 2 2" xfId="6139"/>
    <cellStyle name="Обычный 2 3 5 2 2 2 2" xfId="9625"/>
    <cellStyle name="Обычный 2 3 5 2 2 2 3" xfId="8128"/>
    <cellStyle name="Обычный 2 3 5 2 2 3" xfId="9624"/>
    <cellStyle name="Обычный 2 3 5 2 2 4" xfId="8127"/>
    <cellStyle name="Обычный 2 3 5 2 3" xfId="6140"/>
    <cellStyle name="Обычный 2 3 5 2 3 2" xfId="9626"/>
    <cellStyle name="Обычный 2 3 5 2 3 3" xfId="8129"/>
    <cellStyle name="Обычный 2 3 5 2 4" xfId="9623"/>
    <cellStyle name="Обычный 2 3 5 2 5" xfId="8126"/>
    <cellStyle name="Обычный 2 3 5 3" xfId="6141"/>
    <cellStyle name="Обычный 2 3 5 3 2" xfId="6142"/>
    <cellStyle name="Обычный 2 3 5 3 2 2" xfId="9628"/>
    <cellStyle name="Обычный 2 3 5 3 2 3" xfId="8131"/>
    <cellStyle name="Обычный 2 3 5 3 3" xfId="9627"/>
    <cellStyle name="Обычный 2 3 5 3 4" xfId="8130"/>
    <cellStyle name="Обычный 2 3 5 4" xfId="6143"/>
    <cellStyle name="Обычный 2 3 5 4 2" xfId="9629"/>
    <cellStyle name="Обычный 2 3 5 4 3" xfId="8132"/>
    <cellStyle name="Обычный 2 3 5 5" xfId="9622"/>
    <cellStyle name="Обычный 2 3 5 6" xfId="8125"/>
    <cellStyle name="Обычный 2 3 5 7" xfId="6136"/>
    <cellStyle name="Обычный 2 3 6" xfId="2859"/>
    <cellStyle name="Обычный 2 3 6 2" xfId="6145"/>
    <cellStyle name="Обычный 2 3 6 2 2" xfId="6146"/>
    <cellStyle name="Обычный 2 3 6 2 2 2" xfId="6147"/>
    <cellStyle name="Обычный 2 3 6 2 2 2 2" xfId="9633"/>
    <cellStyle name="Обычный 2 3 6 2 2 2 3" xfId="8136"/>
    <cellStyle name="Обычный 2 3 6 2 2 3" xfId="9632"/>
    <cellStyle name="Обычный 2 3 6 2 2 4" xfId="8135"/>
    <cellStyle name="Обычный 2 3 6 2 3" xfId="6148"/>
    <cellStyle name="Обычный 2 3 6 2 3 2" xfId="9634"/>
    <cellStyle name="Обычный 2 3 6 2 3 3" xfId="8137"/>
    <cellStyle name="Обычный 2 3 6 2 4" xfId="9631"/>
    <cellStyle name="Обычный 2 3 6 2 5" xfId="8134"/>
    <cellStyle name="Обычный 2 3 6 3" xfId="6149"/>
    <cellStyle name="Обычный 2 3 6 3 2" xfId="6150"/>
    <cellStyle name="Обычный 2 3 6 3 2 2" xfId="9636"/>
    <cellStyle name="Обычный 2 3 6 3 2 3" xfId="8139"/>
    <cellStyle name="Обычный 2 3 6 3 3" xfId="9635"/>
    <cellStyle name="Обычный 2 3 6 3 4" xfId="8138"/>
    <cellStyle name="Обычный 2 3 6 4" xfId="6151"/>
    <cellStyle name="Обычный 2 3 6 4 2" xfId="9637"/>
    <cellStyle name="Обычный 2 3 6 4 3" xfId="8140"/>
    <cellStyle name="Обычный 2 3 6 5" xfId="9630"/>
    <cellStyle name="Обычный 2 3 6 6" xfId="8133"/>
    <cellStyle name="Обычный 2 3 6 7" xfId="6144"/>
    <cellStyle name="Обычный 2 3 7" xfId="6152"/>
    <cellStyle name="Обычный 2 3 7 2" xfId="6153"/>
    <cellStyle name="Обычный 2 3 7 2 2" xfId="6154"/>
    <cellStyle name="Обычный 2 3 7 2 2 2" xfId="9640"/>
    <cellStyle name="Обычный 2 3 7 2 2 3" xfId="8143"/>
    <cellStyle name="Обычный 2 3 7 2 3" xfId="9639"/>
    <cellStyle name="Обычный 2 3 7 2 4" xfId="8142"/>
    <cellStyle name="Обычный 2 3 7 3" xfId="6155"/>
    <cellStyle name="Обычный 2 3 7 3 2" xfId="9641"/>
    <cellStyle name="Обычный 2 3 7 3 3" xfId="8144"/>
    <cellStyle name="Обычный 2 3 7 4" xfId="9638"/>
    <cellStyle name="Обычный 2 3 7 5" xfId="8141"/>
    <cellStyle name="Обычный 2 3 8" xfId="6156"/>
    <cellStyle name="Обычный 2 3 8 2" xfId="6157"/>
    <cellStyle name="Обычный 2 3 8 2 2" xfId="9643"/>
    <cellStyle name="Обычный 2 3 8 2 3" xfId="8146"/>
    <cellStyle name="Обычный 2 3 8 3" xfId="9642"/>
    <cellStyle name="Обычный 2 3 8 4" xfId="8145"/>
    <cellStyle name="Обычный 2 3 9" xfId="6158"/>
    <cellStyle name="Обычный 2 3 9 2" xfId="9644"/>
    <cellStyle name="Обычный 2 3 9 3" xfId="8147"/>
    <cellStyle name="Обычный 2 4" xfId="730"/>
    <cellStyle name="Обычный 2 4 2" xfId="1018"/>
    <cellStyle name="Обычный 2 4 2 2" xfId="6161"/>
    <cellStyle name="Обычный 2 4 2 2 2" xfId="6162"/>
    <cellStyle name="Обычный 2 4 2 2 2 2" xfId="6163"/>
    <cellStyle name="Обычный 2 4 2 2 2 2 2" xfId="9649"/>
    <cellStyle name="Обычный 2 4 2 2 2 2 3" xfId="8152"/>
    <cellStyle name="Обычный 2 4 2 2 2 3" xfId="9648"/>
    <cellStyle name="Обычный 2 4 2 2 2 4" xfId="8151"/>
    <cellStyle name="Обычный 2 4 2 2 3" xfId="6164"/>
    <cellStyle name="Обычный 2 4 2 2 3 2" xfId="9650"/>
    <cellStyle name="Обычный 2 4 2 2 3 3" xfId="8153"/>
    <cellStyle name="Обычный 2 4 2 2 4" xfId="9647"/>
    <cellStyle name="Обычный 2 4 2 2 5" xfId="8150"/>
    <cellStyle name="Обычный 2 4 2 3" xfId="6165"/>
    <cellStyle name="Обычный 2 4 2 3 2" xfId="6166"/>
    <cellStyle name="Обычный 2 4 2 3 2 2" xfId="9652"/>
    <cellStyle name="Обычный 2 4 2 3 2 3" xfId="8155"/>
    <cellStyle name="Обычный 2 4 2 3 3" xfId="9651"/>
    <cellStyle name="Обычный 2 4 2 3 4" xfId="8154"/>
    <cellStyle name="Обычный 2 4 2 4" xfId="6167"/>
    <cellStyle name="Обычный 2 4 2 4 2" xfId="9653"/>
    <cellStyle name="Обычный 2 4 2 4 3" xfId="8156"/>
    <cellStyle name="Обычный 2 4 2 5" xfId="9646"/>
    <cellStyle name="Обычный 2 4 2 6" xfId="8149"/>
    <cellStyle name="Обычный 2 4 2 7" xfId="6160"/>
    <cellStyle name="Обычный 2 4 3" xfId="6168"/>
    <cellStyle name="Обычный 2 4 3 2" xfId="6169"/>
    <cellStyle name="Обычный 2 4 3 2 2" xfId="6170"/>
    <cellStyle name="Обычный 2 4 3 2 2 2" xfId="9656"/>
    <cellStyle name="Обычный 2 4 3 2 2 3" xfId="8159"/>
    <cellStyle name="Обычный 2 4 3 2 3" xfId="9655"/>
    <cellStyle name="Обычный 2 4 3 2 4" xfId="8158"/>
    <cellStyle name="Обычный 2 4 3 3" xfId="6171"/>
    <cellStyle name="Обычный 2 4 3 3 2" xfId="9657"/>
    <cellStyle name="Обычный 2 4 3 3 3" xfId="8160"/>
    <cellStyle name="Обычный 2 4 3 4" xfId="9654"/>
    <cellStyle name="Обычный 2 4 3 5" xfId="8157"/>
    <cellStyle name="Обычный 2 4 4" xfId="6172"/>
    <cellStyle name="Обычный 2 4 4 2" xfId="6173"/>
    <cellStyle name="Обычный 2 4 4 2 2" xfId="9659"/>
    <cellStyle name="Обычный 2 4 4 2 3" xfId="8162"/>
    <cellStyle name="Обычный 2 4 4 3" xfId="9658"/>
    <cellStyle name="Обычный 2 4 4 4" xfId="8161"/>
    <cellStyle name="Обычный 2 4 5" xfId="6174"/>
    <cellStyle name="Обычный 2 4 5 2" xfId="9660"/>
    <cellStyle name="Обычный 2 4 5 3" xfId="8163"/>
    <cellStyle name="Обычный 2 4 6" xfId="6175"/>
    <cellStyle name="Обычный 2 4 6 2" xfId="9661"/>
    <cellStyle name="Обычный 2 4 6 3" xfId="8164"/>
    <cellStyle name="Обычный 2 4 7" xfId="9645"/>
    <cellStyle name="Обычный 2 4 8" xfId="8148"/>
    <cellStyle name="Обычный 2 4 9" xfId="6159"/>
    <cellStyle name="Обычный 2 5" xfId="737"/>
    <cellStyle name="Обычный 2 5 2" xfId="6177"/>
    <cellStyle name="Обычный 2 5 2 2" xfId="6178"/>
    <cellStyle name="Обычный 2 5 2 2 2" xfId="6179"/>
    <cellStyle name="Обычный 2 5 2 2 2 2" xfId="9665"/>
    <cellStyle name="Обычный 2 5 2 2 2 3" xfId="8168"/>
    <cellStyle name="Обычный 2 5 2 2 3" xfId="9664"/>
    <cellStyle name="Обычный 2 5 2 2 4" xfId="8167"/>
    <cellStyle name="Обычный 2 5 2 3" xfId="6180"/>
    <cellStyle name="Обычный 2 5 2 3 2" xfId="9666"/>
    <cellStyle name="Обычный 2 5 2 3 3" xfId="8169"/>
    <cellStyle name="Обычный 2 5 2 4" xfId="9663"/>
    <cellStyle name="Обычный 2 5 2 5" xfId="8166"/>
    <cellStyle name="Обычный 2 5 3" xfId="6181"/>
    <cellStyle name="Обычный 2 5 3 2" xfId="6182"/>
    <cellStyle name="Обычный 2 5 3 2 2" xfId="9668"/>
    <cellStyle name="Обычный 2 5 3 2 3" xfId="8171"/>
    <cellStyle name="Обычный 2 5 3 3" xfId="9667"/>
    <cellStyle name="Обычный 2 5 3 4" xfId="8170"/>
    <cellStyle name="Обычный 2 5 4" xfId="6183"/>
    <cellStyle name="Обычный 2 5 4 2" xfId="9669"/>
    <cellStyle name="Обычный 2 5 4 3" xfId="8172"/>
    <cellStyle name="Обычный 2 5 5" xfId="9662"/>
    <cellStyle name="Обычный 2 5 6" xfId="8165"/>
    <cellStyle name="Обычный 2 5 7" xfId="6176"/>
    <cellStyle name="Обычный 2 6" xfId="6184"/>
    <cellStyle name="Обычный 2 6 2" xfId="6185"/>
    <cellStyle name="Обычный 2 6 2 2" xfId="6186"/>
    <cellStyle name="Обычный 2 6 2 2 2" xfId="6187"/>
    <cellStyle name="Обычный 2 6 2 2 2 2" xfId="9673"/>
    <cellStyle name="Обычный 2 6 2 2 2 3" xfId="8176"/>
    <cellStyle name="Обычный 2 6 2 2 3" xfId="9672"/>
    <cellStyle name="Обычный 2 6 2 2 4" xfId="8175"/>
    <cellStyle name="Обычный 2 6 2 3" xfId="6188"/>
    <cellStyle name="Обычный 2 6 2 3 2" xfId="9674"/>
    <cellStyle name="Обычный 2 6 2 3 3" xfId="8177"/>
    <cellStyle name="Обычный 2 6 2 4" xfId="9671"/>
    <cellStyle name="Обычный 2 6 2 5" xfId="8174"/>
    <cellStyle name="Обычный 2 6 3" xfId="6189"/>
    <cellStyle name="Обычный 2 6 3 2" xfId="6190"/>
    <cellStyle name="Обычный 2 6 3 2 2" xfId="9676"/>
    <cellStyle name="Обычный 2 6 3 2 3" xfId="8179"/>
    <cellStyle name="Обычный 2 6 3 3" xfId="9675"/>
    <cellStyle name="Обычный 2 6 3 4" xfId="8178"/>
    <cellStyle name="Обычный 2 6 4" xfId="6191"/>
    <cellStyle name="Обычный 2 6 4 2" xfId="9677"/>
    <cellStyle name="Обычный 2 6 4 3" xfId="8180"/>
    <cellStyle name="Обычный 2 6 5" xfId="9670"/>
    <cellStyle name="Обычный 2 6 6" xfId="8173"/>
    <cellStyle name="Обычный 2 7" xfId="6192"/>
    <cellStyle name="Обычный 2 7 2" xfId="6193"/>
    <cellStyle name="Обычный 2 7 2 2" xfId="6194"/>
    <cellStyle name="Обычный 2 7 2 2 2" xfId="6195"/>
    <cellStyle name="Обычный 2 7 2 2 2 2" xfId="9681"/>
    <cellStyle name="Обычный 2 7 2 2 2 3" xfId="8184"/>
    <cellStyle name="Обычный 2 7 2 2 3" xfId="9680"/>
    <cellStyle name="Обычный 2 7 2 2 4" xfId="8183"/>
    <cellStyle name="Обычный 2 7 2 3" xfId="6196"/>
    <cellStyle name="Обычный 2 7 2 3 2" xfId="9682"/>
    <cellStyle name="Обычный 2 7 2 3 3" xfId="8185"/>
    <cellStyle name="Обычный 2 7 2 4" xfId="9679"/>
    <cellStyle name="Обычный 2 7 2 5" xfId="8182"/>
    <cellStyle name="Обычный 2 7 3" xfId="6197"/>
    <cellStyle name="Обычный 2 7 3 2" xfId="6198"/>
    <cellStyle name="Обычный 2 7 3 2 2" xfId="9684"/>
    <cellStyle name="Обычный 2 7 3 2 3" xfId="8187"/>
    <cellStyle name="Обычный 2 7 3 3" xfId="9683"/>
    <cellStyle name="Обычный 2 7 3 4" xfId="8186"/>
    <cellStyle name="Обычный 2 7 4" xfId="6199"/>
    <cellStyle name="Обычный 2 7 4 2" xfId="9685"/>
    <cellStyle name="Обычный 2 7 4 3" xfId="8188"/>
    <cellStyle name="Обычный 2 7 5" xfId="9678"/>
    <cellStyle name="Обычный 2 7 6" xfId="8181"/>
    <cellStyle name="Обычный 2 8" xfId="6200"/>
    <cellStyle name="Обычный 2 8 2" xfId="6201"/>
    <cellStyle name="Обычный 2 8 2 2" xfId="6202"/>
    <cellStyle name="Обычный 2 8 2 2 2" xfId="6203"/>
    <cellStyle name="Обычный 2 8 2 2 2 2" xfId="9689"/>
    <cellStyle name="Обычный 2 8 2 2 2 3" xfId="8192"/>
    <cellStyle name="Обычный 2 8 2 2 3" xfId="9688"/>
    <cellStyle name="Обычный 2 8 2 2 4" xfId="8191"/>
    <cellStyle name="Обычный 2 8 2 3" xfId="6204"/>
    <cellStyle name="Обычный 2 8 2 3 2" xfId="9690"/>
    <cellStyle name="Обычный 2 8 2 3 3" xfId="8193"/>
    <cellStyle name="Обычный 2 8 2 4" xfId="9687"/>
    <cellStyle name="Обычный 2 8 2 5" xfId="8190"/>
    <cellStyle name="Обычный 2 8 3" xfId="6205"/>
    <cellStyle name="Обычный 2 8 3 2" xfId="6206"/>
    <cellStyle name="Обычный 2 8 3 2 2" xfId="9692"/>
    <cellStyle name="Обычный 2 8 3 2 3" xfId="8195"/>
    <cellStyle name="Обычный 2 8 3 3" xfId="9691"/>
    <cellStyle name="Обычный 2 8 3 4" xfId="8194"/>
    <cellStyle name="Обычный 2 8 4" xfId="6207"/>
    <cellStyle name="Обычный 2 8 4 2" xfId="9693"/>
    <cellStyle name="Обычный 2 8 4 3" xfId="8196"/>
    <cellStyle name="Обычный 2 8 5" xfId="9686"/>
    <cellStyle name="Обычный 2 8 6" xfId="8189"/>
    <cellStyle name="Обычный 2 9" xfId="6208"/>
    <cellStyle name="Обычный 2 9 2" xfId="6209"/>
    <cellStyle name="Обычный 2 9 2 2" xfId="6210"/>
    <cellStyle name="Обычный 2 9 2 2 2" xfId="9696"/>
    <cellStyle name="Обычный 2 9 2 2 3" xfId="8199"/>
    <cellStyle name="Обычный 2 9 2 3" xfId="9695"/>
    <cellStyle name="Обычный 2 9 2 4" xfId="8198"/>
    <cellStyle name="Обычный 2 9 3" xfId="6211"/>
    <cellStyle name="Обычный 2 9 3 2" xfId="9697"/>
    <cellStyle name="Обычный 2 9 3 3" xfId="8200"/>
    <cellStyle name="Обычный 2 9 4" xfId="9694"/>
    <cellStyle name="Обычный 2 9 5" xfId="8197"/>
    <cellStyle name="Обычный 3" xfId="101"/>
    <cellStyle name="Обычный 3 2" xfId="565"/>
    <cellStyle name="Обычный 3 2 2" xfId="734"/>
    <cellStyle name="Обычный 3 2 2 2" xfId="1534"/>
    <cellStyle name="Обычный 3 2 2 2 2" xfId="2144"/>
    <cellStyle name="Обычный 3 2 2 2 3" xfId="2623"/>
    <cellStyle name="Обычный 3 2 2 2 4" xfId="3097"/>
    <cellStyle name="Обычный 3 2 2 3" xfId="1837"/>
    <cellStyle name="Обычный 3 2 2 4" xfId="2386"/>
    <cellStyle name="Обычный 3 2 2 5" xfId="2860"/>
    <cellStyle name="Обычный 3 2 3" xfId="1020"/>
    <cellStyle name="Обычный 3 3" xfId="564"/>
    <cellStyle name="Обычный 3 3 2" xfId="1021"/>
    <cellStyle name="Обычный 3 3 3" xfId="1211"/>
    <cellStyle name="Обычный 3 4" xfId="733"/>
    <cellStyle name="Обычный 3 5" xfId="1019"/>
    <cellStyle name="Обычный 3 6" xfId="6212"/>
    <cellStyle name="Обычный 4" xfId="1022"/>
    <cellStyle name="Обычный 4 2" xfId="1023"/>
    <cellStyle name="Обычный 4 2 2" xfId="1024"/>
    <cellStyle name="Обычный 4 3" xfId="1213"/>
    <cellStyle name="Обычный 4 4" xfId="1214"/>
    <cellStyle name="Обычный 4 5" xfId="1212"/>
    <cellStyle name="Обычный 5" xfId="1025"/>
    <cellStyle name="Обычный 5 2" xfId="1026"/>
    <cellStyle name="Обычный 5 3" xfId="6213"/>
    <cellStyle name="Обычный 6" xfId="1027"/>
    <cellStyle name="Обычный 6 2" xfId="1215"/>
    <cellStyle name="Обычный 6 3" xfId="1591"/>
    <cellStyle name="Обычный 6 3 2" xfId="2185"/>
    <cellStyle name="Обычный 6 3 3" xfId="2659"/>
    <cellStyle name="Обычный 6 3 4" xfId="3133"/>
    <cellStyle name="Обычный 6 4" xfId="1873"/>
    <cellStyle name="Обычный 6 5" xfId="2422"/>
    <cellStyle name="Обычный 6 6" xfId="2896"/>
    <cellStyle name="Обычный 7" xfId="1216"/>
    <cellStyle name="Плохой" xfId="3216"/>
    <cellStyle name="Плохой 2" xfId="566"/>
    <cellStyle name="Пояснение" xfId="3217"/>
    <cellStyle name="Пояснение 2" xfId="567"/>
    <cellStyle name="Примечание" xfId="3218"/>
    <cellStyle name="Примечание 2" xfId="33"/>
    <cellStyle name="Примечание 2 2" xfId="190"/>
    <cellStyle name="Примечание 2 2 2" xfId="1353"/>
    <cellStyle name="Примечание 2 2 2 2" xfId="1984"/>
    <cellStyle name="Примечание 2 2 2 3" xfId="2532"/>
    <cellStyle name="Примечание 2 2 2 4" xfId="3006"/>
    <cellStyle name="Примечание 2 2 3" xfId="1746"/>
    <cellStyle name="Примечание 2 2 4" xfId="2295"/>
    <cellStyle name="Примечание 2 2 5" xfId="2769"/>
    <cellStyle name="Примечание 2 3" xfId="1028"/>
    <cellStyle name="Примечание 2 3 2" xfId="1592"/>
    <cellStyle name="Примечание 2 3 2 2" xfId="2186"/>
    <cellStyle name="Примечание 2 3 2 3" xfId="2660"/>
    <cellStyle name="Примечание 2 3 2 4" xfId="3134"/>
    <cellStyle name="Примечание 2 3 3" xfId="1874"/>
    <cellStyle name="Примечание 2 3 4" xfId="2423"/>
    <cellStyle name="Примечание 2 3 5" xfId="2897"/>
    <cellStyle name="Примечание 2 4" xfId="1302"/>
    <cellStyle name="Примечание 2 4 2" xfId="1934"/>
    <cellStyle name="Примечание 2 4 3" xfId="2483"/>
    <cellStyle name="Примечание 2 4 4" xfId="2957"/>
    <cellStyle name="Примечание 2 5" xfId="1697"/>
    <cellStyle name="Примечание 2 6" xfId="2246"/>
    <cellStyle name="Примечание 2 7" xfId="2720"/>
    <cellStyle name="Примечание 3" xfId="125"/>
    <cellStyle name="Примечание 3 2" xfId="256"/>
    <cellStyle name="Примечание 3 2 2" xfId="1385"/>
    <cellStyle name="Примечание 3 2 2 2" xfId="2014"/>
    <cellStyle name="Примечание 3 2 3" xfId="1665"/>
    <cellStyle name="Примечание 3 3" xfId="279"/>
    <cellStyle name="Примечание 3 3 2" xfId="1408"/>
    <cellStyle name="Примечание 3 3 2 2" xfId="2036"/>
    <cellStyle name="Примечание 3 3 3" xfId="1300"/>
    <cellStyle name="Примечание 3 4" xfId="284"/>
    <cellStyle name="Примечание 3 4 2" xfId="1413"/>
    <cellStyle name="Примечание 3 4 2 2" xfId="2041"/>
    <cellStyle name="Примечание 3 4 3" xfId="1507"/>
    <cellStyle name="Примечание 3 5" xfId="289"/>
    <cellStyle name="Примечание 3 5 2" xfId="1418"/>
    <cellStyle name="Примечание 3 5 2 2" xfId="2046"/>
    <cellStyle name="Примечание 3 5 3" xfId="1590"/>
    <cellStyle name="Примечание 3 6" xfId="258"/>
    <cellStyle name="Примечание 3 6 2" xfId="1387"/>
    <cellStyle name="Примечание 3 6 2 2" xfId="2015"/>
    <cellStyle name="Примечание 3 6 3" xfId="1655"/>
    <cellStyle name="Примечание 4" xfId="271"/>
    <cellStyle name="Примечание 4 2" xfId="1400"/>
    <cellStyle name="Примечание 4 2 2" xfId="2028"/>
    <cellStyle name="Примечание 4 3" xfId="1654"/>
    <cellStyle name="Примечание 5" xfId="260"/>
    <cellStyle name="Примечание 5 2" xfId="1389"/>
    <cellStyle name="Примечание 5 2 2" xfId="2017"/>
    <cellStyle name="Примечание 5 3" xfId="1659"/>
    <cellStyle name="Примечание 6" xfId="261"/>
    <cellStyle name="Примечание 6 2" xfId="1390"/>
    <cellStyle name="Примечание 6 2 2" xfId="2018"/>
    <cellStyle name="Примечание 6 3" xfId="1660"/>
    <cellStyle name="Примечание 7" xfId="264"/>
    <cellStyle name="Примечание 7 2" xfId="1393"/>
    <cellStyle name="Примечание 7 2 2" xfId="2021"/>
    <cellStyle name="Примечание 7 3" xfId="1647"/>
    <cellStyle name="Примечание 8" xfId="568"/>
    <cellStyle name="Примечание 8 2" xfId="1500"/>
    <cellStyle name="Примечание 8 2 2" xfId="2121"/>
    <cellStyle name="Примечание 8 3" xfId="1642"/>
    <cellStyle name="Процентный 2" xfId="6216"/>
    <cellStyle name="Связанная ячейка" xfId="3219"/>
    <cellStyle name="Связанная ячейка 2" xfId="569"/>
    <cellStyle name="Стиль 1" xfId="102"/>
    <cellStyle name="Стиль 1 2" xfId="62"/>
    <cellStyle name="Стиль 1 2 2" xfId="103"/>
    <cellStyle name="Стиль 1 2 3" xfId="1029"/>
    <cellStyle name="Стиль 1 3" xfId="1030"/>
    <cellStyle name="Текст предупреждения" xfId="3220"/>
    <cellStyle name="Текст предупреждения 2" xfId="570"/>
    <cellStyle name="Финансовый 10" xfId="1218"/>
    <cellStyle name="Финансовый 2" xfId="46"/>
    <cellStyle name="Финансовый 2 10" xfId="6220"/>
    <cellStyle name="Финансовый 2 10 2" xfId="6221"/>
    <cellStyle name="Финансовый 2 10 2 2" xfId="6222"/>
    <cellStyle name="Финансовый 2 10 2 2 2" xfId="6223"/>
    <cellStyle name="Финансовый 2 10 2 3" xfId="6224"/>
    <cellStyle name="Финансовый 2 10 3" xfId="6225"/>
    <cellStyle name="Финансовый 2 10 3 2" xfId="6226"/>
    <cellStyle name="Финансовый 2 10 4" xfId="6227"/>
    <cellStyle name="Финансовый 2 11" xfId="6228"/>
    <cellStyle name="Финансовый 2 11 2" xfId="6229"/>
    <cellStyle name="Финансовый 2 11 2 2" xfId="6230"/>
    <cellStyle name="Финансовый 2 11 3" xfId="6231"/>
    <cellStyle name="Финансовый 2 12" xfId="6232"/>
    <cellStyle name="Финансовый 2 12 2" xfId="6233"/>
    <cellStyle name="Финансовый 2 12 2 2" xfId="6234"/>
    <cellStyle name="Финансовый 2 12 3" xfId="6235"/>
    <cellStyle name="Финансовый 2 13" xfId="6236"/>
    <cellStyle name="Финансовый 2 13 2" xfId="6237"/>
    <cellStyle name="Финансовый 2 14" xfId="6238"/>
    <cellStyle name="Финансовый 2 14 2" xfId="6239"/>
    <cellStyle name="Финансовый 2 15" xfId="6240"/>
    <cellStyle name="Финансовый 2 16" xfId="6219"/>
    <cellStyle name="Финансовый 2 2" xfId="105"/>
    <cellStyle name="Финансовый 2 2 2" xfId="846"/>
    <cellStyle name="Финансовый 2 2 2 2" xfId="1033"/>
    <cellStyle name="Финансовый 2 2 2 3" xfId="1032"/>
    <cellStyle name="Финансовый 2 2 2 3 2" xfId="1220"/>
    <cellStyle name="Финансовый 2 2 2 3 3" xfId="1219"/>
    <cellStyle name="Финансовый 2 2 2 4" xfId="6242"/>
    <cellStyle name="Финансовый 2 2 3" xfId="1034"/>
    <cellStyle name="Финансовый 2 2 3 2" xfId="1222"/>
    <cellStyle name="Финансовый 2 2 3 3" xfId="1221"/>
    <cellStyle name="Финансовый 2 2 3 4" xfId="6243"/>
    <cellStyle name="Финансовый 2 2 4" xfId="1035"/>
    <cellStyle name="Финансовый 2 2 4 2" xfId="1223"/>
    <cellStyle name="Финансовый 2 2 5" xfId="1031"/>
    <cellStyle name="Финансовый 2 2 6" xfId="1095"/>
    <cellStyle name="Финансовый 2 2 7" xfId="6241"/>
    <cellStyle name="Финансовый 2 3" xfId="104"/>
    <cellStyle name="Финансовый 2 3 10" xfId="6245"/>
    <cellStyle name="Финансовый 2 3 10 2" xfId="6246"/>
    <cellStyle name="Финансовый 2 3 10 2 2" xfId="6247"/>
    <cellStyle name="Финансовый 2 3 10 3" xfId="6248"/>
    <cellStyle name="Финансовый 2 3 11" xfId="6249"/>
    <cellStyle name="Финансовый 2 3 11 2" xfId="6250"/>
    <cellStyle name="Финансовый 2 3 12" xfId="6251"/>
    <cellStyle name="Финансовый 2 3 12 2" xfId="6252"/>
    <cellStyle name="Финансовый 2 3 13" xfId="6244"/>
    <cellStyle name="Финансовый 2 3 2" xfId="1036"/>
    <cellStyle name="Финансовый 2 3 2 2" xfId="1224"/>
    <cellStyle name="Финансовый 2 3 2 2 2" xfId="6255"/>
    <cellStyle name="Финансовый 2 3 2 2 2 2" xfId="6256"/>
    <cellStyle name="Финансовый 2 3 2 2 2 2 2" xfId="6257"/>
    <cellStyle name="Финансовый 2 3 2 2 2 2 2 2" xfId="6258"/>
    <cellStyle name="Финансовый 2 3 2 2 2 2 3" xfId="6259"/>
    <cellStyle name="Финансовый 2 3 2 2 2 3" xfId="6260"/>
    <cellStyle name="Финансовый 2 3 2 2 2 3 2" xfId="6261"/>
    <cellStyle name="Финансовый 2 3 2 2 2 4" xfId="6262"/>
    <cellStyle name="Финансовый 2 3 2 2 3" xfId="6263"/>
    <cellStyle name="Финансовый 2 3 2 2 3 2" xfId="6264"/>
    <cellStyle name="Финансовый 2 3 2 2 3 2 2" xfId="6265"/>
    <cellStyle name="Финансовый 2 3 2 2 3 3" xfId="6266"/>
    <cellStyle name="Финансовый 2 3 2 2 4" xfId="6267"/>
    <cellStyle name="Финансовый 2 3 2 2 4 2" xfId="6268"/>
    <cellStyle name="Финансовый 2 3 2 2 5" xfId="6269"/>
    <cellStyle name="Финансовый 2 3 2 2 5 2" xfId="6270"/>
    <cellStyle name="Финансовый 2 3 2 2 6" xfId="6271"/>
    <cellStyle name="Финансовый 2 3 2 2 7" xfId="6254"/>
    <cellStyle name="Финансовый 2 3 2 3" xfId="6272"/>
    <cellStyle name="Финансовый 2 3 2 3 2" xfId="6273"/>
    <cellStyle name="Финансовый 2 3 2 3 2 2" xfId="6274"/>
    <cellStyle name="Финансовый 2 3 2 3 2 2 2" xfId="6275"/>
    <cellStyle name="Финансовый 2 3 2 3 2 3" xfId="6276"/>
    <cellStyle name="Финансовый 2 3 2 3 3" xfId="6277"/>
    <cellStyle name="Финансовый 2 3 2 3 3 2" xfId="6278"/>
    <cellStyle name="Финансовый 2 3 2 3 4" xfId="6279"/>
    <cellStyle name="Финансовый 2 3 2 3 4 2" xfId="6280"/>
    <cellStyle name="Финансовый 2 3 2 4" xfId="6281"/>
    <cellStyle name="Финансовый 2 3 2 4 2" xfId="6282"/>
    <cellStyle name="Финансовый 2 3 2 4 2 2" xfId="6283"/>
    <cellStyle name="Финансовый 2 3 2 4 3" xfId="6284"/>
    <cellStyle name="Финансовый 2 3 2 5" xfId="6285"/>
    <cellStyle name="Финансовый 2 3 2 5 2" xfId="6286"/>
    <cellStyle name="Финансовый 2 3 2 5 2 2" xfId="6287"/>
    <cellStyle name="Финансовый 2 3 2 5 3" xfId="6288"/>
    <cellStyle name="Финансовый 2 3 2 6" xfId="6289"/>
    <cellStyle name="Финансовый 2 3 2 6 2" xfId="6290"/>
    <cellStyle name="Финансовый 2 3 2 7" xfId="6291"/>
    <cellStyle name="Финансовый 2 3 2 7 2" xfId="6292"/>
    <cellStyle name="Финансовый 2 3 2 8" xfId="6253"/>
    <cellStyle name="Финансовый 2 3 3" xfId="1037"/>
    <cellStyle name="Финансовый 2 3 3 2" xfId="1226"/>
    <cellStyle name="Финансовый 2 3 3 2 2" xfId="1227"/>
    <cellStyle name="Финансовый 2 3 3 2 2 2" xfId="6296"/>
    <cellStyle name="Финансовый 2 3 3 2 2 2 2" xfId="6297"/>
    <cellStyle name="Финансовый 2 3 3 2 2 2 2 2" xfId="6298"/>
    <cellStyle name="Финансовый 2 3 3 2 2 2 3" xfId="6299"/>
    <cellStyle name="Финансовый 2 3 3 2 2 3" xfId="6300"/>
    <cellStyle name="Финансовый 2 3 3 2 2 3 2" xfId="6301"/>
    <cellStyle name="Финансовый 2 3 3 2 2 4" xfId="6302"/>
    <cellStyle name="Финансовый 2 3 3 2 2 5" xfId="6295"/>
    <cellStyle name="Финансовый 2 3 3 2 3" xfId="6303"/>
    <cellStyle name="Финансовый 2 3 3 2 3 2" xfId="6304"/>
    <cellStyle name="Финансовый 2 3 3 2 3 2 2" xfId="6305"/>
    <cellStyle name="Финансовый 2 3 3 2 3 3" xfId="6306"/>
    <cellStyle name="Финансовый 2 3 3 2 4" xfId="6307"/>
    <cellStyle name="Финансовый 2 3 3 2 4 2" xfId="6308"/>
    <cellStyle name="Финансовый 2 3 3 2 5" xfId="6309"/>
    <cellStyle name="Финансовый 2 3 3 2 5 2" xfId="6310"/>
    <cellStyle name="Финансовый 2 3 3 2 6" xfId="6311"/>
    <cellStyle name="Финансовый 2 3 3 2 7" xfId="6294"/>
    <cellStyle name="Финансовый 2 3 3 3" xfId="1225"/>
    <cellStyle name="Финансовый 2 3 3 3 2" xfId="6313"/>
    <cellStyle name="Финансовый 2 3 3 3 2 2" xfId="6314"/>
    <cellStyle name="Финансовый 2 3 3 3 2 2 2" xfId="6315"/>
    <cellStyle name="Финансовый 2 3 3 3 2 3" xfId="6316"/>
    <cellStyle name="Финансовый 2 3 3 3 3" xfId="6317"/>
    <cellStyle name="Финансовый 2 3 3 3 3 2" xfId="6318"/>
    <cellStyle name="Финансовый 2 3 3 3 4" xfId="6319"/>
    <cellStyle name="Финансовый 2 3 3 3 4 2" xfId="6320"/>
    <cellStyle name="Финансовый 2 3 3 3 5" xfId="6312"/>
    <cellStyle name="Финансовый 2 3 3 4" xfId="6321"/>
    <cellStyle name="Финансовый 2 3 3 4 2" xfId="6322"/>
    <cellStyle name="Финансовый 2 3 3 4 2 2" xfId="6323"/>
    <cellStyle name="Финансовый 2 3 3 4 3" xfId="6324"/>
    <cellStyle name="Финансовый 2 3 3 5" xfId="6325"/>
    <cellStyle name="Финансовый 2 3 3 5 2" xfId="6326"/>
    <cellStyle name="Финансовый 2 3 3 6" xfId="6327"/>
    <cellStyle name="Финансовый 2 3 3 6 2" xfId="6328"/>
    <cellStyle name="Финансовый 2 3 3 7" xfId="6293"/>
    <cellStyle name="Финансовый 2 3 4" xfId="6329"/>
    <cellStyle name="Финансовый 2 3 4 2" xfId="6330"/>
    <cellStyle name="Финансовый 2 3 4 2 2" xfId="6331"/>
    <cellStyle name="Финансовый 2 3 4 2 2 2" xfId="6332"/>
    <cellStyle name="Финансовый 2 3 4 2 2 2 2" xfId="6333"/>
    <cellStyle name="Финансовый 2 3 4 2 2 2 2 2" xfId="6334"/>
    <cellStyle name="Финансовый 2 3 4 2 2 2 3" xfId="6335"/>
    <cellStyle name="Финансовый 2 3 4 2 2 3" xfId="6336"/>
    <cellStyle name="Финансовый 2 3 4 2 2 3 2" xfId="6337"/>
    <cellStyle name="Финансовый 2 3 4 2 2 4" xfId="6338"/>
    <cellStyle name="Финансовый 2 3 4 2 3" xfId="6339"/>
    <cellStyle name="Финансовый 2 3 4 2 3 2" xfId="6340"/>
    <cellStyle name="Финансовый 2 3 4 2 3 2 2" xfId="6341"/>
    <cellStyle name="Финансовый 2 3 4 2 3 3" xfId="6342"/>
    <cellStyle name="Финансовый 2 3 4 2 4" xfId="6343"/>
    <cellStyle name="Финансовый 2 3 4 2 4 2" xfId="6344"/>
    <cellStyle name="Финансовый 2 3 4 2 5" xfId="6345"/>
    <cellStyle name="Финансовый 2 3 4 2 5 2" xfId="6346"/>
    <cellStyle name="Финансовый 2 3 4 2 6" xfId="6347"/>
    <cellStyle name="Финансовый 2 3 4 3" xfId="6348"/>
    <cellStyle name="Финансовый 2 3 4 3 2" xfId="6349"/>
    <cellStyle name="Финансовый 2 3 4 3 2 2" xfId="6350"/>
    <cellStyle name="Финансовый 2 3 4 3 2 2 2" xfId="6351"/>
    <cellStyle name="Финансовый 2 3 4 3 2 3" xfId="6352"/>
    <cellStyle name="Финансовый 2 3 4 3 3" xfId="6353"/>
    <cellStyle name="Финансовый 2 3 4 3 3 2" xfId="6354"/>
    <cellStyle name="Финансовый 2 3 4 3 4" xfId="6355"/>
    <cellStyle name="Финансовый 2 3 4 3 4 2" xfId="6356"/>
    <cellStyle name="Финансовый 2 3 4 4" xfId="6357"/>
    <cellStyle name="Финансовый 2 3 4 4 2" xfId="6358"/>
    <cellStyle name="Финансовый 2 3 4 4 2 2" xfId="6359"/>
    <cellStyle name="Финансовый 2 3 4 4 3" xfId="6360"/>
    <cellStyle name="Финансовый 2 3 4 5" xfId="6361"/>
    <cellStyle name="Финансовый 2 3 4 5 2" xfId="6362"/>
    <cellStyle name="Финансовый 2 3 4 6" xfId="6363"/>
    <cellStyle name="Финансовый 2 3 4 6 2" xfId="6364"/>
    <cellStyle name="Финансовый 2 3 5" xfId="6365"/>
    <cellStyle name="Финансовый 2 3 5 2" xfId="6366"/>
    <cellStyle name="Финансовый 2 3 5 2 2" xfId="6367"/>
    <cellStyle name="Финансовый 2 3 5 2 2 2" xfId="6368"/>
    <cellStyle name="Финансовый 2 3 5 2 2 2 2" xfId="6369"/>
    <cellStyle name="Финансовый 2 3 5 2 2 2 2 2" xfId="6370"/>
    <cellStyle name="Финансовый 2 3 5 2 2 2 3" xfId="6371"/>
    <cellStyle name="Финансовый 2 3 5 2 2 3" xfId="6372"/>
    <cellStyle name="Финансовый 2 3 5 2 2 3 2" xfId="6373"/>
    <cellStyle name="Финансовый 2 3 5 2 2 4" xfId="6374"/>
    <cellStyle name="Финансовый 2 3 5 2 3" xfId="6375"/>
    <cellStyle name="Финансовый 2 3 5 2 3 2" xfId="6376"/>
    <cellStyle name="Финансовый 2 3 5 2 3 2 2" xfId="6377"/>
    <cellStyle name="Финансовый 2 3 5 2 3 3" xfId="6378"/>
    <cellStyle name="Финансовый 2 3 5 2 4" xfId="6379"/>
    <cellStyle name="Финансовый 2 3 5 2 4 2" xfId="6380"/>
    <cellStyle name="Финансовый 2 3 5 2 5" xfId="6381"/>
    <cellStyle name="Финансовый 2 3 5 2 5 2" xfId="6382"/>
    <cellStyle name="Финансовый 2 3 5 3" xfId="6383"/>
    <cellStyle name="Финансовый 2 3 5 3 2" xfId="6384"/>
    <cellStyle name="Финансовый 2 3 5 3 2 2" xfId="6385"/>
    <cellStyle name="Финансовый 2 3 5 3 2 2 2" xfId="6386"/>
    <cellStyle name="Финансовый 2 3 5 3 2 3" xfId="6387"/>
    <cellStyle name="Финансовый 2 3 5 3 3" xfId="6388"/>
    <cellStyle name="Финансовый 2 3 5 3 3 2" xfId="6389"/>
    <cellStyle name="Финансовый 2 3 5 3 4" xfId="6390"/>
    <cellStyle name="Финансовый 2 3 5 4" xfId="6391"/>
    <cellStyle name="Финансовый 2 3 5 4 2" xfId="6392"/>
    <cellStyle name="Финансовый 2 3 5 4 2 2" xfId="6393"/>
    <cellStyle name="Финансовый 2 3 5 4 3" xfId="6394"/>
    <cellStyle name="Финансовый 2 3 5 5" xfId="6395"/>
    <cellStyle name="Финансовый 2 3 5 5 2" xfId="6396"/>
    <cellStyle name="Финансовый 2 3 5 6" xfId="6397"/>
    <cellStyle name="Финансовый 2 3 5 6 2" xfId="6398"/>
    <cellStyle name="Финансовый 2 3 6" xfId="6399"/>
    <cellStyle name="Финансовый 2 3 6 2" xfId="6400"/>
    <cellStyle name="Финансовый 2 3 6 2 2" xfId="6401"/>
    <cellStyle name="Финансовый 2 3 6 2 2 2" xfId="6402"/>
    <cellStyle name="Финансовый 2 3 6 2 2 2 2" xfId="6403"/>
    <cellStyle name="Финансовый 2 3 6 2 2 2 2 2" xfId="6404"/>
    <cellStyle name="Финансовый 2 3 6 2 2 2 3" xfId="6405"/>
    <cellStyle name="Финансовый 2 3 6 2 2 3" xfId="6406"/>
    <cellStyle name="Финансовый 2 3 6 2 2 3 2" xfId="6407"/>
    <cellStyle name="Финансовый 2 3 6 2 2 4" xfId="6408"/>
    <cellStyle name="Финансовый 2 3 6 2 3" xfId="6409"/>
    <cellStyle name="Финансовый 2 3 6 2 3 2" xfId="6410"/>
    <cellStyle name="Финансовый 2 3 6 2 3 2 2" xfId="6411"/>
    <cellStyle name="Финансовый 2 3 6 2 3 3" xfId="6412"/>
    <cellStyle name="Финансовый 2 3 6 2 4" xfId="6413"/>
    <cellStyle name="Финансовый 2 3 6 2 4 2" xfId="6414"/>
    <cellStyle name="Финансовый 2 3 6 2 5" xfId="6415"/>
    <cellStyle name="Финансовый 2 3 6 2 5 2" xfId="6416"/>
    <cellStyle name="Финансовый 2 3 6 3" xfId="6417"/>
    <cellStyle name="Финансовый 2 3 6 3 2" xfId="6418"/>
    <cellStyle name="Финансовый 2 3 6 3 2 2" xfId="6419"/>
    <cellStyle name="Финансовый 2 3 6 3 2 2 2" xfId="6420"/>
    <cellStyle name="Финансовый 2 3 6 3 2 3" xfId="6421"/>
    <cellStyle name="Финансовый 2 3 6 3 3" xfId="6422"/>
    <cellStyle name="Финансовый 2 3 6 3 3 2" xfId="6423"/>
    <cellStyle name="Финансовый 2 3 6 3 4" xfId="6424"/>
    <cellStyle name="Финансовый 2 3 6 4" xfId="6425"/>
    <cellStyle name="Финансовый 2 3 6 4 2" xfId="6426"/>
    <cellStyle name="Финансовый 2 3 6 4 2 2" xfId="6427"/>
    <cellStyle name="Финансовый 2 3 6 4 3" xfId="6428"/>
    <cellStyle name="Финансовый 2 3 6 5" xfId="6429"/>
    <cellStyle name="Финансовый 2 3 6 5 2" xfId="6430"/>
    <cellStyle name="Финансовый 2 3 6 6" xfId="6431"/>
    <cellStyle name="Финансовый 2 3 6 6 2" xfId="6432"/>
    <cellStyle name="Финансовый 2 3 7" xfId="6433"/>
    <cellStyle name="Финансовый 2 3 7 2" xfId="6434"/>
    <cellStyle name="Финансовый 2 3 7 2 2" xfId="6435"/>
    <cellStyle name="Финансовый 2 3 7 2 2 2" xfId="6436"/>
    <cellStyle name="Финансовый 2 3 7 2 2 2 2" xfId="6437"/>
    <cellStyle name="Финансовый 2 3 7 2 2 3" xfId="6438"/>
    <cellStyle name="Финансовый 2 3 7 2 3" xfId="6439"/>
    <cellStyle name="Финансовый 2 3 7 2 3 2" xfId="6440"/>
    <cellStyle name="Финансовый 2 3 7 2 4" xfId="6441"/>
    <cellStyle name="Финансовый 2 3 7 2 4 2" xfId="6442"/>
    <cellStyle name="Финансовый 2 3 7 3" xfId="6443"/>
    <cellStyle name="Финансовый 2 3 7 3 2" xfId="6444"/>
    <cellStyle name="Финансовый 2 3 7 3 2 2" xfId="6445"/>
    <cellStyle name="Финансовый 2 3 7 3 3" xfId="6446"/>
    <cellStyle name="Финансовый 2 3 7 4" xfId="6447"/>
    <cellStyle name="Финансовый 2 3 7 4 2" xfId="6448"/>
    <cellStyle name="Финансовый 2 3 7 5" xfId="6449"/>
    <cellStyle name="Финансовый 2 3 7 5 2" xfId="6450"/>
    <cellStyle name="Финансовый 2 3 8" xfId="6451"/>
    <cellStyle name="Финансовый 2 3 8 2" xfId="6452"/>
    <cellStyle name="Финансовый 2 3 8 2 2" xfId="6453"/>
    <cellStyle name="Финансовый 2 3 8 2 2 2" xfId="6454"/>
    <cellStyle name="Финансовый 2 3 8 2 3" xfId="6455"/>
    <cellStyle name="Финансовый 2 3 8 3" xfId="6456"/>
    <cellStyle name="Финансовый 2 3 8 3 2" xfId="6457"/>
    <cellStyle name="Финансовый 2 3 8 4" xfId="6458"/>
    <cellStyle name="Финансовый 2 3 8 4 2" xfId="6459"/>
    <cellStyle name="Финансовый 2 3 9" xfId="6460"/>
    <cellStyle name="Финансовый 2 3 9 2" xfId="6461"/>
    <cellStyle name="Финансовый 2 3 9 2 2" xfId="6462"/>
    <cellStyle name="Финансовый 2 3 9 3" xfId="6463"/>
    <cellStyle name="Финансовый 2 4" xfId="571"/>
    <cellStyle name="Финансовый 2 4 2" xfId="1038"/>
    <cellStyle name="Финансовый 2 4 2 2" xfId="1229"/>
    <cellStyle name="Финансовый 2 4 2 2 2" xfId="6467"/>
    <cellStyle name="Финансовый 2 4 2 2 2 2" xfId="6468"/>
    <cellStyle name="Финансовый 2 4 2 2 2 2 2" xfId="6469"/>
    <cellStyle name="Финансовый 2 4 2 2 2 2 2 2" xfId="6470"/>
    <cellStyle name="Финансовый 2 4 2 2 2 2 3" xfId="6471"/>
    <cellStyle name="Финансовый 2 4 2 2 2 3" xfId="6472"/>
    <cellStyle name="Финансовый 2 4 2 2 2 3 2" xfId="6473"/>
    <cellStyle name="Финансовый 2 4 2 2 2 4" xfId="6474"/>
    <cellStyle name="Финансовый 2 4 2 2 3" xfId="6475"/>
    <cellStyle name="Финансовый 2 4 2 2 3 2" xfId="6476"/>
    <cellStyle name="Финансовый 2 4 2 2 3 2 2" xfId="6477"/>
    <cellStyle name="Финансовый 2 4 2 2 3 3" xfId="6478"/>
    <cellStyle name="Финансовый 2 4 2 2 4" xfId="6479"/>
    <cellStyle name="Финансовый 2 4 2 2 4 2" xfId="6480"/>
    <cellStyle name="Финансовый 2 4 2 2 5" xfId="6481"/>
    <cellStyle name="Финансовый 2 4 2 2 5 2" xfId="6482"/>
    <cellStyle name="Финансовый 2 4 2 2 6" xfId="6483"/>
    <cellStyle name="Финансовый 2 4 2 2 7" xfId="6466"/>
    <cellStyle name="Финансовый 2 4 2 3" xfId="6484"/>
    <cellStyle name="Финансовый 2 4 2 3 2" xfId="6485"/>
    <cellStyle name="Финансовый 2 4 2 3 2 2" xfId="6486"/>
    <cellStyle name="Финансовый 2 4 2 3 2 2 2" xfId="6487"/>
    <cellStyle name="Финансовый 2 4 2 3 2 3" xfId="6488"/>
    <cellStyle name="Финансовый 2 4 2 3 3" xfId="6489"/>
    <cellStyle name="Финансовый 2 4 2 3 3 2" xfId="6490"/>
    <cellStyle name="Финансовый 2 4 2 3 4" xfId="6491"/>
    <cellStyle name="Финансовый 2 4 2 3 4 2" xfId="6492"/>
    <cellStyle name="Финансовый 2 4 2 4" xfId="6493"/>
    <cellStyle name="Финансовый 2 4 2 4 2" xfId="6494"/>
    <cellStyle name="Финансовый 2 4 2 4 2 2" xfId="6495"/>
    <cellStyle name="Финансовый 2 4 2 4 3" xfId="6496"/>
    <cellStyle name="Финансовый 2 4 2 5" xfId="6497"/>
    <cellStyle name="Финансовый 2 4 2 5 2" xfId="6498"/>
    <cellStyle name="Финансовый 2 4 2 6" xfId="6499"/>
    <cellStyle name="Финансовый 2 4 2 6 2" xfId="6500"/>
    <cellStyle name="Финансовый 2 4 2 7" xfId="6465"/>
    <cellStyle name="Финансовый 2 4 3" xfId="1228"/>
    <cellStyle name="Финансовый 2 4 3 2" xfId="6502"/>
    <cellStyle name="Финансовый 2 4 3 2 2" xfId="6503"/>
    <cellStyle name="Финансовый 2 4 3 2 2 2" xfId="6504"/>
    <cellStyle name="Финансовый 2 4 3 2 2 2 2" xfId="6505"/>
    <cellStyle name="Финансовый 2 4 3 2 2 3" xfId="6506"/>
    <cellStyle name="Финансовый 2 4 3 2 3" xfId="6507"/>
    <cellStyle name="Финансовый 2 4 3 2 3 2" xfId="6508"/>
    <cellStyle name="Финансовый 2 4 3 2 4" xfId="6509"/>
    <cellStyle name="Финансовый 2 4 3 3" xfId="6510"/>
    <cellStyle name="Финансовый 2 4 3 3 2" xfId="6511"/>
    <cellStyle name="Финансовый 2 4 3 3 2 2" xfId="6512"/>
    <cellStyle name="Финансовый 2 4 3 3 3" xfId="6513"/>
    <cellStyle name="Финансовый 2 4 3 4" xfId="6514"/>
    <cellStyle name="Финансовый 2 4 3 4 2" xfId="6515"/>
    <cellStyle name="Финансовый 2 4 3 5" xfId="6516"/>
    <cellStyle name="Финансовый 2 4 3 5 2" xfId="6517"/>
    <cellStyle name="Финансовый 2 4 3 6" xfId="6518"/>
    <cellStyle name="Финансовый 2 4 3 7" xfId="6501"/>
    <cellStyle name="Финансовый 2 4 4" xfId="6519"/>
    <cellStyle name="Финансовый 2 4 4 2" xfId="6520"/>
    <cellStyle name="Финансовый 2 4 4 2 2" xfId="6521"/>
    <cellStyle name="Финансовый 2 4 4 2 2 2" xfId="6522"/>
    <cellStyle name="Финансовый 2 4 4 2 3" xfId="6523"/>
    <cellStyle name="Финансовый 2 4 4 3" xfId="6524"/>
    <cellStyle name="Финансовый 2 4 4 3 2" xfId="6525"/>
    <cellStyle name="Финансовый 2 4 4 4" xfId="6526"/>
    <cellStyle name="Финансовый 2 4 4 4 2" xfId="6527"/>
    <cellStyle name="Финансовый 2 4 5" xfId="6528"/>
    <cellStyle name="Финансовый 2 4 5 2" xfId="6529"/>
    <cellStyle name="Финансовый 2 4 5 2 2" xfId="6530"/>
    <cellStyle name="Финансовый 2 4 5 3" xfId="6531"/>
    <cellStyle name="Финансовый 2 4 6" xfId="6532"/>
    <cellStyle name="Финансовый 2 4 6 2" xfId="6533"/>
    <cellStyle name="Финансовый 2 4 6 2 2" xfId="6534"/>
    <cellStyle name="Финансовый 2 4 6 3" xfId="6535"/>
    <cellStyle name="Финансовый 2 4 7" xfId="6536"/>
    <cellStyle name="Финансовый 2 4 7 2" xfId="6537"/>
    <cellStyle name="Финансовый 2 4 8" xfId="6538"/>
    <cellStyle name="Финансовый 2 4 8 2" xfId="6539"/>
    <cellStyle name="Финансовый 2 4 9" xfId="6464"/>
    <cellStyle name="Финансовый 2 5" xfId="735"/>
    <cellStyle name="Финансовый 2 5 2" xfId="1039"/>
    <cellStyle name="Финансовый 2 5 2 2" xfId="6542"/>
    <cellStyle name="Финансовый 2 5 2 2 2" xfId="6543"/>
    <cellStyle name="Финансовый 2 5 2 2 2 2" xfId="6544"/>
    <cellStyle name="Финансовый 2 5 2 2 2 2 2" xfId="6545"/>
    <cellStyle name="Финансовый 2 5 2 2 2 3" xfId="6546"/>
    <cellStyle name="Финансовый 2 5 2 2 3" xfId="6547"/>
    <cellStyle name="Финансовый 2 5 2 2 3 2" xfId="6548"/>
    <cellStyle name="Финансовый 2 5 2 2 4" xfId="6549"/>
    <cellStyle name="Финансовый 2 5 2 3" xfId="6550"/>
    <cellStyle name="Финансовый 2 5 2 3 2" xfId="6551"/>
    <cellStyle name="Финансовый 2 5 2 3 2 2" xfId="6552"/>
    <cellStyle name="Финансовый 2 5 2 3 3" xfId="6553"/>
    <cellStyle name="Финансовый 2 5 2 4" xfId="6554"/>
    <cellStyle name="Финансовый 2 5 2 4 2" xfId="6555"/>
    <cellStyle name="Финансовый 2 5 2 5" xfId="6556"/>
    <cellStyle name="Финансовый 2 5 2 5 2" xfId="6557"/>
    <cellStyle name="Финансовый 2 5 2 6" xfId="6558"/>
    <cellStyle name="Финансовый 2 5 2 7" xfId="6541"/>
    <cellStyle name="Финансовый 2 5 3" xfId="6559"/>
    <cellStyle name="Финансовый 2 5 3 2" xfId="6560"/>
    <cellStyle name="Финансовый 2 5 3 2 2" xfId="6561"/>
    <cellStyle name="Финансовый 2 5 3 2 2 2" xfId="6562"/>
    <cellStyle name="Финансовый 2 5 3 2 3" xfId="6563"/>
    <cellStyle name="Финансовый 2 5 3 3" xfId="6564"/>
    <cellStyle name="Финансовый 2 5 3 3 2" xfId="6565"/>
    <cellStyle name="Финансовый 2 5 3 4" xfId="6566"/>
    <cellStyle name="Финансовый 2 5 3 4 2" xfId="6567"/>
    <cellStyle name="Финансовый 2 5 4" xfId="6568"/>
    <cellStyle name="Финансовый 2 5 4 2" xfId="6569"/>
    <cellStyle name="Финансовый 2 5 4 2 2" xfId="6570"/>
    <cellStyle name="Финансовый 2 5 4 3" xfId="6571"/>
    <cellStyle name="Финансовый 2 5 5" xfId="6572"/>
    <cellStyle name="Финансовый 2 5 5 2" xfId="6573"/>
    <cellStyle name="Финансовый 2 5 6" xfId="6574"/>
    <cellStyle name="Финансовый 2 5 6 2" xfId="6575"/>
    <cellStyle name="Финансовый 2 5 7" xfId="6540"/>
    <cellStyle name="Финансовый 2 6" xfId="845"/>
    <cellStyle name="Финансовый 2 6 2" xfId="6577"/>
    <cellStyle name="Финансовый 2 6 2 2" xfId="6578"/>
    <cellStyle name="Финансовый 2 6 2 2 2" xfId="6579"/>
    <cellStyle name="Финансовый 2 6 2 2 2 2" xfId="6580"/>
    <cellStyle name="Финансовый 2 6 2 2 2 2 2" xfId="6581"/>
    <cellStyle name="Финансовый 2 6 2 2 2 3" xfId="6582"/>
    <cellStyle name="Финансовый 2 6 2 2 3" xfId="6583"/>
    <cellStyle name="Финансовый 2 6 2 2 3 2" xfId="6584"/>
    <cellStyle name="Финансовый 2 6 2 2 4" xfId="6585"/>
    <cellStyle name="Финансовый 2 6 2 3" xfId="6586"/>
    <cellStyle name="Финансовый 2 6 2 3 2" xfId="6587"/>
    <cellStyle name="Финансовый 2 6 2 3 2 2" xfId="6588"/>
    <cellStyle name="Финансовый 2 6 2 3 3" xfId="6589"/>
    <cellStyle name="Финансовый 2 6 2 4" xfId="6590"/>
    <cellStyle name="Финансовый 2 6 2 4 2" xfId="6591"/>
    <cellStyle name="Финансовый 2 6 2 5" xfId="6592"/>
    <cellStyle name="Финансовый 2 6 2 5 2" xfId="6593"/>
    <cellStyle name="Финансовый 2 6 3" xfId="6594"/>
    <cellStyle name="Финансовый 2 6 3 2" xfId="6595"/>
    <cellStyle name="Финансовый 2 6 3 2 2" xfId="6596"/>
    <cellStyle name="Финансовый 2 6 3 2 2 2" xfId="6597"/>
    <cellStyle name="Финансовый 2 6 3 2 3" xfId="6598"/>
    <cellStyle name="Финансовый 2 6 3 3" xfId="6599"/>
    <cellStyle name="Финансовый 2 6 3 3 2" xfId="6600"/>
    <cellStyle name="Финансовый 2 6 3 4" xfId="6601"/>
    <cellStyle name="Финансовый 2 6 4" xfId="6602"/>
    <cellStyle name="Финансовый 2 6 4 2" xfId="6603"/>
    <cellStyle name="Финансовый 2 6 4 2 2" xfId="6604"/>
    <cellStyle name="Финансовый 2 6 4 3" xfId="6605"/>
    <cellStyle name="Финансовый 2 6 5" xfId="6606"/>
    <cellStyle name="Финансовый 2 6 5 2" xfId="6607"/>
    <cellStyle name="Финансовый 2 6 6" xfId="6608"/>
    <cellStyle name="Финансовый 2 6 6 2" xfId="6609"/>
    <cellStyle name="Финансовый 2 6 7" xfId="6576"/>
    <cellStyle name="Финансовый 2 7" xfId="1094"/>
    <cellStyle name="Финансовый 2 7 2" xfId="6611"/>
    <cellStyle name="Финансовый 2 7 2 2" xfId="6612"/>
    <cellStyle name="Финансовый 2 7 2 2 2" xfId="6613"/>
    <cellStyle name="Финансовый 2 7 2 2 2 2" xfId="6614"/>
    <cellStyle name="Финансовый 2 7 2 2 2 2 2" xfId="6615"/>
    <cellStyle name="Финансовый 2 7 2 2 2 3" xfId="6616"/>
    <cellStyle name="Финансовый 2 7 2 2 3" xfId="6617"/>
    <cellStyle name="Финансовый 2 7 2 2 3 2" xfId="6618"/>
    <cellStyle name="Финансовый 2 7 2 2 4" xfId="6619"/>
    <cellStyle name="Финансовый 2 7 2 3" xfId="6620"/>
    <cellStyle name="Финансовый 2 7 2 3 2" xfId="6621"/>
    <cellStyle name="Финансовый 2 7 2 3 2 2" xfId="6622"/>
    <cellStyle name="Финансовый 2 7 2 3 3" xfId="6623"/>
    <cellStyle name="Финансовый 2 7 2 4" xfId="6624"/>
    <cellStyle name="Финансовый 2 7 2 4 2" xfId="6625"/>
    <cellStyle name="Финансовый 2 7 2 5" xfId="6626"/>
    <cellStyle name="Финансовый 2 7 2 5 2" xfId="6627"/>
    <cellStyle name="Финансовый 2 7 3" xfId="6628"/>
    <cellStyle name="Финансовый 2 7 3 2" xfId="6629"/>
    <cellStyle name="Финансовый 2 7 3 2 2" xfId="6630"/>
    <cellStyle name="Финансовый 2 7 3 2 2 2" xfId="6631"/>
    <cellStyle name="Финансовый 2 7 3 2 3" xfId="6632"/>
    <cellStyle name="Финансовый 2 7 3 3" xfId="6633"/>
    <cellStyle name="Финансовый 2 7 3 3 2" xfId="6634"/>
    <cellStyle name="Финансовый 2 7 3 4" xfId="6635"/>
    <cellStyle name="Финансовый 2 7 4" xfId="6636"/>
    <cellStyle name="Финансовый 2 7 4 2" xfId="6637"/>
    <cellStyle name="Финансовый 2 7 4 2 2" xfId="6638"/>
    <cellStyle name="Финансовый 2 7 4 3" xfId="6639"/>
    <cellStyle name="Финансовый 2 7 5" xfId="6640"/>
    <cellStyle name="Финансовый 2 7 5 2" xfId="6641"/>
    <cellStyle name="Финансовый 2 7 6" xfId="6642"/>
    <cellStyle name="Финансовый 2 7 6 2" xfId="6643"/>
    <cellStyle name="Финансовый 2 7 7" xfId="6610"/>
    <cellStyle name="Финансовый 2 8" xfId="6644"/>
    <cellStyle name="Финансовый 2 8 2" xfId="6645"/>
    <cellStyle name="Финансовый 2 8 2 2" xfId="6646"/>
    <cellStyle name="Финансовый 2 8 2 2 2" xfId="6647"/>
    <cellStyle name="Финансовый 2 8 2 2 2 2" xfId="6648"/>
    <cellStyle name="Финансовый 2 8 2 2 2 2 2" xfId="6649"/>
    <cellStyle name="Финансовый 2 8 2 2 2 3" xfId="6650"/>
    <cellStyle name="Финансовый 2 8 2 2 3" xfId="6651"/>
    <cellStyle name="Финансовый 2 8 2 2 3 2" xfId="6652"/>
    <cellStyle name="Финансовый 2 8 2 2 4" xfId="6653"/>
    <cellStyle name="Финансовый 2 8 2 3" xfId="6654"/>
    <cellStyle name="Финансовый 2 8 2 3 2" xfId="6655"/>
    <cellStyle name="Финансовый 2 8 2 3 2 2" xfId="6656"/>
    <cellStyle name="Финансовый 2 8 2 3 3" xfId="6657"/>
    <cellStyle name="Финансовый 2 8 2 4" xfId="6658"/>
    <cellStyle name="Финансовый 2 8 2 4 2" xfId="6659"/>
    <cellStyle name="Финансовый 2 8 2 5" xfId="6660"/>
    <cellStyle name="Финансовый 2 8 2 5 2" xfId="6661"/>
    <cellStyle name="Финансовый 2 8 3" xfId="6662"/>
    <cellStyle name="Финансовый 2 8 3 2" xfId="6663"/>
    <cellStyle name="Финансовый 2 8 3 2 2" xfId="6664"/>
    <cellStyle name="Финансовый 2 8 3 2 2 2" xfId="6665"/>
    <cellStyle name="Финансовый 2 8 3 2 3" xfId="6666"/>
    <cellStyle name="Финансовый 2 8 3 3" xfId="6667"/>
    <cellStyle name="Финансовый 2 8 3 3 2" xfId="6668"/>
    <cellStyle name="Финансовый 2 8 3 4" xfId="6669"/>
    <cellStyle name="Финансовый 2 8 4" xfId="6670"/>
    <cellStyle name="Финансовый 2 8 4 2" xfId="6671"/>
    <cellStyle name="Финансовый 2 8 4 2 2" xfId="6672"/>
    <cellStyle name="Финансовый 2 8 4 3" xfId="6673"/>
    <cellStyle name="Финансовый 2 8 5" xfId="6674"/>
    <cellStyle name="Финансовый 2 8 5 2" xfId="6675"/>
    <cellStyle name="Финансовый 2 8 6" xfId="6676"/>
    <cellStyle name="Финансовый 2 8 6 2" xfId="6677"/>
    <cellStyle name="Финансовый 2 9" xfId="6678"/>
    <cellStyle name="Финансовый 2 9 2" xfId="6679"/>
    <cellStyle name="Финансовый 2 9 2 2" xfId="6680"/>
    <cellStyle name="Финансовый 2 9 2 2 2" xfId="6681"/>
    <cellStyle name="Финансовый 2 9 2 2 2 2" xfId="6682"/>
    <cellStyle name="Финансовый 2 9 2 2 3" xfId="6683"/>
    <cellStyle name="Финансовый 2 9 2 3" xfId="6684"/>
    <cellStyle name="Финансовый 2 9 2 3 2" xfId="6685"/>
    <cellStyle name="Финансовый 2 9 2 4" xfId="6686"/>
    <cellStyle name="Финансовый 2 9 3" xfId="6687"/>
    <cellStyle name="Финансовый 2 9 3 2" xfId="6688"/>
    <cellStyle name="Финансовый 2 9 3 2 2" xfId="6689"/>
    <cellStyle name="Финансовый 2 9 3 3" xfId="6690"/>
    <cellStyle name="Финансовый 2 9 4" xfId="6691"/>
    <cellStyle name="Финансовый 2 9 4 2" xfId="6692"/>
    <cellStyle name="Финансовый 2 9 5" xfId="6693"/>
    <cellStyle name="Финансовый 2 9 5 2" xfId="6694"/>
    <cellStyle name="Финансовый 2 9 6" xfId="6695"/>
    <cellStyle name="Финансовый 3" xfId="106"/>
    <cellStyle name="Финансовый 3 2" xfId="107"/>
    <cellStyle name="Финансовый 3 2 2" xfId="573"/>
    <cellStyle name="Финансовый 3 2 2 2" xfId="1231"/>
    <cellStyle name="Финансовый 3 2 2 3" xfId="1230"/>
    <cellStyle name="Финансовый 3 2 3" xfId="1232"/>
    <cellStyle name="Финансовый 3 2 3 2" xfId="1233"/>
    <cellStyle name="Финансовый 3 2 4" xfId="1234"/>
    <cellStyle name="Финансовый 3 3" xfId="572"/>
    <cellStyle name="Финансовый 3 3 2" xfId="1041"/>
    <cellStyle name="Финансовый 3 3 2 2" xfId="1235"/>
    <cellStyle name="Финансовый 3 3 3" xfId="1236"/>
    <cellStyle name="Финансовый 3 3 3 2" xfId="1237"/>
    <cellStyle name="Финансовый 3 3 4" xfId="1238"/>
    <cellStyle name="Финансовый 3 4" xfId="736"/>
    <cellStyle name="Финансовый 3 4 2" xfId="1042"/>
    <cellStyle name="Финансовый 3 4 2 2" xfId="1239"/>
    <cellStyle name="Финансовый 3 4 3" xfId="1240"/>
    <cellStyle name="Финансовый 3 4 3 2" xfId="1241"/>
    <cellStyle name="Финансовый 3 4 4" xfId="1242"/>
    <cellStyle name="Финансовый 3 5" xfId="847"/>
    <cellStyle name="Финансовый 3 5 2" xfId="1043"/>
    <cellStyle name="Финансовый 3 5 2 2" xfId="1244"/>
    <cellStyle name="Финансовый 3 5 2 3" xfId="1243"/>
    <cellStyle name="Финансовый 3 6" xfId="1040"/>
    <cellStyle name="Финансовый 3 6 2" xfId="1246"/>
    <cellStyle name="Финансовый 3 6 3" xfId="1245"/>
    <cellStyle name="Финансовый 3 7" xfId="1247"/>
    <cellStyle name="Финансовый 3 7 2" xfId="1248"/>
    <cellStyle name="Финансовый 3 8" xfId="1249"/>
    <cellStyle name="Финансовый 3 9" xfId="3221"/>
    <cellStyle name="Финансовый 4" xfId="108"/>
    <cellStyle name="Финансовый 4 2" xfId="574"/>
    <cellStyle name="Финансовый 4 2 2" xfId="1046"/>
    <cellStyle name="Финансовый 4 2 3" xfId="1045"/>
    <cellStyle name="Финансовый 4 2 3 2" xfId="1251"/>
    <cellStyle name="Финансовый 4 2 3 3" xfId="1250"/>
    <cellStyle name="Финансовый 4 3" xfId="1047"/>
    <cellStyle name="Финансовый 4 3 2" xfId="1252"/>
    <cellStyle name="Финансовый 4 3 2 2" xfId="1253"/>
    <cellStyle name="Финансовый 4 3 3" xfId="1254"/>
    <cellStyle name="Финансовый 4 3 3 2" xfId="1255"/>
    <cellStyle name="Финансовый 4 3 4" xfId="1256"/>
    <cellStyle name="Финансовый 4 4" xfId="1044"/>
    <cellStyle name="Финансовый 4 4 2" xfId="1257"/>
    <cellStyle name="Финансовый 4 5" xfId="1096"/>
    <cellStyle name="Финансовый 4 5 2" xfId="1259"/>
    <cellStyle name="Финансовый 4 5 3" xfId="1258"/>
    <cellStyle name="Финансовый 4 6" xfId="1260"/>
    <cellStyle name="Финансовый 5" xfId="1048"/>
    <cellStyle name="Финансовый 5 2" xfId="1262"/>
    <cellStyle name="Финансовый 5 2 2" xfId="1263"/>
    <cellStyle name="Финансовый 5 2 2 2" xfId="1264"/>
    <cellStyle name="Финансовый 5 3" xfId="1265"/>
    <cellStyle name="Финансовый 5 3 2" xfId="1266"/>
    <cellStyle name="Финансовый 5 4" xfId="1267"/>
    <cellStyle name="Финансовый 5 4 2" xfId="1268"/>
    <cellStyle name="Финансовый 5 5" xfId="1269"/>
    <cellStyle name="Финансовый 5 6" xfId="1261"/>
    <cellStyle name="Финансовый 6" xfId="1049"/>
    <cellStyle name="Финансовый 6 2" xfId="1271"/>
    <cellStyle name="Финансовый 6 2 2" xfId="1272"/>
    <cellStyle name="Финансовый 6 3" xfId="1273"/>
    <cellStyle name="Финансовый 6 3 2" xfId="1274"/>
    <cellStyle name="Финансовый 6 4" xfId="1275"/>
    <cellStyle name="Финансовый 6 5" xfId="1270"/>
    <cellStyle name="Финансовый 6 6" xfId="1596"/>
    <cellStyle name="Финансовый 6 6 2" xfId="2187"/>
    <cellStyle name="Финансовый 6 6 3" xfId="2661"/>
    <cellStyle name="Финансовый 6 6 4" xfId="3135"/>
    <cellStyle name="Финансовый 6 7" xfId="1875"/>
    <cellStyle name="Финансовый 6 8" xfId="2424"/>
    <cellStyle name="Финансовый 6 9" xfId="2898"/>
    <cellStyle name="Финансовый 7" xfId="1276"/>
    <cellStyle name="Финансовый 7 2" xfId="1277"/>
    <cellStyle name="Финансовый 7 2 2" xfId="1278"/>
    <cellStyle name="Финансовый 7 3" xfId="1279"/>
    <cellStyle name="Финансовый 7 3 2" xfId="1280"/>
    <cellStyle name="Финансовый 7 4" xfId="1281"/>
    <cellStyle name="Финансовый 8" xfId="13"/>
    <cellStyle name="Финансовый 8 2" xfId="31"/>
    <cellStyle name="Финансовый 8 2 2" xfId="51"/>
    <cellStyle name="Финансовый 8 3" xfId="47"/>
    <cellStyle name="Финансовый 9" xfId="1282"/>
    <cellStyle name="Финансовый 9 2" xfId="1283"/>
    <cellStyle name="Хороший" xfId="3222"/>
    <cellStyle name="Хороший 2" xfId="5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7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6" Type="http://schemas.openxmlformats.org/officeDocument/2006/relationships/printerSettings" Target="../printerSettings/printerSettings9.bin"/><Relationship Id="rId5" Type="http://schemas.openxmlformats.org/officeDocument/2006/relationships/printerSettings" Target="../printerSettings/printerSettings8.bin"/><Relationship Id="rId4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topLeftCell="C1" zoomScale="110" zoomScaleNormal="110" workbookViewId="0">
      <selection activeCell="B5" sqref="B5:P11"/>
    </sheetView>
  </sheetViews>
  <sheetFormatPr defaultRowHeight="12.75"/>
  <cols>
    <col min="1" max="1" width="2.5703125" customWidth="1"/>
    <col min="2" max="2" width="49.5703125" customWidth="1"/>
    <col min="3" max="3" width="17.7109375" customWidth="1"/>
    <col min="4" max="4" width="19" customWidth="1"/>
    <col min="5" max="7" width="17.28515625" customWidth="1"/>
    <col min="8" max="10" width="13.7109375" customWidth="1"/>
    <col min="11" max="11" width="13.140625" bestFit="1" customWidth="1"/>
    <col min="12" max="12" width="13.5703125" bestFit="1" customWidth="1"/>
    <col min="13" max="13" width="13.28515625" bestFit="1" customWidth="1"/>
    <col min="14" max="14" width="16.28515625" bestFit="1" customWidth="1"/>
    <col min="15" max="15" width="16" bestFit="1" customWidth="1"/>
    <col min="16" max="16" width="15.85546875" bestFit="1" customWidth="1"/>
  </cols>
  <sheetData>
    <row r="1" spans="1:16" ht="20.25">
      <c r="B1" s="251" t="s">
        <v>513</v>
      </c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</row>
    <row r="2" spans="1:16" ht="20.25">
      <c r="B2" s="251" t="s">
        <v>514</v>
      </c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</row>
    <row r="4" spans="1:16">
      <c r="P4" t="s">
        <v>515</v>
      </c>
    </row>
    <row r="5" spans="1:16" ht="13.5" customHeight="1">
      <c r="A5" s="155"/>
      <c r="B5" s="155"/>
      <c r="C5" s="232" t="s">
        <v>527</v>
      </c>
      <c r="D5" s="232" t="s">
        <v>462</v>
      </c>
      <c r="E5" s="250" t="s">
        <v>506</v>
      </c>
      <c r="F5" s="250"/>
      <c r="G5" s="250"/>
      <c r="H5" s="250" t="s">
        <v>507</v>
      </c>
      <c r="I5" s="250"/>
      <c r="J5" s="250"/>
      <c r="K5" s="250" t="s">
        <v>500</v>
      </c>
      <c r="L5" s="250"/>
      <c r="M5" s="250"/>
      <c r="N5" s="250" t="s">
        <v>508</v>
      </c>
      <c r="O5" s="250"/>
      <c r="P5" s="250"/>
    </row>
    <row r="6" spans="1:16" ht="13.5">
      <c r="A6" s="155"/>
      <c r="B6" s="155"/>
      <c r="C6" s="155"/>
      <c r="D6" s="155"/>
      <c r="E6" s="154" t="s">
        <v>457</v>
      </c>
      <c r="F6" s="154" t="s">
        <v>458</v>
      </c>
      <c r="G6" s="154" t="s">
        <v>459</v>
      </c>
      <c r="H6" s="154" t="s">
        <v>457</v>
      </c>
      <c r="I6" s="154" t="s">
        <v>458</v>
      </c>
      <c r="J6" s="154" t="s">
        <v>459</v>
      </c>
      <c r="K6" s="154" t="s">
        <v>457</v>
      </c>
      <c r="L6" s="154" t="s">
        <v>458</v>
      </c>
      <c r="M6" s="154" t="s">
        <v>459</v>
      </c>
      <c r="N6" s="154" t="s">
        <v>457</v>
      </c>
      <c r="O6" s="154" t="s">
        <v>458</v>
      </c>
      <c r="P6" s="154" t="s">
        <v>459</v>
      </c>
    </row>
    <row r="7" spans="1:16" ht="13.5">
      <c r="A7" s="42"/>
      <c r="B7" s="156" t="s">
        <v>505</v>
      </c>
      <c r="C7" s="219">
        <f t="shared" ref="C7:D7" si="0">+C8+C9+C11</f>
        <v>187854805.84800002</v>
      </c>
      <c r="D7" s="219">
        <f t="shared" si="0"/>
        <v>227698312.99000001</v>
      </c>
      <c r="E7" s="219">
        <f>+E8+E9+E11</f>
        <v>449480909.27279663</v>
      </c>
      <c r="F7" s="219">
        <f t="shared" ref="F7:M7" si="1">+F8+F9+F11</f>
        <v>356711334.50196332</v>
      </c>
      <c r="G7" s="219">
        <f t="shared" si="1"/>
        <v>296338904.51096237</v>
      </c>
      <c r="H7" s="219">
        <v>292570057.39999998</v>
      </c>
      <c r="I7" s="219">
        <v>308107801.5</v>
      </c>
      <c r="J7" s="219">
        <v>353911369.30000001</v>
      </c>
      <c r="K7" s="219">
        <f>+K8+K9+K11</f>
        <v>92637862.374842793</v>
      </c>
      <c r="L7" s="219">
        <f t="shared" si="1"/>
        <v>123587859.98484281</v>
      </c>
      <c r="M7" s="219">
        <f t="shared" si="1"/>
        <v>133964703.33134182</v>
      </c>
      <c r="N7" s="219">
        <f>+K7-H7</f>
        <v>-199932195.02515718</v>
      </c>
      <c r="O7" s="219">
        <f t="shared" ref="O7:P7" si="2">+L7-I7</f>
        <v>-184519941.51515719</v>
      </c>
      <c r="P7" s="219">
        <f t="shared" si="2"/>
        <v>-219946665.96865821</v>
      </c>
    </row>
    <row r="8" spans="1:16" ht="13.5">
      <c r="A8" s="215">
        <v>1</v>
      </c>
      <c r="B8" s="156" t="s">
        <v>518</v>
      </c>
      <c r="C8" s="219">
        <f>+'վարկ կապիտալ '!D9</f>
        <v>62560398.600000009</v>
      </c>
      <c r="D8" s="219">
        <f>+'վարկ կապիտալ '!E9</f>
        <v>42478693.189999998</v>
      </c>
      <c r="E8" s="219">
        <f>+'վարկ կապիտալ '!G9</f>
        <v>182961521.89999998</v>
      </c>
      <c r="F8" s="219">
        <f>+'վարկ կապիտալ '!H9</f>
        <v>117790217.59999999</v>
      </c>
      <c r="G8" s="219">
        <f>+'վարկ կապիտալ '!I9</f>
        <v>62085836</v>
      </c>
      <c r="H8" s="219"/>
      <c r="I8" s="219"/>
      <c r="J8" s="219"/>
      <c r="K8" s="219">
        <v>46880122.869999997</v>
      </c>
      <c r="L8" s="219">
        <v>95073318.039999992</v>
      </c>
      <c r="M8" s="219">
        <v>117502338.80000001</v>
      </c>
      <c r="N8" s="220"/>
      <c r="O8" s="220"/>
      <c r="P8" s="220"/>
    </row>
    <row r="9" spans="1:16" ht="13.5">
      <c r="A9" s="215">
        <v>2</v>
      </c>
      <c r="B9" s="156" t="s">
        <v>519</v>
      </c>
      <c r="C9" s="219">
        <f>+'ներքին կապիտալ'!F9</f>
        <v>121386477.648</v>
      </c>
      <c r="D9" s="219">
        <f>+'ներքին կապիտալ'!G9</f>
        <v>183432756.10000002</v>
      </c>
      <c r="E9" s="219">
        <f>+'ներքին կապիտալ'!I9</f>
        <v>239118066.26279661</v>
      </c>
      <c r="F9" s="219">
        <f>+'ներքին կապիտալ'!J9</f>
        <v>224573035.8019633</v>
      </c>
      <c r="G9" s="219">
        <f>+'ներքին կապիտալ'!K9</f>
        <v>227852814.41096231</v>
      </c>
      <c r="H9" s="219"/>
      <c r="I9" s="219"/>
      <c r="J9" s="219"/>
      <c r="K9" s="219">
        <f>+'ներքին կապիտալ'!L9</f>
        <v>25036707.104842804</v>
      </c>
      <c r="L9" s="219">
        <f>+'ներքին կապիտալ'!M9</f>
        <v>10207897.544842806</v>
      </c>
      <c r="M9" s="219">
        <f>+'ներքին կապիտալ'!N9</f>
        <v>8106180.6313418057</v>
      </c>
      <c r="N9" s="220"/>
      <c r="O9" s="220"/>
      <c r="P9" s="220"/>
    </row>
    <row r="10" spans="1:16" ht="13.5">
      <c r="A10" s="215"/>
      <c r="B10" s="42" t="s">
        <v>520</v>
      </c>
      <c r="C10" s="219">
        <v>82958395.149999976</v>
      </c>
      <c r="D10" s="219">
        <v>140390907.80000001</v>
      </c>
      <c r="E10" s="221">
        <f>+'ներքին կապիտալ'!I187</f>
        <v>97903644.400000006</v>
      </c>
      <c r="F10" s="221">
        <f>+'ներքին կապիտալ'!J187</f>
        <v>98972371.099999994</v>
      </c>
      <c r="G10" s="221">
        <f>+'ներքին կապիտալ'!K187</f>
        <v>98972371.099999994</v>
      </c>
      <c r="H10" s="221"/>
      <c r="I10" s="221"/>
      <c r="J10" s="221"/>
      <c r="K10" s="221">
        <f>+'ներքին կապիտալ'!L187</f>
        <v>0</v>
      </c>
      <c r="L10" s="221">
        <f>+'ներքին կապիտալ'!M187</f>
        <v>0</v>
      </c>
      <c r="M10" s="221">
        <f>+'ներքին կապիտալ'!N187</f>
        <v>0</v>
      </c>
      <c r="N10" s="220"/>
      <c r="O10" s="220"/>
      <c r="P10" s="220"/>
    </row>
    <row r="11" spans="1:16" ht="13.5">
      <c r="A11" s="215">
        <v>3</v>
      </c>
      <c r="B11" s="156" t="s">
        <v>405</v>
      </c>
      <c r="C11" s="219">
        <v>3907929.6</v>
      </c>
      <c r="D11" s="219">
        <v>1786863.7</v>
      </c>
      <c r="E11" s="219">
        <v>27401321.109999999</v>
      </c>
      <c r="F11" s="219">
        <v>14348081.100000001</v>
      </c>
      <c r="G11" s="219">
        <v>6400254.0999999996</v>
      </c>
      <c r="H11" s="219"/>
      <c r="I11" s="219"/>
      <c r="J11" s="219"/>
      <c r="K11" s="219">
        <v>20721032.399999999</v>
      </c>
      <c r="L11" s="219">
        <v>18306644.399999999</v>
      </c>
      <c r="M11" s="219">
        <v>8356183.9000000004</v>
      </c>
      <c r="N11" s="220"/>
      <c r="O11" s="220"/>
      <c r="P11" s="220"/>
    </row>
    <row r="13" spans="1:16">
      <c r="C13" s="158"/>
      <c r="K13" s="158"/>
    </row>
    <row r="14" spans="1:16">
      <c r="C14" s="158"/>
      <c r="D14" s="158"/>
      <c r="K14" s="158"/>
      <c r="L14" s="158"/>
      <c r="M14" s="158"/>
      <c r="N14" s="158"/>
      <c r="O14" s="158"/>
      <c r="P14" s="158"/>
    </row>
    <row r="15" spans="1:16">
      <c r="C15" s="158"/>
      <c r="D15" s="158"/>
    </row>
    <row r="16" spans="1:16">
      <c r="C16" s="158"/>
      <c r="M16" s="153"/>
      <c r="N16" s="158"/>
    </row>
    <row r="17" spans="3:16">
      <c r="C17" s="158"/>
      <c r="D17" s="158"/>
      <c r="E17" s="158"/>
      <c r="H17" s="158"/>
      <c r="I17" s="158"/>
      <c r="J17" s="158"/>
      <c r="K17" s="158"/>
      <c r="L17" s="158"/>
      <c r="M17" s="158"/>
      <c r="N17" s="158"/>
    </row>
    <row r="18" spans="3:16">
      <c r="M18" s="218"/>
      <c r="N18" s="218"/>
      <c r="O18" s="218"/>
      <c r="P18" s="218"/>
    </row>
    <row r="20" spans="3:16" ht="13.5">
      <c r="C20" s="231"/>
      <c r="M20" s="158"/>
    </row>
    <row r="22" spans="3:16">
      <c r="N22" s="223"/>
      <c r="O22" s="223"/>
      <c r="P22" s="223"/>
    </row>
    <row r="24" spans="3:16">
      <c r="C24" s="158"/>
      <c r="D24" s="158"/>
    </row>
    <row r="25" spans="3:16">
      <c r="K25" s="158"/>
      <c r="L25" s="158"/>
      <c r="M25" s="158"/>
    </row>
    <row r="26" spans="3:16">
      <c r="E26" s="158"/>
    </row>
    <row r="28" spans="3:16">
      <c r="K28" s="158"/>
    </row>
  </sheetData>
  <mergeCells count="6">
    <mergeCell ref="K5:M5"/>
    <mergeCell ref="E5:G5"/>
    <mergeCell ref="H5:J5"/>
    <mergeCell ref="N5:P5"/>
    <mergeCell ref="B1:P1"/>
    <mergeCell ref="B2:P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7"/>
  <sheetViews>
    <sheetView topLeftCell="C1" workbookViewId="0">
      <pane xSplit="3" ySplit="8" topLeftCell="F195" activePane="bottomRight" state="frozen"/>
      <selection activeCell="C1" sqref="C1"/>
      <selection pane="topRight" activeCell="F1" sqref="F1"/>
      <selection pane="bottomLeft" activeCell="C6" sqref="C6"/>
      <selection pane="bottomRight" activeCell="E190" sqref="E190"/>
    </sheetView>
  </sheetViews>
  <sheetFormatPr defaultRowHeight="12.75"/>
  <cols>
    <col min="1" max="1" width="8.28515625" style="202" hidden="1" customWidth="1"/>
    <col min="2" max="2" width="0" style="202" hidden="1" customWidth="1"/>
    <col min="3" max="3" width="9.140625" style="202"/>
    <col min="4" max="4" width="11.7109375" style="202" customWidth="1"/>
    <col min="5" max="5" width="28.85546875" style="203" customWidth="1"/>
    <col min="6" max="6" width="13.28515625" style="202" bestFit="1" customWidth="1"/>
    <col min="7" max="7" width="14.140625" style="202" bestFit="1" customWidth="1"/>
    <col min="8" max="8" width="13.85546875" style="202" bestFit="1" customWidth="1"/>
    <col min="9" max="9" width="13.5703125" style="202" bestFit="1" customWidth="1"/>
    <col min="10" max="10" width="13.7109375" style="202" bestFit="1" customWidth="1"/>
    <col min="11" max="11" width="13.42578125" style="202" bestFit="1" customWidth="1"/>
    <col min="12" max="14" width="13.85546875" style="202" bestFit="1" customWidth="1"/>
    <col min="15" max="15" width="13.85546875" style="202" customWidth="1"/>
    <col min="16" max="16" width="13.5703125" style="202" bestFit="1" customWidth="1"/>
    <col min="17" max="17" width="14.28515625" style="202" bestFit="1" customWidth="1"/>
    <col min="18" max="18" width="9.140625" style="202"/>
    <col min="19" max="19" width="11.7109375" style="202" bestFit="1" customWidth="1"/>
    <col min="20" max="16384" width="9.140625" style="202"/>
  </cols>
  <sheetData>
    <row r="1" spans="1:21" ht="20.25" customHeight="1">
      <c r="C1" s="251" t="s">
        <v>513</v>
      </c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</row>
    <row r="2" spans="1:21" ht="20.25" customHeight="1">
      <c r="C2" s="251" t="s">
        <v>517</v>
      </c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</row>
    <row r="4" spans="1:21">
      <c r="Q4" s="203" t="s">
        <v>515</v>
      </c>
    </row>
    <row r="5" spans="1:21" ht="40.5" customHeight="1">
      <c r="A5" s="204" t="s">
        <v>463</v>
      </c>
      <c r="B5" s="205"/>
      <c r="C5" s="254" t="s">
        <v>509</v>
      </c>
      <c r="D5" s="256" t="s">
        <v>510</v>
      </c>
      <c r="E5" s="200" t="s">
        <v>453</v>
      </c>
      <c r="F5" s="252" t="s">
        <v>511</v>
      </c>
      <c r="G5" s="258" t="s">
        <v>462</v>
      </c>
      <c r="H5" s="260" t="s">
        <v>472</v>
      </c>
      <c r="I5" s="262" t="s">
        <v>460</v>
      </c>
      <c r="J5" s="262"/>
      <c r="K5" s="262"/>
      <c r="L5" s="260" t="s">
        <v>500</v>
      </c>
      <c r="M5" s="263"/>
      <c r="N5" s="264"/>
      <c r="O5" s="262" t="s">
        <v>499</v>
      </c>
      <c r="P5" s="262"/>
      <c r="Q5" s="262"/>
    </row>
    <row r="6" spans="1:21" ht="13.5">
      <c r="A6" s="197"/>
      <c r="B6" s="206"/>
      <c r="C6" s="255"/>
      <c r="D6" s="257"/>
      <c r="E6" s="229"/>
      <c r="F6" s="253"/>
      <c r="G6" s="259"/>
      <c r="H6" s="261"/>
      <c r="I6" s="207" t="s">
        <v>457</v>
      </c>
      <c r="J6" s="207" t="s">
        <v>458</v>
      </c>
      <c r="K6" s="207" t="s">
        <v>459</v>
      </c>
      <c r="L6" s="230" t="s">
        <v>457</v>
      </c>
      <c r="M6" s="230" t="s">
        <v>458</v>
      </c>
      <c r="N6" s="230" t="s">
        <v>459</v>
      </c>
      <c r="O6" s="207" t="s">
        <v>457</v>
      </c>
      <c r="P6" s="207" t="s">
        <v>458</v>
      </c>
      <c r="Q6" s="207" t="s">
        <v>459</v>
      </c>
    </row>
    <row r="7" spans="1:21" ht="13.5">
      <c r="A7" s="197"/>
      <c r="B7" s="197"/>
      <c r="C7" s="197">
        <v>1</v>
      </c>
      <c r="D7" s="197">
        <v>2</v>
      </c>
      <c r="E7" s="197">
        <v>3</v>
      </c>
      <c r="F7" s="197">
        <v>4</v>
      </c>
      <c r="G7" s="197">
        <v>5</v>
      </c>
      <c r="H7" s="197">
        <v>6</v>
      </c>
      <c r="I7" s="197">
        <v>7</v>
      </c>
      <c r="J7" s="197">
        <v>8</v>
      </c>
      <c r="K7" s="197">
        <v>9</v>
      </c>
      <c r="L7" s="197">
        <v>10</v>
      </c>
      <c r="M7" s="197">
        <v>11</v>
      </c>
      <c r="N7" s="197">
        <v>12</v>
      </c>
      <c r="O7" s="197">
        <v>13</v>
      </c>
      <c r="P7" s="197">
        <v>14</v>
      </c>
      <c r="Q7" s="197">
        <v>15</v>
      </c>
    </row>
    <row r="8" spans="1:21" ht="13.5">
      <c r="A8" s="197"/>
      <c r="B8" s="197"/>
      <c r="C8" s="197"/>
      <c r="D8" s="197"/>
      <c r="E8" s="198"/>
      <c r="F8" s="228"/>
      <c r="G8" s="199"/>
      <c r="H8" s="160"/>
      <c r="I8" s="160"/>
      <c r="J8" s="160"/>
      <c r="K8" s="160"/>
      <c r="L8" s="160"/>
      <c r="M8" s="160"/>
      <c r="N8" s="160"/>
      <c r="O8" s="234"/>
      <c r="P8" s="234"/>
      <c r="Q8" s="235"/>
    </row>
    <row r="9" spans="1:21" s="159" customFormat="1" ht="13.5">
      <c r="A9" s="197"/>
      <c r="B9" s="163" t="s">
        <v>434</v>
      </c>
      <c r="C9" s="163"/>
      <c r="D9" s="161"/>
      <c r="E9" s="161" t="s">
        <v>0</v>
      </c>
      <c r="F9" s="162">
        <f>+F10+F13+F18+F29+F32+F37+F40+F72+F76+F101+F106+F111+F119+F187+F193+F200+F205+F208+F219+F224+F228+F231+F248+F251+F262+F272+F279+F283+F286+F289+F292+F295+F304+F307+F310+F313+F316+F319+F322+F325+F328+F331+F334+F337+F340</f>
        <v>121386477.648</v>
      </c>
      <c r="G9" s="162">
        <f t="shared" ref="G9:N9" si="0">+G10+G13+G18+G29+G32+G37+G40+G72+G76+G101+G106+G111+G119+G187+G193+G200+G205+G208+G219+G224+G228+G231+G248+G251+G262+G272+G279+G283+G286+G289+G292+G295+G304+G307+G310+G313+G316+G319+G322+G325+G328+G331+G334+G337+G340</f>
        <v>183432756.10000002</v>
      </c>
      <c r="H9" s="162">
        <f t="shared" si="0"/>
        <v>133009116.69999997</v>
      </c>
      <c r="I9" s="162">
        <f t="shared" si="0"/>
        <v>239118066.26279661</v>
      </c>
      <c r="J9" s="162">
        <f t="shared" si="0"/>
        <v>224573035.8019633</v>
      </c>
      <c r="K9" s="162">
        <f t="shared" si="0"/>
        <v>227852814.41096231</v>
      </c>
      <c r="L9" s="162">
        <f t="shared" si="0"/>
        <v>25036707.104842804</v>
      </c>
      <c r="M9" s="162">
        <f t="shared" si="0"/>
        <v>10207897.544842806</v>
      </c>
      <c r="N9" s="162">
        <f t="shared" si="0"/>
        <v>8106180.6313418057</v>
      </c>
      <c r="O9" s="162">
        <f t="shared" ref="O9:Q9" si="1">+O10+O13+O18+O29+O32+O37+O40+O72+O76+O101+O106+O111+O119+O187+O193+O200+O205+O208+O219+O224+O228+O231+O248+O251+O262+O272+O279+O283+O286+O289+O292+O295+O304+O307+O310+O313+O316+O319+O322+O325+O328+O331+O334+O337</f>
        <v>-214081359.1579538</v>
      </c>
      <c r="P9" s="162">
        <f t="shared" si="1"/>
        <v>-214365138.25712049</v>
      </c>
      <c r="Q9" s="162">
        <f t="shared" si="1"/>
        <v>-219746633.7796205</v>
      </c>
    </row>
    <row r="10" spans="1:21" s="159" customFormat="1" ht="13.5">
      <c r="A10" s="201"/>
      <c r="B10" s="163" t="s">
        <v>434</v>
      </c>
      <c r="C10" s="163" t="s">
        <v>434</v>
      </c>
      <c r="D10" s="163"/>
      <c r="E10" s="164" t="s">
        <v>1</v>
      </c>
      <c r="F10" s="169">
        <f>+F11</f>
        <v>23276.9</v>
      </c>
      <c r="G10" s="169">
        <f t="shared" ref="G10:Q11" si="2">+G11</f>
        <v>68139.399999999994</v>
      </c>
      <c r="H10" s="169">
        <f t="shared" si="2"/>
        <v>5000</v>
      </c>
      <c r="I10" s="169">
        <f t="shared" si="2"/>
        <v>10000</v>
      </c>
      <c r="J10" s="169">
        <f t="shared" si="2"/>
        <v>10000</v>
      </c>
      <c r="K10" s="169">
        <f t="shared" si="2"/>
        <v>10000</v>
      </c>
      <c r="L10" s="169">
        <f t="shared" si="2"/>
        <v>0</v>
      </c>
      <c r="M10" s="169">
        <f t="shared" si="2"/>
        <v>0</v>
      </c>
      <c r="N10" s="169">
        <f t="shared" si="2"/>
        <v>0</v>
      </c>
      <c r="O10" s="169">
        <f t="shared" si="2"/>
        <v>-10000</v>
      </c>
      <c r="P10" s="169">
        <f t="shared" si="2"/>
        <v>-10000</v>
      </c>
      <c r="Q10" s="169">
        <f t="shared" si="2"/>
        <v>-10000</v>
      </c>
      <c r="S10" s="224"/>
      <c r="T10" s="224"/>
      <c r="U10" s="224"/>
    </row>
    <row r="11" spans="1:21" s="159" customFormat="1" ht="13.5">
      <c r="A11" s="201"/>
      <c r="B11" s="201" t="s">
        <v>504</v>
      </c>
      <c r="C11" s="165" t="s">
        <v>2</v>
      </c>
      <c r="D11" s="165"/>
      <c r="E11" s="165" t="s">
        <v>3</v>
      </c>
      <c r="F11" s="171">
        <f>+F12</f>
        <v>23276.9</v>
      </c>
      <c r="G11" s="171">
        <f t="shared" si="2"/>
        <v>68139.399999999994</v>
      </c>
      <c r="H11" s="171">
        <f t="shared" si="2"/>
        <v>5000</v>
      </c>
      <c r="I11" s="171">
        <f t="shared" si="2"/>
        <v>10000</v>
      </c>
      <c r="J11" s="171">
        <f t="shared" si="2"/>
        <v>10000</v>
      </c>
      <c r="K11" s="171">
        <f t="shared" si="2"/>
        <v>10000</v>
      </c>
      <c r="L11" s="171">
        <f t="shared" si="2"/>
        <v>0</v>
      </c>
      <c r="M11" s="171">
        <f t="shared" si="2"/>
        <v>0</v>
      </c>
      <c r="N11" s="171">
        <f t="shared" si="2"/>
        <v>0</v>
      </c>
      <c r="O11" s="171">
        <f t="shared" si="2"/>
        <v>-10000</v>
      </c>
      <c r="P11" s="171">
        <f t="shared" si="2"/>
        <v>-10000</v>
      </c>
      <c r="Q11" s="171">
        <f t="shared" si="2"/>
        <v>-10000</v>
      </c>
    </row>
    <row r="12" spans="1:21" s="159" customFormat="1" ht="13.5">
      <c r="A12" s="201"/>
      <c r="B12" s="201">
        <v>5</v>
      </c>
      <c r="C12" s="167"/>
      <c r="D12" s="167">
        <v>31001</v>
      </c>
      <c r="E12" s="167" t="s">
        <v>5</v>
      </c>
      <c r="F12" s="172">
        <v>23276.9</v>
      </c>
      <c r="G12" s="173">
        <v>68139.399999999994</v>
      </c>
      <c r="H12" s="168">
        <v>5000</v>
      </c>
      <c r="I12" s="168">
        <v>10000</v>
      </c>
      <c r="J12" s="168">
        <v>10000</v>
      </c>
      <c r="K12" s="168">
        <v>10000</v>
      </c>
      <c r="L12" s="173">
        <v>0</v>
      </c>
      <c r="M12" s="173">
        <v>0</v>
      </c>
      <c r="N12" s="173">
        <v>0</v>
      </c>
      <c r="O12" s="236">
        <f t="shared" ref="O12:Q71" si="3">+L12-I12</f>
        <v>-10000</v>
      </c>
      <c r="P12" s="236">
        <f t="shared" si="3"/>
        <v>-10000</v>
      </c>
      <c r="Q12" s="236">
        <f t="shared" si="3"/>
        <v>-10000</v>
      </c>
    </row>
    <row r="13" spans="1:21" s="159" customFormat="1" ht="13.5">
      <c r="A13" s="201"/>
      <c r="B13" s="163" t="s">
        <v>434</v>
      </c>
      <c r="C13" s="163" t="s">
        <v>434</v>
      </c>
      <c r="D13" s="163"/>
      <c r="E13" s="164" t="s">
        <v>6</v>
      </c>
      <c r="F13" s="169">
        <f>+F14</f>
        <v>208503.4</v>
      </c>
      <c r="G13" s="169">
        <f t="shared" ref="G13:Q13" si="4">+G14</f>
        <v>166572.87</v>
      </c>
      <c r="H13" s="169">
        <f t="shared" si="4"/>
        <v>242695.3</v>
      </c>
      <c r="I13" s="169">
        <f t="shared" si="4"/>
        <v>491834.8</v>
      </c>
      <c r="J13" s="169">
        <f t="shared" si="4"/>
        <v>1480253.7</v>
      </c>
      <c r="K13" s="169">
        <f t="shared" si="4"/>
        <v>1590874</v>
      </c>
      <c r="L13" s="169">
        <f t="shared" si="4"/>
        <v>0</v>
      </c>
      <c r="M13" s="169">
        <f t="shared" si="4"/>
        <v>0</v>
      </c>
      <c r="N13" s="169">
        <f t="shared" si="4"/>
        <v>0</v>
      </c>
      <c r="O13" s="169">
        <f t="shared" si="4"/>
        <v>-491834.8</v>
      </c>
      <c r="P13" s="169">
        <f t="shared" si="4"/>
        <v>-1480253.7</v>
      </c>
      <c r="Q13" s="169">
        <f t="shared" si="4"/>
        <v>-1590874</v>
      </c>
    </row>
    <row r="14" spans="1:21" s="159" customFormat="1" ht="13.5">
      <c r="A14" s="201"/>
      <c r="B14" s="201" t="s">
        <v>504</v>
      </c>
      <c r="C14" s="165" t="s">
        <v>7</v>
      </c>
      <c r="D14" s="165"/>
      <c r="E14" s="165" t="s">
        <v>8</v>
      </c>
      <c r="F14" s="171">
        <f>+F15+F16+F17</f>
        <v>208503.4</v>
      </c>
      <c r="G14" s="171">
        <f t="shared" ref="G14:Q14" si="5">+G15+G16+G17</f>
        <v>166572.87</v>
      </c>
      <c r="H14" s="171">
        <f t="shared" si="5"/>
        <v>242695.3</v>
      </c>
      <c r="I14" s="171">
        <f t="shared" si="5"/>
        <v>491834.8</v>
      </c>
      <c r="J14" s="171">
        <f t="shared" si="5"/>
        <v>1480253.7</v>
      </c>
      <c r="K14" s="171">
        <f t="shared" si="5"/>
        <v>1590874</v>
      </c>
      <c r="L14" s="171">
        <f t="shared" si="5"/>
        <v>0</v>
      </c>
      <c r="M14" s="171">
        <f t="shared" si="5"/>
        <v>0</v>
      </c>
      <c r="N14" s="171">
        <f t="shared" si="5"/>
        <v>0</v>
      </c>
      <c r="O14" s="171">
        <f t="shared" si="5"/>
        <v>-491834.8</v>
      </c>
      <c r="P14" s="171">
        <f t="shared" si="5"/>
        <v>-1480253.7</v>
      </c>
      <c r="Q14" s="171">
        <f t="shared" si="5"/>
        <v>-1590874</v>
      </c>
    </row>
    <row r="15" spans="1:21" s="159" customFormat="1" ht="13.5">
      <c r="A15" s="201"/>
      <c r="B15" s="201">
        <v>5</v>
      </c>
      <c r="C15" s="167"/>
      <c r="D15" s="167" t="s">
        <v>4</v>
      </c>
      <c r="E15" s="167" t="s">
        <v>12</v>
      </c>
      <c r="F15" s="172">
        <v>207523.4</v>
      </c>
      <c r="G15" s="173">
        <v>166572.87</v>
      </c>
      <c r="H15" s="168">
        <v>150000</v>
      </c>
      <c r="I15" s="168">
        <v>240874</v>
      </c>
      <c r="J15" s="168">
        <v>240874</v>
      </c>
      <c r="K15" s="168">
        <v>240874</v>
      </c>
      <c r="L15" s="173">
        <v>0</v>
      </c>
      <c r="M15" s="173">
        <v>0</v>
      </c>
      <c r="N15" s="173">
        <v>0</v>
      </c>
      <c r="O15" s="236">
        <f t="shared" si="3"/>
        <v>-240874</v>
      </c>
      <c r="P15" s="236">
        <f t="shared" si="3"/>
        <v>-240874</v>
      </c>
      <c r="Q15" s="236">
        <f t="shared" si="3"/>
        <v>-240874</v>
      </c>
    </row>
    <row r="16" spans="1:21" s="159" customFormat="1" ht="13.5">
      <c r="A16" s="201"/>
      <c r="B16" s="201">
        <v>6</v>
      </c>
      <c r="C16" s="167"/>
      <c r="D16" s="167">
        <v>31003</v>
      </c>
      <c r="E16" s="167" t="s">
        <v>351</v>
      </c>
      <c r="F16" s="172">
        <v>980</v>
      </c>
      <c r="G16" s="173">
        <v>0</v>
      </c>
      <c r="H16" s="168">
        <v>53795.3</v>
      </c>
      <c r="I16" s="237">
        <v>250960.8</v>
      </c>
      <c r="J16" s="237">
        <v>39379.699999999997</v>
      </c>
      <c r="K16" s="173">
        <v>0</v>
      </c>
      <c r="L16" s="173">
        <v>0</v>
      </c>
      <c r="M16" s="173">
        <v>0</v>
      </c>
      <c r="N16" s="173">
        <v>0</v>
      </c>
      <c r="O16" s="236">
        <f t="shared" si="3"/>
        <v>-250960.8</v>
      </c>
      <c r="P16" s="236">
        <f t="shared" si="3"/>
        <v>-39379.699999999997</v>
      </c>
      <c r="Q16" s="236">
        <f t="shared" si="3"/>
        <v>0</v>
      </c>
    </row>
    <row r="17" spans="1:17" s="159" customFormat="1" ht="13.5">
      <c r="A17" s="201"/>
      <c r="B17" s="201">
        <v>6</v>
      </c>
      <c r="C17" s="167"/>
      <c r="D17" s="167">
        <v>31004</v>
      </c>
      <c r="E17" s="167" t="s">
        <v>436</v>
      </c>
      <c r="F17" s="173">
        <v>0</v>
      </c>
      <c r="G17" s="173">
        <v>0</v>
      </c>
      <c r="H17" s="173">
        <v>38900</v>
      </c>
      <c r="I17" s="173">
        <v>0</v>
      </c>
      <c r="J17" s="237">
        <v>1200000</v>
      </c>
      <c r="K17" s="237">
        <v>1350000</v>
      </c>
      <c r="L17" s="173">
        <v>0</v>
      </c>
      <c r="M17" s="173">
        <v>0</v>
      </c>
      <c r="N17" s="173">
        <v>0</v>
      </c>
      <c r="O17" s="236">
        <f t="shared" si="3"/>
        <v>0</v>
      </c>
      <c r="P17" s="236">
        <f t="shared" si="3"/>
        <v>-1200000</v>
      </c>
      <c r="Q17" s="236">
        <f t="shared" si="3"/>
        <v>-1350000</v>
      </c>
    </row>
    <row r="18" spans="1:17" s="159" customFormat="1" ht="13.5">
      <c r="A18" s="201"/>
      <c r="B18" s="163" t="s">
        <v>434</v>
      </c>
      <c r="C18" s="163" t="s">
        <v>434</v>
      </c>
      <c r="D18" s="163"/>
      <c r="E18" s="164" t="s">
        <v>13</v>
      </c>
      <c r="F18" s="169">
        <f>+F19+F21</f>
        <v>246380.72400000002</v>
      </c>
      <c r="G18" s="169">
        <f t="shared" ref="G18:Q18" si="6">+G19+G21</f>
        <v>137926.20000000001</v>
      </c>
      <c r="H18" s="169">
        <f t="shared" si="6"/>
        <v>50000</v>
      </c>
      <c r="I18" s="169">
        <f t="shared" si="6"/>
        <v>272465</v>
      </c>
      <c r="J18" s="169">
        <f t="shared" si="6"/>
        <v>269150</v>
      </c>
      <c r="K18" s="169">
        <f t="shared" si="6"/>
        <v>289883.8</v>
      </c>
      <c r="L18" s="169">
        <f t="shared" si="6"/>
        <v>0</v>
      </c>
      <c r="M18" s="169">
        <f t="shared" si="6"/>
        <v>0</v>
      </c>
      <c r="N18" s="169">
        <f t="shared" si="6"/>
        <v>0</v>
      </c>
      <c r="O18" s="169">
        <f t="shared" si="6"/>
        <v>-272465</v>
      </c>
      <c r="P18" s="169">
        <f t="shared" si="6"/>
        <v>-269150</v>
      </c>
      <c r="Q18" s="169">
        <f t="shared" si="6"/>
        <v>-289883.8</v>
      </c>
    </row>
    <row r="19" spans="1:17" s="159" customFormat="1" ht="13.5">
      <c r="A19" s="201"/>
      <c r="B19" s="201" t="s">
        <v>504</v>
      </c>
      <c r="C19" s="165" t="s">
        <v>20</v>
      </c>
      <c r="D19" s="165"/>
      <c r="E19" s="165" t="s">
        <v>21</v>
      </c>
      <c r="F19" s="171">
        <f>+F20</f>
        <v>147551.554</v>
      </c>
      <c r="G19" s="171">
        <f t="shared" ref="G19:Q19" si="7">+G20</f>
        <v>57263.1</v>
      </c>
      <c r="H19" s="171">
        <f t="shared" si="7"/>
        <v>50000</v>
      </c>
      <c r="I19" s="171">
        <f t="shared" si="7"/>
        <v>50000</v>
      </c>
      <c r="J19" s="171">
        <f t="shared" si="7"/>
        <v>50000</v>
      </c>
      <c r="K19" s="171">
        <f t="shared" si="7"/>
        <v>50000</v>
      </c>
      <c r="L19" s="171">
        <f t="shared" si="7"/>
        <v>0</v>
      </c>
      <c r="M19" s="171">
        <f t="shared" si="7"/>
        <v>0</v>
      </c>
      <c r="N19" s="171">
        <f t="shared" si="7"/>
        <v>0</v>
      </c>
      <c r="O19" s="171">
        <f t="shared" si="7"/>
        <v>-50000</v>
      </c>
      <c r="P19" s="171">
        <f t="shared" si="7"/>
        <v>-50000</v>
      </c>
      <c r="Q19" s="171">
        <f t="shared" si="7"/>
        <v>-50000</v>
      </c>
    </row>
    <row r="20" spans="1:17" s="159" customFormat="1" ht="13.5">
      <c r="A20" s="201"/>
      <c r="B20" s="201">
        <v>5</v>
      </c>
      <c r="C20" s="167"/>
      <c r="D20" s="167" t="s">
        <v>23</v>
      </c>
      <c r="E20" s="167" t="s">
        <v>24</v>
      </c>
      <c r="F20" s="172">
        <v>147551.554</v>
      </c>
      <c r="G20" s="173">
        <v>57263.1</v>
      </c>
      <c r="H20" s="168">
        <v>50000</v>
      </c>
      <c r="I20" s="168">
        <v>50000</v>
      </c>
      <c r="J20" s="168">
        <v>50000</v>
      </c>
      <c r="K20" s="168">
        <v>50000</v>
      </c>
      <c r="L20" s="173">
        <v>0</v>
      </c>
      <c r="M20" s="173">
        <v>0</v>
      </c>
      <c r="N20" s="173">
        <v>0</v>
      </c>
      <c r="O20" s="236">
        <f t="shared" si="3"/>
        <v>-50000</v>
      </c>
      <c r="P20" s="236">
        <f t="shared" si="3"/>
        <v>-50000</v>
      </c>
      <c r="Q20" s="236">
        <f t="shared" si="3"/>
        <v>-50000</v>
      </c>
    </row>
    <row r="21" spans="1:17" s="159" customFormat="1" ht="13.5">
      <c r="A21" s="201"/>
      <c r="B21" s="201" t="s">
        <v>504</v>
      </c>
      <c r="C21" s="165" t="s">
        <v>29</v>
      </c>
      <c r="D21" s="165"/>
      <c r="E21" s="165" t="s">
        <v>30</v>
      </c>
      <c r="F21" s="171">
        <f>+F22+F23+F24+F25+F26+F27+F28</f>
        <v>98829.170000000013</v>
      </c>
      <c r="G21" s="171">
        <f t="shared" ref="G21:Q21" si="8">+G22+G23+G24+G25+G26+G27+G28</f>
        <v>80663.10000000002</v>
      </c>
      <c r="H21" s="171">
        <f t="shared" si="8"/>
        <v>0</v>
      </c>
      <c r="I21" s="171">
        <f t="shared" si="8"/>
        <v>222465</v>
      </c>
      <c r="J21" s="171">
        <f t="shared" si="8"/>
        <v>219150</v>
      </c>
      <c r="K21" s="171">
        <f t="shared" si="8"/>
        <v>239883.8</v>
      </c>
      <c r="L21" s="171">
        <f t="shared" si="8"/>
        <v>0</v>
      </c>
      <c r="M21" s="171">
        <f t="shared" si="8"/>
        <v>0</v>
      </c>
      <c r="N21" s="171">
        <f t="shared" si="8"/>
        <v>0</v>
      </c>
      <c r="O21" s="171">
        <f t="shared" si="8"/>
        <v>-222465</v>
      </c>
      <c r="P21" s="171">
        <f t="shared" si="8"/>
        <v>-219150</v>
      </c>
      <c r="Q21" s="171">
        <f t="shared" si="8"/>
        <v>-239883.8</v>
      </c>
    </row>
    <row r="22" spans="1:17" s="159" customFormat="1" ht="13.5">
      <c r="A22" s="201"/>
      <c r="B22" s="201">
        <v>5</v>
      </c>
      <c r="C22" s="167"/>
      <c r="D22" s="167" t="s">
        <v>4</v>
      </c>
      <c r="E22" s="167" t="s">
        <v>31</v>
      </c>
      <c r="F22" s="172">
        <v>13476.18</v>
      </c>
      <c r="G22" s="173">
        <v>2379.9</v>
      </c>
      <c r="H22" s="168">
        <v>0</v>
      </c>
      <c r="I22" s="168">
        <v>26752</v>
      </c>
      <c r="J22" s="168">
        <v>25000</v>
      </c>
      <c r="K22" s="168">
        <v>25000</v>
      </c>
      <c r="L22" s="173">
        <v>0</v>
      </c>
      <c r="M22" s="173">
        <v>0</v>
      </c>
      <c r="N22" s="173">
        <v>0</v>
      </c>
      <c r="O22" s="236">
        <f t="shared" si="3"/>
        <v>-26752</v>
      </c>
      <c r="P22" s="236">
        <f t="shared" si="3"/>
        <v>-25000</v>
      </c>
      <c r="Q22" s="236">
        <f t="shared" si="3"/>
        <v>-25000</v>
      </c>
    </row>
    <row r="23" spans="1:17" s="159" customFormat="1" ht="13.5">
      <c r="A23" s="201"/>
      <c r="B23" s="201">
        <v>5</v>
      </c>
      <c r="C23" s="167"/>
      <c r="D23" s="167" t="s">
        <v>23</v>
      </c>
      <c r="E23" s="167" t="s">
        <v>32</v>
      </c>
      <c r="F23" s="172">
        <v>2099.6999999999998</v>
      </c>
      <c r="G23" s="173">
        <v>2336.9</v>
      </c>
      <c r="H23" s="168">
        <v>0</v>
      </c>
      <c r="I23" s="168">
        <v>3210</v>
      </c>
      <c r="J23" s="168">
        <v>3000</v>
      </c>
      <c r="K23" s="168">
        <v>3000</v>
      </c>
      <c r="L23" s="173">
        <v>0</v>
      </c>
      <c r="M23" s="173">
        <v>0</v>
      </c>
      <c r="N23" s="173">
        <v>0</v>
      </c>
      <c r="O23" s="236">
        <f t="shared" si="3"/>
        <v>-3210</v>
      </c>
      <c r="P23" s="236">
        <f t="shared" si="3"/>
        <v>-3000</v>
      </c>
      <c r="Q23" s="236">
        <f t="shared" si="3"/>
        <v>-3000</v>
      </c>
    </row>
    <row r="24" spans="1:17" s="159" customFormat="1" ht="13.5">
      <c r="A24" s="201"/>
      <c r="B24" s="201">
        <v>5</v>
      </c>
      <c r="C24" s="167"/>
      <c r="D24" s="167" t="s">
        <v>25</v>
      </c>
      <c r="E24" s="167" t="s">
        <v>33</v>
      </c>
      <c r="F24" s="172">
        <v>1209.96</v>
      </c>
      <c r="G24" s="173">
        <v>28400.400000000001</v>
      </c>
      <c r="H24" s="168">
        <v>0</v>
      </c>
      <c r="I24" s="168">
        <v>20145</v>
      </c>
      <c r="J24" s="168">
        <v>20000</v>
      </c>
      <c r="K24" s="168">
        <v>25000</v>
      </c>
      <c r="L24" s="173">
        <v>0</v>
      </c>
      <c r="M24" s="173">
        <v>0</v>
      </c>
      <c r="N24" s="173">
        <v>0</v>
      </c>
      <c r="O24" s="236">
        <f t="shared" si="3"/>
        <v>-20145</v>
      </c>
      <c r="P24" s="236">
        <f t="shared" si="3"/>
        <v>-20000</v>
      </c>
      <c r="Q24" s="236">
        <f t="shared" si="3"/>
        <v>-25000</v>
      </c>
    </row>
    <row r="25" spans="1:17" s="159" customFormat="1" ht="13.5">
      <c r="A25" s="201"/>
      <c r="B25" s="201">
        <v>5</v>
      </c>
      <c r="C25" s="167"/>
      <c r="D25" s="167" t="s">
        <v>27</v>
      </c>
      <c r="E25" s="167" t="s">
        <v>34</v>
      </c>
      <c r="F25" s="172">
        <v>44163.65</v>
      </c>
      <c r="G25" s="173">
        <v>37896</v>
      </c>
      <c r="H25" s="168">
        <v>0</v>
      </c>
      <c r="I25" s="168">
        <v>25966</v>
      </c>
      <c r="J25" s="168">
        <v>25000</v>
      </c>
      <c r="K25" s="168">
        <v>30000</v>
      </c>
      <c r="L25" s="173">
        <v>0</v>
      </c>
      <c r="M25" s="173">
        <v>0</v>
      </c>
      <c r="N25" s="173">
        <v>0</v>
      </c>
      <c r="O25" s="236">
        <f t="shared" si="3"/>
        <v>-25966</v>
      </c>
      <c r="P25" s="236">
        <f t="shared" si="3"/>
        <v>-25000</v>
      </c>
      <c r="Q25" s="236">
        <f t="shared" si="3"/>
        <v>-30000</v>
      </c>
    </row>
    <row r="26" spans="1:17" s="159" customFormat="1" ht="13.5">
      <c r="A26" s="201"/>
      <c r="B26" s="201">
        <v>5</v>
      </c>
      <c r="C26" s="167"/>
      <c r="D26" s="167" t="s">
        <v>35</v>
      </c>
      <c r="E26" s="167" t="s">
        <v>36</v>
      </c>
      <c r="F26" s="172">
        <v>33593.58</v>
      </c>
      <c r="G26" s="173">
        <v>5654.8</v>
      </c>
      <c r="H26" s="168">
        <v>0</v>
      </c>
      <c r="I26" s="168">
        <v>107580</v>
      </c>
      <c r="J26" s="168">
        <v>107338</v>
      </c>
      <c r="K26" s="168">
        <v>118071.8</v>
      </c>
      <c r="L26" s="173">
        <v>0</v>
      </c>
      <c r="M26" s="173">
        <v>0</v>
      </c>
      <c r="N26" s="173">
        <v>0</v>
      </c>
      <c r="O26" s="236">
        <f t="shared" si="3"/>
        <v>-107580</v>
      </c>
      <c r="P26" s="236">
        <f t="shared" si="3"/>
        <v>-107338</v>
      </c>
      <c r="Q26" s="236">
        <f t="shared" si="3"/>
        <v>-118071.8</v>
      </c>
    </row>
    <row r="27" spans="1:17" s="159" customFormat="1" ht="13.5">
      <c r="A27" s="201"/>
      <c r="B27" s="201">
        <v>5</v>
      </c>
      <c r="C27" s="167"/>
      <c r="D27" s="167" t="s">
        <v>37</v>
      </c>
      <c r="E27" s="167" t="s">
        <v>38</v>
      </c>
      <c r="F27" s="172">
        <v>4286.1000000000004</v>
      </c>
      <c r="G27" s="173">
        <v>3995.1</v>
      </c>
      <c r="H27" s="168">
        <v>0</v>
      </c>
      <c r="I27" s="168">
        <v>9812</v>
      </c>
      <c r="J27" s="168">
        <v>9812</v>
      </c>
      <c r="K27" s="168">
        <v>9812</v>
      </c>
      <c r="L27" s="173">
        <v>0</v>
      </c>
      <c r="M27" s="173">
        <v>0</v>
      </c>
      <c r="N27" s="173">
        <v>0</v>
      </c>
      <c r="O27" s="236">
        <f t="shared" si="3"/>
        <v>-9812</v>
      </c>
      <c r="P27" s="236">
        <f t="shared" si="3"/>
        <v>-9812</v>
      </c>
      <c r="Q27" s="236">
        <f t="shared" si="3"/>
        <v>-9812</v>
      </c>
    </row>
    <row r="28" spans="1:17" s="159" customFormat="1" ht="13.5">
      <c r="A28" s="201">
        <v>10</v>
      </c>
      <c r="B28" s="201">
        <v>5</v>
      </c>
      <c r="C28" s="167"/>
      <c r="D28" s="167" t="s">
        <v>417</v>
      </c>
      <c r="E28" s="167" t="s">
        <v>491</v>
      </c>
      <c r="F28" s="173">
        <v>0</v>
      </c>
      <c r="G28" s="173">
        <v>0</v>
      </c>
      <c r="H28" s="173">
        <v>0</v>
      </c>
      <c r="I28" s="168">
        <v>29000</v>
      </c>
      <c r="J28" s="168">
        <v>29000</v>
      </c>
      <c r="K28" s="168">
        <v>29000</v>
      </c>
      <c r="L28" s="173">
        <v>0</v>
      </c>
      <c r="M28" s="173">
        <v>0</v>
      </c>
      <c r="N28" s="173">
        <v>0</v>
      </c>
      <c r="O28" s="236">
        <f t="shared" si="3"/>
        <v>-29000</v>
      </c>
      <c r="P28" s="236">
        <f t="shared" si="3"/>
        <v>-29000</v>
      </c>
      <c r="Q28" s="236">
        <f t="shared" si="3"/>
        <v>-29000</v>
      </c>
    </row>
    <row r="29" spans="1:17" s="159" customFormat="1" ht="13.5">
      <c r="A29" s="201"/>
      <c r="B29" s="163" t="s">
        <v>434</v>
      </c>
      <c r="C29" s="163" t="s">
        <v>434</v>
      </c>
      <c r="D29" s="163"/>
      <c r="E29" s="164" t="s">
        <v>39</v>
      </c>
      <c r="F29" s="169">
        <f>+F30</f>
        <v>5649.48</v>
      </c>
      <c r="G29" s="169">
        <f t="shared" ref="G29:Q30" si="9">+G30</f>
        <v>0</v>
      </c>
      <c r="H29" s="169">
        <f t="shared" si="9"/>
        <v>0</v>
      </c>
      <c r="I29" s="169">
        <f t="shared" si="9"/>
        <v>0</v>
      </c>
      <c r="J29" s="169">
        <f t="shared" si="9"/>
        <v>0</v>
      </c>
      <c r="K29" s="169">
        <f t="shared" si="9"/>
        <v>0</v>
      </c>
      <c r="L29" s="169">
        <f t="shared" si="9"/>
        <v>0</v>
      </c>
      <c r="M29" s="169">
        <f t="shared" si="9"/>
        <v>0</v>
      </c>
      <c r="N29" s="169">
        <f t="shared" si="9"/>
        <v>0</v>
      </c>
      <c r="O29" s="169">
        <f t="shared" si="9"/>
        <v>0</v>
      </c>
      <c r="P29" s="169">
        <f t="shared" si="9"/>
        <v>0</v>
      </c>
      <c r="Q29" s="169">
        <f t="shared" si="9"/>
        <v>0</v>
      </c>
    </row>
    <row r="30" spans="1:17" s="159" customFormat="1" ht="13.5">
      <c r="A30" s="201"/>
      <c r="B30" s="201" t="s">
        <v>504</v>
      </c>
      <c r="C30" s="165" t="s">
        <v>40</v>
      </c>
      <c r="D30" s="165"/>
      <c r="E30" s="165" t="s">
        <v>41</v>
      </c>
      <c r="F30" s="171">
        <f>+F31</f>
        <v>5649.48</v>
      </c>
      <c r="G30" s="171">
        <f t="shared" si="9"/>
        <v>0</v>
      </c>
      <c r="H30" s="171">
        <f t="shared" si="9"/>
        <v>0</v>
      </c>
      <c r="I30" s="171">
        <f t="shared" si="9"/>
        <v>0</v>
      </c>
      <c r="J30" s="171">
        <f t="shared" si="9"/>
        <v>0</v>
      </c>
      <c r="K30" s="171">
        <f t="shared" si="9"/>
        <v>0</v>
      </c>
      <c r="L30" s="171">
        <f t="shared" si="9"/>
        <v>0</v>
      </c>
      <c r="M30" s="171">
        <f t="shared" si="9"/>
        <v>0</v>
      </c>
      <c r="N30" s="171">
        <f t="shared" si="9"/>
        <v>0</v>
      </c>
      <c r="O30" s="171">
        <f t="shared" si="9"/>
        <v>0</v>
      </c>
      <c r="P30" s="171">
        <f t="shared" si="9"/>
        <v>0</v>
      </c>
      <c r="Q30" s="171">
        <f t="shared" si="9"/>
        <v>0</v>
      </c>
    </row>
    <row r="31" spans="1:17" s="159" customFormat="1" ht="13.5">
      <c r="A31" s="201"/>
      <c r="B31" s="201">
        <v>5</v>
      </c>
      <c r="C31" s="167"/>
      <c r="D31" s="167">
        <v>31001</v>
      </c>
      <c r="E31" s="167" t="s">
        <v>393</v>
      </c>
      <c r="F31" s="172">
        <v>5649.48</v>
      </c>
      <c r="G31" s="173">
        <v>0</v>
      </c>
      <c r="H31" s="168">
        <v>0</v>
      </c>
      <c r="I31" s="173">
        <v>0</v>
      </c>
      <c r="J31" s="173">
        <v>0</v>
      </c>
      <c r="K31" s="173">
        <v>0</v>
      </c>
      <c r="L31" s="173">
        <v>0</v>
      </c>
      <c r="M31" s="173">
        <v>0</v>
      </c>
      <c r="N31" s="173">
        <v>0</v>
      </c>
      <c r="O31" s="236">
        <f t="shared" si="3"/>
        <v>0</v>
      </c>
      <c r="P31" s="236">
        <f t="shared" si="3"/>
        <v>0</v>
      </c>
      <c r="Q31" s="236">
        <f t="shared" si="3"/>
        <v>0</v>
      </c>
    </row>
    <row r="32" spans="1:17" s="159" customFormat="1" ht="13.5">
      <c r="A32" s="201"/>
      <c r="B32" s="163" t="s">
        <v>434</v>
      </c>
      <c r="C32" s="163" t="s">
        <v>434</v>
      </c>
      <c r="D32" s="163"/>
      <c r="E32" s="164" t="s">
        <v>42</v>
      </c>
      <c r="F32" s="169">
        <f>+F33</f>
        <v>627129.17000000004</v>
      </c>
      <c r="G32" s="169">
        <f t="shared" ref="G32:Q32" si="10">+G33</f>
        <v>441021.26</v>
      </c>
      <c r="H32" s="169">
        <f t="shared" si="10"/>
        <v>0</v>
      </c>
      <c r="I32" s="169">
        <f t="shared" si="10"/>
        <v>479006.3</v>
      </c>
      <c r="J32" s="169">
        <f t="shared" si="10"/>
        <v>15606</v>
      </c>
      <c r="K32" s="169">
        <f t="shared" si="10"/>
        <v>0</v>
      </c>
      <c r="L32" s="169">
        <f t="shared" si="10"/>
        <v>0</v>
      </c>
      <c r="M32" s="169">
        <f t="shared" si="10"/>
        <v>0</v>
      </c>
      <c r="N32" s="169">
        <f t="shared" si="10"/>
        <v>0</v>
      </c>
      <c r="O32" s="169">
        <f t="shared" si="10"/>
        <v>-479006.3</v>
      </c>
      <c r="P32" s="169">
        <f t="shared" si="10"/>
        <v>-15606</v>
      </c>
      <c r="Q32" s="169">
        <f t="shared" si="10"/>
        <v>0</v>
      </c>
    </row>
    <row r="33" spans="1:17" s="159" customFormat="1" ht="13.5">
      <c r="A33" s="201"/>
      <c r="B33" s="201" t="s">
        <v>504</v>
      </c>
      <c r="C33" s="165" t="s">
        <v>43</v>
      </c>
      <c r="D33" s="165"/>
      <c r="E33" s="165" t="s">
        <v>44</v>
      </c>
      <c r="F33" s="171">
        <f>+F34+F35+F36</f>
        <v>627129.17000000004</v>
      </c>
      <c r="G33" s="171">
        <f t="shared" ref="G33:Q33" si="11">+G34+G35+G36</f>
        <v>441021.26</v>
      </c>
      <c r="H33" s="171">
        <f t="shared" si="11"/>
        <v>0</v>
      </c>
      <c r="I33" s="171">
        <f t="shared" si="11"/>
        <v>479006.3</v>
      </c>
      <c r="J33" s="171">
        <f t="shared" si="11"/>
        <v>15606</v>
      </c>
      <c r="K33" s="171">
        <f t="shared" si="11"/>
        <v>0</v>
      </c>
      <c r="L33" s="171">
        <f t="shared" si="11"/>
        <v>0</v>
      </c>
      <c r="M33" s="171">
        <f t="shared" si="11"/>
        <v>0</v>
      </c>
      <c r="N33" s="171">
        <f t="shared" si="11"/>
        <v>0</v>
      </c>
      <c r="O33" s="171">
        <f t="shared" si="11"/>
        <v>-479006.3</v>
      </c>
      <c r="P33" s="171">
        <f t="shared" si="11"/>
        <v>-15606</v>
      </c>
      <c r="Q33" s="171">
        <f t="shared" si="11"/>
        <v>0</v>
      </c>
    </row>
    <row r="34" spans="1:17" s="159" customFormat="1" ht="13.5">
      <c r="A34" s="201"/>
      <c r="B34" s="201">
        <v>5</v>
      </c>
      <c r="C34" s="167"/>
      <c r="D34" s="167" t="s">
        <v>4</v>
      </c>
      <c r="E34" s="167" t="s">
        <v>45</v>
      </c>
      <c r="F34" s="172">
        <v>627129.17000000004</v>
      </c>
      <c r="G34" s="173">
        <v>441021.26</v>
      </c>
      <c r="H34" s="168">
        <v>0</v>
      </c>
      <c r="I34" s="168">
        <v>347314.3</v>
      </c>
      <c r="J34" s="173">
        <v>0</v>
      </c>
      <c r="K34" s="173">
        <v>0</v>
      </c>
      <c r="L34" s="173">
        <v>0</v>
      </c>
      <c r="M34" s="173">
        <v>0</v>
      </c>
      <c r="N34" s="173">
        <v>0</v>
      </c>
      <c r="O34" s="236">
        <f t="shared" si="3"/>
        <v>-347314.3</v>
      </c>
      <c r="P34" s="236">
        <f t="shared" si="3"/>
        <v>0</v>
      </c>
      <c r="Q34" s="236">
        <f t="shared" si="3"/>
        <v>0</v>
      </c>
    </row>
    <row r="35" spans="1:17" s="159" customFormat="1" ht="13.5">
      <c r="A35" s="201"/>
      <c r="B35" s="201">
        <v>5</v>
      </c>
      <c r="C35" s="167" t="s">
        <v>417</v>
      </c>
      <c r="D35" s="167">
        <v>31002</v>
      </c>
      <c r="E35" s="167" t="s">
        <v>397</v>
      </c>
      <c r="F35" s="173">
        <v>0</v>
      </c>
      <c r="G35" s="173">
        <v>0</v>
      </c>
      <c r="H35" s="168">
        <v>0</v>
      </c>
      <c r="I35" s="173">
        <v>0</v>
      </c>
      <c r="J35" s="173">
        <v>0</v>
      </c>
      <c r="K35" s="173">
        <v>0</v>
      </c>
      <c r="L35" s="173">
        <v>0</v>
      </c>
      <c r="M35" s="173">
        <v>0</v>
      </c>
      <c r="N35" s="173">
        <v>0</v>
      </c>
      <c r="O35" s="236">
        <f t="shared" si="3"/>
        <v>0</v>
      </c>
      <c r="P35" s="236">
        <f t="shared" si="3"/>
        <v>0</v>
      </c>
      <c r="Q35" s="236">
        <f t="shared" si="3"/>
        <v>0</v>
      </c>
    </row>
    <row r="36" spans="1:17" s="159" customFormat="1" ht="13.5">
      <c r="A36" s="201"/>
      <c r="B36" s="201">
        <v>6</v>
      </c>
      <c r="C36" s="167" t="s">
        <v>417</v>
      </c>
      <c r="D36" s="167"/>
      <c r="E36" s="167" t="s">
        <v>378</v>
      </c>
      <c r="F36" s="173">
        <v>0</v>
      </c>
      <c r="G36" s="173">
        <v>0</v>
      </c>
      <c r="H36" s="173">
        <v>0</v>
      </c>
      <c r="I36" s="173">
        <v>131692</v>
      </c>
      <c r="J36" s="173">
        <v>15606</v>
      </c>
      <c r="K36" s="173">
        <v>0</v>
      </c>
      <c r="L36" s="173">
        <v>0</v>
      </c>
      <c r="M36" s="173"/>
      <c r="N36" s="173"/>
      <c r="O36" s="236">
        <f t="shared" si="3"/>
        <v>-131692</v>
      </c>
      <c r="P36" s="236">
        <f t="shared" si="3"/>
        <v>-15606</v>
      </c>
      <c r="Q36" s="236">
        <f t="shared" si="3"/>
        <v>0</v>
      </c>
    </row>
    <row r="37" spans="1:17" s="159" customFormat="1" ht="13.5">
      <c r="A37" s="201"/>
      <c r="B37" s="163" t="s">
        <v>434</v>
      </c>
      <c r="C37" s="163" t="s">
        <v>434</v>
      </c>
      <c r="D37" s="163"/>
      <c r="E37" s="164" t="s">
        <v>46</v>
      </c>
      <c r="F37" s="169">
        <f>+F38</f>
        <v>43986.17</v>
      </c>
      <c r="G37" s="169">
        <f t="shared" ref="G37:Q38" si="12">+G38</f>
        <v>38678.699999999997</v>
      </c>
      <c r="H37" s="169">
        <f t="shared" si="12"/>
        <v>0</v>
      </c>
      <c r="I37" s="169">
        <f t="shared" si="12"/>
        <v>0</v>
      </c>
      <c r="J37" s="169">
        <f t="shared" si="12"/>
        <v>0</v>
      </c>
      <c r="K37" s="169">
        <f t="shared" si="12"/>
        <v>0</v>
      </c>
      <c r="L37" s="169">
        <f t="shared" si="12"/>
        <v>0</v>
      </c>
      <c r="M37" s="169">
        <f t="shared" si="12"/>
        <v>0</v>
      </c>
      <c r="N37" s="169">
        <f t="shared" si="12"/>
        <v>0</v>
      </c>
      <c r="O37" s="169">
        <f t="shared" si="12"/>
        <v>0</v>
      </c>
      <c r="P37" s="169">
        <f t="shared" si="12"/>
        <v>0</v>
      </c>
      <c r="Q37" s="169">
        <f t="shared" si="12"/>
        <v>0</v>
      </c>
    </row>
    <row r="38" spans="1:17" s="159" customFormat="1" ht="13.5">
      <c r="A38" s="201"/>
      <c r="B38" s="201" t="s">
        <v>504</v>
      </c>
      <c r="C38" s="165" t="s">
        <v>47</v>
      </c>
      <c r="D38" s="165"/>
      <c r="E38" s="165" t="s">
        <v>48</v>
      </c>
      <c r="F38" s="171">
        <f>+F39</f>
        <v>43986.17</v>
      </c>
      <c r="G38" s="171">
        <f t="shared" si="12"/>
        <v>38678.699999999997</v>
      </c>
      <c r="H38" s="171">
        <f t="shared" si="12"/>
        <v>0</v>
      </c>
      <c r="I38" s="171">
        <f t="shared" si="12"/>
        <v>0</v>
      </c>
      <c r="J38" s="171">
        <f t="shared" si="12"/>
        <v>0</v>
      </c>
      <c r="K38" s="171">
        <f t="shared" si="12"/>
        <v>0</v>
      </c>
      <c r="L38" s="171">
        <f t="shared" si="12"/>
        <v>0</v>
      </c>
      <c r="M38" s="171">
        <f t="shared" si="12"/>
        <v>0</v>
      </c>
      <c r="N38" s="171">
        <f t="shared" si="12"/>
        <v>0</v>
      </c>
      <c r="O38" s="171">
        <f t="shared" si="12"/>
        <v>0</v>
      </c>
      <c r="P38" s="171">
        <f t="shared" si="12"/>
        <v>0</v>
      </c>
      <c r="Q38" s="171">
        <f t="shared" si="12"/>
        <v>0</v>
      </c>
    </row>
    <row r="39" spans="1:17" s="159" customFormat="1" ht="13.5">
      <c r="A39" s="201"/>
      <c r="B39" s="201">
        <v>5</v>
      </c>
      <c r="C39" s="167"/>
      <c r="D39" s="167" t="s">
        <v>4</v>
      </c>
      <c r="E39" s="167" t="s">
        <v>49</v>
      </c>
      <c r="F39" s="172">
        <v>43986.17</v>
      </c>
      <c r="G39" s="173">
        <v>38678.699999999997</v>
      </c>
      <c r="H39" s="168">
        <v>0</v>
      </c>
      <c r="I39" s="173">
        <v>0</v>
      </c>
      <c r="J39" s="173">
        <v>0</v>
      </c>
      <c r="K39" s="173">
        <v>0</v>
      </c>
      <c r="L39" s="173">
        <v>0</v>
      </c>
      <c r="M39" s="173">
        <v>0</v>
      </c>
      <c r="N39" s="173">
        <v>0</v>
      </c>
      <c r="O39" s="236">
        <f t="shared" si="3"/>
        <v>0</v>
      </c>
      <c r="P39" s="236">
        <f t="shared" si="3"/>
        <v>0</v>
      </c>
      <c r="Q39" s="236">
        <f t="shared" si="3"/>
        <v>0</v>
      </c>
    </row>
    <row r="40" spans="1:17" s="159" customFormat="1" ht="13.5">
      <c r="A40" s="201"/>
      <c r="B40" s="163" t="s">
        <v>434</v>
      </c>
      <c r="C40" s="163" t="s">
        <v>434</v>
      </c>
      <c r="D40" s="163"/>
      <c r="E40" s="164" t="s">
        <v>50</v>
      </c>
      <c r="F40" s="169">
        <f>+F41+F43+F49+F52+F57+F59+F61+F63+F55</f>
        <v>17579752.699999996</v>
      </c>
      <c r="G40" s="169">
        <f t="shared" ref="G40:Q40" si="13">+G41+G43+G49+G52+G57+G59+G61+G63+G55</f>
        <v>28281331.640000001</v>
      </c>
      <c r="H40" s="169">
        <f t="shared" si="13"/>
        <v>35827160.5</v>
      </c>
      <c r="I40" s="169">
        <f t="shared" si="13"/>
        <v>69767382.200000003</v>
      </c>
      <c r="J40" s="169">
        <f t="shared" si="13"/>
        <v>63607014.600000001</v>
      </c>
      <c r="K40" s="169">
        <f t="shared" si="13"/>
        <v>60686089.5</v>
      </c>
      <c r="L40" s="169">
        <f t="shared" si="13"/>
        <v>2009428.9</v>
      </c>
      <c r="M40" s="169">
        <f t="shared" si="13"/>
        <v>1829828.9</v>
      </c>
      <c r="N40" s="169">
        <f t="shared" si="13"/>
        <v>900000</v>
      </c>
      <c r="O40" s="169">
        <f t="shared" si="13"/>
        <v>-67757953.299999997</v>
      </c>
      <c r="P40" s="169">
        <f t="shared" si="13"/>
        <v>-61777185.699999996</v>
      </c>
      <c r="Q40" s="169">
        <f t="shared" si="13"/>
        <v>-59786089.5</v>
      </c>
    </row>
    <row r="41" spans="1:17" s="159" customFormat="1" ht="13.5">
      <c r="A41" s="201"/>
      <c r="B41" s="201" t="s">
        <v>504</v>
      </c>
      <c r="C41" s="165" t="s">
        <v>51</v>
      </c>
      <c r="D41" s="165"/>
      <c r="E41" s="165" t="s">
        <v>52</v>
      </c>
      <c r="F41" s="171">
        <f>+F42</f>
        <v>14655.34</v>
      </c>
      <c r="G41" s="171">
        <f t="shared" ref="G41:Q41" si="14">+G42</f>
        <v>21550</v>
      </c>
      <c r="H41" s="171">
        <f t="shared" si="14"/>
        <v>0</v>
      </c>
      <c r="I41" s="171">
        <f t="shared" si="14"/>
        <v>0</v>
      </c>
      <c r="J41" s="171">
        <f t="shared" si="14"/>
        <v>0</v>
      </c>
      <c r="K41" s="171">
        <f t="shared" si="14"/>
        <v>0</v>
      </c>
      <c r="L41" s="171">
        <f t="shared" si="14"/>
        <v>0</v>
      </c>
      <c r="M41" s="171">
        <f t="shared" si="14"/>
        <v>0</v>
      </c>
      <c r="N41" s="171">
        <f t="shared" si="14"/>
        <v>0</v>
      </c>
      <c r="O41" s="171">
        <f t="shared" si="14"/>
        <v>0</v>
      </c>
      <c r="P41" s="171">
        <f t="shared" si="14"/>
        <v>0</v>
      </c>
      <c r="Q41" s="171">
        <f t="shared" si="14"/>
        <v>0</v>
      </c>
    </row>
    <row r="42" spans="1:17" s="159" customFormat="1" ht="13.5">
      <c r="A42" s="201"/>
      <c r="B42" s="201">
        <v>5</v>
      </c>
      <c r="C42" s="167"/>
      <c r="D42" s="167" t="s">
        <v>4</v>
      </c>
      <c r="E42" s="167" t="s">
        <v>53</v>
      </c>
      <c r="F42" s="172">
        <v>14655.34</v>
      </c>
      <c r="G42" s="173">
        <v>21550</v>
      </c>
      <c r="H42" s="168">
        <v>0</v>
      </c>
      <c r="I42" s="173">
        <v>0</v>
      </c>
      <c r="J42" s="173">
        <v>0</v>
      </c>
      <c r="K42" s="173">
        <v>0</v>
      </c>
      <c r="L42" s="173">
        <v>0</v>
      </c>
      <c r="M42" s="173">
        <v>0</v>
      </c>
      <c r="N42" s="173">
        <v>0</v>
      </c>
      <c r="O42" s="236">
        <f t="shared" si="3"/>
        <v>0</v>
      </c>
      <c r="P42" s="236">
        <f t="shared" si="3"/>
        <v>0</v>
      </c>
      <c r="Q42" s="236">
        <f t="shared" si="3"/>
        <v>0</v>
      </c>
    </row>
    <row r="43" spans="1:17" s="159" customFormat="1" ht="13.5">
      <c r="A43" s="201"/>
      <c r="B43" s="201" t="s">
        <v>504</v>
      </c>
      <c r="C43" s="165" t="s">
        <v>54</v>
      </c>
      <c r="D43" s="165"/>
      <c r="E43" s="165" t="s">
        <v>55</v>
      </c>
      <c r="F43" s="171">
        <f>+F44+F45+F46+F47+F48</f>
        <v>239317.4</v>
      </c>
      <c r="G43" s="171">
        <f t="shared" ref="G43:Q43" si="15">+G44+G45+G46+G47+G48</f>
        <v>331295.68</v>
      </c>
      <c r="H43" s="171">
        <f t="shared" si="15"/>
        <v>1687000</v>
      </c>
      <c r="I43" s="171">
        <f t="shared" si="15"/>
        <v>5955222.5</v>
      </c>
      <c r="J43" s="171">
        <f t="shared" si="15"/>
        <v>9530113.1999999993</v>
      </c>
      <c r="K43" s="171">
        <f t="shared" si="15"/>
        <v>6635779.7000000002</v>
      </c>
      <c r="L43" s="171">
        <f t="shared" si="15"/>
        <v>2009428.9</v>
      </c>
      <c r="M43" s="171">
        <f t="shared" si="15"/>
        <v>1829828.9</v>
      </c>
      <c r="N43" s="171">
        <f t="shared" si="15"/>
        <v>900000</v>
      </c>
      <c r="O43" s="171">
        <f t="shared" si="15"/>
        <v>-3945793.6</v>
      </c>
      <c r="P43" s="171">
        <f t="shared" si="15"/>
        <v>-7700284.3000000007</v>
      </c>
      <c r="Q43" s="171">
        <f t="shared" si="15"/>
        <v>-5735779.7000000002</v>
      </c>
    </row>
    <row r="44" spans="1:17" s="159" customFormat="1" ht="13.5">
      <c r="A44" s="201"/>
      <c r="B44" s="201">
        <v>6</v>
      </c>
      <c r="C44" s="167"/>
      <c r="D44" s="167">
        <v>31002</v>
      </c>
      <c r="E44" s="167" t="s">
        <v>400</v>
      </c>
      <c r="F44" s="172">
        <v>200108.9</v>
      </c>
      <c r="G44" s="238">
        <v>179599.38</v>
      </c>
      <c r="H44" s="173">
        <v>0</v>
      </c>
      <c r="I44" s="173">
        <v>1029890.3</v>
      </c>
      <c r="J44" s="173">
        <v>2000000</v>
      </c>
      <c r="K44" s="173">
        <v>2000000</v>
      </c>
      <c r="L44" s="173">
        <v>179600</v>
      </c>
      <c r="M44" s="173"/>
      <c r="N44" s="173"/>
      <c r="O44" s="236">
        <f t="shared" si="3"/>
        <v>-850290.3</v>
      </c>
      <c r="P44" s="236">
        <f t="shared" si="3"/>
        <v>-2000000</v>
      </c>
      <c r="Q44" s="236">
        <f t="shared" si="3"/>
        <v>-2000000</v>
      </c>
    </row>
    <row r="45" spans="1:17" ht="13.5">
      <c r="A45" s="201"/>
      <c r="B45" s="201">
        <v>6</v>
      </c>
      <c r="C45" s="167"/>
      <c r="D45" s="167" t="s">
        <v>61</v>
      </c>
      <c r="E45" s="167" t="s">
        <v>62</v>
      </c>
      <c r="F45" s="172">
        <v>30960</v>
      </c>
      <c r="G45" s="239">
        <v>10320</v>
      </c>
      <c r="H45" s="173">
        <v>787000</v>
      </c>
      <c r="I45" s="173">
        <v>929828.9</v>
      </c>
      <c r="J45" s="173">
        <v>929828.9</v>
      </c>
      <c r="K45" s="173">
        <v>0</v>
      </c>
      <c r="L45" s="173">
        <v>929828.9</v>
      </c>
      <c r="M45" s="173">
        <v>929828.9</v>
      </c>
      <c r="N45" s="173"/>
      <c r="O45" s="236">
        <f t="shared" si="3"/>
        <v>0</v>
      </c>
      <c r="P45" s="236">
        <f t="shared" si="3"/>
        <v>0</v>
      </c>
      <c r="Q45" s="236">
        <f t="shared" si="3"/>
        <v>0</v>
      </c>
    </row>
    <row r="46" spans="1:17" s="159" customFormat="1" ht="13.5">
      <c r="A46" s="201"/>
      <c r="B46" s="201">
        <v>6</v>
      </c>
      <c r="C46" s="167"/>
      <c r="D46" s="167" t="s">
        <v>63</v>
      </c>
      <c r="E46" s="167" t="s">
        <v>64</v>
      </c>
      <c r="F46" s="172">
        <v>8248.5</v>
      </c>
      <c r="G46" s="238">
        <v>24745.5</v>
      </c>
      <c r="H46" s="173">
        <v>900000</v>
      </c>
      <c r="I46" s="173">
        <v>900000</v>
      </c>
      <c r="J46" s="173">
        <v>1635779.7</v>
      </c>
      <c r="K46" s="173">
        <v>1635779.7</v>
      </c>
      <c r="L46" s="173">
        <v>900000</v>
      </c>
      <c r="M46" s="173">
        <v>900000</v>
      </c>
      <c r="N46" s="173">
        <v>900000</v>
      </c>
      <c r="O46" s="236">
        <f t="shared" si="3"/>
        <v>0</v>
      </c>
      <c r="P46" s="236">
        <f t="shared" si="3"/>
        <v>-735779.7</v>
      </c>
      <c r="Q46" s="236">
        <f t="shared" si="3"/>
        <v>-735779.7</v>
      </c>
    </row>
    <row r="47" spans="1:17" s="159" customFormat="1" ht="13.5">
      <c r="A47" s="201"/>
      <c r="B47" s="201">
        <v>6</v>
      </c>
      <c r="C47" s="167"/>
      <c r="D47" s="167">
        <v>31012</v>
      </c>
      <c r="E47" s="175" t="s">
        <v>449</v>
      </c>
      <c r="F47" s="173">
        <v>0</v>
      </c>
      <c r="G47" s="238">
        <v>73200.800000000003</v>
      </c>
      <c r="H47" s="173">
        <v>0</v>
      </c>
      <c r="I47" s="173">
        <v>923499.7</v>
      </c>
      <c r="J47" s="173">
        <v>1000000</v>
      </c>
      <c r="K47" s="173">
        <v>1000000</v>
      </c>
      <c r="L47" s="173"/>
      <c r="M47" s="173"/>
      <c r="N47" s="173"/>
      <c r="O47" s="236">
        <f t="shared" si="3"/>
        <v>-923499.7</v>
      </c>
      <c r="P47" s="236">
        <f t="shared" si="3"/>
        <v>-1000000</v>
      </c>
      <c r="Q47" s="236">
        <f t="shared" si="3"/>
        <v>-1000000</v>
      </c>
    </row>
    <row r="48" spans="1:17" ht="13.5">
      <c r="A48" s="201"/>
      <c r="B48" s="201">
        <v>6</v>
      </c>
      <c r="C48" s="167"/>
      <c r="D48" s="167">
        <v>31014</v>
      </c>
      <c r="E48" s="175" t="s">
        <v>381</v>
      </c>
      <c r="F48" s="173">
        <v>0</v>
      </c>
      <c r="G48" s="239">
        <v>43430</v>
      </c>
      <c r="H48" s="173">
        <v>0</v>
      </c>
      <c r="I48" s="173">
        <v>2172003.6</v>
      </c>
      <c r="J48" s="173">
        <v>3964504.6</v>
      </c>
      <c r="K48" s="173">
        <v>2000000</v>
      </c>
      <c r="L48" s="173"/>
      <c r="M48" s="173"/>
      <c r="N48" s="173"/>
      <c r="O48" s="236">
        <f t="shared" si="3"/>
        <v>-2172003.6</v>
      </c>
      <c r="P48" s="236">
        <f t="shared" si="3"/>
        <v>-3964504.6</v>
      </c>
      <c r="Q48" s="236">
        <f t="shared" si="3"/>
        <v>-2000000</v>
      </c>
    </row>
    <row r="49" spans="1:17" s="159" customFormat="1" ht="13.5">
      <c r="A49" s="201"/>
      <c r="B49" s="201" t="s">
        <v>504</v>
      </c>
      <c r="C49" s="165" t="s">
        <v>65</v>
      </c>
      <c r="D49" s="165"/>
      <c r="E49" s="165" t="s">
        <v>66</v>
      </c>
      <c r="F49" s="171">
        <f>+F50+F51</f>
        <v>1786538.4</v>
      </c>
      <c r="G49" s="171">
        <f t="shared" ref="G49:Q49" si="16">+G50+G51</f>
        <v>22800</v>
      </c>
      <c r="H49" s="171">
        <f t="shared" si="16"/>
        <v>0</v>
      </c>
      <c r="I49" s="171">
        <f t="shared" si="16"/>
        <v>1615126.5</v>
      </c>
      <c r="J49" s="171">
        <f t="shared" si="16"/>
        <v>1600000</v>
      </c>
      <c r="K49" s="171">
        <f t="shared" si="16"/>
        <v>1600000</v>
      </c>
      <c r="L49" s="171">
        <f t="shared" si="16"/>
        <v>0</v>
      </c>
      <c r="M49" s="171">
        <f t="shared" si="16"/>
        <v>0</v>
      </c>
      <c r="N49" s="171">
        <f t="shared" si="16"/>
        <v>0</v>
      </c>
      <c r="O49" s="171">
        <f t="shared" si="16"/>
        <v>-1615126.5</v>
      </c>
      <c r="P49" s="171">
        <f t="shared" si="16"/>
        <v>-1600000</v>
      </c>
      <c r="Q49" s="171">
        <f t="shared" si="16"/>
        <v>-1600000</v>
      </c>
    </row>
    <row r="50" spans="1:17" s="159" customFormat="1" ht="13.5">
      <c r="A50" s="201"/>
      <c r="B50" s="201">
        <v>6</v>
      </c>
      <c r="C50" s="167"/>
      <c r="D50" s="167">
        <v>21001</v>
      </c>
      <c r="E50" s="167" t="s">
        <v>401</v>
      </c>
      <c r="F50" s="172">
        <v>1786538.4</v>
      </c>
      <c r="G50" s="238">
        <v>8400</v>
      </c>
      <c r="H50" s="173">
        <v>0</v>
      </c>
      <c r="I50" s="173">
        <v>1615126.5</v>
      </c>
      <c r="J50" s="173">
        <v>1600000</v>
      </c>
      <c r="K50" s="173">
        <v>1600000</v>
      </c>
      <c r="L50" s="173">
        <v>0</v>
      </c>
      <c r="M50" s="173">
        <v>0</v>
      </c>
      <c r="N50" s="173">
        <v>0</v>
      </c>
      <c r="O50" s="236">
        <f t="shared" si="3"/>
        <v>-1615126.5</v>
      </c>
      <c r="P50" s="236">
        <f t="shared" si="3"/>
        <v>-1600000</v>
      </c>
      <c r="Q50" s="236">
        <f t="shared" si="3"/>
        <v>-1600000</v>
      </c>
    </row>
    <row r="51" spans="1:17" s="159" customFormat="1" ht="13.5">
      <c r="A51" s="201"/>
      <c r="B51" s="201">
        <v>6</v>
      </c>
      <c r="C51" s="167"/>
      <c r="D51" s="167">
        <v>21002</v>
      </c>
      <c r="E51" s="175" t="s">
        <v>481</v>
      </c>
      <c r="F51" s="173">
        <v>0</v>
      </c>
      <c r="G51" s="238">
        <v>14400</v>
      </c>
      <c r="H51" s="173">
        <v>0</v>
      </c>
      <c r="I51" s="173">
        <v>0</v>
      </c>
      <c r="J51" s="173">
        <v>0</v>
      </c>
      <c r="K51" s="173">
        <v>0</v>
      </c>
      <c r="L51" s="173">
        <v>0</v>
      </c>
      <c r="M51" s="173">
        <v>0</v>
      </c>
      <c r="N51" s="173">
        <v>0</v>
      </c>
      <c r="O51" s="236">
        <f t="shared" si="3"/>
        <v>0</v>
      </c>
      <c r="P51" s="236">
        <f t="shared" si="3"/>
        <v>0</v>
      </c>
      <c r="Q51" s="236">
        <f t="shared" si="3"/>
        <v>0</v>
      </c>
    </row>
    <row r="52" spans="1:17" s="159" customFormat="1" ht="13.5">
      <c r="A52" s="201"/>
      <c r="B52" s="201" t="s">
        <v>504</v>
      </c>
      <c r="C52" s="165" t="s">
        <v>70</v>
      </c>
      <c r="D52" s="165"/>
      <c r="E52" s="165" t="s">
        <v>71</v>
      </c>
      <c r="F52" s="171">
        <f>+F53+F54</f>
        <v>15527475.6</v>
      </c>
      <c r="G52" s="171">
        <f t="shared" ref="G52:Q52" si="17">+G53+G54</f>
        <v>27883746.5</v>
      </c>
      <c r="H52" s="171">
        <f t="shared" si="17"/>
        <v>34140160.5</v>
      </c>
      <c r="I52" s="171">
        <f t="shared" si="17"/>
        <v>47992031</v>
      </c>
      <c r="J52" s="171">
        <f t="shared" si="17"/>
        <v>39789637.5</v>
      </c>
      <c r="K52" s="171">
        <f t="shared" si="17"/>
        <v>39229109.899999999</v>
      </c>
      <c r="L52" s="171">
        <f t="shared" si="17"/>
        <v>0</v>
      </c>
      <c r="M52" s="171">
        <f t="shared" si="17"/>
        <v>0</v>
      </c>
      <c r="N52" s="171">
        <f t="shared" si="17"/>
        <v>0</v>
      </c>
      <c r="O52" s="171">
        <f t="shared" si="17"/>
        <v>-47992031</v>
      </c>
      <c r="P52" s="171">
        <f t="shared" si="17"/>
        <v>-39789637.5</v>
      </c>
      <c r="Q52" s="171">
        <f t="shared" si="17"/>
        <v>-39229109.899999999</v>
      </c>
    </row>
    <row r="53" spans="1:17" s="159" customFormat="1" ht="13.5">
      <c r="A53" s="201"/>
      <c r="B53" s="201">
        <v>6</v>
      </c>
      <c r="C53" s="167"/>
      <c r="D53" s="167" t="s">
        <v>72</v>
      </c>
      <c r="E53" s="167" t="s">
        <v>73</v>
      </c>
      <c r="F53" s="172">
        <v>15450046.1</v>
      </c>
      <c r="G53" s="173">
        <v>27270151.899999999</v>
      </c>
      <c r="H53" s="210">
        <v>33039160.5</v>
      </c>
      <c r="I53" s="173">
        <v>45975701</v>
      </c>
      <c r="J53" s="173">
        <v>38191000</v>
      </c>
      <c r="K53" s="173">
        <v>39143509.899999999</v>
      </c>
      <c r="L53" s="174"/>
      <c r="M53" s="174"/>
      <c r="N53" s="174"/>
      <c r="O53" s="236">
        <f t="shared" si="3"/>
        <v>-45975701</v>
      </c>
      <c r="P53" s="236">
        <f t="shared" si="3"/>
        <v>-38191000</v>
      </c>
      <c r="Q53" s="236">
        <f t="shared" si="3"/>
        <v>-39143509.899999999</v>
      </c>
    </row>
    <row r="54" spans="1:17" s="159" customFormat="1" ht="13.5">
      <c r="A54" s="201"/>
      <c r="B54" s="201">
        <v>6</v>
      </c>
      <c r="C54" s="167"/>
      <c r="D54" s="167">
        <v>21002</v>
      </c>
      <c r="E54" s="167" t="s">
        <v>372</v>
      </c>
      <c r="F54" s="172">
        <v>77429.5</v>
      </c>
      <c r="G54" s="173">
        <v>613594.6</v>
      </c>
      <c r="H54" s="210">
        <v>1101000</v>
      </c>
      <c r="I54" s="173">
        <v>2016330</v>
      </c>
      <c r="J54" s="173">
        <v>1598637.5</v>
      </c>
      <c r="K54" s="173">
        <v>85600</v>
      </c>
      <c r="L54" s="173"/>
      <c r="M54" s="173"/>
      <c r="N54" s="173"/>
      <c r="O54" s="236">
        <f t="shared" si="3"/>
        <v>-2016330</v>
      </c>
      <c r="P54" s="236">
        <f t="shared" si="3"/>
        <v>-1598637.5</v>
      </c>
      <c r="Q54" s="236">
        <f t="shared" si="3"/>
        <v>-85600</v>
      </c>
    </row>
    <row r="55" spans="1:17" s="159" customFormat="1" ht="13.5">
      <c r="A55" s="201"/>
      <c r="B55" s="201"/>
      <c r="C55" s="165">
        <v>1079</v>
      </c>
      <c r="D55" s="165"/>
      <c r="E55" s="165" t="s">
        <v>524</v>
      </c>
      <c r="F55" s="171">
        <f>+F56</f>
        <v>2144.23</v>
      </c>
      <c r="G55" s="171">
        <f>+G56</f>
        <v>3310</v>
      </c>
      <c r="H55" s="171">
        <f t="shared" ref="H55:I55" si="18">+H56</f>
        <v>0</v>
      </c>
      <c r="I55" s="171">
        <f t="shared" si="18"/>
        <v>0</v>
      </c>
      <c r="J55" s="171">
        <f t="shared" ref="J55:Q55" si="19">+J56+J57</f>
        <v>1650</v>
      </c>
      <c r="K55" s="171">
        <f t="shared" si="19"/>
        <v>1650</v>
      </c>
      <c r="L55" s="171">
        <f t="shared" si="19"/>
        <v>0</v>
      </c>
      <c r="M55" s="171">
        <f t="shared" si="19"/>
        <v>0</v>
      </c>
      <c r="N55" s="171">
        <f t="shared" si="19"/>
        <v>0</v>
      </c>
      <c r="O55" s="171">
        <f t="shared" si="19"/>
        <v>0</v>
      </c>
      <c r="P55" s="171">
        <f t="shared" si="19"/>
        <v>-1650</v>
      </c>
      <c r="Q55" s="171">
        <f t="shared" si="19"/>
        <v>-1650</v>
      </c>
    </row>
    <row r="56" spans="1:17" s="159" customFormat="1" ht="13.5">
      <c r="A56" s="201"/>
      <c r="B56" s="201"/>
      <c r="C56" s="167"/>
      <c r="D56" s="167" t="s">
        <v>4</v>
      </c>
      <c r="E56" s="167" t="s">
        <v>525</v>
      </c>
      <c r="F56" s="172">
        <v>2144.23</v>
      </c>
      <c r="G56" s="173">
        <v>3310</v>
      </c>
      <c r="H56" s="210"/>
      <c r="I56" s="173"/>
      <c r="J56" s="225">
        <v>1650</v>
      </c>
      <c r="K56" s="225">
        <v>1650</v>
      </c>
      <c r="L56" s="173"/>
      <c r="M56" s="173"/>
      <c r="N56" s="173"/>
      <c r="O56" s="236">
        <f t="shared" ref="O56:Q56" si="20">+L56-I56</f>
        <v>0</v>
      </c>
      <c r="P56" s="236">
        <f t="shared" si="20"/>
        <v>-1650</v>
      </c>
      <c r="Q56" s="236">
        <f t="shared" si="20"/>
        <v>-1650</v>
      </c>
    </row>
    <row r="57" spans="1:17" s="159" customFormat="1" ht="13.5">
      <c r="A57" s="201"/>
      <c r="B57" s="201" t="s">
        <v>504</v>
      </c>
      <c r="C57" s="165" t="s">
        <v>95</v>
      </c>
      <c r="D57" s="165"/>
      <c r="E57" s="165" t="s">
        <v>96</v>
      </c>
      <c r="F57" s="171">
        <f>+F58</f>
        <v>5516.4</v>
      </c>
      <c r="G57" s="171">
        <f t="shared" ref="G57:Q57" si="21">+G58</f>
        <v>928.8</v>
      </c>
      <c r="H57" s="171">
        <f t="shared" si="21"/>
        <v>0</v>
      </c>
      <c r="I57" s="171">
        <f t="shared" si="21"/>
        <v>0</v>
      </c>
      <c r="J57" s="171">
        <f t="shared" si="21"/>
        <v>0</v>
      </c>
      <c r="K57" s="171">
        <f t="shared" si="21"/>
        <v>0</v>
      </c>
      <c r="L57" s="171">
        <f t="shared" si="21"/>
        <v>0</v>
      </c>
      <c r="M57" s="171">
        <f t="shared" si="21"/>
        <v>0</v>
      </c>
      <c r="N57" s="171">
        <f t="shared" si="21"/>
        <v>0</v>
      </c>
      <c r="O57" s="171">
        <f t="shared" si="21"/>
        <v>0</v>
      </c>
      <c r="P57" s="171">
        <f t="shared" si="21"/>
        <v>0</v>
      </c>
      <c r="Q57" s="171">
        <f t="shared" si="21"/>
        <v>0</v>
      </c>
    </row>
    <row r="58" spans="1:17" s="159" customFormat="1" ht="13.5">
      <c r="A58" s="201"/>
      <c r="B58" s="201">
        <v>5</v>
      </c>
      <c r="C58" s="167"/>
      <c r="D58" s="167" t="s">
        <v>4</v>
      </c>
      <c r="E58" s="167" t="s">
        <v>97</v>
      </c>
      <c r="F58" s="172">
        <v>5516.4</v>
      </c>
      <c r="G58" s="173">
        <v>928.8</v>
      </c>
      <c r="H58" s="168">
        <v>0</v>
      </c>
      <c r="I58" s="173">
        <v>0</v>
      </c>
      <c r="J58" s="173">
        <v>0</v>
      </c>
      <c r="K58" s="173">
        <v>0</v>
      </c>
      <c r="L58" s="173">
        <v>0</v>
      </c>
      <c r="M58" s="173">
        <v>0</v>
      </c>
      <c r="N58" s="173">
        <v>0</v>
      </c>
      <c r="O58" s="236">
        <f t="shared" si="3"/>
        <v>0</v>
      </c>
      <c r="P58" s="236">
        <f t="shared" si="3"/>
        <v>0</v>
      </c>
      <c r="Q58" s="236">
        <f t="shared" si="3"/>
        <v>0</v>
      </c>
    </row>
    <row r="59" spans="1:17" s="159" customFormat="1" ht="13.5">
      <c r="A59" s="201"/>
      <c r="B59" s="201" t="s">
        <v>504</v>
      </c>
      <c r="C59" s="165" t="s">
        <v>98</v>
      </c>
      <c r="D59" s="165"/>
      <c r="E59" s="165" t="s">
        <v>99</v>
      </c>
      <c r="F59" s="171">
        <f>+F60</f>
        <v>4105.33</v>
      </c>
      <c r="G59" s="171">
        <f t="shared" ref="G59:Q59" si="22">+G60</f>
        <v>2794.74</v>
      </c>
      <c r="H59" s="171">
        <f t="shared" si="22"/>
        <v>0</v>
      </c>
      <c r="I59" s="171">
        <f t="shared" si="22"/>
        <v>3442</v>
      </c>
      <c r="J59" s="171">
        <f t="shared" si="22"/>
        <v>0</v>
      </c>
      <c r="K59" s="171">
        <f t="shared" si="22"/>
        <v>0</v>
      </c>
      <c r="L59" s="171">
        <f t="shared" si="22"/>
        <v>0</v>
      </c>
      <c r="M59" s="171">
        <f t="shared" si="22"/>
        <v>0</v>
      </c>
      <c r="N59" s="171">
        <f t="shared" si="22"/>
        <v>0</v>
      </c>
      <c r="O59" s="171">
        <f t="shared" si="22"/>
        <v>-3442</v>
      </c>
      <c r="P59" s="171">
        <f t="shared" si="22"/>
        <v>0</v>
      </c>
      <c r="Q59" s="171">
        <f t="shared" si="22"/>
        <v>0</v>
      </c>
    </row>
    <row r="60" spans="1:17" s="159" customFormat="1" ht="13.5">
      <c r="A60" s="201"/>
      <c r="B60" s="201">
        <v>5</v>
      </c>
      <c r="C60" s="167"/>
      <c r="D60" s="167" t="s">
        <v>4</v>
      </c>
      <c r="E60" s="167" t="s">
        <v>100</v>
      </c>
      <c r="F60" s="172">
        <v>4105.33</v>
      </c>
      <c r="G60" s="173">
        <v>2794.74</v>
      </c>
      <c r="H60" s="168">
        <v>0</v>
      </c>
      <c r="I60" s="168">
        <v>3442</v>
      </c>
      <c r="J60" s="173">
        <v>0</v>
      </c>
      <c r="K60" s="173">
        <v>0</v>
      </c>
      <c r="L60" s="173">
        <v>0</v>
      </c>
      <c r="M60" s="173">
        <v>0</v>
      </c>
      <c r="N60" s="173">
        <v>0</v>
      </c>
      <c r="O60" s="236">
        <f t="shared" si="3"/>
        <v>-3442</v>
      </c>
      <c r="P60" s="236">
        <f t="shared" si="3"/>
        <v>0</v>
      </c>
      <c r="Q60" s="236">
        <f t="shared" si="3"/>
        <v>0</v>
      </c>
    </row>
    <row r="61" spans="1:17" s="159" customFormat="1" ht="13.5">
      <c r="A61" s="201"/>
      <c r="B61" s="201" t="s">
        <v>504</v>
      </c>
      <c r="C61" s="165" t="s">
        <v>109</v>
      </c>
      <c r="D61" s="165"/>
      <c r="E61" s="165" t="s">
        <v>110</v>
      </c>
      <c r="F61" s="171">
        <f>+F62</f>
        <v>0</v>
      </c>
      <c r="G61" s="171">
        <f t="shared" ref="G61:Q61" si="23">+G62</f>
        <v>14905.92</v>
      </c>
      <c r="H61" s="171">
        <f t="shared" si="23"/>
        <v>0</v>
      </c>
      <c r="I61" s="171">
        <f t="shared" si="23"/>
        <v>5000</v>
      </c>
      <c r="J61" s="171">
        <f t="shared" si="23"/>
        <v>5000</v>
      </c>
      <c r="K61" s="171">
        <f t="shared" si="23"/>
        <v>10000</v>
      </c>
      <c r="L61" s="171">
        <f t="shared" si="23"/>
        <v>0</v>
      </c>
      <c r="M61" s="171">
        <f t="shared" si="23"/>
        <v>0</v>
      </c>
      <c r="N61" s="171">
        <f t="shared" si="23"/>
        <v>0</v>
      </c>
      <c r="O61" s="171">
        <f t="shared" si="23"/>
        <v>-5000</v>
      </c>
      <c r="P61" s="171">
        <f t="shared" si="23"/>
        <v>-5000</v>
      </c>
      <c r="Q61" s="171">
        <f t="shared" si="23"/>
        <v>-10000</v>
      </c>
    </row>
    <row r="62" spans="1:17" s="159" customFormat="1" ht="13.5">
      <c r="A62" s="201"/>
      <c r="B62" s="201">
        <v>5</v>
      </c>
      <c r="C62" s="167"/>
      <c r="D62" s="167" t="s">
        <v>4</v>
      </c>
      <c r="E62" s="167" t="s">
        <v>111</v>
      </c>
      <c r="F62" s="173">
        <v>0</v>
      </c>
      <c r="G62" s="173">
        <v>14905.92</v>
      </c>
      <c r="H62" s="168">
        <v>0</v>
      </c>
      <c r="I62" s="168">
        <v>5000</v>
      </c>
      <c r="J62" s="168">
        <v>5000</v>
      </c>
      <c r="K62" s="168">
        <v>10000</v>
      </c>
      <c r="L62" s="173">
        <v>0</v>
      </c>
      <c r="M62" s="173">
        <v>0</v>
      </c>
      <c r="N62" s="173">
        <v>0</v>
      </c>
      <c r="O62" s="236">
        <f t="shared" si="3"/>
        <v>-5000</v>
      </c>
      <c r="P62" s="236">
        <f t="shared" si="3"/>
        <v>-5000</v>
      </c>
      <c r="Q62" s="236">
        <f t="shared" si="3"/>
        <v>-10000</v>
      </c>
    </row>
    <row r="63" spans="1:17" s="159" customFormat="1" ht="13.5">
      <c r="A63" s="201"/>
      <c r="B63" s="201" t="s">
        <v>504</v>
      </c>
      <c r="C63" s="165" t="s">
        <v>347</v>
      </c>
      <c r="D63" s="165"/>
      <c r="E63" s="165"/>
      <c r="F63" s="171">
        <f>+F64+F65+F66+F67+F68+F69+F70+F71</f>
        <v>0</v>
      </c>
      <c r="G63" s="171">
        <f t="shared" ref="G63:Q63" si="24">+G64+G65+G66+G67+G68+G69+G70+G71</f>
        <v>0</v>
      </c>
      <c r="H63" s="171">
        <f t="shared" si="24"/>
        <v>0</v>
      </c>
      <c r="I63" s="171">
        <f t="shared" si="24"/>
        <v>14196560.199999999</v>
      </c>
      <c r="J63" s="171">
        <f t="shared" si="24"/>
        <v>12680613.9</v>
      </c>
      <c r="K63" s="171">
        <f t="shared" si="24"/>
        <v>13209549.9</v>
      </c>
      <c r="L63" s="171">
        <f t="shared" si="24"/>
        <v>0</v>
      </c>
      <c r="M63" s="171">
        <f t="shared" si="24"/>
        <v>0</v>
      </c>
      <c r="N63" s="171">
        <f t="shared" si="24"/>
        <v>0</v>
      </c>
      <c r="O63" s="171">
        <f t="shared" si="24"/>
        <v>-14196560.199999999</v>
      </c>
      <c r="P63" s="171">
        <f t="shared" si="24"/>
        <v>-12680613.9</v>
      </c>
      <c r="Q63" s="171">
        <f t="shared" si="24"/>
        <v>-13209549.9</v>
      </c>
    </row>
    <row r="64" spans="1:17" s="159" customFormat="1" ht="13.5">
      <c r="A64" s="201">
        <v>10</v>
      </c>
      <c r="B64" s="208">
        <v>6</v>
      </c>
      <c r="C64" s="175" t="s">
        <v>417</v>
      </c>
      <c r="D64" s="175">
        <v>31011</v>
      </c>
      <c r="E64" s="175" t="s">
        <v>402</v>
      </c>
      <c r="F64" s="173">
        <v>0</v>
      </c>
      <c r="G64" s="173">
        <v>0</v>
      </c>
      <c r="H64" s="173">
        <v>0</v>
      </c>
      <c r="I64" s="173">
        <v>1000000</v>
      </c>
      <c r="J64" s="173">
        <v>1000000</v>
      </c>
      <c r="K64" s="173">
        <v>1000000</v>
      </c>
      <c r="L64" s="173">
        <v>0</v>
      </c>
      <c r="M64" s="173">
        <v>0</v>
      </c>
      <c r="N64" s="173">
        <v>0</v>
      </c>
      <c r="O64" s="236">
        <f t="shared" si="3"/>
        <v>-1000000</v>
      </c>
      <c r="P64" s="236">
        <f t="shared" si="3"/>
        <v>-1000000</v>
      </c>
      <c r="Q64" s="236">
        <f t="shared" si="3"/>
        <v>-1000000</v>
      </c>
    </row>
    <row r="65" spans="1:17" s="159" customFormat="1" ht="13.5">
      <c r="A65" s="201"/>
      <c r="B65" s="208">
        <v>6</v>
      </c>
      <c r="C65" s="175" t="s">
        <v>417</v>
      </c>
      <c r="D65" s="175">
        <v>31014</v>
      </c>
      <c r="E65" s="175" t="s">
        <v>381</v>
      </c>
      <c r="F65" s="173">
        <v>0</v>
      </c>
      <c r="G65" s="173">
        <v>0</v>
      </c>
      <c r="H65" s="173">
        <v>0</v>
      </c>
      <c r="I65" s="173"/>
      <c r="J65" s="173"/>
      <c r="K65" s="173"/>
      <c r="L65" s="173">
        <v>0</v>
      </c>
      <c r="M65" s="173">
        <v>0</v>
      </c>
      <c r="N65" s="173">
        <v>0</v>
      </c>
      <c r="O65" s="236">
        <f t="shared" si="3"/>
        <v>0</v>
      </c>
      <c r="P65" s="236">
        <f t="shared" si="3"/>
        <v>0</v>
      </c>
      <c r="Q65" s="236">
        <f t="shared" si="3"/>
        <v>0</v>
      </c>
    </row>
    <row r="66" spans="1:17" s="159" customFormat="1" ht="13.5">
      <c r="A66" s="201">
        <v>10</v>
      </c>
      <c r="B66" s="208">
        <v>6</v>
      </c>
      <c r="C66" s="176" t="s">
        <v>417</v>
      </c>
      <c r="D66" s="176"/>
      <c r="E66" s="175" t="s">
        <v>382</v>
      </c>
      <c r="F66" s="173">
        <v>0</v>
      </c>
      <c r="G66" s="173">
        <v>0</v>
      </c>
      <c r="H66" s="173">
        <v>0</v>
      </c>
      <c r="I66" s="173">
        <v>5018698.2</v>
      </c>
      <c r="J66" s="173">
        <v>4800613.9000000004</v>
      </c>
      <c r="K66" s="173">
        <v>3553549.9</v>
      </c>
      <c r="L66" s="173">
        <v>0</v>
      </c>
      <c r="M66" s="173">
        <v>0</v>
      </c>
      <c r="N66" s="173">
        <v>0</v>
      </c>
      <c r="O66" s="236">
        <f t="shared" si="3"/>
        <v>-5018698.2</v>
      </c>
      <c r="P66" s="236">
        <f t="shared" si="3"/>
        <v>-4800613.9000000004</v>
      </c>
      <c r="Q66" s="236">
        <f t="shared" si="3"/>
        <v>-3553549.9</v>
      </c>
    </row>
    <row r="67" spans="1:17" s="159" customFormat="1" ht="13.5">
      <c r="A67" s="201">
        <v>10</v>
      </c>
      <c r="B67" s="208">
        <v>6</v>
      </c>
      <c r="C67" s="175" t="s">
        <v>417</v>
      </c>
      <c r="D67" s="175">
        <v>31009</v>
      </c>
      <c r="E67" s="175" t="s">
        <v>512</v>
      </c>
      <c r="F67" s="173">
        <v>0</v>
      </c>
      <c r="G67" s="173">
        <v>0</v>
      </c>
      <c r="H67" s="173">
        <v>0</v>
      </c>
      <c r="I67" s="173">
        <v>950000</v>
      </c>
      <c r="J67" s="173">
        <v>1000000</v>
      </c>
      <c r="K67" s="173">
        <v>1000000</v>
      </c>
      <c r="L67" s="173">
        <v>0</v>
      </c>
      <c r="M67" s="173">
        <v>0</v>
      </c>
      <c r="N67" s="173">
        <v>0</v>
      </c>
      <c r="O67" s="236">
        <f t="shared" si="3"/>
        <v>-950000</v>
      </c>
      <c r="P67" s="236">
        <f t="shared" si="3"/>
        <v>-1000000</v>
      </c>
      <c r="Q67" s="236">
        <f t="shared" si="3"/>
        <v>-1000000</v>
      </c>
    </row>
    <row r="68" spans="1:17" s="159" customFormat="1" ht="13.5">
      <c r="A68" s="201">
        <v>10</v>
      </c>
      <c r="B68" s="208">
        <v>6</v>
      </c>
      <c r="C68" s="176" t="s">
        <v>417</v>
      </c>
      <c r="D68" s="176"/>
      <c r="E68" s="175" t="s">
        <v>379</v>
      </c>
      <c r="F68" s="173">
        <v>0</v>
      </c>
      <c r="G68" s="173">
        <v>0</v>
      </c>
      <c r="H68" s="173">
        <v>0</v>
      </c>
      <c r="I68" s="240">
        <v>73000</v>
      </c>
      <c r="J68" s="173">
        <v>0</v>
      </c>
      <c r="K68" s="173">
        <v>0</v>
      </c>
      <c r="L68" s="173">
        <v>0</v>
      </c>
      <c r="M68" s="173">
        <v>0</v>
      </c>
      <c r="N68" s="173">
        <v>0</v>
      </c>
      <c r="O68" s="236">
        <f t="shared" si="3"/>
        <v>-73000</v>
      </c>
      <c r="P68" s="236">
        <f t="shared" si="3"/>
        <v>0</v>
      </c>
      <c r="Q68" s="236">
        <f t="shared" si="3"/>
        <v>0</v>
      </c>
    </row>
    <row r="69" spans="1:17" s="159" customFormat="1" ht="13.5">
      <c r="A69" s="201">
        <v>10</v>
      </c>
      <c r="B69" s="208">
        <v>6</v>
      </c>
      <c r="C69" s="176" t="s">
        <v>417</v>
      </c>
      <c r="D69" s="176"/>
      <c r="E69" s="175" t="s">
        <v>498</v>
      </c>
      <c r="F69" s="173">
        <v>0</v>
      </c>
      <c r="G69" s="173">
        <v>0</v>
      </c>
      <c r="H69" s="173">
        <v>0</v>
      </c>
      <c r="I69" s="173">
        <v>172862</v>
      </c>
      <c r="J69" s="173">
        <v>104000</v>
      </c>
      <c r="K69" s="173">
        <v>175000</v>
      </c>
      <c r="L69" s="173">
        <v>0</v>
      </c>
      <c r="M69" s="173">
        <v>0</v>
      </c>
      <c r="N69" s="173">
        <v>0</v>
      </c>
      <c r="O69" s="236">
        <f t="shared" si="3"/>
        <v>-172862</v>
      </c>
      <c r="P69" s="236">
        <f t="shared" si="3"/>
        <v>-104000</v>
      </c>
      <c r="Q69" s="236">
        <f t="shared" si="3"/>
        <v>-175000</v>
      </c>
    </row>
    <row r="70" spans="1:17" s="159" customFormat="1" ht="13.5">
      <c r="A70" s="201">
        <v>10</v>
      </c>
      <c r="B70" s="208">
        <v>6</v>
      </c>
      <c r="C70" s="176" t="s">
        <v>417</v>
      </c>
      <c r="D70" s="176"/>
      <c r="E70" s="175" t="s">
        <v>380</v>
      </c>
      <c r="F70" s="173">
        <v>0</v>
      </c>
      <c r="G70" s="173">
        <v>0</v>
      </c>
      <c r="H70" s="173">
        <v>0</v>
      </c>
      <c r="I70" s="173">
        <v>15000</v>
      </c>
      <c r="J70" s="173">
        <v>270000</v>
      </c>
      <c r="K70" s="173">
        <v>0</v>
      </c>
      <c r="L70" s="173">
        <v>0</v>
      </c>
      <c r="M70" s="173">
        <v>0</v>
      </c>
      <c r="N70" s="173">
        <v>0</v>
      </c>
      <c r="O70" s="236">
        <f t="shared" si="3"/>
        <v>-15000</v>
      </c>
      <c r="P70" s="236">
        <f t="shared" si="3"/>
        <v>-270000</v>
      </c>
      <c r="Q70" s="236">
        <f t="shared" si="3"/>
        <v>0</v>
      </c>
    </row>
    <row r="71" spans="1:17" s="159" customFormat="1" ht="13.5">
      <c r="A71" s="201">
        <v>10</v>
      </c>
      <c r="B71" s="208">
        <v>6</v>
      </c>
      <c r="C71" s="176" t="s">
        <v>417</v>
      </c>
      <c r="D71" s="176"/>
      <c r="E71" s="175" t="s">
        <v>484</v>
      </c>
      <c r="F71" s="173">
        <v>0</v>
      </c>
      <c r="G71" s="173">
        <v>0</v>
      </c>
      <c r="H71" s="173">
        <v>0</v>
      </c>
      <c r="I71" s="241">
        <v>6967000</v>
      </c>
      <c r="J71" s="241">
        <v>5506000</v>
      </c>
      <c r="K71" s="241">
        <v>7481000</v>
      </c>
      <c r="L71" s="173">
        <v>0</v>
      </c>
      <c r="M71" s="173">
        <v>0</v>
      </c>
      <c r="N71" s="173">
        <v>0</v>
      </c>
      <c r="O71" s="236">
        <f t="shared" si="3"/>
        <v>-6967000</v>
      </c>
      <c r="P71" s="236">
        <f t="shared" si="3"/>
        <v>-5506000</v>
      </c>
      <c r="Q71" s="236">
        <f t="shared" si="3"/>
        <v>-7481000</v>
      </c>
    </row>
    <row r="72" spans="1:17" s="159" customFormat="1" ht="13.5">
      <c r="A72" s="201"/>
      <c r="B72" s="163" t="s">
        <v>434</v>
      </c>
      <c r="C72" s="163" t="s">
        <v>434</v>
      </c>
      <c r="D72" s="163"/>
      <c r="E72" s="164" t="s">
        <v>115</v>
      </c>
      <c r="F72" s="169">
        <f>+F73</f>
        <v>1145336.7</v>
      </c>
      <c r="G72" s="169">
        <f t="shared" ref="G72:Q72" si="25">+G73</f>
        <v>1110780.81</v>
      </c>
      <c r="H72" s="169">
        <f t="shared" si="25"/>
        <v>0</v>
      </c>
      <c r="I72" s="169">
        <f t="shared" si="25"/>
        <v>0</v>
      </c>
      <c r="J72" s="169">
        <f t="shared" si="25"/>
        <v>0</v>
      </c>
      <c r="K72" s="169">
        <f t="shared" si="25"/>
        <v>0</v>
      </c>
      <c r="L72" s="169">
        <f t="shared" si="25"/>
        <v>0</v>
      </c>
      <c r="M72" s="169">
        <f t="shared" si="25"/>
        <v>0</v>
      </c>
      <c r="N72" s="169">
        <f t="shared" si="25"/>
        <v>0</v>
      </c>
      <c r="O72" s="169">
        <f t="shared" si="25"/>
        <v>0</v>
      </c>
      <c r="P72" s="169">
        <f t="shared" si="25"/>
        <v>0</v>
      </c>
      <c r="Q72" s="169">
        <f t="shared" si="25"/>
        <v>0</v>
      </c>
    </row>
    <row r="73" spans="1:17" s="159" customFormat="1" ht="13.5">
      <c r="A73" s="201"/>
      <c r="B73" s="201" t="s">
        <v>504</v>
      </c>
      <c r="C73" s="165" t="s">
        <v>119</v>
      </c>
      <c r="D73" s="165"/>
      <c r="E73" s="165" t="s">
        <v>120</v>
      </c>
      <c r="F73" s="171">
        <f>+F74+F75</f>
        <v>1145336.7</v>
      </c>
      <c r="G73" s="171">
        <f t="shared" ref="G73:Q73" si="26">+G74+G75</f>
        <v>1110780.81</v>
      </c>
      <c r="H73" s="171">
        <f t="shared" si="26"/>
        <v>0</v>
      </c>
      <c r="I73" s="171">
        <f t="shared" si="26"/>
        <v>0</v>
      </c>
      <c r="J73" s="171">
        <f t="shared" si="26"/>
        <v>0</v>
      </c>
      <c r="K73" s="171">
        <f t="shared" si="26"/>
        <v>0</v>
      </c>
      <c r="L73" s="171">
        <f t="shared" si="26"/>
        <v>0</v>
      </c>
      <c r="M73" s="171">
        <f t="shared" si="26"/>
        <v>0</v>
      </c>
      <c r="N73" s="171">
        <f t="shared" si="26"/>
        <v>0</v>
      </c>
      <c r="O73" s="171">
        <f t="shared" si="26"/>
        <v>0</v>
      </c>
      <c r="P73" s="171">
        <f t="shared" si="26"/>
        <v>0</v>
      </c>
      <c r="Q73" s="171">
        <f t="shared" si="26"/>
        <v>0</v>
      </c>
    </row>
    <row r="74" spans="1:17" s="159" customFormat="1" ht="13.5">
      <c r="A74" s="201"/>
      <c r="B74" s="201">
        <v>6</v>
      </c>
      <c r="C74" s="167"/>
      <c r="D74" s="167">
        <v>31002</v>
      </c>
      <c r="E74" s="167" t="s">
        <v>376</v>
      </c>
      <c r="F74" s="172">
        <v>1073370</v>
      </c>
      <c r="G74" s="173">
        <v>915240.71</v>
      </c>
      <c r="H74" s="173">
        <v>0</v>
      </c>
      <c r="I74" s="173">
        <v>0</v>
      </c>
      <c r="J74" s="173">
        <v>0</v>
      </c>
      <c r="K74" s="173">
        <v>0</v>
      </c>
      <c r="L74" s="173">
        <v>0</v>
      </c>
      <c r="M74" s="173">
        <v>0</v>
      </c>
      <c r="N74" s="173">
        <v>0</v>
      </c>
      <c r="O74" s="236">
        <f t="shared" ref="O74:Q135" si="27">+L74-I74</f>
        <v>0</v>
      </c>
      <c r="P74" s="236">
        <f t="shared" si="27"/>
        <v>0</v>
      </c>
      <c r="Q74" s="236">
        <f t="shared" si="27"/>
        <v>0</v>
      </c>
    </row>
    <row r="75" spans="1:17" s="159" customFormat="1" ht="13.5">
      <c r="A75" s="201"/>
      <c r="B75" s="201">
        <v>6</v>
      </c>
      <c r="C75" s="167"/>
      <c r="D75" s="167">
        <v>31003</v>
      </c>
      <c r="E75" s="167" t="s">
        <v>368</v>
      </c>
      <c r="F75" s="172">
        <v>71966.7</v>
      </c>
      <c r="G75" s="173">
        <v>195540.1</v>
      </c>
      <c r="H75" s="173">
        <v>0</v>
      </c>
      <c r="I75" s="173">
        <v>0</v>
      </c>
      <c r="J75" s="173">
        <v>0</v>
      </c>
      <c r="K75" s="173">
        <v>0</v>
      </c>
      <c r="L75" s="173">
        <v>0</v>
      </c>
      <c r="M75" s="173">
        <v>0</v>
      </c>
      <c r="N75" s="173">
        <v>0</v>
      </c>
      <c r="O75" s="236">
        <f t="shared" si="27"/>
        <v>0</v>
      </c>
      <c r="P75" s="236">
        <f t="shared" si="27"/>
        <v>0</v>
      </c>
      <c r="Q75" s="236">
        <f t="shared" si="27"/>
        <v>0</v>
      </c>
    </row>
    <row r="76" spans="1:17" s="159" customFormat="1" ht="13.5">
      <c r="A76" s="201"/>
      <c r="B76" s="163" t="s">
        <v>434</v>
      </c>
      <c r="C76" s="163" t="s">
        <v>434</v>
      </c>
      <c r="D76" s="163"/>
      <c r="E76" s="164" t="s">
        <v>121</v>
      </c>
      <c r="F76" s="169">
        <f>+F77+F79+F83+F87+F89+F92+F98</f>
        <v>472031.08999999997</v>
      </c>
      <c r="G76" s="169">
        <f t="shared" ref="G76:Q76" si="28">+G77+G79+G83+G87+G89+G92+G98</f>
        <v>55260.259999999995</v>
      </c>
      <c r="H76" s="169">
        <f t="shared" si="28"/>
        <v>2000000</v>
      </c>
      <c r="I76" s="169">
        <f t="shared" si="28"/>
        <v>2165424.9</v>
      </c>
      <c r="J76" s="169">
        <f t="shared" si="28"/>
        <v>10194270.699999999</v>
      </c>
      <c r="K76" s="169">
        <f t="shared" si="28"/>
        <v>26650940.5</v>
      </c>
      <c r="L76" s="169">
        <f t="shared" si="28"/>
        <v>0</v>
      </c>
      <c r="M76" s="169">
        <f t="shared" si="28"/>
        <v>0</v>
      </c>
      <c r="N76" s="169">
        <f t="shared" si="28"/>
        <v>0</v>
      </c>
      <c r="O76" s="169">
        <f t="shared" si="28"/>
        <v>-2165424.9</v>
      </c>
      <c r="P76" s="169">
        <f t="shared" si="28"/>
        <v>-10194270.699999999</v>
      </c>
      <c r="Q76" s="169">
        <f t="shared" si="28"/>
        <v>-26650940.5</v>
      </c>
    </row>
    <row r="77" spans="1:17" s="159" customFormat="1" ht="13.5">
      <c r="A77" s="201"/>
      <c r="B77" s="201" t="s">
        <v>504</v>
      </c>
      <c r="C77" s="165" t="s">
        <v>122</v>
      </c>
      <c r="D77" s="165"/>
      <c r="E77" s="165" t="s">
        <v>123</v>
      </c>
      <c r="F77" s="171">
        <f>+F78</f>
        <v>18193.099999999999</v>
      </c>
      <c r="G77" s="171">
        <f t="shared" ref="G77:Q77" si="29">+G78</f>
        <v>13740.76</v>
      </c>
      <c r="H77" s="171">
        <f t="shared" si="29"/>
        <v>0</v>
      </c>
      <c r="I77" s="171">
        <f t="shared" si="29"/>
        <v>0</v>
      </c>
      <c r="J77" s="171">
        <f t="shared" si="29"/>
        <v>0</v>
      </c>
      <c r="K77" s="171">
        <f t="shared" si="29"/>
        <v>0</v>
      </c>
      <c r="L77" s="171">
        <f t="shared" si="29"/>
        <v>0</v>
      </c>
      <c r="M77" s="171">
        <f t="shared" si="29"/>
        <v>0</v>
      </c>
      <c r="N77" s="171">
        <f t="shared" si="29"/>
        <v>0</v>
      </c>
      <c r="O77" s="171">
        <f t="shared" si="29"/>
        <v>0</v>
      </c>
      <c r="P77" s="171">
        <f t="shared" si="29"/>
        <v>0</v>
      </c>
      <c r="Q77" s="171">
        <f t="shared" si="29"/>
        <v>0</v>
      </c>
    </row>
    <row r="78" spans="1:17" s="159" customFormat="1" ht="13.5">
      <c r="A78" s="201"/>
      <c r="B78" s="201">
        <v>5</v>
      </c>
      <c r="C78" s="167"/>
      <c r="D78" s="167" t="s">
        <v>4</v>
      </c>
      <c r="E78" s="167" t="s">
        <v>124</v>
      </c>
      <c r="F78" s="172">
        <v>18193.099999999999</v>
      </c>
      <c r="G78" s="173">
        <v>13740.76</v>
      </c>
      <c r="H78" s="168">
        <v>0</v>
      </c>
      <c r="I78" s="173">
        <v>0</v>
      </c>
      <c r="J78" s="173">
        <v>0</v>
      </c>
      <c r="K78" s="173">
        <v>0</v>
      </c>
      <c r="L78" s="173">
        <v>0</v>
      </c>
      <c r="M78" s="173">
        <v>0</v>
      </c>
      <c r="N78" s="173">
        <v>0</v>
      </c>
      <c r="O78" s="236">
        <f t="shared" si="27"/>
        <v>0</v>
      </c>
      <c r="P78" s="236">
        <f t="shared" si="27"/>
        <v>0</v>
      </c>
      <c r="Q78" s="236">
        <f t="shared" si="27"/>
        <v>0</v>
      </c>
    </row>
    <row r="79" spans="1:17" s="159" customFormat="1" ht="13.5">
      <c r="A79" s="201"/>
      <c r="B79" s="201" t="s">
        <v>504</v>
      </c>
      <c r="C79" s="165" t="s">
        <v>125</v>
      </c>
      <c r="D79" s="165"/>
      <c r="E79" s="165" t="s">
        <v>126</v>
      </c>
      <c r="F79" s="171">
        <f>+F80+F81+F82</f>
        <v>345349.33</v>
      </c>
      <c r="G79" s="171">
        <f t="shared" ref="G79:Q79" si="30">+G80+G81+G82</f>
        <v>2360.88</v>
      </c>
      <c r="H79" s="171">
        <f t="shared" si="30"/>
        <v>0</v>
      </c>
      <c r="I79" s="171">
        <f t="shared" si="30"/>
        <v>362944</v>
      </c>
      <c r="J79" s="171">
        <f t="shared" si="30"/>
        <v>147850</v>
      </c>
      <c r="K79" s="171">
        <f t="shared" si="30"/>
        <v>5620000</v>
      </c>
      <c r="L79" s="171">
        <f t="shared" si="30"/>
        <v>0</v>
      </c>
      <c r="M79" s="171">
        <f t="shared" si="30"/>
        <v>0</v>
      </c>
      <c r="N79" s="171">
        <f t="shared" si="30"/>
        <v>0</v>
      </c>
      <c r="O79" s="171">
        <f t="shared" si="30"/>
        <v>-362944</v>
      </c>
      <c r="P79" s="171">
        <f t="shared" si="30"/>
        <v>-147850</v>
      </c>
      <c r="Q79" s="171">
        <f t="shared" si="30"/>
        <v>-5620000</v>
      </c>
    </row>
    <row r="80" spans="1:17" s="159" customFormat="1" ht="13.5">
      <c r="A80" s="201"/>
      <c r="B80" s="201">
        <v>5</v>
      </c>
      <c r="C80" s="167"/>
      <c r="D80" s="167" t="s">
        <v>4</v>
      </c>
      <c r="E80" s="167" t="s">
        <v>127</v>
      </c>
      <c r="F80" s="173">
        <v>3130.4</v>
      </c>
      <c r="G80" s="173">
        <v>2360.88</v>
      </c>
      <c r="H80" s="168">
        <v>0</v>
      </c>
      <c r="I80" s="173">
        <v>0</v>
      </c>
      <c r="J80" s="173">
        <v>0</v>
      </c>
      <c r="K80" s="173">
        <v>0</v>
      </c>
      <c r="L80" s="173">
        <v>0</v>
      </c>
      <c r="M80" s="173">
        <v>0</v>
      </c>
      <c r="N80" s="173">
        <v>0</v>
      </c>
      <c r="O80" s="236">
        <f t="shared" si="27"/>
        <v>0</v>
      </c>
      <c r="P80" s="236">
        <f t="shared" si="27"/>
        <v>0</v>
      </c>
      <c r="Q80" s="236">
        <f t="shared" si="27"/>
        <v>0</v>
      </c>
    </row>
    <row r="81" spans="1:17" s="159" customFormat="1" ht="13.5">
      <c r="A81" s="201">
        <v>10</v>
      </c>
      <c r="B81" s="201">
        <v>5.0999999999999996</v>
      </c>
      <c r="C81" s="167"/>
      <c r="D81" s="167" t="s">
        <v>23</v>
      </c>
      <c r="E81" s="167" t="s">
        <v>493</v>
      </c>
      <c r="F81" s="173">
        <v>342218.93</v>
      </c>
      <c r="G81" s="173">
        <v>0</v>
      </c>
      <c r="H81" s="173">
        <v>0</v>
      </c>
      <c r="I81" s="173">
        <v>276000</v>
      </c>
      <c r="J81" s="173">
        <v>0</v>
      </c>
      <c r="K81" s="173">
        <v>0</v>
      </c>
      <c r="L81" s="173">
        <v>0</v>
      </c>
      <c r="M81" s="173">
        <v>0</v>
      </c>
      <c r="N81" s="173">
        <v>0</v>
      </c>
      <c r="O81" s="236">
        <f t="shared" si="27"/>
        <v>-276000</v>
      </c>
      <c r="P81" s="236">
        <f t="shared" si="27"/>
        <v>0</v>
      </c>
      <c r="Q81" s="236">
        <f t="shared" si="27"/>
        <v>0</v>
      </c>
    </row>
    <row r="82" spans="1:17" s="159" customFormat="1" ht="13.5">
      <c r="A82" s="201">
        <v>10</v>
      </c>
      <c r="B82" s="201">
        <v>6.1</v>
      </c>
      <c r="C82" s="167"/>
      <c r="D82" s="167">
        <v>31003</v>
      </c>
      <c r="E82" s="167" t="s">
        <v>494</v>
      </c>
      <c r="F82" s="173">
        <v>0</v>
      </c>
      <c r="G82" s="173">
        <v>0</v>
      </c>
      <c r="H82" s="173">
        <v>0</v>
      </c>
      <c r="I82" s="173">
        <v>86944</v>
      </c>
      <c r="J82" s="173">
        <v>147850</v>
      </c>
      <c r="K82" s="173">
        <v>5620000</v>
      </c>
      <c r="L82" s="173">
        <v>0</v>
      </c>
      <c r="M82" s="173">
        <v>0</v>
      </c>
      <c r="N82" s="173">
        <v>0</v>
      </c>
      <c r="O82" s="236">
        <f t="shared" si="27"/>
        <v>-86944</v>
      </c>
      <c r="P82" s="236">
        <f t="shared" si="27"/>
        <v>-147850</v>
      </c>
      <c r="Q82" s="236">
        <f t="shared" si="27"/>
        <v>-5620000</v>
      </c>
    </row>
    <row r="83" spans="1:17" s="159" customFormat="1" ht="13.5">
      <c r="A83" s="201"/>
      <c r="B83" s="201" t="s">
        <v>504</v>
      </c>
      <c r="C83" s="165" t="s">
        <v>347</v>
      </c>
      <c r="D83" s="165"/>
      <c r="E83" s="165" t="s">
        <v>404</v>
      </c>
      <c r="F83" s="171">
        <f>+F84+F85+F86</f>
        <v>88405.06</v>
      </c>
      <c r="G83" s="171">
        <f t="shared" ref="G83:Q83" si="31">+G84+G85+G86</f>
        <v>0</v>
      </c>
      <c r="H83" s="171">
        <f t="shared" si="31"/>
        <v>0</v>
      </c>
      <c r="I83" s="171">
        <f t="shared" si="31"/>
        <v>1765980.9</v>
      </c>
      <c r="J83" s="171">
        <f t="shared" si="31"/>
        <v>10010420.699999999</v>
      </c>
      <c r="K83" s="171">
        <f t="shared" si="31"/>
        <v>20994940.5</v>
      </c>
      <c r="L83" s="171">
        <f t="shared" si="31"/>
        <v>0</v>
      </c>
      <c r="M83" s="171">
        <f t="shared" si="31"/>
        <v>0</v>
      </c>
      <c r="N83" s="171">
        <f t="shared" si="31"/>
        <v>0</v>
      </c>
      <c r="O83" s="171">
        <f t="shared" si="31"/>
        <v>-1765980.9</v>
      </c>
      <c r="P83" s="171">
        <f t="shared" si="31"/>
        <v>-10010420.699999999</v>
      </c>
      <c r="Q83" s="171">
        <f t="shared" si="31"/>
        <v>-20994940.5</v>
      </c>
    </row>
    <row r="84" spans="1:17" s="159" customFormat="1" ht="13.5">
      <c r="A84" s="201">
        <v>10</v>
      </c>
      <c r="B84" s="201">
        <v>6.1</v>
      </c>
      <c r="C84" s="167" t="s">
        <v>417</v>
      </c>
      <c r="D84" s="167"/>
      <c r="E84" s="167" t="s">
        <v>495</v>
      </c>
      <c r="F84" s="173">
        <v>84437.81</v>
      </c>
      <c r="G84" s="173">
        <v>0</v>
      </c>
      <c r="H84" s="173">
        <v>0</v>
      </c>
      <c r="I84" s="173">
        <v>1713500</v>
      </c>
      <c r="J84" s="173">
        <v>10009261</v>
      </c>
      <c r="K84" s="173">
        <v>20993731</v>
      </c>
      <c r="L84" s="173">
        <v>0</v>
      </c>
      <c r="M84" s="173">
        <v>0</v>
      </c>
      <c r="N84" s="173">
        <v>0</v>
      </c>
      <c r="O84" s="236">
        <f t="shared" si="27"/>
        <v>-1713500</v>
      </c>
      <c r="P84" s="236">
        <f t="shared" si="27"/>
        <v>-10009261</v>
      </c>
      <c r="Q84" s="236">
        <f t="shared" si="27"/>
        <v>-20993731</v>
      </c>
    </row>
    <row r="85" spans="1:17" s="159" customFormat="1" ht="13.5">
      <c r="A85" s="201"/>
      <c r="B85" s="201">
        <v>5.0999999999999996</v>
      </c>
      <c r="C85" s="167" t="s">
        <v>417</v>
      </c>
      <c r="D85" s="167">
        <v>32002</v>
      </c>
      <c r="E85" s="167" t="s">
        <v>356</v>
      </c>
      <c r="F85" s="173">
        <v>3967.25</v>
      </c>
      <c r="G85" s="173">
        <v>0</v>
      </c>
      <c r="H85" s="173">
        <v>0</v>
      </c>
      <c r="I85" s="173">
        <v>0</v>
      </c>
      <c r="J85" s="173">
        <v>0</v>
      </c>
      <c r="K85" s="173">
        <v>0</v>
      </c>
      <c r="L85" s="173">
        <v>0</v>
      </c>
      <c r="M85" s="173">
        <v>0</v>
      </c>
      <c r="N85" s="173">
        <v>0</v>
      </c>
      <c r="O85" s="236">
        <f t="shared" si="27"/>
        <v>0</v>
      </c>
      <c r="P85" s="236">
        <f t="shared" si="27"/>
        <v>0</v>
      </c>
      <c r="Q85" s="236">
        <f t="shared" si="27"/>
        <v>0</v>
      </c>
    </row>
    <row r="86" spans="1:17" s="159" customFormat="1" ht="13.5">
      <c r="A86" s="201">
        <v>10</v>
      </c>
      <c r="B86" s="201">
        <v>6.1</v>
      </c>
      <c r="C86" s="167" t="s">
        <v>417</v>
      </c>
      <c r="D86" s="167"/>
      <c r="E86" s="167" t="s">
        <v>496</v>
      </c>
      <c r="F86" s="173">
        <v>0</v>
      </c>
      <c r="G86" s="173">
        <v>0</v>
      </c>
      <c r="H86" s="173">
        <v>0</v>
      </c>
      <c r="I86" s="173">
        <v>52480.9</v>
      </c>
      <c r="J86" s="173">
        <v>1159.7</v>
      </c>
      <c r="K86" s="173">
        <v>1209.5</v>
      </c>
      <c r="L86" s="173">
        <v>0</v>
      </c>
      <c r="M86" s="173">
        <v>0</v>
      </c>
      <c r="N86" s="173">
        <v>0</v>
      </c>
      <c r="O86" s="236">
        <f t="shared" si="27"/>
        <v>-52480.9</v>
      </c>
      <c r="P86" s="236">
        <f t="shared" si="27"/>
        <v>-1159.7</v>
      </c>
      <c r="Q86" s="236">
        <f t="shared" si="27"/>
        <v>-1209.5</v>
      </c>
    </row>
    <row r="87" spans="1:17" s="159" customFormat="1" ht="13.5">
      <c r="A87" s="201"/>
      <c r="B87" s="201" t="s">
        <v>504</v>
      </c>
      <c r="C87" s="165" t="s">
        <v>128</v>
      </c>
      <c r="D87" s="165"/>
      <c r="E87" s="165" t="s">
        <v>129</v>
      </c>
      <c r="F87" s="171">
        <f>+F88</f>
        <v>20083.599999999999</v>
      </c>
      <c r="G87" s="171">
        <f t="shared" ref="G87:Q87" si="32">+G88</f>
        <v>22158.62</v>
      </c>
      <c r="H87" s="171">
        <f t="shared" si="32"/>
        <v>0</v>
      </c>
      <c r="I87" s="171">
        <f t="shared" si="32"/>
        <v>36500</v>
      </c>
      <c r="J87" s="171">
        <f t="shared" si="32"/>
        <v>36000</v>
      </c>
      <c r="K87" s="171">
        <f t="shared" si="32"/>
        <v>36000</v>
      </c>
      <c r="L87" s="171">
        <f t="shared" si="32"/>
        <v>0</v>
      </c>
      <c r="M87" s="171">
        <f t="shared" si="32"/>
        <v>0</v>
      </c>
      <c r="N87" s="171">
        <f t="shared" si="32"/>
        <v>0</v>
      </c>
      <c r="O87" s="171">
        <f t="shared" si="32"/>
        <v>-36500</v>
      </c>
      <c r="P87" s="171">
        <f t="shared" si="32"/>
        <v>-36000</v>
      </c>
      <c r="Q87" s="171">
        <f t="shared" si="32"/>
        <v>-36000</v>
      </c>
    </row>
    <row r="88" spans="1:17" s="159" customFormat="1" ht="13.5">
      <c r="A88" s="201"/>
      <c r="B88" s="201">
        <v>5</v>
      </c>
      <c r="C88" s="167"/>
      <c r="D88" s="167" t="s">
        <v>4</v>
      </c>
      <c r="E88" s="167" t="s">
        <v>130</v>
      </c>
      <c r="F88" s="172">
        <v>20083.599999999999</v>
      </c>
      <c r="G88" s="173">
        <v>22158.62</v>
      </c>
      <c r="H88" s="168">
        <v>0</v>
      </c>
      <c r="I88" s="168">
        <v>36500</v>
      </c>
      <c r="J88" s="168">
        <v>36000</v>
      </c>
      <c r="K88" s="168">
        <v>36000</v>
      </c>
      <c r="L88" s="173">
        <v>0</v>
      </c>
      <c r="M88" s="173">
        <v>0</v>
      </c>
      <c r="N88" s="173">
        <v>0</v>
      </c>
      <c r="O88" s="236">
        <f t="shared" si="27"/>
        <v>-36500</v>
      </c>
      <c r="P88" s="236">
        <f t="shared" si="27"/>
        <v>-36000</v>
      </c>
      <c r="Q88" s="236">
        <f t="shared" si="27"/>
        <v>-36000</v>
      </c>
    </row>
    <row r="89" spans="1:17" s="159" customFormat="1" ht="13.5">
      <c r="A89" s="201"/>
      <c r="B89" s="201" t="s">
        <v>504</v>
      </c>
      <c r="C89" s="165">
        <v>1228</v>
      </c>
      <c r="D89" s="165"/>
      <c r="E89" s="165" t="s">
        <v>383</v>
      </c>
      <c r="F89" s="171">
        <f>+F90+F91</f>
        <v>0</v>
      </c>
      <c r="G89" s="171">
        <f t="shared" ref="G89:Q89" si="33">+G90+G91</f>
        <v>17000</v>
      </c>
      <c r="H89" s="171">
        <f t="shared" si="33"/>
        <v>2000000</v>
      </c>
      <c r="I89" s="171">
        <f t="shared" si="33"/>
        <v>0</v>
      </c>
      <c r="J89" s="171">
        <f t="shared" si="33"/>
        <v>0</v>
      </c>
      <c r="K89" s="171">
        <f t="shared" si="33"/>
        <v>0</v>
      </c>
      <c r="L89" s="171">
        <f t="shared" si="33"/>
        <v>0</v>
      </c>
      <c r="M89" s="171">
        <f t="shared" si="33"/>
        <v>0</v>
      </c>
      <c r="N89" s="171">
        <f t="shared" si="33"/>
        <v>0</v>
      </c>
      <c r="O89" s="171">
        <f t="shared" si="33"/>
        <v>0</v>
      </c>
      <c r="P89" s="171">
        <f t="shared" si="33"/>
        <v>0</v>
      </c>
      <c r="Q89" s="171">
        <f t="shared" si="33"/>
        <v>0</v>
      </c>
    </row>
    <row r="90" spans="1:17" s="159" customFormat="1" ht="13.5">
      <c r="A90" s="201"/>
      <c r="B90" s="201">
        <v>6</v>
      </c>
      <c r="C90" s="167"/>
      <c r="D90" s="167">
        <v>31001</v>
      </c>
      <c r="E90" s="175" t="s">
        <v>384</v>
      </c>
      <c r="F90" s="173">
        <v>0</v>
      </c>
      <c r="G90" s="238">
        <v>12000</v>
      </c>
      <c r="H90" s="173">
        <v>1000000</v>
      </c>
      <c r="I90" s="173">
        <v>0</v>
      </c>
      <c r="J90" s="173">
        <v>0</v>
      </c>
      <c r="K90" s="173">
        <v>0</v>
      </c>
      <c r="L90" s="173">
        <v>0</v>
      </c>
      <c r="M90" s="173">
        <v>0</v>
      </c>
      <c r="N90" s="173">
        <v>0</v>
      </c>
      <c r="O90" s="236">
        <f t="shared" si="27"/>
        <v>0</v>
      </c>
      <c r="P90" s="236">
        <f t="shared" si="27"/>
        <v>0</v>
      </c>
      <c r="Q90" s="236">
        <f t="shared" si="27"/>
        <v>0</v>
      </c>
    </row>
    <row r="91" spans="1:17" s="159" customFormat="1" ht="13.5">
      <c r="A91" s="201"/>
      <c r="B91" s="201">
        <v>6</v>
      </c>
      <c r="C91" s="167"/>
      <c r="D91" s="167">
        <v>31002</v>
      </c>
      <c r="E91" s="175" t="s">
        <v>385</v>
      </c>
      <c r="F91" s="173">
        <v>0</v>
      </c>
      <c r="G91" s="238">
        <v>5000</v>
      </c>
      <c r="H91" s="173">
        <v>1000000</v>
      </c>
      <c r="I91" s="173">
        <v>0</v>
      </c>
      <c r="J91" s="173">
        <v>0</v>
      </c>
      <c r="K91" s="173">
        <v>0</v>
      </c>
      <c r="L91" s="173">
        <v>0</v>
      </c>
      <c r="M91" s="173">
        <v>0</v>
      </c>
      <c r="N91" s="173">
        <v>0</v>
      </c>
      <c r="O91" s="236">
        <f t="shared" si="27"/>
        <v>0</v>
      </c>
      <c r="P91" s="236">
        <f t="shared" si="27"/>
        <v>0</v>
      </c>
      <c r="Q91" s="236">
        <f t="shared" si="27"/>
        <v>0</v>
      </c>
    </row>
    <row r="92" spans="1:17" s="159" customFormat="1" ht="13.5">
      <c r="A92" s="201"/>
      <c r="B92" s="201" t="s">
        <v>504</v>
      </c>
      <c r="C92" s="165" t="s">
        <v>347</v>
      </c>
      <c r="D92" s="165"/>
      <c r="E92" s="242" t="s">
        <v>383</v>
      </c>
      <c r="F92" s="171">
        <f>+F93+F94+F95+F96+F97</f>
        <v>0</v>
      </c>
      <c r="G92" s="171">
        <f t="shared" ref="G92:Q92" si="34">+G93+G94+G95+G96+G97</f>
        <v>0</v>
      </c>
      <c r="H92" s="171">
        <f t="shared" si="34"/>
        <v>0</v>
      </c>
      <c r="I92" s="171">
        <f t="shared" si="34"/>
        <v>0</v>
      </c>
      <c r="J92" s="171">
        <f t="shared" si="34"/>
        <v>0</v>
      </c>
      <c r="K92" s="171">
        <f t="shared" si="34"/>
        <v>0</v>
      </c>
      <c r="L92" s="171">
        <f t="shared" si="34"/>
        <v>0</v>
      </c>
      <c r="M92" s="171">
        <f t="shared" si="34"/>
        <v>0</v>
      </c>
      <c r="N92" s="171">
        <f t="shared" si="34"/>
        <v>0</v>
      </c>
      <c r="O92" s="171">
        <f t="shared" si="34"/>
        <v>0</v>
      </c>
      <c r="P92" s="171">
        <f t="shared" si="34"/>
        <v>0</v>
      </c>
      <c r="Q92" s="171">
        <f t="shared" si="34"/>
        <v>0</v>
      </c>
    </row>
    <row r="93" spans="1:17" s="159" customFormat="1" ht="13.5">
      <c r="A93" s="201"/>
      <c r="B93" s="201">
        <v>5</v>
      </c>
      <c r="C93" s="178" t="s">
        <v>417</v>
      </c>
      <c r="D93" s="167" t="s">
        <v>352</v>
      </c>
      <c r="E93" s="175" t="s">
        <v>451</v>
      </c>
      <c r="F93" s="173">
        <v>0</v>
      </c>
      <c r="G93" s="173">
        <v>0</v>
      </c>
      <c r="H93" s="168">
        <v>0</v>
      </c>
      <c r="I93" s="173">
        <v>0</v>
      </c>
      <c r="J93" s="173">
        <v>0</v>
      </c>
      <c r="K93" s="173">
        <v>0</v>
      </c>
      <c r="L93" s="173">
        <v>0</v>
      </c>
      <c r="M93" s="173">
        <v>0</v>
      </c>
      <c r="N93" s="173">
        <v>0</v>
      </c>
      <c r="O93" s="236">
        <f t="shared" si="27"/>
        <v>0</v>
      </c>
      <c r="P93" s="236">
        <f t="shared" si="27"/>
        <v>0</v>
      </c>
      <c r="Q93" s="236">
        <f t="shared" si="27"/>
        <v>0</v>
      </c>
    </row>
    <row r="94" spans="1:17" s="159" customFormat="1" ht="13.5">
      <c r="A94" s="201"/>
      <c r="B94" s="201">
        <v>5</v>
      </c>
      <c r="C94" s="178" t="s">
        <v>417</v>
      </c>
      <c r="D94" s="167" t="s">
        <v>352</v>
      </c>
      <c r="E94" s="175" t="s">
        <v>412</v>
      </c>
      <c r="F94" s="173">
        <v>0</v>
      </c>
      <c r="G94" s="173">
        <v>0</v>
      </c>
      <c r="H94" s="168">
        <v>0</v>
      </c>
      <c r="I94" s="173">
        <v>0</v>
      </c>
      <c r="J94" s="173">
        <v>0</v>
      </c>
      <c r="K94" s="173">
        <v>0</v>
      </c>
      <c r="L94" s="173">
        <v>0</v>
      </c>
      <c r="M94" s="173">
        <v>0</v>
      </c>
      <c r="N94" s="173">
        <v>0</v>
      </c>
      <c r="O94" s="236">
        <f t="shared" si="27"/>
        <v>0</v>
      </c>
      <c r="P94" s="236">
        <f t="shared" si="27"/>
        <v>0</v>
      </c>
      <c r="Q94" s="236">
        <f t="shared" si="27"/>
        <v>0</v>
      </c>
    </row>
    <row r="95" spans="1:17" s="159" customFormat="1" ht="13.5">
      <c r="A95" s="201"/>
      <c r="B95" s="201">
        <v>5</v>
      </c>
      <c r="C95" s="178" t="s">
        <v>417</v>
      </c>
      <c r="D95" s="167" t="s">
        <v>352</v>
      </c>
      <c r="E95" s="175" t="s">
        <v>452</v>
      </c>
      <c r="F95" s="173">
        <v>0</v>
      </c>
      <c r="G95" s="173">
        <v>0</v>
      </c>
      <c r="H95" s="168">
        <v>0</v>
      </c>
      <c r="I95" s="173">
        <v>0</v>
      </c>
      <c r="J95" s="173">
        <v>0</v>
      </c>
      <c r="K95" s="173">
        <v>0</v>
      </c>
      <c r="L95" s="173">
        <v>0</v>
      </c>
      <c r="M95" s="173">
        <v>0</v>
      </c>
      <c r="N95" s="173">
        <v>0</v>
      </c>
      <c r="O95" s="236">
        <f t="shared" si="27"/>
        <v>0</v>
      </c>
      <c r="P95" s="236">
        <f t="shared" si="27"/>
        <v>0</v>
      </c>
      <c r="Q95" s="236">
        <f t="shared" si="27"/>
        <v>0</v>
      </c>
    </row>
    <row r="96" spans="1:17" s="159" customFormat="1" ht="13.5">
      <c r="A96" s="201"/>
      <c r="B96" s="201">
        <v>5</v>
      </c>
      <c r="C96" s="178" t="s">
        <v>417</v>
      </c>
      <c r="D96" s="167" t="s">
        <v>352</v>
      </c>
      <c r="E96" s="175" t="s">
        <v>413</v>
      </c>
      <c r="F96" s="173">
        <v>0</v>
      </c>
      <c r="G96" s="173">
        <v>0</v>
      </c>
      <c r="H96" s="168">
        <v>0</v>
      </c>
      <c r="I96" s="173">
        <v>0</v>
      </c>
      <c r="J96" s="173">
        <v>0</v>
      </c>
      <c r="K96" s="173">
        <v>0</v>
      </c>
      <c r="L96" s="173">
        <v>0</v>
      </c>
      <c r="M96" s="173">
        <v>0</v>
      </c>
      <c r="N96" s="173">
        <v>0</v>
      </c>
      <c r="O96" s="236">
        <f t="shared" si="27"/>
        <v>0</v>
      </c>
      <c r="P96" s="236">
        <f t="shared" si="27"/>
        <v>0</v>
      </c>
      <c r="Q96" s="236">
        <f t="shared" si="27"/>
        <v>0</v>
      </c>
    </row>
    <row r="97" spans="1:17" s="159" customFormat="1" ht="13.5">
      <c r="A97" s="201"/>
      <c r="B97" s="201">
        <v>5</v>
      </c>
      <c r="C97" s="178" t="s">
        <v>417</v>
      </c>
      <c r="D97" s="167" t="s">
        <v>352</v>
      </c>
      <c r="E97" s="175" t="s">
        <v>414</v>
      </c>
      <c r="F97" s="173">
        <v>0</v>
      </c>
      <c r="G97" s="173">
        <v>0</v>
      </c>
      <c r="H97" s="168">
        <v>0</v>
      </c>
      <c r="I97" s="173">
        <v>0</v>
      </c>
      <c r="J97" s="173">
        <v>0</v>
      </c>
      <c r="K97" s="173">
        <v>0</v>
      </c>
      <c r="L97" s="173">
        <v>0</v>
      </c>
      <c r="M97" s="173">
        <v>0</v>
      </c>
      <c r="N97" s="173">
        <v>0</v>
      </c>
      <c r="O97" s="236">
        <f t="shared" si="27"/>
        <v>0</v>
      </c>
      <c r="P97" s="236">
        <f t="shared" si="27"/>
        <v>0</v>
      </c>
      <c r="Q97" s="236">
        <f t="shared" si="27"/>
        <v>0</v>
      </c>
    </row>
    <row r="98" spans="1:17" s="159" customFormat="1" ht="13.5">
      <c r="A98" s="201"/>
      <c r="B98" s="201" t="s">
        <v>504</v>
      </c>
      <c r="C98" s="165" t="s">
        <v>347</v>
      </c>
      <c r="D98" s="165"/>
      <c r="E98" s="165" t="s">
        <v>415</v>
      </c>
      <c r="F98" s="171">
        <f>+F99+F100</f>
        <v>0</v>
      </c>
      <c r="G98" s="171">
        <f t="shared" ref="G98:Q98" si="35">+G99+G100</f>
        <v>0</v>
      </c>
      <c r="H98" s="171">
        <f t="shared" si="35"/>
        <v>0</v>
      </c>
      <c r="I98" s="171">
        <f t="shared" si="35"/>
        <v>0</v>
      </c>
      <c r="J98" s="171">
        <f t="shared" si="35"/>
        <v>0</v>
      </c>
      <c r="K98" s="171">
        <f t="shared" si="35"/>
        <v>0</v>
      </c>
      <c r="L98" s="171">
        <f t="shared" si="35"/>
        <v>0</v>
      </c>
      <c r="M98" s="171">
        <f t="shared" si="35"/>
        <v>0</v>
      </c>
      <c r="N98" s="171">
        <f t="shared" si="35"/>
        <v>0</v>
      </c>
      <c r="O98" s="171">
        <f t="shared" si="35"/>
        <v>0</v>
      </c>
      <c r="P98" s="171">
        <f t="shared" si="35"/>
        <v>0</v>
      </c>
      <c r="Q98" s="171">
        <f t="shared" si="35"/>
        <v>0</v>
      </c>
    </row>
    <row r="99" spans="1:17" s="159" customFormat="1" ht="13.5">
      <c r="A99" s="201"/>
      <c r="B99" s="201">
        <v>5</v>
      </c>
      <c r="C99" s="178" t="s">
        <v>417</v>
      </c>
      <c r="D99" s="167" t="s">
        <v>352</v>
      </c>
      <c r="E99" s="175" t="s">
        <v>416</v>
      </c>
      <c r="F99" s="173">
        <v>0</v>
      </c>
      <c r="G99" s="173">
        <v>0</v>
      </c>
      <c r="H99" s="168">
        <v>0</v>
      </c>
      <c r="I99" s="173">
        <v>0</v>
      </c>
      <c r="J99" s="173">
        <v>0</v>
      </c>
      <c r="K99" s="173">
        <v>0</v>
      </c>
      <c r="L99" s="173">
        <v>0</v>
      </c>
      <c r="M99" s="173">
        <v>0</v>
      </c>
      <c r="N99" s="173">
        <v>0</v>
      </c>
      <c r="O99" s="236">
        <f t="shared" si="27"/>
        <v>0</v>
      </c>
      <c r="P99" s="236">
        <f t="shared" si="27"/>
        <v>0</v>
      </c>
      <c r="Q99" s="236">
        <f t="shared" si="27"/>
        <v>0</v>
      </c>
    </row>
    <row r="100" spans="1:17" s="159" customFormat="1" ht="13.5">
      <c r="A100" s="201"/>
      <c r="B100" s="201">
        <v>6</v>
      </c>
      <c r="C100" s="178" t="s">
        <v>417</v>
      </c>
      <c r="D100" s="167" t="s">
        <v>352</v>
      </c>
      <c r="E100" s="175" t="s">
        <v>410</v>
      </c>
      <c r="F100" s="173">
        <v>0</v>
      </c>
      <c r="G100" s="173">
        <v>0</v>
      </c>
      <c r="H100" s="173">
        <v>0</v>
      </c>
      <c r="I100" s="173">
        <v>0</v>
      </c>
      <c r="J100" s="173">
        <v>0</v>
      </c>
      <c r="K100" s="173">
        <v>0</v>
      </c>
      <c r="L100" s="173">
        <v>0</v>
      </c>
      <c r="M100" s="173">
        <v>0</v>
      </c>
      <c r="N100" s="173">
        <v>0</v>
      </c>
      <c r="O100" s="236">
        <f t="shared" si="27"/>
        <v>0</v>
      </c>
      <c r="P100" s="236">
        <f t="shared" si="27"/>
        <v>0</v>
      </c>
      <c r="Q100" s="236">
        <f t="shared" si="27"/>
        <v>0</v>
      </c>
    </row>
    <row r="101" spans="1:17" s="159" customFormat="1" ht="13.5">
      <c r="A101" s="201"/>
      <c r="B101" s="163" t="s">
        <v>434</v>
      </c>
      <c r="C101" s="163" t="s">
        <v>434</v>
      </c>
      <c r="D101" s="163"/>
      <c r="E101" s="164" t="s">
        <v>131</v>
      </c>
      <c r="F101" s="169">
        <f>+F102+F104</f>
        <v>37818.71</v>
      </c>
      <c r="G101" s="169">
        <f t="shared" ref="G101:Q101" si="36">+G102+G104</f>
        <v>38906.1</v>
      </c>
      <c r="H101" s="169">
        <f t="shared" si="36"/>
        <v>0</v>
      </c>
      <c r="I101" s="169">
        <f t="shared" si="36"/>
        <v>42500</v>
      </c>
      <c r="J101" s="169">
        <f t="shared" si="36"/>
        <v>42500</v>
      </c>
      <c r="K101" s="169">
        <f t="shared" si="36"/>
        <v>42500</v>
      </c>
      <c r="L101" s="169">
        <f t="shared" si="36"/>
        <v>0</v>
      </c>
      <c r="M101" s="169">
        <f t="shared" si="36"/>
        <v>0</v>
      </c>
      <c r="N101" s="169">
        <f t="shared" si="36"/>
        <v>0</v>
      </c>
      <c r="O101" s="169">
        <f t="shared" si="36"/>
        <v>-42500</v>
      </c>
      <c r="P101" s="169">
        <f t="shared" si="36"/>
        <v>-42500</v>
      </c>
      <c r="Q101" s="169">
        <f t="shared" si="36"/>
        <v>-42500</v>
      </c>
    </row>
    <row r="102" spans="1:17" s="159" customFormat="1" ht="13.5">
      <c r="A102" s="201"/>
      <c r="B102" s="201" t="s">
        <v>504</v>
      </c>
      <c r="C102" s="165" t="s">
        <v>132</v>
      </c>
      <c r="D102" s="165"/>
      <c r="E102" s="165" t="s">
        <v>133</v>
      </c>
      <c r="F102" s="171">
        <f>+F103</f>
        <v>37818.71</v>
      </c>
      <c r="G102" s="171">
        <f t="shared" ref="G102:Q102" si="37">+G103</f>
        <v>28106.1</v>
      </c>
      <c r="H102" s="171">
        <f t="shared" si="37"/>
        <v>0</v>
      </c>
      <c r="I102" s="171">
        <f t="shared" si="37"/>
        <v>42500</v>
      </c>
      <c r="J102" s="171">
        <f t="shared" si="37"/>
        <v>42500</v>
      </c>
      <c r="K102" s="171">
        <f t="shared" si="37"/>
        <v>42500</v>
      </c>
      <c r="L102" s="171">
        <f t="shared" si="37"/>
        <v>0</v>
      </c>
      <c r="M102" s="171">
        <f t="shared" si="37"/>
        <v>0</v>
      </c>
      <c r="N102" s="171">
        <f t="shared" si="37"/>
        <v>0</v>
      </c>
      <c r="O102" s="171">
        <f t="shared" si="37"/>
        <v>-42500</v>
      </c>
      <c r="P102" s="171">
        <f t="shared" si="37"/>
        <v>-42500</v>
      </c>
      <c r="Q102" s="171">
        <f t="shared" si="37"/>
        <v>-42500</v>
      </c>
    </row>
    <row r="103" spans="1:17" s="159" customFormat="1" ht="13.5">
      <c r="A103" s="201">
        <v>10</v>
      </c>
      <c r="B103" s="201">
        <v>5</v>
      </c>
      <c r="C103" s="167"/>
      <c r="D103" s="167" t="s">
        <v>4</v>
      </c>
      <c r="E103" s="167" t="s">
        <v>134</v>
      </c>
      <c r="F103" s="172">
        <v>37818.71</v>
      </c>
      <c r="G103" s="173">
        <v>28106.1</v>
      </c>
      <c r="H103" s="168">
        <v>0</v>
      </c>
      <c r="I103" s="168">
        <v>42500</v>
      </c>
      <c r="J103" s="168">
        <v>42500</v>
      </c>
      <c r="K103" s="168">
        <v>42500</v>
      </c>
      <c r="L103" s="173">
        <v>0</v>
      </c>
      <c r="M103" s="173">
        <v>0</v>
      </c>
      <c r="N103" s="173">
        <v>0</v>
      </c>
      <c r="O103" s="236">
        <f t="shared" si="27"/>
        <v>-42500</v>
      </c>
      <c r="P103" s="236">
        <f t="shared" si="27"/>
        <v>-42500</v>
      </c>
      <c r="Q103" s="236">
        <f t="shared" si="27"/>
        <v>-42500</v>
      </c>
    </row>
    <row r="104" spans="1:17" s="159" customFormat="1" ht="13.5">
      <c r="A104" s="201"/>
      <c r="B104" s="201" t="s">
        <v>504</v>
      </c>
      <c r="C104" s="165" t="s">
        <v>135</v>
      </c>
      <c r="D104" s="165"/>
      <c r="E104" s="165" t="s">
        <v>136</v>
      </c>
      <c r="F104" s="171">
        <f>+F105</f>
        <v>0</v>
      </c>
      <c r="G104" s="171">
        <f t="shared" ref="G104:Q104" si="38">+G105</f>
        <v>10800</v>
      </c>
      <c r="H104" s="171">
        <f t="shared" si="38"/>
        <v>0</v>
      </c>
      <c r="I104" s="171">
        <f t="shared" si="38"/>
        <v>0</v>
      </c>
      <c r="J104" s="171">
        <f t="shared" si="38"/>
        <v>0</v>
      </c>
      <c r="K104" s="171">
        <f t="shared" si="38"/>
        <v>0</v>
      </c>
      <c r="L104" s="171">
        <f t="shared" si="38"/>
        <v>0</v>
      </c>
      <c r="M104" s="171">
        <f t="shared" si="38"/>
        <v>0</v>
      </c>
      <c r="N104" s="171">
        <f t="shared" si="38"/>
        <v>0</v>
      </c>
      <c r="O104" s="171">
        <f t="shared" si="38"/>
        <v>0</v>
      </c>
      <c r="P104" s="171">
        <f t="shared" si="38"/>
        <v>0</v>
      </c>
      <c r="Q104" s="171">
        <f t="shared" si="38"/>
        <v>0</v>
      </c>
    </row>
    <row r="105" spans="1:17" s="159" customFormat="1" ht="13.5">
      <c r="A105" s="201"/>
      <c r="B105" s="201">
        <v>6</v>
      </c>
      <c r="C105" s="167"/>
      <c r="D105" s="167">
        <v>31002</v>
      </c>
      <c r="E105" s="243" t="s">
        <v>485</v>
      </c>
      <c r="F105" s="173">
        <v>0</v>
      </c>
      <c r="G105" s="244">
        <v>10800</v>
      </c>
      <c r="H105" s="173">
        <v>0</v>
      </c>
      <c r="I105" s="173">
        <v>0</v>
      </c>
      <c r="J105" s="173">
        <v>0</v>
      </c>
      <c r="K105" s="173">
        <v>0</v>
      </c>
      <c r="L105" s="173">
        <v>0</v>
      </c>
      <c r="M105" s="173">
        <v>0</v>
      </c>
      <c r="N105" s="173">
        <v>0</v>
      </c>
      <c r="O105" s="236">
        <f t="shared" si="27"/>
        <v>0</v>
      </c>
      <c r="P105" s="236">
        <f t="shared" si="27"/>
        <v>0</v>
      </c>
      <c r="Q105" s="236">
        <f t="shared" si="27"/>
        <v>0</v>
      </c>
    </row>
    <row r="106" spans="1:17" s="159" customFormat="1" ht="13.5">
      <c r="A106" s="201"/>
      <c r="B106" s="163" t="s">
        <v>434</v>
      </c>
      <c r="C106" s="163" t="s">
        <v>434</v>
      </c>
      <c r="D106" s="163"/>
      <c r="E106" s="164" t="s">
        <v>144</v>
      </c>
      <c r="F106" s="169">
        <f>+F107+F109</f>
        <v>35929.699999999997</v>
      </c>
      <c r="G106" s="169">
        <f t="shared" ref="G106:Q106" si="39">+G107+G109</f>
        <v>14362.57</v>
      </c>
      <c r="H106" s="169">
        <f t="shared" si="39"/>
        <v>15890</v>
      </c>
      <c r="I106" s="169">
        <f t="shared" si="39"/>
        <v>0</v>
      </c>
      <c r="J106" s="169">
        <f t="shared" si="39"/>
        <v>0</v>
      </c>
      <c r="K106" s="169">
        <f t="shared" si="39"/>
        <v>0</v>
      </c>
      <c r="L106" s="169">
        <f t="shared" si="39"/>
        <v>0</v>
      </c>
      <c r="M106" s="169">
        <f t="shared" si="39"/>
        <v>0</v>
      </c>
      <c r="N106" s="169">
        <f t="shared" si="39"/>
        <v>0</v>
      </c>
      <c r="O106" s="169">
        <f t="shared" si="39"/>
        <v>0</v>
      </c>
      <c r="P106" s="169">
        <f t="shared" si="39"/>
        <v>0</v>
      </c>
      <c r="Q106" s="169">
        <f t="shared" si="39"/>
        <v>0</v>
      </c>
    </row>
    <row r="107" spans="1:17" s="159" customFormat="1" ht="13.5">
      <c r="A107" s="201"/>
      <c r="B107" s="201" t="s">
        <v>504</v>
      </c>
      <c r="C107" s="165" t="s">
        <v>145</v>
      </c>
      <c r="D107" s="165"/>
      <c r="E107" s="165" t="s">
        <v>146</v>
      </c>
      <c r="F107" s="171">
        <f>+F108</f>
        <v>35929.699999999997</v>
      </c>
      <c r="G107" s="171">
        <f t="shared" ref="G107:Q107" si="40">+G108</f>
        <v>14362.57</v>
      </c>
      <c r="H107" s="171">
        <f t="shared" si="40"/>
        <v>0</v>
      </c>
      <c r="I107" s="171">
        <f t="shared" si="40"/>
        <v>0</v>
      </c>
      <c r="J107" s="171">
        <f t="shared" si="40"/>
        <v>0</v>
      </c>
      <c r="K107" s="171">
        <f t="shared" si="40"/>
        <v>0</v>
      </c>
      <c r="L107" s="171">
        <f t="shared" si="40"/>
        <v>0</v>
      </c>
      <c r="M107" s="171">
        <f t="shared" si="40"/>
        <v>0</v>
      </c>
      <c r="N107" s="171">
        <f t="shared" si="40"/>
        <v>0</v>
      </c>
      <c r="O107" s="171">
        <f t="shared" si="40"/>
        <v>0</v>
      </c>
      <c r="P107" s="171">
        <f t="shared" si="40"/>
        <v>0</v>
      </c>
      <c r="Q107" s="171">
        <f t="shared" si="40"/>
        <v>0</v>
      </c>
    </row>
    <row r="108" spans="1:17" s="159" customFormat="1" ht="13.5">
      <c r="A108" s="201"/>
      <c r="B108" s="201">
        <v>6</v>
      </c>
      <c r="C108" s="167"/>
      <c r="D108" s="167" t="s">
        <v>4</v>
      </c>
      <c r="E108" s="167" t="s">
        <v>147</v>
      </c>
      <c r="F108" s="172">
        <v>35929.699999999997</v>
      </c>
      <c r="G108" s="173">
        <v>14362.57</v>
      </c>
      <c r="H108" s="173">
        <v>0</v>
      </c>
      <c r="I108" s="173">
        <v>0</v>
      </c>
      <c r="J108" s="173">
        <v>0</v>
      </c>
      <c r="K108" s="173">
        <v>0</v>
      </c>
      <c r="L108" s="173">
        <v>0</v>
      </c>
      <c r="M108" s="173">
        <v>0</v>
      </c>
      <c r="N108" s="173">
        <v>0</v>
      </c>
      <c r="O108" s="236">
        <f t="shared" si="27"/>
        <v>0</v>
      </c>
      <c r="P108" s="236">
        <f t="shared" si="27"/>
        <v>0</v>
      </c>
      <c r="Q108" s="236">
        <f t="shared" si="27"/>
        <v>0</v>
      </c>
    </row>
    <row r="109" spans="1:17" s="159" customFormat="1" ht="13.5">
      <c r="A109" s="201"/>
      <c r="B109" s="201" t="s">
        <v>504</v>
      </c>
      <c r="C109" s="165" t="s">
        <v>148</v>
      </c>
      <c r="D109" s="165"/>
      <c r="E109" s="165" t="s">
        <v>149</v>
      </c>
      <c r="F109" s="171">
        <f>+F110</f>
        <v>0</v>
      </c>
      <c r="G109" s="171">
        <f t="shared" ref="G109:Q109" si="41">+G110</f>
        <v>0</v>
      </c>
      <c r="H109" s="171">
        <f t="shared" si="41"/>
        <v>15890</v>
      </c>
      <c r="I109" s="171">
        <f t="shared" si="41"/>
        <v>0</v>
      </c>
      <c r="J109" s="171">
        <f t="shared" si="41"/>
        <v>0</v>
      </c>
      <c r="K109" s="171">
        <f t="shared" si="41"/>
        <v>0</v>
      </c>
      <c r="L109" s="171">
        <f t="shared" si="41"/>
        <v>0</v>
      </c>
      <c r="M109" s="171">
        <f t="shared" si="41"/>
        <v>0</v>
      </c>
      <c r="N109" s="171">
        <f t="shared" si="41"/>
        <v>0</v>
      </c>
      <c r="O109" s="171">
        <f t="shared" si="41"/>
        <v>0</v>
      </c>
      <c r="P109" s="171">
        <f t="shared" si="41"/>
        <v>0</v>
      </c>
      <c r="Q109" s="171">
        <f t="shared" si="41"/>
        <v>0</v>
      </c>
    </row>
    <row r="110" spans="1:17" s="159" customFormat="1" ht="13.5">
      <c r="A110" s="201"/>
      <c r="B110" s="201">
        <v>5</v>
      </c>
      <c r="C110" s="167" t="s">
        <v>417</v>
      </c>
      <c r="D110" s="167">
        <v>31002</v>
      </c>
      <c r="E110" s="167" t="s">
        <v>456</v>
      </c>
      <c r="F110" s="173">
        <v>0</v>
      </c>
      <c r="G110" s="173">
        <v>0</v>
      </c>
      <c r="H110" s="168">
        <v>15890</v>
      </c>
      <c r="I110" s="168">
        <v>0</v>
      </c>
      <c r="J110" s="173">
        <v>0</v>
      </c>
      <c r="K110" s="173">
        <v>0</v>
      </c>
      <c r="L110" s="173">
        <v>0</v>
      </c>
      <c r="M110" s="173">
        <v>0</v>
      </c>
      <c r="N110" s="173">
        <v>0</v>
      </c>
      <c r="O110" s="236">
        <f t="shared" si="27"/>
        <v>0</v>
      </c>
      <c r="P110" s="236">
        <f t="shared" si="27"/>
        <v>0</v>
      </c>
      <c r="Q110" s="236">
        <f t="shared" si="27"/>
        <v>0</v>
      </c>
    </row>
    <row r="111" spans="1:17" s="159" customFormat="1" ht="13.5">
      <c r="A111" s="201"/>
      <c r="B111" s="163" t="s">
        <v>434</v>
      </c>
      <c r="C111" s="163" t="s">
        <v>434</v>
      </c>
      <c r="D111" s="163"/>
      <c r="E111" s="164" t="s">
        <v>341</v>
      </c>
      <c r="F111" s="169">
        <f>+F112+F114</f>
        <v>363506</v>
      </c>
      <c r="G111" s="169">
        <f t="shared" ref="G111:Q111" si="42">+G112+G114</f>
        <v>366789.01</v>
      </c>
      <c r="H111" s="169">
        <f t="shared" si="42"/>
        <v>539514.80000000005</v>
      </c>
      <c r="I111" s="169">
        <f t="shared" si="42"/>
        <v>517979.4</v>
      </c>
      <c r="J111" s="169">
        <f t="shared" si="42"/>
        <v>1272355.7000000002</v>
      </c>
      <c r="K111" s="169">
        <f t="shared" si="42"/>
        <v>1757018</v>
      </c>
      <c r="L111" s="169">
        <f t="shared" si="42"/>
        <v>282618.3</v>
      </c>
      <c r="M111" s="169">
        <f t="shared" si="42"/>
        <v>282618.3</v>
      </c>
      <c r="N111" s="169">
        <f t="shared" si="42"/>
        <v>282618.3</v>
      </c>
      <c r="O111" s="169">
        <f t="shared" si="42"/>
        <v>-235361.10000000003</v>
      </c>
      <c r="P111" s="169">
        <f t="shared" si="42"/>
        <v>-989737.39999999991</v>
      </c>
      <c r="Q111" s="169">
        <f t="shared" si="42"/>
        <v>-1474399.7</v>
      </c>
    </row>
    <row r="112" spans="1:17" s="159" customFormat="1" ht="13.5">
      <c r="A112" s="201"/>
      <c r="B112" s="201" t="s">
        <v>504</v>
      </c>
      <c r="C112" s="165" t="s">
        <v>150</v>
      </c>
      <c r="D112" s="165"/>
      <c r="E112" s="165" t="s">
        <v>151</v>
      </c>
      <c r="F112" s="171">
        <f>+F113</f>
        <v>13698.3</v>
      </c>
      <c r="G112" s="171">
        <f t="shared" ref="G112:Q112" si="43">+G113</f>
        <v>15515.71</v>
      </c>
      <c r="H112" s="171">
        <f t="shared" si="43"/>
        <v>0</v>
      </c>
      <c r="I112" s="171">
        <f t="shared" si="43"/>
        <v>0</v>
      </c>
      <c r="J112" s="171">
        <f t="shared" si="43"/>
        <v>53106.1</v>
      </c>
      <c r="K112" s="171">
        <f t="shared" si="43"/>
        <v>0</v>
      </c>
      <c r="L112" s="171">
        <f t="shared" si="43"/>
        <v>0</v>
      </c>
      <c r="M112" s="171">
        <f t="shared" si="43"/>
        <v>0</v>
      </c>
      <c r="N112" s="171">
        <f t="shared" si="43"/>
        <v>0</v>
      </c>
      <c r="O112" s="171">
        <f t="shared" si="43"/>
        <v>0</v>
      </c>
      <c r="P112" s="171">
        <f t="shared" si="43"/>
        <v>-53106.1</v>
      </c>
      <c r="Q112" s="171">
        <f t="shared" si="43"/>
        <v>0</v>
      </c>
    </row>
    <row r="113" spans="1:17" s="159" customFormat="1" ht="13.5">
      <c r="A113" s="201">
        <v>10</v>
      </c>
      <c r="B113" s="201">
        <v>5</v>
      </c>
      <c r="C113" s="167"/>
      <c r="D113" s="167" t="s">
        <v>4</v>
      </c>
      <c r="E113" s="167" t="s">
        <v>152</v>
      </c>
      <c r="F113" s="172">
        <v>13698.3</v>
      </c>
      <c r="G113" s="173">
        <v>15515.71</v>
      </c>
      <c r="H113" s="168">
        <v>0</v>
      </c>
      <c r="I113" s="173">
        <v>0</v>
      </c>
      <c r="J113" s="168">
        <v>53106.1</v>
      </c>
      <c r="K113" s="173">
        <v>0</v>
      </c>
      <c r="L113" s="173">
        <v>0</v>
      </c>
      <c r="M113" s="173">
        <v>0</v>
      </c>
      <c r="N113" s="173">
        <v>0</v>
      </c>
      <c r="O113" s="236">
        <f t="shared" si="27"/>
        <v>0</v>
      </c>
      <c r="P113" s="236">
        <f t="shared" si="27"/>
        <v>-53106.1</v>
      </c>
      <c r="Q113" s="236">
        <f t="shared" si="27"/>
        <v>0</v>
      </c>
    </row>
    <row r="114" spans="1:17" s="159" customFormat="1" ht="13.5">
      <c r="A114" s="201"/>
      <c r="B114" s="201" t="s">
        <v>504</v>
      </c>
      <c r="C114" s="165">
        <v>1173</v>
      </c>
      <c r="D114" s="165"/>
      <c r="E114" s="165" t="s">
        <v>153</v>
      </c>
      <c r="F114" s="171">
        <f>+F115+F116+F117+F118</f>
        <v>349807.7</v>
      </c>
      <c r="G114" s="171">
        <f t="shared" ref="G114:Q114" si="44">+G115+G116+G117+G118</f>
        <v>351273.3</v>
      </c>
      <c r="H114" s="171">
        <f t="shared" si="44"/>
        <v>539514.80000000005</v>
      </c>
      <c r="I114" s="171">
        <f t="shared" si="44"/>
        <v>517979.4</v>
      </c>
      <c r="J114" s="171">
        <f t="shared" si="44"/>
        <v>1219249.6000000001</v>
      </c>
      <c r="K114" s="171">
        <f t="shared" si="44"/>
        <v>1757018</v>
      </c>
      <c r="L114" s="171">
        <f t="shared" si="44"/>
        <v>282618.3</v>
      </c>
      <c r="M114" s="171">
        <f t="shared" si="44"/>
        <v>282618.3</v>
      </c>
      <c r="N114" s="171">
        <f t="shared" si="44"/>
        <v>282618.3</v>
      </c>
      <c r="O114" s="171">
        <f t="shared" si="44"/>
        <v>-235361.10000000003</v>
      </c>
      <c r="P114" s="171">
        <f t="shared" si="44"/>
        <v>-936631.29999999993</v>
      </c>
      <c r="Q114" s="171">
        <f t="shared" si="44"/>
        <v>-1474399.7</v>
      </c>
    </row>
    <row r="115" spans="1:17" s="159" customFormat="1" ht="13.5">
      <c r="A115" s="201"/>
      <c r="B115" s="201">
        <v>5</v>
      </c>
      <c r="C115" s="167"/>
      <c r="D115" s="167" t="s">
        <v>4</v>
      </c>
      <c r="E115" s="167" t="s">
        <v>154</v>
      </c>
      <c r="F115" s="172">
        <v>3499.5</v>
      </c>
      <c r="G115" s="173">
        <v>0</v>
      </c>
      <c r="H115" s="168">
        <v>0</v>
      </c>
      <c r="I115" s="173">
        <v>0</v>
      </c>
      <c r="J115" s="173">
        <v>0</v>
      </c>
      <c r="K115" s="173">
        <v>0</v>
      </c>
      <c r="L115" s="173">
        <v>0</v>
      </c>
      <c r="M115" s="173">
        <v>0</v>
      </c>
      <c r="N115" s="173">
        <v>0</v>
      </c>
      <c r="O115" s="236">
        <f t="shared" si="27"/>
        <v>0</v>
      </c>
      <c r="P115" s="236">
        <f t="shared" si="27"/>
        <v>0</v>
      </c>
      <c r="Q115" s="236">
        <f t="shared" si="27"/>
        <v>0</v>
      </c>
    </row>
    <row r="116" spans="1:17" s="159" customFormat="1" ht="13.5">
      <c r="A116" s="201"/>
      <c r="B116" s="201">
        <v>6</v>
      </c>
      <c r="C116" s="167"/>
      <c r="D116" s="167" t="s">
        <v>25</v>
      </c>
      <c r="E116" s="167" t="s">
        <v>155</v>
      </c>
      <c r="F116" s="173">
        <v>0</v>
      </c>
      <c r="G116" s="173">
        <v>0</v>
      </c>
      <c r="H116" s="173">
        <v>0</v>
      </c>
      <c r="I116" s="173">
        <v>0</v>
      </c>
      <c r="J116" s="173">
        <v>0</v>
      </c>
      <c r="K116" s="173">
        <v>0</v>
      </c>
      <c r="L116" s="173">
        <v>0</v>
      </c>
      <c r="M116" s="173">
        <v>0</v>
      </c>
      <c r="N116" s="173">
        <v>0</v>
      </c>
      <c r="O116" s="236">
        <f t="shared" si="27"/>
        <v>0</v>
      </c>
      <c r="P116" s="236">
        <f t="shared" si="27"/>
        <v>0</v>
      </c>
      <c r="Q116" s="236">
        <f t="shared" si="27"/>
        <v>0</v>
      </c>
    </row>
    <row r="117" spans="1:17" s="159" customFormat="1" ht="13.5">
      <c r="A117" s="201"/>
      <c r="B117" s="201">
        <v>6</v>
      </c>
      <c r="C117" s="167"/>
      <c r="D117" s="167" t="s">
        <v>16</v>
      </c>
      <c r="E117" s="167" t="s">
        <v>156</v>
      </c>
      <c r="F117" s="172">
        <v>346308.2</v>
      </c>
      <c r="G117" s="173">
        <v>282618.3</v>
      </c>
      <c r="H117" s="173">
        <v>413781.5</v>
      </c>
      <c r="I117" s="173">
        <v>413011.7</v>
      </c>
      <c r="J117" s="173">
        <v>997855</v>
      </c>
      <c r="K117" s="173">
        <v>1543296.8</v>
      </c>
      <c r="L117" s="173">
        <v>282618.3</v>
      </c>
      <c r="M117" s="173">
        <v>282618.3</v>
      </c>
      <c r="N117" s="173">
        <v>282618.3</v>
      </c>
      <c r="O117" s="236">
        <f t="shared" si="27"/>
        <v>-130393.40000000002</v>
      </c>
      <c r="P117" s="236">
        <f t="shared" si="27"/>
        <v>-715236.7</v>
      </c>
      <c r="Q117" s="236">
        <f t="shared" si="27"/>
        <v>-1260678.5</v>
      </c>
    </row>
    <row r="118" spans="1:17" s="159" customFormat="1" ht="13.5">
      <c r="A118" s="201"/>
      <c r="B118" s="201">
        <v>6</v>
      </c>
      <c r="C118" s="167"/>
      <c r="D118" s="167" t="s">
        <v>18</v>
      </c>
      <c r="E118" s="167" t="s">
        <v>157</v>
      </c>
      <c r="F118" s="173">
        <v>0</v>
      </c>
      <c r="G118" s="173">
        <v>68655</v>
      </c>
      <c r="H118" s="173">
        <v>125733.3</v>
      </c>
      <c r="I118" s="173">
        <v>104967.7</v>
      </c>
      <c r="J118" s="173">
        <v>221394.6</v>
      </c>
      <c r="K118" s="173">
        <v>213721.2</v>
      </c>
      <c r="L118" s="173"/>
      <c r="M118" s="173"/>
      <c r="N118" s="173"/>
      <c r="O118" s="236">
        <f t="shared" si="27"/>
        <v>-104967.7</v>
      </c>
      <c r="P118" s="236">
        <f t="shared" si="27"/>
        <v>-221394.6</v>
      </c>
      <c r="Q118" s="236">
        <f t="shared" si="27"/>
        <v>-213721.2</v>
      </c>
    </row>
    <row r="119" spans="1:17" s="159" customFormat="1" ht="13.5">
      <c r="A119" s="201"/>
      <c r="B119" s="163" t="s">
        <v>434</v>
      </c>
      <c r="C119" s="163" t="s">
        <v>434</v>
      </c>
      <c r="D119" s="163"/>
      <c r="E119" s="164" t="s">
        <v>399</v>
      </c>
      <c r="F119" s="169">
        <f>+F120+F123+F128+F138+F142+F144+F147+F150+F155+F157+F161+F170+F181+F183+F185</f>
        <v>3069847.63</v>
      </c>
      <c r="G119" s="169">
        <f t="shared" ref="G119:Q119" si="45">+G120+G123+G128+G138+G142+G144+G147+G150+G155+G157+G161+G170+G181+G183+G185</f>
        <v>4575293.5599999996</v>
      </c>
      <c r="H119" s="169">
        <f t="shared" si="45"/>
        <v>1451909.9000000001</v>
      </c>
      <c r="I119" s="169">
        <f t="shared" si="45"/>
        <v>43737239.26279664</v>
      </c>
      <c r="J119" s="169">
        <f t="shared" si="45"/>
        <v>31912644.201963305</v>
      </c>
      <c r="K119" s="169">
        <f t="shared" si="45"/>
        <v>25866679.210962303</v>
      </c>
      <c r="L119" s="169">
        <f t="shared" si="45"/>
        <v>16714770.304842804</v>
      </c>
      <c r="M119" s="169">
        <f t="shared" si="45"/>
        <v>2759161.7448428054</v>
      </c>
      <c r="N119" s="169">
        <f t="shared" si="45"/>
        <v>2176047.7313418053</v>
      </c>
      <c r="O119" s="169">
        <f t="shared" si="45"/>
        <v>-27022468.957953833</v>
      </c>
      <c r="P119" s="169">
        <f t="shared" si="45"/>
        <v>-29153482.457120501</v>
      </c>
      <c r="Q119" s="169">
        <f t="shared" si="45"/>
        <v>-23690631.479620498</v>
      </c>
    </row>
    <row r="120" spans="1:17" s="159" customFormat="1" ht="13.5">
      <c r="A120" s="201"/>
      <c r="B120" s="201" t="s">
        <v>504</v>
      </c>
      <c r="C120" s="165" t="s">
        <v>158</v>
      </c>
      <c r="D120" s="165"/>
      <c r="E120" s="165" t="s">
        <v>159</v>
      </c>
      <c r="F120" s="171">
        <f>+F121+F122</f>
        <v>1830651.5</v>
      </c>
      <c r="G120" s="171">
        <f t="shared" ref="G120:Q120" si="46">+G121+G122</f>
        <v>325621.62</v>
      </c>
      <c r="H120" s="171">
        <f t="shared" si="46"/>
        <v>269944.2</v>
      </c>
      <c r="I120" s="171">
        <f t="shared" si="46"/>
        <v>6255099.222454831</v>
      </c>
      <c r="J120" s="171">
        <f t="shared" si="46"/>
        <v>6165277.1324548312</v>
      </c>
      <c r="K120" s="171">
        <f t="shared" si="46"/>
        <v>4313651.2214538306</v>
      </c>
      <c r="L120" s="171">
        <f t="shared" si="46"/>
        <v>559960.61350099999</v>
      </c>
      <c r="M120" s="171">
        <f t="shared" si="46"/>
        <v>559960.61350099999</v>
      </c>
      <c r="N120" s="171">
        <f t="shared" si="46"/>
        <v>0</v>
      </c>
      <c r="O120" s="171">
        <f t="shared" si="46"/>
        <v>-5695138.6089538308</v>
      </c>
      <c r="P120" s="171">
        <f t="shared" si="46"/>
        <v>-5605316.5189538309</v>
      </c>
      <c r="Q120" s="171">
        <f t="shared" si="46"/>
        <v>-4313651.2214538306</v>
      </c>
    </row>
    <row r="121" spans="1:17" s="159" customFormat="1" ht="13.5">
      <c r="A121" s="201"/>
      <c r="B121" s="201">
        <v>6</v>
      </c>
      <c r="C121" s="167"/>
      <c r="D121" s="167" t="s">
        <v>16</v>
      </c>
      <c r="E121" s="167" t="s">
        <v>160</v>
      </c>
      <c r="F121" s="166">
        <v>1830651.5</v>
      </c>
      <c r="G121" s="173">
        <v>325621.62</v>
      </c>
      <c r="H121" s="173">
        <v>269944.2</v>
      </c>
      <c r="I121" s="173">
        <v>5985659.222454831</v>
      </c>
      <c r="J121" s="173">
        <v>6165277.1324548312</v>
      </c>
      <c r="K121" s="173">
        <v>4313651.2214538306</v>
      </c>
      <c r="L121" s="173">
        <v>559960.61350099999</v>
      </c>
      <c r="M121" s="173">
        <v>559960.61350099999</v>
      </c>
      <c r="N121" s="173">
        <v>0</v>
      </c>
      <c r="O121" s="236">
        <f t="shared" si="27"/>
        <v>-5425698.6089538308</v>
      </c>
      <c r="P121" s="236">
        <f t="shared" si="27"/>
        <v>-5605316.5189538309</v>
      </c>
      <c r="Q121" s="236">
        <f t="shared" si="27"/>
        <v>-4313651.2214538306</v>
      </c>
    </row>
    <row r="122" spans="1:17" s="159" customFormat="1" ht="13.5">
      <c r="A122" s="201">
        <v>10</v>
      </c>
      <c r="B122" s="201">
        <v>6</v>
      </c>
      <c r="C122" s="178" t="s">
        <v>417</v>
      </c>
      <c r="D122" s="167">
        <v>32004</v>
      </c>
      <c r="E122" s="167" t="s">
        <v>369</v>
      </c>
      <c r="F122" s="173">
        <v>0</v>
      </c>
      <c r="G122" s="173">
        <v>0</v>
      </c>
      <c r="H122" s="173">
        <v>0</v>
      </c>
      <c r="I122" s="173">
        <v>269440</v>
      </c>
      <c r="J122" s="173">
        <v>0</v>
      </c>
      <c r="K122" s="173">
        <v>0</v>
      </c>
      <c r="L122" s="173">
        <v>0</v>
      </c>
      <c r="M122" s="173">
        <v>0</v>
      </c>
      <c r="N122" s="173">
        <v>0</v>
      </c>
      <c r="O122" s="236">
        <f t="shared" si="27"/>
        <v>-269440</v>
      </c>
      <c r="P122" s="236">
        <f t="shared" si="27"/>
        <v>0</v>
      </c>
      <c r="Q122" s="236">
        <f t="shared" si="27"/>
        <v>0</v>
      </c>
    </row>
    <row r="123" spans="1:17" s="159" customFormat="1" ht="13.5">
      <c r="A123" s="201"/>
      <c r="B123" s="201" t="s">
        <v>504</v>
      </c>
      <c r="C123" s="165" t="s">
        <v>161</v>
      </c>
      <c r="D123" s="165"/>
      <c r="E123" s="165" t="s">
        <v>162</v>
      </c>
      <c r="F123" s="171">
        <f>+F124+F125+F126+F127</f>
        <v>0</v>
      </c>
      <c r="G123" s="171">
        <f t="shared" ref="G123:Q123" si="47">+G124+G125+G126+G127</f>
        <v>102715.7</v>
      </c>
      <c r="H123" s="171">
        <f t="shared" si="47"/>
        <v>0</v>
      </c>
      <c r="I123" s="171">
        <f t="shared" si="47"/>
        <v>20000</v>
      </c>
      <c r="J123" s="171">
        <f t="shared" si="47"/>
        <v>10000</v>
      </c>
      <c r="K123" s="171">
        <f t="shared" si="47"/>
        <v>0</v>
      </c>
      <c r="L123" s="171">
        <f t="shared" si="47"/>
        <v>0</v>
      </c>
      <c r="M123" s="171">
        <f t="shared" si="47"/>
        <v>0</v>
      </c>
      <c r="N123" s="171">
        <f t="shared" si="47"/>
        <v>0</v>
      </c>
      <c r="O123" s="171">
        <f t="shared" si="47"/>
        <v>-20000</v>
      </c>
      <c r="P123" s="171">
        <f t="shared" si="47"/>
        <v>-10000</v>
      </c>
      <c r="Q123" s="171">
        <f t="shared" si="47"/>
        <v>0</v>
      </c>
    </row>
    <row r="124" spans="1:17" s="159" customFormat="1" ht="13.5">
      <c r="A124" s="201"/>
      <c r="B124" s="201">
        <v>6</v>
      </c>
      <c r="C124" s="209"/>
      <c r="D124" s="167">
        <v>32001</v>
      </c>
      <c r="E124" s="167" t="s">
        <v>469</v>
      </c>
      <c r="F124" s="173">
        <v>0</v>
      </c>
      <c r="G124" s="173">
        <v>102715.7</v>
      </c>
      <c r="H124" s="173">
        <v>0</v>
      </c>
      <c r="I124" s="173">
        <v>0</v>
      </c>
      <c r="J124" s="173">
        <v>0</v>
      </c>
      <c r="K124" s="173">
        <v>0</v>
      </c>
      <c r="L124" s="173">
        <v>0</v>
      </c>
      <c r="M124" s="173">
        <v>0</v>
      </c>
      <c r="N124" s="173">
        <v>0</v>
      </c>
      <c r="O124" s="236">
        <f t="shared" si="27"/>
        <v>0</v>
      </c>
      <c r="P124" s="236">
        <f t="shared" si="27"/>
        <v>0</v>
      </c>
      <c r="Q124" s="236">
        <f t="shared" si="27"/>
        <v>0</v>
      </c>
    </row>
    <row r="125" spans="1:17" s="159" customFormat="1" ht="13.5">
      <c r="A125" s="201">
        <v>10</v>
      </c>
      <c r="B125" s="201">
        <v>6</v>
      </c>
      <c r="C125" s="178" t="s">
        <v>417</v>
      </c>
      <c r="D125" s="167"/>
      <c r="E125" s="167" t="s">
        <v>470</v>
      </c>
      <c r="F125" s="173">
        <v>0</v>
      </c>
      <c r="G125" s="173">
        <v>0</v>
      </c>
      <c r="H125" s="173">
        <v>0</v>
      </c>
      <c r="I125" s="173">
        <v>20000</v>
      </c>
      <c r="J125" s="173">
        <v>10000</v>
      </c>
      <c r="K125" s="173">
        <v>0</v>
      </c>
      <c r="L125" s="173">
        <v>0</v>
      </c>
      <c r="M125" s="173">
        <v>0</v>
      </c>
      <c r="N125" s="173">
        <v>0</v>
      </c>
      <c r="O125" s="236">
        <f t="shared" si="27"/>
        <v>-20000</v>
      </c>
      <c r="P125" s="236">
        <f t="shared" si="27"/>
        <v>-10000</v>
      </c>
      <c r="Q125" s="236">
        <f t="shared" si="27"/>
        <v>0</v>
      </c>
    </row>
    <row r="126" spans="1:17" s="159" customFormat="1" ht="13.5">
      <c r="A126" s="201"/>
      <c r="B126" s="201">
        <v>6</v>
      </c>
      <c r="C126" s="178"/>
      <c r="D126" s="170"/>
      <c r="E126" s="170" t="s">
        <v>343</v>
      </c>
      <c r="F126" s="173">
        <v>0</v>
      </c>
      <c r="G126" s="173">
        <v>0</v>
      </c>
      <c r="H126" s="210">
        <v>0</v>
      </c>
      <c r="I126" s="173">
        <v>0</v>
      </c>
      <c r="J126" s="173">
        <v>0</v>
      </c>
      <c r="K126" s="173">
        <v>0</v>
      </c>
      <c r="L126" s="173">
        <v>0</v>
      </c>
      <c r="M126" s="173">
        <v>0</v>
      </c>
      <c r="N126" s="173">
        <v>0</v>
      </c>
      <c r="O126" s="236">
        <f t="shared" si="27"/>
        <v>0</v>
      </c>
      <c r="P126" s="236">
        <f t="shared" si="27"/>
        <v>0</v>
      </c>
      <c r="Q126" s="236">
        <f t="shared" si="27"/>
        <v>0</v>
      </c>
    </row>
    <row r="127" spans="1:17" s="159" customFormat="1" ht="13.5">
      <c r="A127" s="201"/>
      <c r="B127" s="201">
        <v>6</v>
      </c>
      <c r="C127" s="178"/>
      <c r="D127" s="167"/>
      <c r="E127" s="167" t="s">
        <v>411</v>
      </c>
      <c r="F127" s="173">
        <v>0</v>
      </c>
      <c r="G127" s="173">
        <v>0</v>
      </c>
      <c r="H127" s="173">
        <v>0</v>
      </c>
      <c r="I127" s="173">
        <v>0</v>
      </c>
      <c r="J127" s="173">
        <v>0</v>
      </c>
      <c r="K127" s="173">
        <v>0</v>
      </c>
      <c r="L127" s="173">
        <v>0</v>
      </c>
      <c r="M127" s="173">
        <v>0</v>
      </c>
      <c r="N127" s="173">
        <v>0</v>
      </c>
      <c r="O127" s="236">
        <f t="shared" si="27"/>
        <v>0</v>
      </c>
      <c r="P127" s="236">
        <f t="shared" si="27"/>
        <v>0</v>
      </c>
      <c r="Q127" s="236">
        <f t="shared" si="27"/>
        <v>0</v>
      </c>
    </row>
    <row r="128" spans="1:17" s="159" customFormat="1" ht="13.5">
      <c r="A128" s="201"/>
      <c r="B128" s="201" t="s">
        <v>504</v>
      </c>
      <c r="C128" s="165" t="s">
        <v>163</v>
      </c>
      <c r="D128" s="165"/>
      <c r="E128" s="165" t="s">
        <v>164</v>
      </c>
      <c r="F128" s="171">
        <f>+F129+F130+F131+F132+F133+F134+F135+F136+F137</f>
        <v>127718.39999999999</v>
      </c>
      <c r="G128" s="171">
        <f t="shared" ref="G128:K128" si="48">+G129+G130+G131+G132+G133+G134+G135+G136+G137</f>
        <v>334159.16000000003</v>
      </c>
      <c r="H128" s="171">
        <f t="shared" si="48"/>
        <v>70063.3</v>
      </c>
      <c r="I128" s="171">
        <f t="shared" si="48"/>
        <v>1468633.18</v>
      </c>
      <c r="J128" s="171">
        <f t="shared" si="48"/>
        <v>3766623.4</v>
      </c>
      <c r="K128" s="171">
        <f t="shared" si="48"/>
        <v>2481427</v>
      </c>
      <c r="L128" s="171">
        <f>+L129+L130+L131+L132+L133+L134+L135+L136+L137</f>
        <v>74405.600000000006</v>
      </c>
      <c r="M128" s="171">
        <f>+M129+M130+M131+M132+M133+M134+M135+M136+M137</f>
        <v>208361</v>
      </c>
      <c r="N128" s="171">
        <f>+N129+N130+N131+N132+N133+N134+N135+N136+N137</f>
        <v>185207.6</v>
      </c>
      <c r="O128" s="171">
        <f t="shared" ref="O128:Q128" si="49">+O129+O130+O131+O132+O133+O134+O135+O136+O137</f>
        <v>-1394227.5799999998</v>
      </c>
      <c r="P128" s="171">
        <f t="shared" si="49"/>
        <v>-3558262.4</v>
      </c>
      <c r="Q128" s="171">
        <f t="shared" si="49"/>
        <v>-2296219.4</v>
      </c>
    </row>
    <row r="129" spans="1:17" s="159" customFormat="1" ht="13.5">
      <c r="A129" s="201"/>
      <c r="B129" s="201">
        <v>6</v>
      </c>
      <c r="C129" s="167"/>
      <c r="D129" s="167" t="s">
        <v>72</v>
      </c>
      <c r="E129" s="167" t="s">
        <v>165</v>
      </c>
      <c r="F129" s="172">
        <v>70063.3</v>
      </c>
      <c r="G129" s="173">
        <v>74405.600000000006</v>
      </c>
      <c r="H129" s="173">
        <v>70063.3</v>
      </c>
      <c r="I129" s="173">
        <v>150926.79999999999</v>
      </c>
      <c r="J129" s="173">
        <v>170100.4</v>
      </c>
      <c r="K129" s="173">
        <v>146947</v>
      </c>
      <c r="L129" s="173">
        <v>74405.600000000006</v>
      </c>
      <c r="M129" s="173">
        <v>208361</v>
      </c>
      <c r="N129" s="173">
        <v>185207.6</v>
      </c>
      <c r="O129" s="236">
        <f>+L129-I129</f>
        <v>-76521.199999999983</v>
      </c>
      <c r="P129" s="236">
        <f>+M129-J129</f>
        <v>38260.600000000006</v>
      </c>
      <c r="Q129" s="236">
        <f>+N129-K129</f>
        <v>38260.600000000006</v>
      </c>
    </row>
    <row r="130" spans="1:17" s="159" customFormat="1" ht="13.5">
      <c r="A130" s="201"/>
      <c r="B130" s="201">
        <v>6</v>
      </c>
      <c r="C130" s="167"/>
      <c r="D130" s="167">
        <v>32001</v>
      </c>
      <c r="E130" s="167" t="s">
        <v>365</v>
      </c>
      <c r="F130" s="166">
        <v>57655.1</v>
      </c>
      <c r="G130" s="173">
        <v>256775.16</v>
      </c>
      <c r="H130" s="173">
        <v>0</v>
      </c>
      <c r="I130" s="173">
        <v>1240358.3799999999</v>
      </c>
      <c r="J130" s="173">
        <v>3596523</v>
      </c>
      <c r="K130" s="173">
        <v>2334480</v>
      </c>
      <c r="L130" s="173"/>
      <c r="M130" s="173"/>
      <c r="N130" s="173"/>
      <c r="O130" s="236">
        <f t="shared" si="27"/>
        <v>-1240358.3799999999</v>
      </c>
      <c r="P130" s="236">
        <f t="shared" si="27"/>
        <v>-3596523</v>
      </c>
      <c r="Q130" s="236">
        <f t="shared" si="27"/>
        <v>-2334480</v>
      </c>
    </row>
    <row r="131" spans="1:17" s="159" customFormat="1" ht="13.5">
      <c r="A131" s="201"/>
      <c r="B131" s="201">
        <v>6</v>
      </c>
      <c r="C131" s="179"/>
      <c r="D131" s="167">
        <v>32002</v>
      </c>
      <c r="E131" s="167" t="s">
        <v>466</v>
      </c>
      <c r="F131" s="173">
        <v>0</v>
      </c>
      <c r="G131" s="173">
        <v>2978.4</v>
      </c>
      <c r="H131" s="173">
        <v>0</v>
      </c>
      <c r="I131" s="173">
        <v>0</v>
      </c>
      <c r="J131" s="173">
        <v>0</v>
      </c>
      <c r="K131" s="173">
        <v>0</v>
      </c>
      <c r="L131" s="173">
        <v>0</v>
      </c>
      <c r="M131" s="173">
        <v>0</v>
      </c>
      <c r="N131" s="173">
        <v>0</v>
      </c>
      <c r="O131" s="236">
        <f t="shared" si="27"/>
        <v>0</v>
      </c>
      <c r="P131" s="236">
        <f t="shared" si="27"/>
        <v>0</v>
      </c>
      <c r="Q131" s="236">
        <f t="shared" si="27"/>
        <v>0</v>
      </c>
    </row>
    <row r="132" spans="1:17" s="159" customFormat="1" ht="13.5">
      <c r="A132" s="201">
        <v>10</v>
      </c>
      <c r="B132" s="201">
        <v>6</v>
      </c>
      <c r="C132" s="178" t="s">
        <v>417</v>
      </c>
      <c r="D132" s="170"/>
      <c r="E132" s="170" t="s">
        <v>467</v>
      </c>
      <c r="F132" s="173">
        <v>0</v>
      </c>
      <c r="G132" s="173">
        <v>0</v>
      </c>
      <c r="H132" s="173">
        <v>0</v>
      </c>
      <c r="I132" s="173">
        <v>77348</v>
      </c>
      <c r="J132" s="173">
        <v>0</v>
      </c>
      <c r="K132" s="173">
        <v>0</v>
      </c>
      <c r="L132" s="173">
        <v>0</v>
      </c>
      <c r="M132" s="173">
        <v>0</v>
      </c>
      <c r="N132" s="173">
        <v>0</v>
      </c>
      <c r="O132" s="236">
        <f t="shared" si="27"/>
        <v>-77348</v>
      </c>
      <c r="P132" s="236">
        <f t="shared" si="27"/>
        <v>0</v>
      </c>
      <c r="Q132" s="236">
        <f t="shared" si="27"/>
        <v>0</v>
      </c>
    </row>
    <row r="133" spans="1:17" s="159" customFormat="1" ht="13.5">
      <c r="A133" s="201">
        <v>10</v>
      </c>
      <c r="B133" s="201">
        <v>6</v>
      </c>
      <c r="C133" s="178" t="s">
        <v>417</v>
      </c>
      <c r="D133" s="170"/>
      <c r="E133" s="170" t="s">
        <v>346</v>
      </c>
      <c r="F133" s="173">
        <v>0</v>
      </c>
      <c r="G133" s="173">
        <v>0</v>
      </c>
      <c r="H133" s="173">
        <v>0</v>
      </c>
      <c r="I133" s="173">
        <v>0</v>
      </c>
      <c r="J133" s="173">
        <v>0</v>
      </c>
      <c r="K133" s="173">
        <v>0</v>
      </c>
      <c r="L133" s="173">
        <v>0</v>
      </c>
      <c r="M133" s="173">
        <v>0</v>
      </c>
      <c r="N133" s="173">
        <v>0</v>
      </c>
      <c r="O133" s="236">
        <f t="shared" si="27"/>
        <v>0</v>
      </c>
      <c r="P133" s="236">
        <f t="shared" si="27"/>
        <v>0</v>
      </c>
      <c r="Q133" s="236">
        <f t="shared" si="27"/>
        <v>0</v>
      </c>
    </row>
    <row r="134" spans="1:17" s="159" customFormat="1" ht="13.5">
      <c r="A134" s="201"/>
      <c r="B134" s="201">
        <v>6</v>
      </c>
      <c r="C134" s="178" t="s">
        <v>417</v>
      </c>
      <c r="D134" s="170"/>
      <c r="E134" s="170" t="s">
        <v>406</v>
      </c>
      <c r="F134" s="173">
        <v>0</v>
      </c>
      <c r="G134" s="173">
        <v>0</v>
      </c>
      <c r="H134" s="173">
        <v>0</v>
      </c>
      <c r="I134" s="173">
        <v>0</v>
      </c>
      <c r="J134" s="173">
        <v>0</v>
      </c>
      <c r="K134" s="173">
        <v>0</v>
      </c>
      <c r="L134" s="173">
        <v>0</v>
      </c>
      <c r="M134" s="173">
        <v>0</v>
      </c>
      <c r="N134" s="173">
        <v>0</v>
      </c>
      <c r="O134" s="236">
        <f t="shared" si="27"/>
        <v>0</v>
      </c>
      <c r="P134" s="236">
        <f t="shared" si="27"/>
        <v>0</v>
      </c>
      <c r="Q134" s="236">
        <f t="shared" si="27"/>
        <v>0</v>
      </c>
    </row>
    <row r="135" spans="1:17" s="159" customFormat="1" ht="13.5">
      <c r="A135" s="201"/>
      <c r="B135" s="201">
        <v>6</v>
      </c>
      <c r="C135" s="178" t="s">
        <v>417</v>
      </c>
      <c r="D135" s="170"/>
      <c r="E135" s="170" t="s">
        <v>407</v>
      </c>
      <c r="F135" s="173">
        <v>0</v>
      </c>
      <c r="G135" s="173">
        <v>0</v>
      </c>
      <c r="H135" s="173">
        <v>0</v>
      </c>
      <c r="I135" s="173">
        <v>0</v>
      </c>
      <c r="J135" s="173">
        <v>0</v>
      </c>
      <c r="K135" s="173">
        <v>0</v>
      </c>
      <c r="L135" s="173">
        <v>0</v>
      </c>
      <c r="M135" s="173">
        <v>0</v>
      </c>
      <c r="N135" s="173">
        <v>0</v>
      </c>
      <c r="O135" s="236">
        <f t="shared" si="27"/>
        <v>0</v>
      </c>
      <c r="P135" s="236">
        <f t="shared" si="27"/>
        <v>0</v>
      </c>
      <c r="Q135" s="236">
        <f t="shared" si="27"/>
        <v>0</v>
      </c>
    </row>
    <row r="136" spans="1:17" s="159" customFormat="1" ht="13.5">
      <c r="A136" s="201"/>
      <c r="B136" s="201">
        <v>6</v>
      </c>
      <c r="C136" s="178" t="s">
        <v>417</v>
      </c>
      <c r="D136" s="170"/>
      <c r="E136" s="170" t="s">
        <v>344</v>
      </c>
      <c r="F136" s="173">
        <v>0</v>
      </c>
      <c r="G136" s="173">
        <v>0</v>
      </c>
      <c r="H136" s="173">
        <v>0</v>
      </c>
      <c r="I136" s="173">
        <v>0</v>
      </c>
      <c r="J136" s="173">
        <v>0</v>
      </c>
      <c r="K136" s="173">
        <v>0</v>
      </c>
      <c r="L136" s="173">
        <v>0</v>
      </c>
      <c r="M136" s="173">
        <v>0</v>
      </c>
      <c r="N136" s="173">
        <v>0</v>
      </c>
      <c r="O136" s="236">
        <f t="shared" ref="O136:Q199" si="50">+L136-I136</f>
        <v>0</v>
      </c>
      <c r="P136" s="236">
        <f t="shared" si="50"/>
        <v>0</v>
      </c>
      <c r="Q136" s="236">
        <f t="shared" si="50"/>
        <v>0</v>
      </c>
    </row>
    <row r="137" spans="1:17" s="159" customFormat="1" ht="13.5">
      <c r="A137" s="201"/>
      <c r="B137" s="201">
        <v>6</v>
      </c>
      <c r="C137" s="178" t="s">
        <v>417</v>
      </c>
      <c r="D137" s="170"/>
      <c r="E137" s="170" t="s">
        <v>345</v>
      </c>
      <c r="F137" s="173">
        <v>0</v>
      </c>
      <c r="G137" s="173">
        <v>0</v>
      </c>
      <c r="H137" s="173">
        <v>0</v>
      </c>
      <c r="I137" s="173">
        <v>0</v>
      </c>
      <c r="J137" s="173">
        <v>0</v>
      </c>
      <c r="K137" s="173">
        <v>0</v>
      </c>
      <c r="L137" s="173">
        <v>0</v>
      </c>
      <c r="M137" s="173">
        <v>0</v>
      </c>
      <c r="N137" s="173">
        <v>0</v>
      </c>
      <c r="O137" s="236">
        <f t="shared" si="50"/>
        <v>0</v>
      </c>
      <c r="P137" s="236">
        <f t="shared" si="50"/>
        <v>0</v>
      </c>
      <c r="Q137" s="236">
        <f t="shared" si="50"/>
        <v>0</v>
      </c>
    </row>
    <row r="138" spans="1:17" s="159" customFormat="1" ht="13.5">
      <c r="A138" s="201"/>
      <c r="B138" s="201" t="s">
        <v>504</v>
      </c>
      <c r="C138" s="165" t="s">
        <v>166</v>
      </c>
      <c r="D138" s="165"/>
      <c r="E138" s="165" t="s">
        <v>167</v>
      </c>
      <c r="F138" s="171">
        <f>+F139+F140+F141</f>
        <v>0</v>
      </c>
      <c r="G138" s="171">
        <f t="shared" ref="G138:Q138" si="51">+G139+G140+G141</f>
        <v>60000</v>
      </c>
      <c r="H138" s="171">
        <f t="shared" si="51"/>
        <v>0</v>
      </c>
      <c r="I138" s="171">
        <f t="shared" si="51"/>
        <v>2147564.3199999998</v>
      </c>
      <c r="J138" s="171">
        <f t="shared" si="51"/>
        <v>1193000</v>
      </c>
      <c r="K138" s="171">
        <f t="shared" si="51"/>
        <v>0</v>
      </c>
      <c r="L138" s="171">
        <f t="shared" si="51"/>
        <v>0</v>
      </c>
      <c r="M138" s="171">
        <f t="shared" si="51"/>
        <v>0</v>
      </c>
      <c r="N138" s="171">
        <f t="shared" si="51"/>
        <v>0</v>
      </c>
      <c r="O138" s="171">
        <f t="shared" si="51"/>
        <v>-2147564.3199999998</v>
      </c>
      <c r="P138" s="171">
        <f t="shared" si="51"/>
        <v>-1193000</v>
      </c>
      <c r="Q138" s="171">
        <f t="shared" si="51"/>
        <v>0</v>
      </c>
    </row>
    <row r="139" spans="1:17" s="159" customFormat="1" ht="13.5">
      <c r="A139" s="201"/>
      <c r="B139" s="201">
        <v>6</v>
      </c>
      <c r="C139" s="178"/>
      <c r="D139" s="167">
        <v>32001</v>
      </c>
      <c r="E139" s="167" t="s">
        <v>444</v>
      </c>
      <c r="F139" s="173">
        <v>0</v>
      </c>
      <c r="G139" s="173">
        <v>0</v>
      </c>
      <c r="H139" s="173">
        <v>0</v>
      </c>
      <c r="I139" s="173">
        <v>1965779.6199999999</v>
      </c>
      <c r="J139" s="173">
        <v>1193000</v>
      </c>
      <c r="K139" s="173">
        <v>0</v>
      </c>
      <c r="L139" s="173"/>
      <c r="M139" s="173"/>
      <c r="N139" s="173"/>
      <c r="O139" s="236">
        <f t="shared" si="50"/>
        <v>-1965779.6199999999</v>
      </c>
      <c r="P139" s="236">
        <f t="shared" si="50"/>
        <v>-1193000</v>
      </c>
      <c r="Q139" s="236">
        <f t="shared" si="50"/>
        <v>0</v>
      </c>
    </row>
    <row r="140" spans="1:17" s="159" customFormat="1" ht="13.5">
      <c r="A140" s="201"/>
      <c r="B140" s="201">
        <v>6</v>
      </c>
      <c r="C140" s="178"/>
      <c r="D140" s="167">
        <v>32002</v>
      </c>
      <c r="E140" s="167" t="s">
        <v>473</v>
      </c>
      <c r="F140" s="173">
        <v>0</v>
      </c>
      <c r="G140" s="173">
        <v>37490.300000000003</v>
      </c>
      <c r="H140" s="173">
        <v>0</v>
      </c>
      <c r="I140" s="173">
        <v>0</v>
      </c>
      <c r="J140" s="173">
        <v>0</v>
      </c>
      <c r="K140" s="173">
        <v>0</v>
      </c>
      <c r="L140" s="173">
        <v>0</v>
      </c>
      <c r="M140" s="173">
        <v>0</v>
      </c>
      <c r="N140" s="173">
        <v>0</v>
      </c>
      <c r="O140" s="236">
        <f t="shared" si="50"/>
        <v>0</v>
      </c>
      <c r="P140" s="236">
        <f t="shared" si="50"/>
        <v>0</v>
      </c>
      <c r="Q140" s="236">
        <f t="shared" si="50"/>
        <v>0</v>
      </c>
    </row>
    <row r="141" spans="1:17" s="159" customFormat="1" ht="13.5">
      <c r="A141" s="201"/>
      <c r="B141" s="201">
        <v>6</v>
      </c>
      <c r="C141" s="178"/>
      <c r="D141" s="167">
        <v>32003</v>
      </c>
      <c r="E141" s="167" t="s">
        <v>474</v>
      </c>
      <c r="F141" s="173">
        <v>0</v>
      </c>
      <c r="G141" s="173">
        <v>22509.7</v>
      </c>
      <c r="H141" s="173">
        <v>0</v>
      </c>
      <c r="I141" s="173">
        <v>181784.69999999998</v>
      </c>
      <c r="J141" s="173">
        <v>0</v>
      </c>
      <c r="K141" s="173">
        <v>0</v>
      </c>
      <c r="L141" s="173">
        <v>0</v>
      </c>
      <c r="M141" s="173">
        <v>0</v>
      </c>
      <c r="N141" s="173">
        <v>0</v>
      </c>
      <c r="O141" s="236">
        <f t="shared" si="50"/>
        <v>-181784.69999999998</v>
      </c>
      <c r="P141" s="236">
        <f t="shared" si="50"/>
        <v>0</v>
      </c>
      <c r="Q141" s="236">
        <f t="shared" si="50"/>
        <v>0</v>
      </c>
    </row>
    <row r="142" spans="1:17" s="159" customFormat="1" ht="13.5">
      <c r="A142" s="201"/>
      <c r="B142" s="201" t="s">
        <v>504</v>
      </c>
      <c r="C142" s="165" t="s">
        <v>168</v>
      </c>
      <c r="D142" s="165"/>
      <c r="E142" s="165" t="s">
        <v>169</v>
      </c>
      <c r="F142" s="171">
        <f>+F143</f>
        <v>7407</v>
      </c>
      <c r="G142" s="171">
        <f t="shared" ref="G142:Q142" si="52">+G143</f>
        <v>7247.6</v>
      </c>
      <c r="H142" s="171">
        <f t="shared" si="52"/>
        <v>7560</v>
      </c>
      <c r="I142" s="171">
        <f t="shared" si="52"/>
        <v>17400</v>
      </c>
      <c r="J142" s="171">
        <f t="shared" si="52"/>
        <v>17400</v>
      </c>
      <c r="K142" s="171">
        <f t="shared" si="52"/>
        <v>14400</v>
      </c>
      <c r="L142" s="171">
        <f t="shared" si="52"/>
        <v>7247.6</v>
      </c>
      <c r="M142" s="171">
        <f t="shared" si="52"/>
        <v>7560</v>
      </c>
      <c r="N142" s="171">
        <f t="shared" si="52"/>
        <v>7560</v>
      </c>
      <c r="O142" s="171">
        <f t="shared" si="52"/>
        <v>-10152.4</v>
      </c>
      <c r="P142" s="171">
        <f t="shared" si="52"/>
        <v>-9840</v>
      </c>
      <c r="Q142" s="171">
        <f t="shared" si="52"/>
        <v>-6840</v>
      </c>
    </row>
    <row r="143" spans="1:17" s="159" customFormat="1" ht="13.5">
      <c r="A143" s="201"/>
      <c r="B143" s="201">
        <v>6</v>
      </c>
      <c r="C143" s="167"/>
      <c r="D143" s="167" t="s">
        <v>16</v>
      </c>
      <c r="E143" s="167" t="s">
        <v>170</v>
      </c>
      <c r="F143" s="177">
        <v>7407</v>
      </c>
      <c r="G143" s="173">
        <v>7247.6</v>
      </c>
      <c r="H143" s="173">
        <v>7560</v>
      </c>
      <c r="I143" s="173">
        <v>17400</v>
      </c>
      <c r="J143" s="173">
        <v>17400</v>
      </c>
      <c r="K143" s="173">
        <v>14400</v>
      </c>
      <c r="L143" s="173">
        <v>7247.6</v>
      </c>
      <c r="M143" s="173">
        <v>7560</v>
      </c>
      <c r="N143" s="173">
        <v>7560</v>
      </c>
      <c r="O143" s="236">
        <f t="shared" si="50"/>
        <v>-10152.4</v>
      </c>
      <c r="P143" s="236">
        <f t="shared" si="50"/>
        <v>-9840</v>
      </c>
      <c r="Q143" s="236">
        <f t="shared" si="50"/>
        <v>-6840</v>
      </c>
    </row>
    <row r="144" spans="1:17" s="159" customFormat="1" ht="13.5">
      <c r="A144" s="201"/>
      <c r="B144" s="201" t="s">
        <v>504</v>
      </c>
      <c r="C144" s="165" t="s">
        <v>171</v>
      </c>
      <c r="D144" s="165"/>
      <c r="E144" s="165" t="s">
        <v>172</v>
      </c>
      <c r="F144" s="171">
        <f>+F145+F146</f>
        <v>18919.91</v>
      </c>
      <c r="G144" s="171">
        <f t="shared" ref="G144:Q144" si="53">+G145+G146</f>
        <v>9420.51</v>
      </c>
      <c r="H144" s="171">
        <f t="shared" si="53"/>
        <v>8477.2999999999993</v>
      </c>
      <c r="I144" s="171">
        <f t="shared" si="53"/>
        <v>8477.2999999999993</v>
      </c>
      <c r="J144" s="171">
        <f t="shared" si="53"/>
        <v>8477.2999999999993</v>
      </c>
      <c r="K144" s="171">
        <f t="shared" si="53"/>
        <v>8477.2999999999993</v>
      </c>
      <c r="L144" s="171">
        <f t="shared" si="53"/>
        <v>0</v>
      </c>
      <c r="M144" s="171">
        <f t="shared" si="53"/>
        <v>0</v>
      </c>
      <c r="N144" s="171">
        <f t="shared" si="53"/>
        <v>0</v>
      </c>
      <c r="O144" s="171">
        <f t="shared" si="53"/>
        <v>-8477.2999999999993</v>
      </c>
      <c r="P144" s="171">
        <f t="shared" si="53"/>
        <v>-8477.2999999999993</v>
      </c>
      <c r="Q144" s="171">
        <f t="shared" si="53"/>
        <v>-8477.2999999999993</v>
      </c>
    </row>
    <row r="145" spans="1:17" s="159" customFormat="1" ht="13.5">
      <c r="A145" s="201"/>
      <c r="B145" s="201">
        <v>5</v>
      </c>
      <c r="C145" s="167"/>
      <c r="D145" s="167" t="s">
        <v>4</v>
      </c>
      <c r="E145" s="167" t="s">
        <v>173</v>
      </c>
      <c r="F145" s="172">
        <v>18900.11</v>
      </c>
      <c r="G145" s="173">
        <v>6660.61</v>
      </c>
      <c r="H145" s="168">
        <v>8477.2999999999993</v>
      </c>
      <c r="I145" s="168">
        <v>8477.2999999999993</v>
      </c>
      <c r="J145" s="168">
        <v>8477.2999999999993</v>
      </c>
      <c r="K145" s="168">
        <v>8477.2999999999993</v>
      </c>
      <c r="L145" s="173">
        <v>0</v>
      </c>
      <c r="M145" s="173">
        <v>0</v>
      </c>
      <c r="N145" s="173">
        <v>0</v>
      </c>
      <c r="O145" s="236">
        <f t="shared" si="50"/>
        <v>-8477.2999999999993</v>
      </c>
      <c r="P145" s="236">
        <f t="shared" si="50"/>
        <v>-8477.2999999999993</v>
      </c>
      <c r="Q145" s="236">
        <f t="shared" si="50"/>
        <v>-8477.2999999999993</v>
      </c>
    </row>
    <row r="146" spans="1:17" s="159" customFormat="1" ht="13.5">
      <c r="A146" s="201"/>
      <c r="B146" s="201">
        <v>5</v>
      </c>
      <c r="C146" s="167"/>
      <c r="D146" s="167" t="s">
        <v>23</v>
      </c>
      <c r="E146" s="167" t="s">
        <v>174</v>
      </c>
      <c r="F146" s="172">
        <v>19.8</v>
      </c>
      <c r="G146" s="173">
        <v>2759.9</v>
      </c>
      <c r="H146" s="168">
        <v>0</v>
      </c>
      <c r="I146" s="173">
        <v>0</v>
      </c>
      <c r="J146" s="173">
        <v>0</v>
      </c>
      <c r="K146" s="173">
        <v>0</v>
      </c>
      <c r="L146" s="173">
        <v>0</v>
      </c>
      <c r="M146" s="173">
        <v>0</v>
      </c>
      <c r="N146" s="173">
        <v>0</v>
      </c>
      <c r="O146" s="236">
        <f t="shared" si="50"/>
        <v>0</v>
      </c>
      <c r="P146" s="236">
        <f t="shared" si="50"/>
        <v>0</v>
      </c>
      <c r="Q146" s="236">
        <f t="shared" si="50"/>
        <v>0</v>
      </c>
    </row>
    <row r="147" spans="1:17" s="159" customFormat="1" ht="13.5">
      <c r="A147" s="201"/>
      <c r="B147" s="201" t="s">
        <v>504</v>
      </c>
      <c r="C147" s="165" t="s">
        <v>175</v>
      </c>
      <c r="D147" s="165"/>
      <c r="E147" s="165" t="s">
        <v>176</v>
      </c>
      <c r="F147" s="171">
        <f>+F148+F149</f>
        <v>0</v>
      </c>
      <c r="G147" s="171">
        <f t="shared" ref="G147:Q147" si="54">+G148+G149</f>
        <v>35490</v>
      </c>
      <c r="H147" s="171">
        <f t="shared" si="54"/>
        <v>22000</v>
      </c>
      <c r="I147" s="171">
        <f t="shared" si="54"/>
        <v>9626817.0899999999</v>
      </c>
      <c r="J147" s="171">
        <f t="shared" si="54"/>
        <v>22000</v>
      </c>
      <c r="K147" s="171">
        <f t="shared" si="54"/>
        <v>22000</v>
      </c>
      <c r="L147" s="171">
        <f t="shared" si="54"/>
        <v>4086965.9899999993</v>
      </c>
      <c r="M147" s="171">
        <f t="shared" si="54"/>
        <v>11000</v>
      </c>
      <c r="N147" s="171">
        <f t="shared" si="54"/>
        <v>11000</v>
      </c>
      <c r="O147" s="171">
        <f t="shared" si="54"/>
        <v>-5539851.1000000006</v>
      </c>
      <c r="P147" s="171">
        <f t="shared" si="54"/>
        <v>-11000</v>
      </c>
      <c r="Q147" s="171">
        <f t="shared" si="54"/>
        <v>-11000</v>
      </c>
    </row>
    <row r="148" spans="1:17" s="159" customFormat="1" ht="13.5">
      <c r="A148" s="201" t="s">
        <v>492</v>
      </c>
      <c r="B148" s="201">
        <v>6</v>
      </c>
      <c r="C148" s="167"/>
      <c r="D148" s="167" t="s">
        <v>4</v>
      </c>
      <c r="E148" s="167" t="s">
        <v>177</v>
      </c>
      <c r="F148" s="173">
        <v>0</v>
      </c>
      <c r="G148" s="173">
        <v>20790</v>
      </c>
      <c r="H148" s="173">
        <v>22000</v>
      </c>
      <c r="I148" s="173">
        <v>22000</v>
      </c>
      <c r="J148" s="173">
        <v>22000</v>
      </c>
      <c r="K148" s="173">
        <v>22000</v>
      </c>
      <c r="L148" s="173">
        <v>11000</v>
      </c>
      <c r="M148" s="173">
        <v>11000</v>
      </c>
      <c r="N148" s="173">
        <v>11000</v>
      </c>
      <c r="O148" s="236">
        <f t="shared" si="50"/>
        <v>-11000</v>
      </c>
      <c r="P148" s="236">
        <f t="shared" si="50"/>
        <v>-11000</v>
      </c>
      <c r="Q148" s="236">
        <f t="shared" si="50"/>
        <v>-11000</v>
      </c>
    </row>
    <row r="149" spans="1:17" s="159" customFormat="1" ht="13.5">
      <c r="A149" s="201"/>
      <c r="B149" s="201">
        <v>6</v>
      </c>
      <c r="C149" s="167"/>
      <c r="D149" s="167">
        <v>12010</v>
      </c>
      <c r="E149" s="167" t="s">
        <v>475</v>
      </c>
      <c r="F149" s="173">
        <v>0</v>
      </c>
      <c r="G149" s="173">
        <v>14700</v>
      </c>
      <c r="H149" s="173">
        <v>0</v>
      </c>
      <c r="I149" s="173">
        <v>9604817.0899999999</v>
      </c>
      <c r="J149" s="173">
        <v>0</v>
      </c>
      <c r="K149" s="173">
        <v>0</v>
      </c>
      <c r="L149" s="173">
        <v>4075965.9899999993</v>
      </c>
      <c r="M149" s="173">
        <v>0</v>
      </c>
      <c r="N149" s="173">
        <v>0</v>
      </c>
      <c r="O149" s="236">
        <f t="shared" si="50"/>
        <v>-5528851.1000000006</v>
      </c>
      <c r="P149" s="236">
        <f t="shared" si="50"/>
        <v>0</v>
      </c>
      <c r="Q149" s="236">
        <f t="shared" si="50"/>
        <v>0</v>
      </c>
    </row>
    <row r="150" spans="1:17" s="159" customFormat="1" ht="13.5">
      <c r="A150" s="201"/>
      <c r="B150" s="201" t="s">
        <v>504</v>
      </c>
      <c r="C150" s="165" t="s">
        <v>178</v>
      </c>
      <c r="D150" s="165"/>
      <c r="E150" s="165" t="s">
        <v>179</v>
      </c>
      <c r="F150" s="171">
        <f>+F151+F152+F153+F154</f>
        <v>39029.980000000003</v>
      </c>
      <c r="G150" s="171">
        <f t="shared" ref="G150:Q150" si="55">+G151+G152+G153+G154</f>
        <v>0</v>
      </c>
      <c r="H150" s="171">
        <f t="shared" si="55"/>
        <v>0</v>
      </c>
      <c r="I150" s="171">
        <f t="shared" si="55"/>
        <v>113596.4</v>
      </c>
      <c r="J150" s="171">
        <f t="shared" si="55"/>
        <v>0</v>
      </c>
      <c r="K150" s="171">
        <f t="shared" si="55"/>
        <v>0</v>
      </c>
      <c r="L150" s="171">
        <f t="shared" si="55"/>
        <v>0</v>
      </c>
      <c r="M150" s="171">
        <f t="shared" si="55"/>
        <v>0</v>
      </c>
      <c r="N150" s="171">
        <f t="shared" si="55"/>
        <v>0</v>
      </c>
      <c r="O150" s="171">
        <f t="shared" si="55"/>
        <v>-113596.4</v>
      </c>
      <c r="P150" s="171">
        <f t="shared" si="55"/>
        <v>0</v>
      </c>
      <c r="Q150" s="171">
        <f t="shared" si="55"/>
        <v>0</v>
      </c>
    </row>
    <row r="151" spans="1:17" s="159" customFormat="1" ht="13.5">
      <c r="A151" s="201"/>
      <c r="B151" s="201">
        <v>6</v>
      </c>
      <c r="C151" s="167"/>
      <c r="D151" s="167" t="s">
        <v>22</v>
      </c>
      <c r="E151" s="167" t="s">
        <v>180</v>
      </c>
      <c r="F151" s="172">
        <v>39029.980000000003</v>
      </c>
      <c r="G151" s="173">
        <v>0</v>
      </c>
      <c r="H151" s="173">
        <v>0</v>
      </c>
      <c r="I151" s="173">
        <v>0</v>
      </c>
      <c r="J151" s="173">
        <v>0</v>
      </c>
      <c r="K151" s="173">
        <v>0</v>
      </c>
      <c r="L151" s="173">
        <v>0</v>
      </c>
      <c r="M151" s="173">
        <v>0</v>
      </c>
      <c r="N151" s="173">
        <v>0</v>
      </c>
      <c r="O151" s="236">
        <f t="shared" si="50"/>
        <v>0</v>
      </c>
      <c r="P151" s="236">
        <f t="shared" si="50"/>
        <v>0</v>
      </c>
      <c r="Q151" s="236">
        <f t="shared" si="50"/>
        <v>0</v>
      </c>
    </row>
    <row r="152" spans="1:17" s="159" customFormat="1" ht="13.5">
      <c r="A152" s="201"/>
      <c r="B152" s="201">
        <v>6</v>
      </c>
      <c r="C152" s="178"/>
      <c r="D152" s="167"/>
      <c r="E152" s="167" t="s">
        <v>437</v>
      </c>
      <c r="F152" s="173">
        <v>0</v>
      </c>
      <c r="G152" s="173">
        <v>0</v>
      </c>
      <c r="H152" s="173">
        <v>0</v>
      </c>
      <c r="I152" s="173">
        <v>0</v>
      </c>
      <c r="J152" s="173">
        <v>0</v>
      </c>
      <c r="K152" s="173">
        <v>0</v>
      </c>
      <c r="L152" s="173">
        <v>0</v>
      </c>
      <c r="M152" s="173">
        <v>0</v>
      </c>
      <c r="N152" s="173">
        <v>0</v>
      </c>
      <c r="O152" s="236">
        <f t="shared" si="50"/>
        <v>0</v>
      </c>
      <c r="P152" s="236">
        <f t="shared" si="50"/>
        <v>0</v>
      </c>
      <c r="Q152" s="236">
        <f t="shared" si="50"/>
        <v>0</v>
      </c>
    </row>
    <row r="153" spans="1:17" s="159" customFormat="1" ht="13.5">
      <c r="A153" s="201"/>
      <c r="B153" s="201">
        <v>6</v>
      </c>
      <c r="C153" s="178"/>
      <c r="D153" s="167"/>
      <c r="E153" s="167" t="s">
        <v>370</v>
      </c>
      <c r="F153" s="172">
        <v>0</v>
      </c>
      <c r="G153" s="173">
        <v>0</v>
      </c>
      <c r="H153" s="173">
        <v>0</v>
      </c>
      <c r="I153" s="173">
        <v>0</v>
      </c>
      <c r="J153" s="173">
        <v>0</v>
      </c>
      <c r="K153" s="173">
        <v>0</v>
      </c>
      <c r="L153" s="173">
        <v>0</v>
      </c>
      <c r="M153" s="173">
        <v>0</v>
      </c>
      <c r="N153" s="173">
        <v>0</v>
      </c>
      <c r="O153" s="236">
        <f t="shared" si="50"/>
        <v>0</v>
      </c>
      <c r="P153" s="236">
        <f t="shared" si="50"/>
        <v>0</v>
      </c>
      <c r="Q153" s="236">
        <f t="shared" si="50"/>
        <v>0</v>
      </c>
    </row>
    <row r="154" spans="1:17" s="159" customFormat="1" ht="13.5">
      <c r="A154" s="201"/>
      <c r="B154" s="201">
        <v>6</v>
      </c>
      <c r="C154" s="178"/>
      <c r="D154" s="167">
        <v>32001</v>
      </c>
      <c r="E154" s="167" t="s">
        <v>366</v>
      </c>
      <c r="F154" s="173">
        <v>0</v>
      </c>
      <c r="G154" s="173">
        <v>0</v>
      </c>
      <c r="H154" s="173">
        <v>0</v>
      </c>
      <c r="I154" s="173">
        <v>113596.4</v>
      </c>
      <c r="J154" s="173">
        <v>0</v>
      </c>
      <c r="K154" s="173">
        <v>0</v>
      </c>
      <c r="L154" s="173"/>
      <c r="M154" s="173"/>
      <c r="N154" s="173"/>
      <c r="O154" s="236">
        <f t="shared" si="50"/>
        <v>-113596.4</v>
      </c>
      <c r="P154" s="236">
        <f t="shared" si="50"/>
        <v>0</v>
      </c>
      <c r="Q154" s="236">
        <f t="shared" si="50"/>
        <v>0</v>
      </c>
    </row>
    <row r="155" spans="1:17" s="159" customFormat="1" ht="13.5">
      <c r="A155" s="201"/>
      <c r="B155" s="201" t="s">
        <v>504</v>
      </c>
      <c r="C155" s="165" t="s">
        <v>181</v>
      </c>
      <c r="D155" s="165"/>
      <c r="E155" s="165" t="s">
        <v>182</v>
      </c>
      <c r="F155" s="171">
        <f>+F156</f>
        <v>3332.25</v>
      </c>
      <c r="G155" s="171">
        <f t="shared" ref="G155:Q155" si="56">+G156</f>
        <v>0</v>
      </c>
      <c r="H155" s="171">
        <f t="shared" si="56"/>
        <v>6210</v>
      </c>
      <c r="I155" s="171">
        <f t="shared" si="56"/>
        <v>0</v>
      </c>
      <c r="J155" s="171">
        <f t="shared" si="56"/>
        <v>0</v>
      </c>
      <c r="K155" s="171">
        <f t="shared" si="56"/>
        <v>0</v>
      </c>
      <c r="L155" s="171">
        <f t="shared" si="56"/>
        <v>0</v>
      </c>
      <c r="M155" s="171">
        <f t="shared" si="56"/>
        <v>0</v>
      </c>
      <c r="N155" s="171">
        <f t="shared" si="56"/>
        <v>0</v>
      </c>
      <c r="O155" s="171">
        <f t="shared" si="56"/>
        <v>0</v>
      </c>
      <c r="P155" s="171">
        <f t="shared" si="56"/>
        <v>0</v>
      </c>
      <c r="Q155" s="171">
        <f t="shared" si="56"/>
        <v>0</v>
      </c>
    </row>
    <row r="156" spans="1:17" s="159" customFormat="1" ht="13.5">
      <c r="A156" s="201"/>
      <c r="B156" s="201">
        <v>5</v>
      </c>
      <c r="C156" s="178"/>
      <c r="D156" s="167">
        <v>31001</v>
      </c>
      <c r="E156" s="167" t="s">
        <v>445</v>
      </c>
      <c r="F156" s="172">
        <v>3332.25</v>
      </c>
      <c r="G156" s="173">
        <v>0</v>
      </c>
      <c r="H156" s="168">
        <v>6210</v>
      </c>
      <c r="I156" s="173">
        <v>0</v>
      </c>
      <c r="J156" s="173">
        <v>0</v>
      </c>
      <c r="K156" s="173">
        <v>0</v>
      </c>
      <c r="L156" s="173">
        <v>0</v>
      </c>
      <c r="M156" s="173">
        <v>0</v>
      </c>
      <c r="N156" s="173">
        <v>0</v>
      </c>
      <c r="O156" s="236">
        <f t="shared" si="50"/>
        <v>0</v>
      </c>
      <c r="P156" s="236">
        <f t="shared" si="50"/>
        <v>0</v>
      </c>
      <c r="Q156" s="236">
        <f t="shared" si="50"/>
        <v>0</v>
      </c>
    </row>
    <row r="157" spans="1:17" s="159" customFormat="1" ht="13.5">
      <c r="A157" s="201"/>
      <c r="B157" s="201" t="s">
        <v>504</v>
      </c>
      <c r="C157" s="165" t="s">
        <v>183</v>
      </c>
      <c r="D157" s="165"/>
      <c r="E157" s="165" t="s">
        <v>184</v>
      </c>
      <c r="F157" s="171">
        <f>+F158+F159+F160</f>
        <v>23900.6</v>
      </c>
      <c r="G157" s="171">
        <f t="shared" ref="G157:Q157" si="57">+G158+G159+G160</f>
        <v>192060.73</v>
      </c>
      <c r="H157" s="171">
        <f t="shared" si="57"/>
        <v>0</v>
      </c>
      <c r="I157" s="171">
        <f t="shared" si="57"/>
        <v>3399617.35</v>
      </c>
      <c r="J157" s="171">
        <f t="shared" si="57"/>
        <v>2421685.35</v>
      </c>
      <c r="K157" s="171">
        <f t="shared" si="57"/>
        <v>1479517.8</v>
      </c>
      <c r="L157" s="171">
        <f t="shared" si="57"/>
        <v>1479517.8</v>
      </c>
      <c r="M157" s="171">
        <f t="shared" si="57"/>
        <v>1479517.8</v>
      </c>
      <c r="N157" s="171">
        <f t="shared" si="57"/>
        <v>1479517.8</v>
      </c>
      <c r="O157" s="171">
        <f t="shared" si="57"/>
        <v>-1920099.5500000003</v>
      </c>
      <c r="P157" s="171">
        <f t="shared" si="57"/>
        <v>-942167.54999999993</v>
      </c>
      <c r="Q157" s="171">
        <f t="shared" si="57"/>
        <v>0</v>
      </c>
    </row>
    <row r="158" spans="1:17" s="159" customFormat="1" ht="13.5">
      <c r="A158" s="201"/>
      <c r="B158" s="201">
        <v>6</v>
      </c>
      <c r="C158" s="167"/>
      <c r="D158" s="167" t="s">
        <v>11</v>
      </c>
      <c r="E158" s="167" t="s">
        <v>185</v>
      </c>
      <c r="F158" s="173">
        <v>23900.6</v>
      </c>
      <c r="G158" s="173">
        <v>0</v>
      </c>
      <c r="H158" s="173">
        <v>0</v>
      </c>
      <c r="I158" s="173">
        <v>1479517.8</v>
      </c>
      <c r="J158" s="173">
        <v>1479517.8</v>
      </c>
      <c r="K158" s="173">
        <v>1479517.8</v>
      </c>
      <c r="L158" s="173">
        <v>1479517.8</v>
      </c>
      <c r="M158" s="173">
        <v>1479517.8</v>
      </c>
      <c r="N158" s="173">
        <v>1479517.8</v>
      </c>
      <c r="O158" s="236">
        <f t="shared" si="50"/>
        <v>0</v>
      </c>
      <c r="P158" s="236">
        <f t="shared" si="50"/>
        <v>0</v>
      </c>
      <c r="Q158" s="236">
        <f t="shared" si="50"/>
        <v>0</v>
      </c>
    </row>
    <row r="159" spans="1:17" s="159" customFormat="1" ht="13.5">
      <c r="A159" s="201"/>
      <c r="B159" s="201">
        <v>6</v>
      </c>
      <c r="C159" s="179"/>
      <c r="D159" s="167">
        <v>32001</v>
      </c>
      <c r="E159" s="167" t="s">
        <v>439</v>
      </c>
      <c r="F159" s="173">
        <v>0</v>
      </c>
      <c r="G159" s="173">
        <v>192060.73</v>
      </c>
      <c r="H159" s="173">
        <v>0</v>
      </c>
      <c r="I159" s="173">
        <v>1909623.4500000002</v>
      </c>
      <c r="J159" s="173">
        <v>841911.35</v>
      </c>
      <c r="K159" s="173">
        <v>0</v>
      </c>
      <c r="L159" s="173"/>
      <c r="M159" s="173"/>
      <c r="N159" s="173">
        <v>0</v>
      </c>
      <c r="O159" s="236">
        <f t="shared" si="50"/>
        <v>-1909623.4500000002</v>
      </c>
      <c r="P159" s="236">
        <f t="shared" si="50"/>
        <v>-841911.35</v>
      </c>
      <c r="Q159" s="236">
        <f t="shared" si="50"/>
        <v>0</v>
      </c>
    </row>
    <row r="160" spans="1:17" s="159" customFormat="1" ht="13.5">
      <c r="A160" s="201"/>
      <c r="B160" s="201">
        <v>6</v>
      </c>
      <c r="C160" s="179"/>
      <c r="D160" s="170">
        <v>32002</v>
      </c>
      <c r="E160" s="170" t="s">
        <v>471</v>
      </c>
      <c r="F160" s="173">
        <v>0</v>
      </c>
      <c r="G160" s="173">
        <v>0</v>
      </c>
      <c r="H160" s="173">
        <v>0</v>
      </c>
      <c r="I160" s="173">
        <v>10476.1</v>
      </c>
      <c r="J160" s="173">
        <v>100256.2</v>
      </c>
      <c r="K160" s="173">
        <v>0</v>
      </c>
      <c r="L160" s="173"/>
      <c r="M160" s="173"/>
      <c r="N160" s="173">
        <v>0</v>
      </c>
      <c r="O160" s="236">
        <f t="shared" si="50"/>
        <v>-10476.1</v>
      </c>
      <c r="P160" s="236">
        <f t="shared" si="50"/>
        <v>-100256.2</v>
      </c>
      <c r="Q160" s="236">
        <f t="shared" si="50"/>
        <v>0</v>
      </c>
    </row>
    <row r="161" spans="1:17" s="159" customFormat="1" ht="13.5">
      <c r="A161" s="201"/>
      <c r="B161" s="201" t="s">
        <v>504</v>
      </c>
      <c r="C161" s="165" t="s">
        <v>186</v>
      </c>
      <c r="D161" s="165"/>
      <c r="E161" s="165" t="s">
        <v>187</v>
      </c>
      <c r="F161" s="171">
        <f>+F162+F163+F164+F165+F166+F167+F168+F169</f>
        <v>46082.879999999997</v>
      </c>
      <c r="G161" s="171">
        <f t="shared" ref="G161:Q161" si="58">+G162+G163+G164+G165+G166+G167+G168+G169</f>
        <v>797058.27</v>
      </c>
      <c r="H161" s="171">
        <f t="shared" si="58"/>
        <v>0</v>
      </c>
      <c r="I161" s="171">
        <f t="shared" si="58"/>
        <v>2822399.9</v>
      </c>
      <c r="J161" s="171">
        <f t="shared" si="58"/>
        <v>354980.5</v>
      </c>
      <c r="K161" s="171">
        <f t="shared" si="58"/>
        <v>313508.5</v>
      </c>
      <c r="L161" s="171">
        <f t="shared" si="58"/>
        <v>138116.70000000001</v>
      </c>
      <c r="M161" s="171">
        <f t="shared" si="58"/>
        <v>0</v>
      </c>
      <c r="N161" s="171">
        <f t="shared" si="58"/>
        <v>0</v>
      </c>
      <c r="O161" s="171">
        <f t="shared" si="58"/>
        <v>-2684283.2000000002</v>
      </c>
      <c r="P161" s="171">
        <f t="shared" si="58"/>
        <v>-354980.5</v>
      </c>
      <c r="Q161" s="171">
        <f t="shared" si="58"/>
        <v>-313508.5</v>
      </c>
    </row>
    <row r="162" spans="1:17" s="159" customFormat="1" ht="13.5">
      <c r="A162" s="201"/>
      <c r="B162" s="201">
        <v>6</v>
      </c>
      <c r="C162" s="167"/>
      <c r="D162" s="167" t="s">
        <v>16</v>
      </c>
      <c r="E162" s="167" t="s">
        <v>188</v>
      </c>
      <c r="F162" s="173">
        <v>46082.879999999997</v>
      </c>
      <c r="G162" s="173">
        <v>201620.37</v>
      </c>
      <c r="H162" s="173">
        <v>0</v>
      </c>
      <c r="I162" s="173">
        <v>1151663.2</v>
      </c>
      <c r="J162" s="173">
        <v>0</v>
      </c>
      <c r="K162" s="173">
        <v>0</v>
      </c>
      <c r="L162" s="173">
        <v>138116.70000000001</v>
      </c>
      <c r="M162" s="173"/>
      <c r="N162" s="173"/>
      <c r="O162" s="236">
        <f t="shared" si="50"/>
        <v>-1013546.5</v>
      </c>
      <c r="P162" s="236">
        <f t="shared" si="50"/>
        <v>0</v>
      </c>
      <c r="Q162" s="236">
        <f t="shared" si="50"/>
        <v>0</v>
      </c>
    </row>
    <row r="163" spans="1:17" s="159" customFormat="1" ht="13.5">
      <c r="A163" s="201"/>
      <c r="B163" s="201">
        <v>6</v>
      </c>
      <c r="C163" s="167"/>
      <c r="D163" s="167" t="s">
        <v>18</v>
      </c>
      <c r="E163" s="167" t="s">
        <v>189</v>
      </c>
      <c r="F163" s="173">
        <v>0</v>
      </c>
      <c r="G163" s="173">
        <v>0</v>
      </c>
      <c r="H163" s="173">
        <v>0</v>
      </c>
      <c r="I163" s="173">
        <v>0</v>
      </c>
      <c r="J163" s="173">
        <v>0</v>
      </c>
      <c r="K163" s="173">
        <v>0</v>
      </c>
      <c r="L163" s="173">
        <v>0</v>
      </c>
      <c r="M163" s="173">
        <v>0</v>
      </c>
      <c r="N163" s="173">
        <v>0</v>
      </c>
      <c r="O163" s="236">
        <f t="shared" si="50"/>
        <v>0</v>
      </c>
      <c r="P163" s="236">
        <f t="shared" si="50"/>
        <v>0</v>
      </c>
      <c r="Q163" s="236">
        <f t="shared" si="50"/>
        <v>0</v>
      </c>
    </row>
    <row r="164" spans="1:17" s="159" customFormat="1" ht="13.5">
      <c r="A164" s="201">
        <v>10</v>
      </c>
      <c r="B164" s="201">
        <v>6</v>
      </c>
      <c r="C164" s="179"/>
      <c r="D164" s="167">
        <v>32006</v>
      </c>
      <c r="E164" s="167" t="s">
        <v>468</v>
      </c>
      <c r="F164" s="173">
        <v>0</v>
      </c>
      <c r="G164" s="173">
        <v>566290.30000000005</v>
      </c>
      <c r="H164" s="173">
        <v>0</v>
      </c>
      <c r="I164" s="173">
        <v>172808.4</v>
      </c>
      <c r="J164" s="173">
        <v>62182.400000000001</v>
      </c>
      <c r="K164" s="173">
        <v>62182.400000000001</v>
      </c>
      <c r="L164" s="173">
        <v>0</v>
      </c>
      <c r="M164" s="173">
        <v>0</v>
      </c>
      <c r="N164" s="173">
        <v>0</v>
      </c>
      <c r="O164" s="236">
        <f t="shared" si="50"/>
        <v>-172808.4</v>
      </c>
      <c r="P164" s="236">
        <f t="shared" si="50"/>
        <v>-62182.400000000001</v>
      </c>
      <c r="Q164" s="236">
        <f t="shared" si="50"/>
        <v>-62182.400000000001</v>
      </c>
    </row>
    <row r="165" spans="1:17" s="159" customFormat="1" ht="13.5">
      <c r="A165" s="201">
        <v>10</v>
      </c>
      <c r="B165" s="201">
        <v>6</v>
      </c>
      <c r="C165" s="178"/>
      <c r="D165" s="167">
        <v>32007</v>
      </c>
      <c r="E165" s="167" t="s">
        <v>348</v>
      </c>
      <c r="F165" s="173">
        <v>0</v>
      </c>
      <c r="G165" s="173">
        <v>29147.599999999999</v>
      </c>
      <c r="H165" s="173">
        <v>0</v>
      </c>
      <c r="I165" s="173">
        <v>1294696.3</v>
      </c>
      <c r="J165" s="173">
        <v>0</v>
      </c>
      <c r="K165" s="173">
        <v>0</v>
      </c>
      <c r="L165" s="173">
        <v>0</v>
      </c>
      <c r="M165" s="173">
        <v>0</v>
      </c>
      <c r="N165" s="173">
        <v>0</v>
      </c>
      <c r="O165" s="236">
        <f t="shared" si="50"/>
        <v>-1294696.3</v>
      </c>
      <c r="P165" s="236">
        <f t="shared" si="50"/>
        <v>0</v>
      </c>
      <c r="Q165" s="236">
        <f t="shared" si="50"/>
        <v>0</v>
      </c>
    </row>
    <row r="166" spans="1:17" s="159" customFormat="1" ht="13.5">
      <c r="A166" s="201">
        <v>10</v>
      </c>
      <c r="B166" s="201">
        <v>6</v>
      </c>
      <c r="C166" s="178" t="s">
        <v>417</v>
      </c>
      <c r="D166" s="170"/>
      <c r="E166" s="170" t="s">
        <v>349</v>
      </c>
      <c r="F166" s="173">
        <v>0</v>
      </c>
      <c r="G166" s="173">
        <v>0</v>
      </c>
      <c r="H166" s="173">
        <v>0</v>
      </c>
      <c r="I166" s="173">
        <v>202032</v>
      </c>
      <c r="J166" s="173">
        <v>292198.09999999998</v>
      </c>
      <c r="K166" s="173">
        <v>250726.1</v>
      </c>
      <c r="L166" s="173">
        <v>0</v>
      </c>
      <c r="M166" s="173">
        <v>0</v>
      </c>
      <c r="N166" s="173">
        <v>0</v>
      </c>
      <c r="O166" s="236">
        <f t="shared" si="50"/>
        <v>-202032</v>
      </c>
      <c r="P166" s="236">
        <f t="shared" si="50"/>
        <v>-292198.09999999998</v>
      </c>
      <c r="Q166" s="236">
        <f t="shared" si="50"/>
        <v>-250726.1</v>
      </c>
    </row>
    <row r="167" spans="1:17" s="159" customFormat="1" ht="13.5">
      <c r="A167" s="201">
        <v>10</v>
      </c>
      <c r="B167" s="201">
        <v>6</v>
      </c>
      <c r="C167" s="178" t="s">
        <v>417</v>
      </c>
      <c r="D167" s="170"/>
      <c r="E167" s="170" t="s">
        <v>350</v>
      </c>
      <c r="F167" s="173">
        <v>0</v>
      </c>
      <c r="G167" s="173">
        <v>0</v>
      </c>
      <c r="H167" s="173">
        <v>0</v>
      </c>
      <c r="I167" s="173">
        <v>1200</v>
      </c>
      <c r="J167" s="173">
        <v>600</v>
      </c>
      <c r="K167" s="173">
        <v>600</v>
      </c>
      <c r="L167" s="173">
        <v>0</v>
      </c>
      <c r="M167" s="173">
        <v>0</v>
      </c>
      <c r="N167" s="173">
        <v>0</v>
      </c>
      <c r="O167" s="236">
        <f t="shared" si="50"/>
        <v>-1200</v>
      </c>
      <c r="P167" s="236">
        <f t="shared" si="50"/>
        <v>-600</v>
      </c>
      <c r="Q167" s="236">
        <f t="shared" si="50"/>
        <v>-600</v>
      </c>
    </row>
    <row r="168" spans="1:17" s="159" customFormat="1" ht="13.5">
      <c r="A168" s="201"/>
      <c r="B168" s="201">
        <v>6</v>
      </c>
      <c r="C168" s="178"/>
      <c r="D168" s="167"/>
      <c r="E168" s="167" t="s">
        <v>408</v>
      </c>
      <c r="F168" s="173">
        <v>0</v>
      </c>
      <c r="G168" s="173">
        <v>0</v>
      </c>
      <c r="H168" s="173">
        <v>0</v>
      </c>
      <c r="I168" s="173">
        <v>0</v>
      </c>
      <c r="J168" s="173">
        <v>0</v>
      </c>
      <c r="K168" s="173">
        <v>0</v>
      </c>
      <c r="L168" s="173">
        <v>0</v>
      </c>
      <c r="M168" s="173">
        <v>0</v>
      </c>
      <c r="N168" s="173">
        <v>0</v>
      </c>
      <c r="O168" s="236">
        <f t="shared" si="50"/>
        <v>0</v>
      </c>
      <c r="P168" s="236">
        <f t="shared" si="50"/>
        <v>0</v>
      </c>
      <c r="Q168" s="236">
        <f t="shared" si="50"/>
        <v>0</v>
      </c>
    </row>
    <row r="169" spans="1:17" s="159" customFormat="1" ht="13.5">
      <c r="A169" s="201"/>
      <c r="B169" s="201">
        <v>6</v>
      </c>
      <c r="C169" s="178"/>
      <c r="D169" s="167"/>
      <c r="E169" s="167" t="s">
        <v>409</v>
      </c>
      <c r="F169" s="173">
        <v>0</v>
      </c>
      <c r="G169" s="173">
        <v>0</v>
      </c>
      <c r="H169" s="173">
        <v>0</v>
      </c>
      <c r="I169" s="173">
        <v>0</v>
      </c>
      <c r="J169" s="173">
        <v>0</v>
      </c>
      <c r="K169" s="173">
        <v>0</v>
      </c>
      <c r="L169" s="173">
        <v>0</v>
      </c>
      <c r="M169" s="173">
        <v>0</v>
      </c>
      <c r="N169" s="173">
        <v>0</v>
      </c>
      <c r="O169" s="236">
        <f t="shared" si="50"/>
        <v>0</v>
      </c>
      <c r="P169" s="236">
        <f t="shared" si="50"/>
        <v>0</v>
      </c>
      <c r="Q169" s="236">
        <f t="shared" si="50"/>
        <v>0</v>
      </c>
    </row>
    <row r="170" spans="1:17" s="159" customFormat="1" ht="13.5">
      <c r="A170" s="201"/>
      <c r="B170" s="201" t="s">
        <v>504</v>
      </c>
      <c r="C170" s="165" t="s">
        <v>190</v>
      </c>
      <c r="D170" s="165"/>
      <c r="E170" s="165" t="s">
        <v>191</v>
      </c>
      <c r="F170" s="171">
        <f>+F171+F172+F173+F174+F175+F176+F177+F178+F179+F180</f>
        <v>962651.41</v>
      </c>
      <c r="G170" s="171">
        <f t="shared" ref="G170:Q170" si="59">+G171+G172+G173+G174+G175+G176+G177+G178+G179+G180</f>
        <v>2697597.17</v>
      </c>
      <c r="H170" s="171">
        <f t="shared" si="59"/>
        <v>1057655.1000000001</v>
      </c>
      <c r="I170" s="171">
        <f t="shared" si="59"/>
        <v>17842634.500341807</v>
      </c>
      <c r="J170" s="171">
        <f t="shared" si="59"/>
        <v>17628648.419508472</v>
      </c>
      <c r="K170" s="171">
        <f t="shared" si="59"/>
        <v>17218697.389508475</v>
      </c>
      <c r="L170" s="171">
        <f t="shared" si="59"/>
        <v>10358556.001341805</v>
      </c>
      <c r="M170" s="171">
        <f t="shared" si="59"/>
        <v>482762.3313418054</v>
      </c>
      <c r="N170" s="171">
        <f t="shared" si="59"/>
        <v>482762.3313418054</v>
      </c>
      <c r="O170" s="171">
        <f t="shared" si="59"/>
        <v>-7484078.4989999998</v>
      </c>
      <c r="P170" s="171">
        <f t="shared" si="59"/>
        <v>-17145886.088166669</v>
      </c>
      <c r="Q170" s="171">
        <f t="shared" si="59"/>
        <v>-16735935.058166668</v>
      </c>
    </row>
    <row r="171" spans="1:17" s="159" customFormat="1" ht="13.5">
      <c r="A171" s="201"/>
      <c r="B171" s="201">
        <v>6</v>
      </c>
      <c r="C171" s="167"/>
      <c r="D171" s="167" t="s">
        <v>16</v>
      </c>
      <c r="E171" s="167" t="s">
        <v>192</v>
      </c>
      <c r="F171" s="166">
        <v>913811.41</v>
      </c>
      <c r="G171" s="173">
        <v>682510.62</v>
      </c>
      <c r="H171" s="173">
        <v>57655.1</v>
      </c>
      <c r="I171" s="173">
        <v>465716.2</v>
      </c>
      <c r="J171" s="173">
        <v>2541245.4144073343</v>
      </c>
      <c r="K171" s="173">
        <v>2541245.4144073343</v>
      </c>
      <c r="L171" s="173"/>
      <c r="M171" s="173"/>
      <c r="N171" s="173"/>
      <c r="O171" s="236">
        <f t="shared" si="50"/>
        <v>-465716.2</v>
      </c>
      <c r="P171" s="236">
        <f t="shared" si="50"/>
        <v>-2541245.4144073343</v>
      </c>
      <c r="Q171" s="236">
        <f t="shared" si="50"/>
        <v>-2541245.4144073343</v>
      </c>
    </row>
    <row r="172" spans="1:17" s="159" customFormat="1" ht="13.5">
      <c r="A172" s="201"/>
      <c r="B172" s="201">
        <v>6</v>
      </c>
      <c r="C172" s="167"/>
      <c r="D172" s="167">
        <v>32002</v>
      </c>
      <c r="E172" s="167" t="s">
        <v>446</v>
      </c>
      <c r="F172" s="173">
        <v>0</v>
      </c>
      <c r="G172" s="173">
        <v>72487.5</v>
      </c>
      <c r="H172" s="173">
        <v>0</v>
      </c>
      <c r="I172" s="173">
        <v>1033837.1813418054</v>
      </c>
      <c r="J172" s="173">
        <v>3468051.7551011387</v>
      </c>
      <c r="K172" s="173">
        <v>3468051.7551011387</v>
      </c>
      <c r="L172" s="173">
        <v>1033837.1813418054</v>
      </c>
      <c r="M172" s="173">
        <v>482762.3313418054</v>
      </c>
      <c r="N172" s="173">
        <v>482762.3313418054</v>
      </c>
      <c r="O172" s="236">
        <f t="shared" si="50"/>
        <v>0</v>
      </c>
      <c r="P172" s="236">
        <f t="shared" si="50"/>
        <v>-2985289.4237593333</v>
      </c>
      <c r="Q172" s="236">
        <f t="shared" si="50"/>
        <v>-2985289.4237593333</v>
      </c>
    </row>
    <row r="173" spans="1:17" s="159" customFormat="1" ht="13.5">
      <c r="A173" s="201"/>
      <c r="B173" s="201">
        <v>6</v>
      </c>
      <c r="C173" s="167"/>
      <c r="D173" s="167" t="s">
        <v>193</v>
      </c>
      <c r="E173" s="167" t="s">
        <v>194</v>
      </c>
      <c r="F173" s="172">
        <v>48840</v>
      </c>
      <c r="G173" s="173">
        <v>1121825.72</v>
      </c>
      <c r="H173" s="173">
        <v>1000000</v>
      </c>
      <c r="I173" s="173">
        <v>10809728.300000001</v>
      </c>
      <c r="J173" s="173">
        <v>7577943.4800000014</v>
      </c>
      <c r="K173" s="173">
        <v>11209400.220000001</v>
      </c>
      <c r="L173" s="173">
        <v>9324718.8200000003</v>
      </c>
      <c r="M173" s="173">
        <v>0</v>
      </c>
      <c r="N173" s="173">
        <v>0</v>
      </c>
      <c r="O173" s="236">
        <f t="shared" si="50"/>
        <v>-1485009.4800000004</v>
      </c>
      <c r="P173" s="236">
        <f t="shared" si="50"/>
        <v>-7577943.4800000014</v>
      </c>
      <c r="Q173" s="236">
        <f t="shared" si="50"/>
        <v>-11209400.220000001</v>
      </c>
    </row>
    <row r="174" spans="1:17" s="159" customFormat="1" ht="13.5">
      <c r="A174" s="201"/>
      <c r="B174" s="201">
        <v>6</v>
      </c>
      <c r="C174" s="179"/>
      <c r="D174" s="167">
        <v>32004</v>
      </c>
      <c r="E174" s="167" t="s">
        <v>448</v>
      </c>
      <c r="F174" s="173">
        <v>0</v>
      </c>
      <c r="G174" s="173">
        <v>605367.9</v>
      </c>
      <c r="H174" s="173">
        <v>0</v>
      </c>
      <c r="I174" s="173">
        <v>82210.3</v>
      </c>
      <c r="J174" s="173">
        <v>60000</v>
      </c>
      <c r="K174" s="173">
        <v>0</v>
      </c>
      <c r="L174" s="173"/>
      <c r="M174" s="173"/>
      <c r="N174" s="173">
        <v>0</v>
      </c>
      <c r="O174" s="236">
        <f t="shared" si="50"/>
        <v>-82210.3</v>
      </c>
      <c r="P174" s="236">
        <f t="shared" si="50"/>
        <v>-60000</v>
      </c>
      <c r="Q174" s="236">
        <f t="shared" si="50"/>
        <v>0</v>
      </c>
    </row>
    <row r="175" spans="1:17" s="159" customFormat="1" ht="13.5">
      <c r="A175" s="201"/>
      <c r="B175" s="201">
        <v>6</v>
      </c>
      <c r="C175" s="178"/>
      <c r="D175" s="167">
        <v>32005</v>
      </c>
      <c r="E175" s="167" t="s">
        <v>441</v>
      </c>
      <c r="F175" s="173">
        <v>0</v>
      </c>
      <c r="G175" s="173">
        <v>44131.43</v>
      </c>
      <c r="H175" s="173">
        <v>0</v>
      </c>
      <c r="I175" s="173">
        <v>0</v>
      </c>
      <c r="J175" s="173">
        <v>0</v>
      </c>
      <c r="K175" s="173">
        <v>0</v>
      </c>
      <c r="L175" s="173">
        <v>0</v>
      </c>
      <c r="M175" s="173">
        <v>0</v>
      </c>
      <c r="N175" s="173">
        <v>0</v>
      </c>
      <c r="O175" s="236">
        <f t="shared" si="50"/>
        <v>0</v>
      </c>
      <c r="P175" s="236">
        <f t="shared" si="50"/>
        <v>0</v>
      </c>
      <c r="Q175" s="236">
        <f t="shared" si="50"/>
        <v>0</v>
      </c>
    </row>
    <row r="176" spans="1:17" s="159" customFormat="1" ht="13.5">
      <c r="A176" s="201"/>
      <c r="B176" s="201">
        <v>6</v>
      </c>
      <c r="C176" s="178"/>
      <c r="D176" s="167">
        <v>32007</v>
      </c>
      <c r="E176" s="167" t="s">
        <v>442</v>
      </c>
      <c r="F176" s="173">
        <v>0</v>
      </c>
      <c r="G176" s="173">
        <v>48952</v>
      </c>
      <c r="H176" s="173">
        <v>0</v>
      </c>
      <c r="I176" s="173">
        <v>4605</v>
      </c>
      <c r="J176" s="173">
        <v>2353257.77</v>
      </c>
      <c r="K176" s="173">
        <v>0</v>
      </c>
      <c r="L176" s="173"/>
      <c r="M176" s="173"/>
      <c r="N176" s="173">
        <v>0</v>
      </c>
      <c r="O176" s="236">
        <f t="shared" si="50"/>
        <v>-4605</v>
      </c>
      <c r="P176" s="236">
        <f t="shared" si="50"/>
        <v>-2353257.77</v>
      </c>
      <c r="Q176" s="236">
        <f t="shared" si="50"/>
        <v>0</v>
      </c>
    </row>
    <row r="177" spans="1:17" s="159" customFormat="1" ht="13.5">
      <c r="A177" s="201"/>
      <c r="B177" s="201">
        <v>6</v>
      </c>
      <c r="C177" s="178"/>
      <c r="D177" s="167">
        <v>32009</v>
      </c>
      <c r="E177" s="167" t="s">
        <v>447</v>
      </c>
      <c r="F177" s="173">
        <v>0</v>
      </c>
      <c r="G177" s="173">
        <v>122322</v>
      </c>
      <c r="H177" s="173">
        <v>0</v>
      </c>
      <c r="I177" s="173">
        <v>4226226.5999999996</v>
      </c>
      <c r="J177" s="173">
        <v>0</v>
      </c>
      <c r="K177" s="173">
        <v>0</v>
      </c>
      <c r="L177" s="173"/>
      <c r="M177" s="173">
        <v>0</v>
      </c>
      <c r="N177" s="173">
        <v>0</v>
      </c>
      <c r="O177" s="236">
        <f t="shared" si="50"/>
        <v>-4226226.5999999996</v>
      </c>
      <c r="P177" s="236">
        <f t="shared" si="50"/>
        <v>0</v>
      </c>
      <c r="Q177" s="236">
        <f t="shared" si="50"/>
        <v>0</v>
      </c>
    </row>
    <row r="178" spans="1:17" s="159" customFormat="1" ht="13.5">
      <c r="A178" s="201">
        <v>10</v>
      </c>
      <c r="B178" s="201">
        <v>6</v>
      </c>
      <c r="C178" s="178" t="s">
        <v>417</v>
      </c>
      <c r="D178" s="167"/>
      <c r="E178" s="167" t="s">
        <v>438</v>
      </c>
      <c r="F178" s="173">
        <v>0</v>
      </c>
      <c r="G178" s="173">
        <v>0</v>
      </c>
      <c r="H178" s="173">
        <v>0</v>
      </c>
      <c r="I178" s="173">
        <v>187310.91899999999</v>
      </c>
      <c r="J178" s="173">
        <v>0</v>
      </c>
      <c r="K178" s="173">
        <v>0</v>
      </c>
      <c r="L178" s="173">
        <v>0</v>
      </c>
      <c r="M178" s="173">
        <v>0</v>
      </c>
      <c r="N178" s="173">
        <v>0</v>
      </c>
      <c r="O178" s="236">
        <f t="shared" si="50"/>
        <v>-187310.91899999999</v>
      </c>
      <c r="P178" s="236">
        <f t="shared" si="50"/>
        <v>0</v>
      </c>
      <c r="Q178" s="236">
        <f t="shared" si="50"/>
        <v>0</v>
      </c>
    </row>
    <row r="179" spans="1:17" s="159" customFormat="1" ht="13.5">
      <c r="A179" s="201">
        <v>10</v>
      </c>
      <c r="B179" s="201">
        <v>6</v>
      </c>
      <c r="C179" s="178" t="s">
        <v>417</v>
      </c>
      <c r="D179" s="196"/>
      <c r="E179" s="167" t="s">
        <v>477</v>
      </c>
      <c r="F179" s="173">
        <v>0</v>
      </c>
      <c r="G179" s="173">
        <v>0</v>
      </c>
      <c r="H179" s="173">
        <v>0</v>
      </c>
      <c r="I179" s="173">
        <v>233000</v>
      </c>
      <c r="J179" s="173">
        <v>128150</v>
      </c>
      <c r="K179" s="173">
        <v>0</v>
      </c>
      <c r="L179" s="173">
        <v>0</v>
      </c>
      <c r="M179" s="173">
        <v>0</v>
      </c>
      <c r="N179" s="173">
        <v>0</v>
      </c>
      <c r="O179" s="236">
        <f t="shared" si="50"/>
        <v>-233000</v>
      </c>
      <c r="P179" s="236">
        <f t="shared" si="50"/>
        <v>-128150</v>
      </c>
      <c r="Q179" s="236">
        <f t="shared" si="50"/>
        <v>0</v>
      </c>
    </row>
    <row r="180" spans="1:17" s="159" customFormat="1" ht="13.5">
      <c r="A180" s="201">
        <v>10</v>
      </c>
      <c r="B180" s="201">
        <v>6</v>
      </c>
      <c r="C180" s="178" t="s">
        <v>417</v>
      </c>
      <c r="D180" s="196"/>
      <c r="E180" s="167" t="s">
        <v>476</v>
      </c>
      <c r="F180" s="172">
        <v>0</v>
      </c>
      <c r="G180" s="173">
        <v>0</v>
      </c>
      <c r="H180" s="173">
        <v>0</v>
      </c>
      <c r="I180" s="173">
        <v>800000</v>
      </c>
      <c r="J180" s="173">
        <v>1500000</v>
      </c>
      <c r="K180" s="173">
        <v>0</v>
      </c>
      <c r="L180" s="173">
        <v>0</v>
      </c>
      <c r="M180" s="173">
        <v>0</v>
      </c>
      <c r="N180" s="173">
        <v>0</v>
      </c>
      <c r="O180" s="236">
        <f t="shared" si="50"/>
        <v>-800000</v>
      </c>
      <c r="P180" s="236">
        <f t="shared" si="50"/>
        <v>-1500000</v>
      </c>
      <c r="Q180" s="236">
        <f t="shared" si="50"/>
        <v>0</v>
      </c>
    </row>
    <row r="181" spans="1:17" s="159" customFormat="1" ht="13.5">
      <c r="A181" s="201"/>
      <c r="B181" s="201" t="s">
        <v>504</v>
      </c>
      <c r="C181" s="165" t="s">
        <v>198</v>
      </c>
      <c r="D181" s="165"/>
      <c r="E181" s="165" t="s">
        <v>199</v>
      </c>
      <c r="F181" s="171">
        <f>+F182</f>
        <v>0</v>
      </c>
      <c r="G181" s="171">
        <f t="shared" ref="G181:Q181" si="60">+G182</f>
        <v>0</v>
      </c>
      <c r="H181" s="171">
        <f t="shared" si="60"/>
        <v>0</v>
      </c>
      <c r="I181" s="171">
        <f t="shared" si="60"/>
        <v>0</v>
      </c>
      <c r="J181" s="171">
        <f t="shared" si="60"/>
        <v>0</v>
      </c>
      <c r="K181" s="171">
        <f t="shared" si="60"/>
        <v>0</v>
      </c>
      <c r="L181" s="171">
        <f t="shared" si="60"/>
        <v>0</v>
      </c>
      <c r="M181" s="171">
        <f t="shared" si="60"/>
        <v>0</v>
      </c>
      <c r="N181" s="171">
        <f t="shared" si="60"/>
        <v>0</v>
      </c>
      <c r="O181" s="171">
        <f t="shared" si="60"/>
        <v>0</v>
      </c>
      <c r="P181" s="171">
        <f t="shared" si="60"/>
        <v>0</v>
      </c>
      <c r="Q181" s="171">
        <f t="shared" si="60"/>
        <v>0</v>
      </c>
    </row>
    <row r="182" spans="1:17" s="159" customFormat="1" ht="13.5">
      <c r="A182" s="201"/>
      <c r="B182" s="201">
        <v>6</v>
      </c>
      <c r="C182" s="178"/>
      <c r="D182" s="167">
        <v>32001</v>
      </c>
      <c r="E182" s="167" t="s">
        <v>440</v>
      </c>
      <c r="F182" s="173">
        <v>0</v>
      </c>
      <c r="G182" s="173">
        <v>0</v>
      </c>
      <c r="H182" s="173">
        <v>0</v>
      </c>
      <c r="I182" s="173">
        <v>0</v>
      </c>
      <c r="J182" s="173">
        <v>0</v>
      </c>
      <c r="K182" s="173">
        <v>0</v>
      </c>
      <c r="L182" s="173">
        <v>0</v>
      </c>
      <c r="M182" s="173">
        <v>0</v>
      </c>
      <c r="N182" s="173">
        <v>0</v>
      </c>
      <c r="O182" s="236">
        <f t="shared" si="50"/>
        <v>0</v>
      </c>
      <c r="P182" s="236">
        <f t="shared" si="50"/>
        <v>0</v>
      </c>
      <c r="Q182" s="236">
        <f t="shared" si="50"/>
        <v>0</v>
      </c>
    </row>
    <row r="183" spans="1:17" s="159" customFormat="1" ht="13.5">
      <c r="A183" s="201"/>
      <c r="B183" s="201" t="s">
        <v>504</v>
      </c>
      <c r="C183" s="165" t="s">
        <v>200</v>
      </c>
      <c r="D183" s="165"/>
      <c r="E183" s="165" t="s">
        <v>201</v>
      </c>
      <c r="F183" s="171">
        <f>+F184</f>
        <v>0</v>
      </c>
      <c r="G183" s="171">
        <f t="shared" ref="G183:Q183" si="61">+G184</f>
        <v>2400</v>
      </c>
      <c r="H183" s="171">
        <f t="shared" si="61"/>
        <v>0</v>
      </c>
      <c r="I183" s="171">
        <f t="shared" si="61"/>
        <v>0</v>
      </c>
      <c r="J183" s="171">
        <f t="shared" si="61"/>
        <v>309552.09999999998</v>
      </c>
      <c r="K183" s="171">
        <f t="shared" si="61"/>
        <v>0</v>
      </c>
      <c r="L183" s="171">
        <f t="shared" si="61"/>
        <v>0</v>
      </c>
      <c r="M183" s="171">
        <f t="shared" si="61"/>
        <v>0</v>
      </c>
      <c r="N183" s="171">
        <f t="shared" si="61"/>
        <v>0</v>
      </c>
      <c r="O183" s="171">
        <f t="shared" si="61"/>
        <v>0</v>
      </c>
      <c r="P183" s="171">
        <f t="shared" si="61"/>
        <v>-309552.09999999998</v>
      </c>
      <c r="Q183" s="171">
        <f t="shared" si="61"/>
        <v>0</v>
      </c>
    </row>
    <row r="184" spans="1:17" s="159" customFormat="1" ht="13.5">
      <c r="A184" s="201"/>
      <c r="B184" s="201">
        <v>6</v>
      </c>
      <c r="C184" s="167"/>
      <c r="D184" s="167">
        <v>12001</v>
      </c>
      <c r="E184" s="167" t="s">
        <v>367</v>
      </c>
      <c r="F184" s="173">
        <v>0</v>
      </c>
      <c r="G184" s="173">
        <v>2400</v>
      </c>
      <c r="H184" s="173">
        <v>0</v>
      </c>
      <c r="I184" s="173">
        <v>0</v>
      </c>
      <c r="J184" s="173">
        <v>309552.09999999998</v>
      </c>
      <c r="K184" s="173">
        <v>0</v>
      </c>
      <c r="L184" s="173">
        <v>0</v>
      </c>
      <c r="M184" s="173"/>
      <c r="N184" s="173">
        <v>0</v>
      </c>
      <c r="O184" s="236">
        <f t="shared" si="50"/>
        <v>0</v>
      </c>
      <c r="P184" s="236">
        <f t="shared" si="50"/>
        <v>-309552.09999999998</v>
      </c>
      <c r="Q184" s="236">
        <f t="shared" si="50"/>
        <v>0</v>
      </c>
    </row>
    <row r="185" spans="1:17" s="159" customFormat="1" ht="13.5">
      <c r="A185" s="201"/>
      <c r="B185" s="201" t="s">
        <v>504</v>
      </c>
      <c r="C185" s="165" t="s">
        <v>202</v>
      </c>
      <c r="D185" s="165"/>
      <c r="E185" s="165" t="s">
        <v>203</v>
      </c>
      <c r="F185" s="171">
        <f>+F186</f>
        <v>10153.700000000001</v>
      </c>
      <c r="G185" s="171">
        <f t="shared" ref="G185:Q185" si="62">+G186</f>
        <v>11522.8</v>
      </c>
      <c r="H185" s="171">
        <f t="shared" si="62"/>
        <v>10000</v>
      </c>
      <c r="I185" s="171">
        <f t="shared" si="62"/>
        <v>15000</v>
      </c>
      <c r="J185" s="171">
        <f t="shared" si="62"/>
        <v>15000</v>
      </c>
      <c r="K185" s="171">
        <f t="shared" si="62"/>
        <v>15000</v>
      </c>
      <c r="L185" s="171">
        <f t="shared" si="62"/>
        <v>10000</v>
      </c>
      <c r="M185" s="171">
        <f t="shared" si="62"/>
        <v>10000</v>
      </c>
      <c r="N185" s="171">
        <f t="shared" si="62"/>
        <v>10000</v>
      </c>
      <c r="O185" s="171">
        <f t="shared" si="62"/>
        <v>-5000</v>
      </c>
      <c r="P185" s="171">
        <f t="shared" si="62"/>
        <v>-5000</v>
      </c>
      <c r="Q185" s="171">
        <f t="shared" si="62"/>
        <v>-5000</v>
      </c>
    </row>
    <row r="186" spans="1:17" s="159" customFormat="1" ht="13.5">
      <c r="A186" s="201"/>
      <c r="B186" s="201">
        <v>6</v>
      </c>
      <c r="C186" s="167"/>
      <c r="D186" s="167" t="s">
        <v>10</v>
      </c>
      <c r="E186" s="167" t="s">
        <v>204</v>
      </c>
      <c r="F186" s="172">
        <v>10153.700000000001</v>
      </c>
      <c r="G186" s="173">
        <v>11522.8</v>
      </c>
      <c r="H186" s="173">
        <v>10000</v>
      </c>
      <c r="I186" s="173">
        <v>15000</v>
      </c>
      <c r="J186" s="173">
        <v>15000</v>
      </c>
      <c r="K186" s="173">
        <v>15000</v>
      </c>
      <c r="L186" s="173">
        <v>10000</v>
      </c>
      <c r="M186" s="173">
        <v>10000</v>
      </c>
      <c r="N186" s="173">
        <v>10000</v>
      </c>
      <c r="O186" s="236">
        <f t="shared" si="50"/>
        <v>-5000</v>
      </c>
      <c r="P186" s="236">
        <f t="shared" si="50"/>
        <v>-5000</v>
      </c>
      <c r="Q186" s="236">
        <f t="shared" si="50"/>
        <v>-5000</v>
      </c>
    </row>
    <row r="187" spans="1:17" s="159" customFormat="1" ht="13.5">
      <c r="A187" s="201"/>
      <c r="B187" s="163" t="s">
        <v>434</v>
      </c>
      <c r="C187" s="163" t="s">
        <v>434</v>
      </c>
      <c r="D187" s="163"/>
      <c r="E187" s="164" t="s">
        <v>205</v>
      </c>
      <c r="F187" s="180">
        <f>+F188+F191</f>
        <v>78745362.129999995</v>
      </c>
      <c r="G187" s="180">
        <f t="shared" ref="G187:Q187" si="63">+G188+G191</f>
        <v>140390907.77000001</v>
      </c>
      <c r="H187" s="180">
        <f t="shared" si="63"/>
        <v>88369623.799999997</v>
      </c>
      <c r="I187" s="180">
        <f t="shared" si="63"/>
        <v>97903644.400000006</v>
      </c>
      <c r="J187" s="180">
        <f t="shared" si="63"/>
        <v>98972371.099999994</v>
      </c>
      <c r="K187" s="180">
        <f t="shared" si="63"/>
        <v>98972371.099999994</v>
      </c>
      <c r="L187" s="180">
        <f t="shared" si="63"/>
        <v>0</v>
      </c>
      <c r="M187" s="180">
        <f t="shared" si="63"/>
        <v>0</v>
      </c>
      <c r="N187" s="180">
        <f t="shared" si="63"/>
        <v>0</v>
      </c>
      <c r="O187" s="180">
        <f t="shared" si="63"/>
        <v>-97903644.400000006</v>
      </c>
      <c r="P187" s="180">
        <f t="shared" si="63"/>
        <v>-98972371.099999994</v>
      </c>
      <c r="Q187" s="180">
        <f t="shared" si="63"/>
        <v>-98972371.099999994</v>
      </c>
    </row>
    <row r="188" spans="1:17" s="159" customFormat="1" ht="13.5">
      <c r="A188" s="208"/>
      <c r="B188" s="201" t="s">
        <v>504</v>
      </c>
      <c r="C188" s="165" t="s">
        <v>206</v>
      </c>
      <c r="D188" s="165"/>
      <c r="E188" s="165" t="s">
        <v>207</v>
      </c>
      <c r="F188" s="181">
        <f>+F189+F190</f>
        <v>78594320.810000002</v>
      </c>
      <c r="G188" s="181">
        <f t="shared" ref="G188:Q188" si="64">+G189+G190</f>
        <v>140264594.37</v>
      </c>
      <c r="H188" s="181">
        <f t="shared" si="64"/>
        <v>87239823.799999997</v>
      </c>
      <c r="I188" s="181">
        <f t="shared" si="64"/>
        <v>96773844.400000006</v>
      </c>
      <c r="J188" s="181">
        <f t="shared" si="64"/>
        <v>97842571.099999994</v>
      </c>
      <c r="K188" s="181">
        <f t="shared" si="64"/>
        <v>97842571.099999994</v>
      </c>
      <c r="L188" s="181">
        <f t="shared" si="64"/>
        <v>0</v>
      </c>
      <c r="M188" s="181">
        <f t="shared" si="64"/>
        <v>0</v>
      </c>
      <c r="N188" s="181">
        <f t="shared" si="64"/>
        <v>0</v>
      </c>
      <c r="O188" s="181">
        <f t="shared" si="64"/>
        <v>-96773844.400000006</v>
      </c>
      <c r="P188" s="181">
        <f t="shared" si="64"/>
        <v>-97842571.099999994</v>
      </c>
      <c r="Q188" s="181">
        <f t="shared" si="64"/>
        <v>-97842571.099999994</v>
      </c>
    </row>
    <row r="189" spans="1:17" s="159" customFormat="1" ht="13.5">
      <c r="A189" s="201"/>
      <c r="B189" s="208">
        <v>6.1</v>
      </c>
      <c r="C189" s="175"/>
      <c r="D189" s="175" t="s">
        <v>4</v>
      </c>
      <c r="E189" s="175" t="s">
        <v>208</v>
      </c>
      <c r="F189" s="182">
        <v>78594320.810000002</v>
      </c>
      <c r="G189" s="173">
        <v>140264594.37</v>
      </c>
      <c r="H189" s="173">
        <v>87239823.799999997</v>
      </c>
      <c r="I189" s="173">
        <v>96773844.400000006</v>
      </c>
      <c r="J189" s="173">
        <v>97842571.099999994</v>
      </c>
      <c r="K189" s="173">
        <v>97842571.099999994</v>
      </c>
      <c r="L189" s="173">
        <v>0</v>
      </c>
      <c r="M189" s="173">
        <v>0</v>
      </c>
      <c r="N189" s="173">
        <v>0</v>
      </c>
      <c r="O189" s="236">
        <f t="shared" si="50"/>
        <v>-96773844.400000006</v>
      </c>
      <c r="P189" s="236">
        <f t="shared" si="50"/>
        <v>-97842571.099999994</v>
      </c>
      <c r="Q189" s="236">
        <f t="shared" si="50"/>
        <v>-97842571.099999994</v>
      </c>
    </row>
    <row r="190" spans="1:17" s="159" customFormat="1" ht="13.5">
      <c r="A190" s="201"/>
      <c r="B190" s="201">
        <v>5.0999999999999996</v>
      </c>
      <c r="C190" s="245"/>
      <c r="D190" s="167">
        <v>31001</v>
      </c>
      <c r="E190" s="175" t="s">
        <v>208</v>
      </c>
      <c r="F190" s="173">
        <v>0</v>
      </c>
      <c r="G190" s="173">
        <v>0</v>
      </c>
      <c r="H190" s="173">
        <v>0</v>
      </c>
      <c r="I190" s="173">
        <v>0</v>
      </c>
      <c r="J190" s="173">
        <v>0</v>
      </c>
      <c r="K190" s="173">
        <v>0</v>
      </c>
      <c r="L190" s="173">
        <v>0</v>
      </c>
      <c r="M190" s="173">
        <v>0</v>
      </c>
      <c r="N190" s="173">
        <v>0</v>
      </c>
      <c r="O190" s="236">
        <f t="shared" si="50"/>
        <v>0</v>
      </c>
      <c r="P190" s="236">
        <f t="shared" si="50"/>
        <v>0</v>
      </c>
      <c r="Q190" s="236">
        <f t="shared" si="50"/>
        <v>0</v>
      </c>
    </row>
    <row r="191" spans="1:17" s="159" customFormat="1" ht="13.5">
      <c r="A191" s="201"/>
      <c r="B191" s="201" t="s">
        <v>504</v>
      </c>
      <c r="C191" s="165" t="s">
        <v>210</v>
      </c>
      <c r="D191" s="165"/>
      <c r="E191" s="165" t="s">
        <v>211</v>
      </c>
      <c r="F191" s="171">
        <f>+F192</f>
        <v>151041.32</v>
      </c>
      <c r="G191" s="171">
        <f t="shared" ref="G191:Q191" si="65">+G192</f>
        <v>126313.4</v>
      </c>
      <c r="H191" s="171">
        <f t="shared" si="65"/>
        <v>1129800</v>
      </c>
      <c r="I191" s="171">
        <f t="shared" si="65"/>
        <v>1129800</v>
      </c>
      <c r="J191" s="171">
        <f t="shared" si="65"/>
        <v>1129800</v>
      </c>
      <c r="K191" s="171">
        <f t="shared" si="65"/>
        <v>1129800</v>
      </c>
      <c r="L191" s="171">
        <f t="shared" si="65"/>
        <v>0</v>
      </c>
      <c r="M191" s="171">
        <f t="shared" si="65"/>
        <v>0</v>
      </c>
      <c r="N191" s="171">
        <f t="shared" si="65"/>
        <v>0</v>
      </c>
      <c r="O191" s="171">
        <f t="shared" si="65"/>
        <v>-1129800</v>
      </c>
      <c r="P191" s="171">
        <f t="shared" si="65"/>
        <v>-1129800</v>
      </c>
      <c r="Q191" s="171">
        <f t="shared" si="65"/>
        <v>-1129800</v>
      </c>
    </row>
    <row r="192" spans="1:17" s="159" customFormat="1" ht="13.5">
      <c r="A192" s="208"/>
      <c r="B192" s="201">
        <v>6</v>
      </c>
      <c r="C192" s="167"/>
      <c r="D192" s="167" t="s">
        <v>4</v>
      </c>
      <c r="E192" s="167" t="s">
        <v>212</v>
      </c>
      <c r="F192" s="172">
        <v>151041.32</v>
      </c>
      <c r="G192" s="173">
        <v>126313.4</v>
      </c>
      <c r="H192" s="173">
        <v>1129800</v>
      </c>
      <c r="I192" s="173">
        <v>1129800</v>
      </c>
      <c r="J192" s="173">
        <v>1129800</v>
      </c>
      <c r="K192" s="173">
        <v>1129800</v>
      </c>
      <c r="L192" s="173">
        <v>0</v>
      </c>
      <c r="M192" s="173">
        <v>0</v>
      </c>
      <c r="N192" s="173">
        <v>0</v>
      </c>
      <c r="O192" s="236">
        <f t="shared" si="50"/>
        <v>-1129800</v>
      </c>
      <c r="P192" s="236">
        <f t="shared" si="50"/>
        <v>-1129800</v>
      </c>
      <c r="Q192" s="236">
        <f t="shared" si="50"/>
        <v>-1129800</v>
      </c>
    </row>
    <row r="193" spans="1:17" s="159" customFormat="1" ht="13.5">
      <c r="A193" s="201"/>
      <c r="B193" s="163" t="s">
        <v>434</v>
      </c>
      <c r="C193" s="163" t="s">
        <v>434</v>
      </c>
      <c r="D193" s="163"/>
      <c r="E193" s="164" t="s">
        <v>213</v>
      </c>
      <c r="F193" s="169">
        <f>+F194+F196+F198</f>
        <v>0</v>
      </c>
      <c r="G193" s="169">
        <f t="shared" ref="G193:Q193" si="66">+G194+G196+G198</f>
        <v>296218.74</v>
      </c>
      <c r="H193" s="169">
        <f t="shared" si="66"/>
        <v>1290614.2</v>
      </c>
      <c r="I193" s="169">
        <f t="shared" si="66"/>
        <v>317985.59999999998</v>
      </c>
      <c r="J193" s="169">
        <f t="shared" si="66"/>
        <v>4510</v>
      </c>
      <c r="K193" s="169">
        <f t="shared" si="66"/>
        <v>6110</v>
      </c>
      <c r="L193" s="169">
        <f t="shared" si="66"/>
        <v>311875.59999999998</v>
      </c>
      <c r="M193" s="169">
        <f t="shared" si="66"/>
        <v>0</v>
      </c>
      <c r="N193" s="169">
        <f t="shared" si="66"/>
        <v>0</v>
      </c>
      <c r="O193" s="169">
        <f t="shared" si="66"/>
        <v>-6110</v>
      </c>
      <c r="P193" s="169">
        <f t="shared" si="66"/>
        <v>-4510</v>
      </c>
      <c r="Q193" s="169">
        <f t="shared" si="66"/>
        <v>-6110</v>
      </c>
    </row>
    <row r="194" spans="1:17" s="159" customFormat="1" ht="13.5">
      <c r="A194" s="201"/>
      <c r="B194" s="201" t="s">
        <v>504</v>
      </c>
      <c r="C194" s="165" t="s">
        <v>214</v>
      </c>
      <c r="D194" s="165"/>
      <c r="E194" s="165" t="s">
        <v>215</v>
      </c>
      <c r="F194" s="171">
        <f>+F195</f>
        <v>0</v>
      </c>
      <c r="G194" s="171">
        <f t="shared" ref="G194:Q194" si="67">+G195</f>
        <v>291855.74</v>
      </c>
      <c r="H194" s="171">
        <f t="shared" si="67"/>
        <v>1290614.2</v>
      </c>
      <c r="I194" s="171">
        <f t="shared" si="67"/>
        <v>311875.59999999998</v>
      </c>
      <c r="J194" s="171">
        <f t="shared" si="67"/>
        <v>0</v>
      </c>
      <c r="K194" s="171">
        <f t="shared" si="67"/>
        <v>0</v>
      </c>
      <c r="L194" s="171">
        <f t="shared" si="67"/>
        <v>311875.59999999998</v>
      </c>
      <c r="M194" s="171">
        <f t="shared" si="67"/>
        <v>0</v>
      </c>
      <c r="N194" s="171">
        <f t="shared" si="67"/>
        <v>0</v>
      </c>
      <c r="O194" s="171">
        <f t="shared" si="67"/>
        <v>0</v>
      </c>
      <c r="P194" s="171">
        <f t="shared" si="67"/>
        <v>0</v>
      </c>
      <c r="Q194" s="171">
        <f t="shared" si="67"/>
        <v>0</v>
      </c>
    </row>
    <row r="195" spans="1:17" s="159" customFormat="1" ht="13.5">
      <c r="A195" s="201"/>
      <c r="B195" s="201">
        <v>6</v>
      </c>
      <c r="C195" s="167"/>
      <c r="D195" s="167" t="s">
        <v>72</v>
      </c>
      <c r="E195" s="167" t="s">
        <v>216</v>
      </c>
      <c r="F195" s="173">
        <v>0</v>
      </c>
      <c r="G195" s="173">
        <v>291855.74</v>
      </c>
      <c r="H195" s="173">
        <v>1290614.2</v>
      </c>
      <c r="I195" s="173">
        <v>311875.59999999998</v>
      </c>
      <c r="J195" s="173">
        <v>0</v>
      </c>
      <c r="K195" s="173">
        <v>0</v>
      </c>
      <c r="L195" s="173">
        <v>311875.59999999998</v>
      </c>
      <c r="M195" s="173"/>
      <c r="N195" s="173"/>
      <c r="O195" s="236">
        <f t="shared" si="50"/>
        <v>0</v>
      </c>
      <c r="P195" s="236">
        <f t="shared" si="50"/>
        <v>0</v>
      </c>
      <c r="Q195" s="236">
        <f t="shared" si="50"/>
        <v>0</v>
      </c>
    </row>
    <row r="196" spans="1:17" s="159" customFormat="1" ht="13.5">
      <c r="A196" s="201"/>
      <c r="B196" s="201" t="s">
        <v>504</v>
      </c>
      <c r="C196" s="165" t="s">
        <v>217</v>
      </c>
      <c r="D196" s="165"/>
      <c r="E196" s="165" t="s">
        <v>218</v>
      </c>
      <c r="F196" s="171">
        <f>+F197</f>
        <v>0</v>
      </c>
      <c r="G196" s="171">
        <f t="shared" ref="G196:Q196" si="68">+G197</f>
        <v>4363</v>
      </c>
      <c r="H196" s="171">
        <f t="shared" si="68"/>
        <v>0</v>
      </c>
      <c r="I196" s="171">
        <f t="shared" si="68"/>
        <v>6110</v>
      </c>
      <c r="J196" s="171">
        <f t="shared" si="68"/>
        <v>4510</v>
      </c>
      <c r="K196" s="171">
        <f t="shared" si="68"/>
        <v>6110</v>
      </c>
      <c r="L196" s="171">
        <f t="shared" si="68"/>
        <v>0</v>
      </c>
      <c r="M196" s="171">
        <f t="shared" si="68"/>
        <v>0</v>
      </c>
      <c r="N196" s="171">
        <f t="shared" si="68"/>
        <v>0</v>
      </c>
      <c r="O196" s="171">
        <f t="shared" si="68"/>
        <v>-6110</v>
      </c>
      <c r="P196" s="171">
        <f t="shared" si="68"/>
        <v>-4510</v>
      </c>
      <c r="Q196" s="171">
        <f t="shared" si="68"/>
        <v>-6110</v>
      </c>
    </row>
    <row r="197" spans="1:17" s="159" customFormat="1" ht="13.5">
      <c r="A197" s="201"/>
      <c r="B197" s="201">
        <v>5</v>
      </c>
      <c r="C197" s="179"/>
      <c r="D197" s="167">
        <v>31001</v>
      </c>
      <c r="E197" s="167" t="s">
        <v>488</v>
      </c>
      <c r="F197" s="173">
        <v>0</v>
      </c>
      <c r="G197" s="244">
        <v>4363</v>
      </c>
      <c r="H197" s="173">
        <v>0</v>
      </c>
      <c r="I197" s="173">
        <v>6110</v>
      </c>
      <c r="J197" s="173">
        <v>4510</v>
      </c>
      <c r="K197" s="173">
        <v>6110</v>
      </c>
      <c r="L197" s="173">
        <v>0</v>
      </c>
      <c r="M197" s="173">
        <v>0</v>
      </c>
      <c r="N197" s="173">
        <v>0</v>
      </c>
      <c r="O197" s="236">
        <f t="shared" si="50"/>
        <v>-6110</v>
      </c>
      <c r="P197" s="236">
        <f t="shared" si="50"/>
        <v>-4510</v>
      </c>
      <c r="Q197" s="236">
        <f t="shared" si="50"/>
        <v>-6110</v>
      </c>
    </row>
    <row r="198" spans="1:17" s="159" customFormat="1" ht="13.5">
      <c r="A198" s="201"/>
      <c r="B198" s="201" t="s">
        <v>504</v>
      </c>
      <c r="C198" s="165" t="s">
        <v>347</v>
      </c>
      <c r="D198" s="165"/>
      <c r="E198" s="165"/>
      <c r="F198" s="171">
        <f>+F199</f>
        <v>0</v>
      </c>
      <c r="G198" s="171">
        <f t="shared" ref="G198:Q198" si="69">+G199</f>
        <v>0</v>
      </c>
      <c r="H198" s="171">
        <f t="shared" si="69"/>
        <v>0</v>
      </c>
      <c r="I198" s="171">
        <f t="shared" si="69"/>
        <v>0</v>
      </c>
      <c r="J198" s="171">
        <f t="shared" si="69"/>
        <v>0</v>
      </c>
      <c r="K198" s="171">
        <f t="shared" si="69"/>
        <v>0</v>
      </c>
      <c r="L198" s="171">
        <f t="shared" si="69"/>
        <v>0</v>
      </c>
      <c r="M198" s="171">
        <f t="shared" si="69"/>
        <v>0</v>
      </c>
      <c r="N198" s="171">
        <f t="shared" si="69"/>
        <v>0</v>
      </c>
      <c r="O198" s="171">
        <f t="shared" si="69"/>
        <v>0</v>
      </c>
      <c r="P198" s="171">
        <f t="shared" si="69"/>
        <v>0</v>
      </c>
      <c r="Q198" s="171">
        <f t="shared" si="69"/>
        <v>0</v>
      </c>
    </row>
    <row r="199" spans="1:17" s="159" customFormat="1" ht="13.5">
      <c r="A199" s="201"/>
      <c r="B199" s="201">
        <v>6</v>
      </c>
      <c r="C199" s="178" t="s">
        <v>417</v>
      </c>
      <c r="D199" s="167"/>
      <c r="E199" s="167" t="s">
        <v>353</v>
      </c>
      <c r="F199" s="173">
        <v>0</v>
      </c>
      <c r="G199" s="173">
        <v>0</v>
      </c>
      <c r="H199" s="173">
        <v>0</v>
      </c>
      <c r="I199" s="173">
        <v>0</v>
      </c>
      <c r="J199" s="173">
        <v>0</v>
      </c>
      <c r="K199" s="173">
        <v>0</v>
      </c>
      <c r="L199" s="173">
        <v>0</v>
      </c>
      <c r="M199" s="173">
        <v>0</v>
      </c>
      <c r="N199" s="173">
        <v>0</v>
      </c>
      <c r="O199" s="236">
        <f t="shared" si="50"/>
        <v>0</v>
      </c>
      <c r="P199" s="236">
        <f t="shared" si="50"/>
        <v>0</v>
      </c>
      <c r="Q199" s="236">
        <f t="shared" si="50"/>
        <v>0</v>
      </c>
    </row>
    <row r="200" spans="1:17" s="159" customFormat="1" ht="13.5">
      <c r="A200" s="201"/>
      <c r="B200" s="163" t="s">
        <v>434</v>
      </c>
      <c r="C200" s="163" t="s">
        <v>434</v>
      </c>
      <c r="D200" s="163"/>
      <c r="E200" s="164" t="s">
        <v>223</v>
      </c>
      <c r="F200" s="169">
        <f>+F201+F203</f>
        <v>0</v>
      </c>
      <c r="G200" s="169">
        <f t="shared" ref="G200:Q200" si="70">+G201+G203</f>
        <v>34122.49</v>
      </c>
      <c r="H200" s="169">
        <f t="shared" si="70"/>
        <v>0</v>
      </c>
      <c r="I200" s="169">
        <f t="shared" si="70"/>
        <v>0</v>
      </c>
      <c r="J200" s="169">
        <f t="shared" si="70"/>
        <v>0</v>
      </c>
      <c r="K200" s="169">
        <f t="shared" si="70"/>
        <v>0</v>
      </c>
      <c r="L200" s="169">
        <f t="shared" si="70"/>
        <v>0</v>
      </c>
      <c r="M200" s="169">
        <f t="shared" si="70"/>
        <v>0</v>
      </c>
      <c r="N200" s="169">
        <f t="shared" si="70"/>
        <v>0</v>
      </c>
      <c r="O200" s="169">
        <f t="shared" si="70"/>
        <v>0</v>
      </c>
      <c r="P200" s="169">
        <f t="shared" si="70"/>
        <v>0</v>
      </c>
      <c r="Q200" s="169">
        <f t="shared" si="70"/>
        <v>0</v>
      </c>
    </row>
    <row r="201" spans="1:17" s="159" customFormat="1" ht="13.5">
      <c r="A201" s="201"/>
      <c r="B201" s="201" t="s">
        <v>504</v>
      </c>
      <c r="C201" s="165" t="s">
        <v>224</v>
      </c>
      <c r="D201" s="165"/>
      <c r="E201" s="165" t="s">
        <v>225</v>
      </c>
      <c r="F201" s="171">
        <f>+F202</f>
        <v>0</v>
      </c>
      <c r="G201" s="171">
        <f t="shared" ref="G201:Q201" si="71">+G202</f>
        <v>34122.49</v>
      </c>
      <c r="H201" s="171">
        <f t="shared" si="71"/>
        <v>0</v>
      </c>
      <c r="I201" s="171">
        <f t="shared" si="71"/>
        <v>0</v>
      </c>
      <c r="J201" s="171">
        <f t="shared" si="71"/>
        <v>0</v>
      </c>
      <c r="K201" s="171">
        <f t="shared" si="71"/>
        <v>0</v>
      </c>
      <c r="L201" s="171">
        <f t="shared" si="71"/>
        <v>0</v>
      </c>
      <c r="M201" s="171">
        <f t="shared" si="71"/>
        <v>0</v>
      </c>
      <c r="N201" s="171">
        <f t="shared" si="71"/>
        <v>0</v>
      </c>
      <c r="O201" s="171">
        <f t="shared" si="71"/>
        <v>0</v>
      </c>
      <c r="P201" s="171">
        <f t="shared" si="71"/>
        <v>0</v>
      </c>
      <c r="Q201" s="171">
        <f t="shared" si="71"/>
        <v>0</v>
      </c>
    </row>
    <row r="202" spans="1:17" s="159" customFormat="1" ht="13.5">
      <c r="A202" s="208"/>
      <c r="B202" s="201">
        <v>5</v>
      </c>
      <c r="C202" s="167"/>
      <c r="D202" s="167">
        <v>31001</v>
      </c>
      <c r="E202" s="167" t="s">
        <v>489</v>
      </c>
      <c r="F202" s="173">
        <v>0</v>
      </c>
      <c r="G202" s="173">
        <v>34122.49</v>
      </c>
      <c r="H202" s="173">
        <v>0</v>
      </c>
      <c r="I202" s="173">
        <v>0</v>
      </c>
      <c r="J202" s="173">
        <v>0</v>
      </c>
      <c r="K202" s="173">
        <v>0</v>
      </c>
      <c r="L202" s="173">
        <v>0</v>
      </c>
      <c r="M202" s="173">
        <v>0</v>
      </c>
      <c r="N202" s="173">
        <v>0</v>
      </c>
      <c r="O202" s="236">
        <f t="shared" ref="O202:Q260" si="72">+L202-I202</f>
        <v>0</v>
      </c>
      <c r="P202" s="236">
        <f t="shared" si="72"/>
        <v>0</v>
      </c>
      <c r="Q202" s="236">
        <f t="shared" si="72"/>
        <v>0</v>
      </c>
    </row>
    <row r="203" spans="1:17" s="159" customFormat="1" ht="13.5">
      <c r="A203" s="201"/>
      <c r="B203" s="201" t="s">
        <v>504</v>
      </c>
      <c r="C203" s="165" t="s">
        <v>347</v>
      </c>
      <c r="D203" s="165"/>
      <c r="E203" s="183"/>
      <c r="F203" s="171">
        <f>+F204</f>
        <v>0</v>
      </c>
      <c r="G203" s="171">
        <f t="shared" ref="G203:Q203" si="73">+G204</f>
        <v>0</v>
      </c>
      <c r="H203" s="171">
        <f t="shared" si="73"/>
        <v>0</v>
      </c>
      <c r="I203" s="171">
        <f t="shared" si="73"/>
        <v>0</v>
      </c>
      <c r="J203" s="171">
        <f t="shared" si="73"/>
        <v>0</v>
      </c>
      <c r="K203" s="171">
        <f t="shared" si="73"/>
        <v>0</v>
      </c>
      <c r="L203" s="171">
        <f t="shared" si="73"/>
        <v>0</v>
      </c>
      <c r="M203" s="171">
        <f t="shared" si="73"/>
        <v>0</v>
      </c>
      <c r="N203" s="171">
        <f t="shared" si="73"/>
        <v>0</v>
      </c>
      <c r="O203" s="171">
        <f t="shared" si="73"/>
        <v>0</v>
      </c>
      <c r="P203" s="171">
        <f t="shared" si="73"/>
        <v>0</v>
      </c>
      <c r="Q203" s="171">
        <f t="shared" si="73"/>
        <v>0</v>
      </c>
    </row>
    <row r="204" spans="1:17" s="159" customFormat="1" ht="13.5">
      <c r="A204" s="201">
        <v>10</v>
      </c>
      <c r="B204" s="201">
        <v>6</v>
      </c>
      <c r="C204" s="178" t="s">
        <v>417</v>
      </c>
      <c r="D204" s="167">
        <v>32001</v>
      </c>
      <c r="E204" s="167" t="s">
        <v>479</v>
      </c>
      <c r="F204" s="166">
        <v>0</v>
      </c>
      <c r="G204" s="173">
        <v>0</v>
      </c>
      <c r="H204" s="173">
        <v>0</v>
      </c>
      <c r="I204" s="246"/>
      <c r="J204" s="246"/>
      <c r="K204" s="246"/>
      <c r="L204" s="173">
        <v>0</v>
      </c>
      <c r="M204" s="173">
        <v>0</v>
      </c>
      <c r="N204" s="173">
        <v>0</v>
      </c>
      <c r="O204" s="236">
        <f t="shared" si="72"/>
        <v>0</v>
      </c>
      <c r="P204" s="236">
        <f t="shared" si="72"/>
        <v>0</v>
      </c>
      <c r="Q204" s="236">
        <f t="shared" si="72"/>
        <v>0</v>
      </c>
    </row>
    <row r="205" spans="1:17" s="159" customFormat="1" ht="13.5">
      <c r="A205" s="201"/>
      <c r="B205" s="163" t="s">
        <v>434</v>
      </c>
      <c r="C205" s="163" t="s">
        <v>434</v>
      </c>
      <c r="D205" s="188"/>
      <c r="E205" s="189" t="s">
        <v>226</v>
      </c>
      <c r="F205" s="190">
        <f>+F206</f>
        <v>2070.09</v>
      </c>
      <c r="G205" s="190">
        <f t="shared" ref="G205:Q206" si="74">+G206</f>
        <v>0</v>
      </c>
      <c r="H205" s="190">
        <f t="shared" si="74"/>
        <v>0</v>
      </c>
      <c r="I205" s="190">
        <f t="shared" si="74"/>
        <v>0</v>
      </c>
      <c r="J205" s="190">
        <f t="shared" si="74"/>
        <v>0</v>
      </c>
      <c r="K205" s="190">
        <f t="shared" si="74"/>
        <v>0</v>
      </c>
      <c r="L205" s="190">
        <f t="shared" si="74"/>
        <v>0</v>
      </c>
      <c r="M205" s="190">
        <f t="shared" si="74"/>
        <v>0</v>
      </c>
      <c r="N205" s="190">
        <f t="shared" si="74"/>
        <v>0</v>
      </c>
      <c r="O205" s="190">
        <f t="shared" si="74"/>
        <v>0</v>
      </c>
      <c r="P205" s="190">
        <f t="shared" si="74"/>
        <v>0</v>
      </c>
      <c r="Q205" s="190">
        <f t="shared" si="74"/>
        <v>0</v>
      </c>
    </row>
    <row r="206" spans="1:17" s="159" customFormat="1" ht="13.5">
      <c r="A206" s="201"/>
      <c r="B206" s="201" t="s">
        <v>504</v>
      </c>
      <c r="C206" s="165" t="s">
        <v>227</v>
      </c>
      <c r="D206" s="165"/>
      <c r="E206" s="165" t="s">
        <v>228</v>
      </c>
      <c r="F206" s="171">
        <f>+F207</f>
        <v>2070.09</v>
      </c>
      <c r="G206" s="171">
        <f t="shared" si="74"/>
        <v>0</v>
      </c>
      <c r="H206" s="171">
        <f t="shared" si="74"/>
        <v>0</v>
      </c>
      <c r="I206" s="171">
        <f t="shared" si="74"/>
        <v>0</v>
      </c>
      <c r="J206" s="171">
        <f t="shared" si="74"/>
        <v>0</v>
      </c>
      <c r="K206" s="171">
        <f t="shared" si="74"/>
        <v>0</v>
      </c>
      <c r="L206" s="171">
        <f t="shared" si="74"/>
        <v>0</v>
      </c>
      <c r="M206" s="171">
        <f t="shared" si="74"/>
        <v>0</v>
      </c>
      <c r="N206" s="171">
        <f t="shared" si="74"/>
        <v>0</v>
      </c>
      <c r="O206" s="171">
        <f t="shared" si="74"/>
        <v>0</v>
      </c>
      <c r="P206" s="171">
        <f t="shared" si="74"/>
        <v>0</v>
      </c>
      <c r="Q206" s="171">
        <f t="shared" si="74"/>
        <v>0</v>
      </c>
    </row>
    <row r="207" spans="1:17" s="159" customFormat="1" ht="13.5">
      <c r="A207" s="201"/>
      <c r="B207" s="201">
        <v>5</v>
      </c>
      <c r="C207" s="167"/>
      <c r="D207" s="167" t="s">
        <v>4</v>
      </c>
      <c r="E207" s="167" t="s">
        <v>229</v>
      </c>
      <c r="F207" s="172">
        <v>2070.09</v>
      </c>
      <c r="G207" s="173">
        <v>0</v>
      </c>
      <c r="H207" s="168">
        <v>0</v>
      </c>
      <c r="I207" s="173">
        <v>0</v>
      </c>
      <c r="J207" s="173">
        <v>0</v>
      </c>
      <c r="K207" s="173">
        <v>0</v>
      </c>
      <c r="L207" s="173">
        <v>0</v>
      </c>
      <c r="M207" s="173">
        <v>0</v>
      </c>
      <c r="N207" s="173">
        <v>0</v>
      </c>
      <c r="O207" s="236">
        <f t="shared" si="72"/>
        <v>0</v>
      </c>
      <c r="P207" s="236">
        <f t="shared" si="72"/>
        <v>0</v>
      </c>
      <c r="Q207" s="236">
        <f t="shared" si="72"/>
        <v>0</v>
      </c>
    </row>
    <row r="208" spans="1:17" s="159" customFormat="1" ht="13.5">
      <c r="A208" s="201"/>
      <c r="B208" s="163" t="s">
        <v>434</v>
      </c>
      <c r="C208" s="163" t="s">
        <v>434</v>
      </c>
      <c r="D208" s="163"/>
      <c r="E208" s="164" t="s">
        <v>230</v>
      </c>
      <c r="F208" s="169">
        <f>+F209+F211+F213+F215</f>
        <v>7578</v>
      </c>
      <c r="G208" s="169">
        <f t="shared" ref="G208:Q208" si="75">+G209+G211+G213+G215</f>
        <v>12310.47</v>
      </c>
      <c r="H208" s="169">
        <f t="shared" si="75"/>
        <v>0</v>
      </c>
      <c r="I208" s="169">
        <f t="shared" si="75"/>
        <v>0</v>
      </c>
      <c r="J208" s="169">
        <f t="shared" si="75"/>
        <v>0</v>
      </c>
      <c r="K208" s="169">
        <f t="shared" si="75"/>
        <v>0</v>
      </c>
      <c r="L208" s="169">
        <f t="shared" si="75"/>
        <v>0</v>
      </c>
      <c r="M208" s="169">
        <f t="shared" si="75"/>
        <v>0</v>
      </c>
      <c r="N208" s="169">
        <f t="shared" si="75"/>
        <v>0</v>
      </c>
      <c r="O208" s="169">
        <f t="shared" si="75"/>
        <v>0</v>
      </c>
      <c r="P208" s="169">
        <f t="shared" si="75"/>
        <v>0</v>
      </c>
      <c r="Q208" s="169">
        <f t="shared" si="75"/>
        <v>0</v>
      </c>
    </row>
    <row r="209" spans="1:17" s="159" customFormat="1" ht="13.5">
      <c r="A209" s="201"/>
      <c r="B209" s="201" t="s">
        <v>504</v>
      </c>
      <c r="C209" s="165">
        <v>1089</v>
      </c>
      <c r="D209" s="165"/>
      <c r="E209" s="165" t="s">
        <v>231</v>
      </c>
      <c r="F209" s="171">
        <f>+F210</f>
        <v>0</v>
      </c>
      <c r="G209" s="171">
        <f t="shared" ref="G209:Q209" si="76">+G210</f>
        <v>0</v>
      </c>
      <c r="H209" s="171">
        <f t="shared" si="76"/>
        <v>0</v>
      </c>
      <c r="I209" s="171">
        <f t="shared" si="76"/>
        <v>0</v>
      </c>
      <c r="J209" s="171">
        <f t="shared" si="76"/>
        <v>0</v>
      </c>
      <c r="K209" s="171">
        <f t="shared" si="76"/>
        <v>0</v>
      </c>
      <c r="L209" s="171">
        <f t="shared" si="76"/>
        <v>0</v>
      </c>
      <c r="M209" s="171">
        <f t="shared" si="76"/>
        <v>0</v>
      </c>
      <c r="N209" s="171">
        <f t="shared" si="76"/>
        <v>0</v>
      </c>
      <c r="O209" s="171">
        <f t="shared" si="76"/>
        <v>0</v>
      </c>
      <c r="P209" s="171">
        <f t="shared" si="76"/>
        <v>0</v>
      </c>
      <c r="Q209" s="171">
        <f t="shared" si="76"/>
        <v>0</v>
      </c>
    </row>
    <row r="210" spans="1:17" s="159" customFormat="1" ht="13.5">
      <c r="A210" s="201">
        <v>10</v>
      </c>
      <c r="B210" s="201">
        <v>6</v>
      </c>
      <c r="C210" s="178" t="s">
        <v>417</v>
      </c>
      <c r="D210" s="167"/>
      <c r="E210" s="167" t="s">
        <v>377</v>
      </c>
      <c r="F210" s="173">
        <v>0</v>
      </c>
      <c r="G210" s="173">
        <v>0</v>
      </c>
      <c r="H210" s="173">
        <v>0</v>
      </c>
      <c r="I210" s="173">
        <v>0</v>
      </c>
      <c r="J210" s="173">
        <v>0</v>
      </c>
      <c r="K210" s="173">
        <v>0</v>
      </c>
      <c r="L210" s="173">
        <v>0</v>
      </c>
      <c r="M210" s="173">
        <v>0</v>
      </c>
      <c r="N210" s="173">
        <v>0</v>
      </c>
      <c r="O210" s="236">
        <f t="shared" si="72"/>
        <v>0</v>
      </c>
      <c r="P210" s="236">
        <f t="shared" si="72"/>
        <v>0</v>
      </c>
      <c r="Q210" s="236">
        <f t="shared" si="72"/>
        <v>0</v>
      </c>
    </row>
    <row r="211" spans="1:17" s="159" customFormat="1" ht="13.5">
      <c r="A211" s="208"/>
      <c r="B211" s="201" t="s">
        <v>504</v>
      </c>
      <c r="C211" s="165" t="s">
        <v>232</v>
      </c>
      <c r="D211" s="165"/>
      <c r="E211" s="165" t="s">
        <v>233</v>
      </c>
      <c r="F211" s="171">
        <f>+F212</f>
        <v>0</v>
      </c>
      <c r="G211" s="171">
        <f t="shared" ref="G211:Q211" si="77">+G212</f>
        <v>0</v>
      </c>
      <c r="H211" s="171">
        <f t="shared" si="77"/>
        <v>0</v>
      </c>
      <c r="I211" s="171">
        <f t="shared" si="77"/>
        <v>0</v>
      </c>
      <c r="J211" s="171">
        <f t="shared" si="77"/>
        <v>0</v>
      </c>
      <c r="K211" s="171">
        <f t="shared" si="77"/>
        <v>0</v>
      </c>
      <c r="L211" s="171">
        <f t="shared" si="77"/>
        <v>0</v>
      </c>
      <c r="M211" s="171">
        <f t="shared" si="77"/>
        <v>0</v>
      </c>
      <c r="N211" s="171">
        <f t="shared" si="77"/>
        <v>0</v>
      </c>
      <c r="O211" s="171">
        <f t="shared" si="77"/>
        <v>0</v>
      </c>
      <c r="P211" s="171">
        <f t="shared" si="77"/>
        <v>0</v>
      </c>
      <c r="Q211" s="171">
        <f t="shared" si="77"/>
        <v>0</v>
      </c>
    </row>
    <row r="212" spans="1:17" s="159" customFormat="1" ht="13.5">
      <c r="A212" s="201"/>
      <c r="B212" s="208">
        <v>5.0999999999999996</v>
      </c>
      <c r="C212" s="175"/>
      <c r="D212" s="175" t="s">
        <v>4</v>
      </c>
      <c r="E212" s="175" t="s">
        <v>234</v>
      </c>
      <c r="F212" s="211">
        <v>0</v>
      </c>
      <c r="G212" s="173">
        <v>0</v>
      </c>
      <c r="H212" s="173">
        <v>0</v>
      </c>
      <c r="I212" s="173">
        <v>0</v>
      </c>
      <c r="J212" s="173">
        <v>0</v>
      </c>
      <c r="K212" s="173">
        <v>0</v>
      </c>
      <c r="L212" s="173">
        <v>0</v>
      </c>
      <c r="M212" s="173">
        <v>0</v>
      </c>
      <c r="N212" s="173">
        <v>0</v>
      </c>
      <c r="O212" s="236">
        <f t="shared" si="72"/>
        <v>0</v>
      </c>
      <c r="P212" s="236">
        <f t="shared" si="72"/>
        <v>0</v>
      </c>
      <c r="Q212" s="236">
        <f t="shared" si="72"/>
        <v>0</v>
      </c>
    </row>
    <row r="213" spans="1:17" s="159" customFormat="1" ht="13.5">
      <c r="A213" s="201"/>
      <c r="B213" s="201" t="s">
        <v>504</v>
      </c>
      <c r="C213" s="165" t="s">
        <v>235</v>
      </c>
      <c r="D213" s="165"/>
      <c r="E213" s="165" t="s">
        <v>236</v>
      </c>
      <c r="F213" s="171">
        <f>+F214</f>
        <v>7578</v>
      </c>
      <c r="G213" s="171">
        <f t="shared" ref="G213:Q213" si="78">+G214</f>
        <v>12310.47</v>
      </c>
      <c r="H213" s="171">
        <f t="shared" si="78"/>
        <v>0</v>
      </c>
      <c r="I213" s="171">
        <f t="shared" si="78"/>
        <v>0</v>
      </c>
      <c r="J213" s="171">
        <f t="shared" si="78"/>
        <v>0</v>
      </c>
      <c r="K213" s="171">
        <f t="shared" si="78"/>
        <v>0</v>
      </c>
      <c r="L213" s="171">
        <f t="shared" si="78"/>
        <v>0</v>
      </c>
      <c r="M213" s="171">
        <f t="shared" si="78"/>
        <v>0</v>
      </c>
      <c r="N213" s="171">
        <f t="shared" si="78"/>
        <v>0</v>
      </c>
      <c r="O213" s="171">
        <f t="shared" si="78"/>
        <v>0</v>
      </c>
      <c r="P213" s="171">
        <f t="shared" si="78"/>
        <v>0</v>
      </c>
      <c r="Q213" s="171">
        <f t="shared" si="78"/>
        <v>0</v>
      </c>
    </row>
    <row r="214" spans="1:17" s="159" customFormat="1" ht="13.5">
      <c r="A214" s="201"/>
      <c r="B214" s="201">
        <v>5</v>
      </c>
      <c r="C214" s="167"/>
      <c r="D214" s="167" t="s">
        <v>4</v>
      </c>
      <c r="E214" s="167" t="s">
        <v>237</v>
      </c>
      <c r="F214" s="172">
        <v>7578</v>
      </c>
      <c r="G214" s="173">
        <v>12310.47</v>
      </c>
      <c r="H214" s="168">
        <v>0</v>
      </c>
      <c r="I214" s="173">
        <v>0</v>
      </c>
      <c r="J214" s="173">
        <v>0</v>
      </c>
      <c r="K214" s="173">
        <v>0</v>
      </c>
      <c r="L214" s="173">
        <v>0</v>
      </c>
      <c r="M214" s="173">
        <v>0</v>
      </c>
      <c r="N214" s="173">
        <v>0</v>
      </c>
      <c r="O214" s="236">
        <f t="shared" si="72"/>
        <v>0</v>
      </c>
      <c r="P214" s="236">
        <f t="shared" si="72"/>
        <v>0</v>
      </c>
      <c r="Q214" s="236">
        <f t="shared" si="72"/>
        <v>0</v>
      </c>
    </row>
    <row r="215" spans="1:17" s="159" customFormat="1" ht="13.5">
      <c r="A215" s="201"/>
      <c r="B215" s="201" t="s">
        <v>504</v>
      </c>
      <c r="C215" s="165" t="s">
        <v>347</v>
      </c>
      <c r="D215" s="165"/>
      <c r="E215" s="165"/>
      <c r="F215" s="171">
        <f>+F216+F217+F218</f>
        <v>0</v>
      </c>
      <c r="G215" s="171">
        <f t="shared" ref="G215:Q215" si="79">+G216+G217+G218</f>
        <v>0</v>
      </c>
      <c r="H215" s="171">
        <f t="shared" si="79"/>
        <v>0</v>
      </c>
      <c r="I215" s="171">
        <f t="shared" si="79"/>
        <v>0</v>
      </c>
      <c r="J215" s="171">
        <f t="shared" si="79"/>
        <v>0</v>
      </c>
      <c r="K215" s="171">
        <f t="shared" si="79"/>
        <v>0</v>
      </c>
      <c r="L215" s="171">
        <f t="shared" si="79"/>
        <v>0</v>
      </c>
      <c r="M215" s="171">
        <f t="shared" si="79"/>
        <v>0</v>
      </c>
      <c r="N215" s="171">
        <f t="shared" si="79"/>
        <v>0</v>
      </c>
      <c r="O215" s="171">
        <f t="shared" si="79"/>
        <v>0</v>
      </c>
      <c r="P215" s="171">
        <f t="shared" si="79"/>
        <v>0</v>
      </c>
      <c r="Q215" s="171">
        <f t="shared" si="79"/>
        <v>0</v>
      </c>
    </row>
    <row r="216" spans="1:17" s="159" customFormat="1" ht="13.5">
      <c r="A216" s="201">
        <v>10</v>
      </c>
      <c r="B216" s="208">
        <v>6</v>
      </c>
      <c r="C216" s="178" t="s">
        <v>417</v>
      </c>
      <c r="D216" s="175" t="s">
        <v>352</v>
      </c>
      <c r="E216" s="175" t="s">
        <v>435</v>
      </c>
      <c r="F216" s="173">
        <v>0</v>
      </c>
      <c r="G216" s="173">
        <v>0</v>
      </c>
      <c r="H216" s="173">
        <v>0</v>
      </c>
      <c r="I216" s="173">
        <v>0</v>
      </c>
      <c r="J216" s="173">
        <v>0</v>
      </c>
      <c r="K216" s="173">
        <v>0</v>
      </c>
      <c r="L216" s="173">
        <v>0</v>
      </c>
      <c r="M216" s="173">
        <v>0</v>
      </c>
      <c r="N216" s="173">
        <v>0</v>
      </c>
      <c r="O216" s="236">
        <f t="shared" si="72"/>
        <v>0</v>
      </c>
      <c r="P216" s="236">
        <f t="shared" si="72"/>
        <v>0</v>
      </c>
      <c r="Q216" s="236">
        <f t="shared" si="72"/>
        <v>0</v>
      </c>
    </row>
    <row r="217" spans="1:17" s="159" customFormat="1" ht="13.5">
      <c r="A217" s="201">
        <v>10</v>
      </c>
      <c r="B217" s="208">
        <v>6</v>
      </c>
      <c r="C217" s="178" t="s">
        <v>417</v>
      </c>
      <c r="D217" s="175" t="s">
        <v>352</v>
      </c>
      <c r="E217" s="175" t="s">
        <v>386</v>
      </c>
      <c r="F217" s="173">
        <v>0</v>
      </c>
      <c r="G217" s="173">
        <v>0</v>
      </c>
      <c r="H217" s="173">
        <v>0</v>
      </c>
      <c r="I217" s="173">
        <v>0</v>
      </c>
      <c r="J217" s="173">
        <v>0</v>
      </c>
      <c r="K217" s="173">
        <v>0</v>
      </c>
      <c r="L217" s="173">
        <v>0</v>
      </c>
      <c r="M217" s="173">
        <v>0</v>
      </c>
      <c r="N217" s="173">
        <v>0</v>
      </c>
      <c r="O217" s="236">
        <f t="shared" si="72"/>
        <v>0</v>
      </c>
      <c r="P217" s="236">
        <f t="shared" si="72"/>
        <v>0</v>
      </c>
      <c r="Q217" s="236">
        <f t="shared" si="72"/>
        <v>0</v>
      </c>
    </row>
    <row r="218" spans="1:17" s="159" customFormat="1" ht="13.5">
      <c r="A218" s="201">
        <v>10</v>
      </c>
      <c r="B218" s="208">
        <v>6</v>
      </c>
      <c r="C218" s="178" t="s">
        <v>417</v>
      </c>
      <c r="D218" s="175" t="s">
        <v>352</v>
      </c>
      <c r="E218" s="175" t="s">
        <v>387</v>
      </c>
      <c r="F218" s="173">
        <v>0</v>
      </c>
      <c r="G218" s="173">
        <v>0</v>
      </c>
      <c r="H218" s="173">
        <v>0</v>
      </c>
      <c r="I218" s="173">
        <v>0</v>
      </c>
      <c r="J218" s="173">
        <v>0</v>
      </c>
      <c r="K218" s="173">
        <v>0</v>
      </c>
      <c r="L218" s="173">
        <v>0</v>
      </c>
      <c r="M218" s="173">
        <v>0</v>
      </c>
      <c r="N218" s="173">
        <v>0</v>
      </c>
      <c r="O218" s="236">
        <f t="shared" si="72"/>
        <v>0</v>
      </c>
      <c r="P218" s="236">
        <f t="shared" si="72"/>
        <v>0</v>
      </c>
      <c r="Q218" s="236">
        <f t="shared" si="72"/>
        <v>0</v>
      </c>
    </row>
    <row r="219" spans="1:17" s="159" customFormat="1" ht="13.5">
      <c r="A219" s="201"/>
      <c r="B219" s="163" t="s">
        <v>434</v>
      </c>
      <c r="C219" s="163" t="s">
        <v>434</v>
      </c>
      <c r="D219" s="163"/>
      <c r="E219" s="164" t="s">
        <v>238</v>
      </c>
      <c r="F219" s="169">
        <f>+F220</f>
        <v>23502.76</v>
      </c>
      <c r="G219" s="169">
        <f t="shared" ref="G219:Q219" si="80">+G220</f>
        <v>3886.5</v>
      </c>
      <c r="H219" s="169">
        <f t="shared" si="80"/>
        <v>235017</v>
      </c>
      <c r="I219" s="169">
        <f t="shared" si="80"/>
        <v>273627</v>
      </c>
      <c r="J219" s="169">
        <f t="shared" si="80"/>
        <v>28264</v>
      </c>
      <c r="K219" s="169">
        <f t="shared" si="80"/>
        <v>464087</v>
      </c>
      <c r="L219" s="169">
        <f t="shared" si="80"/>
        <v>273627</v>
      </c>
      <c r="M219" s="169">
        <f t="shared" si="80"/>
        <v>0</v>
      </c>
      <c r="N219" s="169">
        <f t="shared" si="80"/>
        <v>0</v>
      </c>
      <c r="O219" s="169">
        <f t="shared" si="80"/>
        <v>0</v>
      </c>
      <c r="P219" s="169">
        <f t="shared" si="80"/>
        <v>-28264</v>
      </c>
      <c r="Q219" s="169">
        <f t="shared" si="80"/>
        <v>-464087</v>
      </c>
    </row>
    <row r="220" spans="1:17" s="159" customFormat="1" ht="13.5">
      <c r="A220" s="201"/>
      <c r="B220" s="201" t="s">
        <v>504</v>
      </c>
      <c r="C220" s="165" t="s">
        <v>239</v>
      </c>
      <c r="D220" s="165"/>
      <c r="E220" s="165" t="s">
        <v>240</v>
      </c>
      <c r="F220" s="171">
        <f>+F221+F222+F223</f>
        <v>23502.76</v>
      </c>
      <c r="G220" s="171">
        <f t="shared" ref="G220:Q220" si="81">+G221+G222+G223</f>
        <v>3886.5</v>
      </c>
      <c r="H220" s="171">
        <f t="shared" si="81"/>
        <v>235017</v>
      </c>
      <c r="I220" s="171">
        <f t="shared" si="81"/>
        <v>273627</v>
      </c>
      <c r="J220" s="171">
        <f t="shared" si="81"/>
        <v>28264</v>
      </c>
      <c r="K220" s="171">
        <f t="shared" si="81"/>
        <v>464087</v>
      </c>
      <c r="L220" s="171">
        <f t="shared" si="81"/>
        <v>273627</v>
      </c>
      <c r="M220" s="171">
        <f t="shared" si="81"/>
        <v>0</v>
      </c>
      <c r="N220" s="171">
        <f t="shared" si="81"/>
        <v>0</v>
      </c>
      <c r="O220" s="171">
        <f t="shared" si="81"/>
        <v>0</v>
      </c>
      <c r="P220" s="171">
        <f t="shared" si="81"/>
        <v>-28264</v>
      </c>
      <c r="Q220" s="171">
        <f t="shared" si="81"/>
        <v>-464087</v>
      </c>
    </row>
    <row r="221" spans="1:17" s="159" customFormat="1" ht="13.5">
      <c r="A221" s="201"/>
      <c r="B221" s="201">
        <v>5</v>
      </c>
      <c r="C221" s="167"/>
      <c r="D221" s="167" t="s">
        <v>4</v>
      </c>
      <c r="E221" s="167" t="s">
        <v>391</v>
      </c>
      <c r="F221" s="172">
        <v>23502.76</v>
      </c>
      <c r="G221" s="173">
        <v>3886.5</v>
      </c>
      <c r="H221" s="168">
        <v>235017</v>
      </c>
      <c r="I221" s="168">
        <v>273627</v>
      </c>
      <c r="J221" s="173">
        <v>0</v>
      </c>
      <c r="K221" s="173">
        <v>0</v>
      </c>
      <c r="L221" s="168">
        <v>273627</v>
      </c>
      <c r="M221" s="173"/>
      <c r="N221" s="173"/>
      <c r="O221" s="236">
        <f t="shared" si="72"/>
        <v>0</v>
      </c>
      <c r="P221" s="236">
        <f t="shared" si="72"/>
        <v>0</v>
      </c>
      <c r="Q221" s="236">
        <f t="shared" si="72"/>
        <v>0</v>
      </c>
    </row>
    <row r="222" spans="1:17" s="159" customFormat="1" ht="13.5">
      <c r="A222" s="201"/>
      <c r="B222" s="201">
        <v>5</v>
      </c>
      <c r="C222" s="178" t="s">
        <v>417</v>
      </c>
      <c r="D222" s="167">
        <v>31002</v>
      </c>
      <c r="E222" s="167" t="s">
        <v>392</v>
      </c>
      <c r="F222" s="173">
        <v>0</v>
      </c>
      <c r="G222" s="173">
        <v>0</v>
      </c>
      <c r="H222" s="168">
        <v>0</v>
      </c>
      <c r="I222" s="173">
        <v>0</v>
      </c>
      <c r="J222" s="173">
        <v>0</v>
      </c>
      <c r="K222" s="173">
        <v>0</v>
      </c>
      <c r="L222" s="173">
        <v>0</v>
      </c>
      <c r="M222" s="173">
        <v>0</v>
      </c>
      <c r="N222" s="173">
        <v>0</v>
      </c>
      <c r="O222" s="236">
        <f t="shared" si="72"/>
        <v>0</v>
      </c>
      <c r="P222" s="236">
        <f t="shared" si="72"/>
        <v>0</v>
      </c>
      <c r="Q222" s="236">
        <f t="shared" si="72"/>
        <v>0</v>
      </c>
    </row>
    <row r="223" spans="1:17" s="159" customFormat="1" ht="13.5">
      <c r="A223" s="212">
        <v>10</v>
      </c>
      <c r="B223" s="212">
        <v>5</v>
      </c>
      <c r="C223" s="178" t="s">
        <v>417</v>
      </c>
      <c r="D223" s="170"/>
      <c r="E223" s="167" t="s">
        <v>503</v>
      </c>
      <c r="F223" s="173">
        <v>0</v>
      </c>
      <c r="G223" s="173">
        <v>0</v>
      </c>
      <c r="H223" s="173">
        <v>0</v>
      </c>
      <c r="I223" s="173">
        <v>0</v>
      </c>
      <c r="J223" s="247">
        <v>28264</v>
      </c>
      <c r="K223" s="217">
        <v>464087</v>
      </c>
      <c r="L223" s="173">
        <v>0</v>
      </c>
      <c r="M223" s="173">
        <v>0</v>
      </c>
      <c r="N223" s="173">
        <v>0</v>
      </c>
      <c r="O223" s="236">
        <f t="shared" si="72"/>
        <v>0</v>
      </c>
      <c r="P223" s="236">
        <f t="shared" si="72"/>
        <v>-28264</v>
      </c>
      <c r="Q223" s="236">
        <f t="shared" si="72"/>
        <v>-464087</v>
      </c>
    </row>
    <row r="224" spans="1:17" s="159" customFormat="1" ht="13.5">
      <c r="A224" s="201"/>
      <c r="B224" s="163" t="s">
        <v>434</v>
      </c>
      <c r="C224" s="163" t="s">
        <v>434</v>
      </c>
      <c r="D224" s="163"/>
      <c r="E224" s="164" t="s">
        <v>241</v>
      </c>
      <c r="F224" s="169">
        <f>+F225</f>
        <v>13758.8</v>
      </c>
      <c r="G224" s="169">
        <f t="shared" ref="G224:Q224" si="82">+G225</f>
        <v>10998.88</v>
      </c>
      <c r="H224" s="169">
        <f t="shared" si="82"/>
        <v>17983.7</v>
      </c>
      <c r="I224" s="169">
        <f t="shared" si="82"/>
        <v>11047</v>
      </c>
      <c r="J224" s="169">
        <f t="shared" si="82"/>
        <v>11047</v>
      </c>
      <c r="K224" s="169">
        <f t="shared" si="82"/>
        <v>11047</v>
      </c>
      <c r="L224" s="169">
        <f t="shared" si="82"/>
        <v>11047</v>
      </c>
      <c r="M224" s="169">
        <f t="shared" si="82"/>
        <v>11047</v>
      </c>
      <c r="N224" s="169">
        <f t="shared" si="82"/>
        <v>11047</v>
      </c>
      <c r="O224" s="169">
        <f t="shared" si="82"/>
        <v>0</v>
      </c>
      <c r="P224" s="169">
        <f t="shared" si="82"/>
        <v>0</v>
      </c>
      <c r="Q224" s="169">
        <f t="shared" si="82"/>
        <v>0</v>
      </c>
    </row>
    <row r="225" spans="1:17" s="159" customFormat="1" ht="13.5">
      <c r="A225" s="201"/>
      <c r="B225" s="201" t="s">
        <v>504</v>
      </c>
      <c r="C225" s="165" t="s">
        <v>242</v>
      </c>
      <c r="D225" s="165"/>
      <c r="E225" s="165" t="s">
        <v>243</v>
      </c>
      <c r="F225" s="171">
        <f>+F226+F227</f>
        <v>13758.8</v>
      </c>
      <c r="G225" s="171">
        <f t="shared" ref="G225:Q225" si="83">+G226+G227</f>
        <v>10998.88</v>
      </c>
      <c r="H225" s="171">
        <f t="shared" si="83"/>
        <v>17983.7</v>
      </c>
      <c r="I225" s="171">
        <f t="shared" si="83"/>
        <v>11047</v>
      </c>
      <c r="J225" s="171">
        <f t="shared" si="83"/>
        <v>11047</v>
      </c>
      <c r="K225" s="171">
        <f t="shared" si="83"/>
        <v>11047</v>
      </c>
      <c r="L225" s="171">
        <f t="shared" si="83"/>
        <v>11047</v>
      </c>
      <c r="M225" s="171">
        <f t="shared" si="83"/>
        <v>11047</v>
      </c>
      <c r="N225" s="171">
        <f t="shared" si="83"/>
        <v>11047</v>
      </c>
      <c r="O225" s="171">
        <f t="shared" si="83"/>
        <v>0</v>
      </c>
      <c r="P225" s="171">
        <f t="shared" si="83"/>
        <v>0</v>
      </c>
      <c r="Q225" s="171">
        <f t="shared" si="83"/>
        <v>0</v>
      </c>
    </row>
    <row r="226" spans="1:17" s="159" customFormat="1" ht="13.5">
      <c r="A226" s="201"/>
      <c r="B226" s="201">
        <v>5</v>
      </c>
      <c r="C226" s="167"/>
      <c r="D226" s="167" t="s">
        <v>4</v>
      </c>
      <c r="E226" s="167" t="s">
        <v>395</v>
      </c>
      <c r="F226" s="172">
        <v>13758.8</v>
      </c>
      <c r="G226" s="173">
        <v>10998.88</v>
      </c>
      <c r="H226" s="168">
        <v>2983.7</v>
      </c>
      <c r="I226" s="168">
        <v>11047</v>
      </c>
      <c r="J226" s="168">
        <v>11047</v>
      </c>
      <c r="K226" s="168">
        <v>11047</v>
      </c>
      <c r="L226" s="173">
        <v>11047</v>
      </c>
      <c r="M226" s="173">
        <v>11047</v>
      </c>
      <c r="N226" s="173">
        <v>11047</v>
      </c>
      <c r="O226" s="236">
        <f t="shared" si="72"/>
        <v>0</v>
      </c>
      <c r="P226" s="236">
        <f t="shared" si="72"/>
        <v>0</v>
      </c>
      <c r="Q226" s="236">
        <f t="shared" si="72"/>
        <v>0</v>
      </c>
    </row>
    <row r="227" spans="1:17" s="159" customFormat="1" ht="13.5">
      <c r="A227" s="201"/>
      <c r="B227" s="201">
        <v>5</v>
      </c>
      <c r="C227" s="167"/>
      <c r="D227" s="167">
        <v>31002</v>
      </c>
      <c r="E227" s="167" t="s">
        <v>454</v>
      </c>
      <c r="F227" s="173">
        <v>0</v>
      </c>
      <c r="G227" s="173">
        <v>0</v>
      </c>
      <c r="H227" s="168">
        <v>15000</v>
      </c>
      <c r="I227" s="173">
        <v>0</v>
      </c>
      <c r="J227" s="173">
        <v>0</v>
      </c>
      <c r="K227" s="173">
        <v>0</v>
      </c>
      <c r="L227" s="173">
        <v>0</v>
      </c>
      <c r="M227" s="173">
        <v>0</v>
      </c>
      <c r="N227" s="173">
        <v>0</v>
      </c>
      <c r="O227" s="236">
        <f t="shared" si="72"/>
        <v>0</v>
      </c>
      <c r="P227" s="236">
        <f t="shared" si="72"/>
        <v>0</v>
      </c>
      <c r="Q227" s="236">
        <f t="shared" si="72"/>
        <v>0</v>
      </c>
    </row>
    <row r="228" spans="1:17" s="159" customFormat="1" ht="13.5">
      <c r="A228" s="201"/>
      <c r="B228" s="163" t="s">
        <v>434</v>
      </c>
      <c r="C228" s="163" t="s">
        <v>434</v>
      </c>
      <c r="D228" s="163"/>
      <c r="E228" s="164" t="s">
        <v>244</v>
      </c>
      <c r="F228" s="169">
        <f>+F229</f>
        <v>12197.9</v>
      </c>
      <c r="G228" s="169">
        <f t="shared" ref="G228:Q229" si="84">+G229</f>
        <v>3378.8</v>
      </c>
      <c r="H228" s="169">
        <f t="shared" si="84"/>
        <v>0</v>
      </c>
      <c r="I228" s="169">
        <f t="shared" si="84"/>
        <v>0</v>
      </c>
      <c r="J228" s="169">
        <f t="shared" si="84"/>
        <v>0</v>
      </c>
      <c r="K228" s="169">
        <f t="shared" si="84"/>
        <v>0</v>
      </c>
      <c r="L228" s="169">
        <f t="shared" si="84"/>
        <v>0</v>
      </c>
      <c r="M228" s="169">
        <f t="shared" si="84"/>
        <v>0</v>
      </c>
      <c r="N228" s="169">
        <f t="shared" si="84"/>
        <v>0</v>
      </c>
      <c r="O228" s="169">
        <f t="shared" si="84"/>
        <v>0</v>
      </c>
      <c r="P228" s="169">
        <f t="shared" si="84"/>
        <v>0</v>
      </c>
      <c r="Q228" s="169">
        <f t="shared" si="84"/>
        <v>0</v>
      </c>
    </row>
    <row r="229" spans="1:17" s="159" customFormat="1" ht="13.5">
      <c r="A229" s="201"/>
      <c r="B229" s="201" t="s">
        <v>504</v>
      </c>
      <c r="C229" s="165" t="s">
        <v>245</v>
      </c>
      <c r="D229" s="165"/>
      <c r="E229" s="165" t="s">
        <v>246</v>
      </c>
      <c r="F229" s="171">
        <f>+F230</f>
        <v>12197.9</v>
      </c>
      <c r="G229" s="171">
        <f t="shared" si="84"/>
        <v>3378.8</v>
      </c>
      <c r="H229" s="171">
        <f t="shared" si="84"/>
        <v>0</v>
      </c>
      <c r="I229" s="171">
        <f t="shared" si="84"/>
        <v>0</v>
      </c>
      <c r="J229" s="171">
        <f t="shared" si="84"/>
        <v>0</v>
      </c>
      <c r="K229" s="171">
        <f t="shared" si="84"/>
        <v>0</v>
      </c>
      <c r="L229" s="171">
        <f t="shared" si="84"/>
        <v>0</v>
      </c>
      <c r="M229" s="171">
        <f t="shared" si="84"/>
        <v>0</v>
      </c>
      <c r="N229" s="171">
        <f t="shared" si="84"/>
        <v>0</v>
      </c>
      <c r="O229" s="171">
        <f t="shared" si="84"/>
        <v>0</v>
      </c>
      <c r="P229" s="171">
        <f t="shared" si="84"/>
        <v>0</v>
      </c>
      <c r="Q229" s="171">
        <f t="shared" si="84"/>
        <v>0</v>
      </c>
    </row>
    <row r="230" spans="1:17" s="159" customFormat="1" ht="13.5">
      <c r="A230" s="201"/>
      <c r="B230" s="201">
        <v>5</v>
      </c>
      <c r="C230" s="167"/>
      <c r="D230" s="167" t="s">
        <v>4</v>
      </c>
      <c r="E230" s="167" t="s">
        <v>398</v>
      </c>
      <c r="F230" s="172">
        <v>12197.9</v>
      </c>
      <c r="G230" s="173">
        <v>3378.8</v>
      </c>
      <c r="H230" s="168">
        <v>0</v>
      </c>
      <c r="I230" s="173">
        <v>0</v>
      </c>
      <c r="J230" s="173">
        <v>0</v>
      </c>
      <c r="K230" s="173">
        <v>0</v>
      </c>
      <c r="L230" s="173">
        <v>0</v>
      </c>
      <c r="M230" s="173">
        <v>0</v>
      </c>
      <c r="N230" s="173">
        <v>0</v>
      </c>
      <c r="O230" s="236">
        <f t="shared" si="72"/>
        <v>0</v>
      </c>
      <c r="P230" s="236">
        <f t="shared" si="72"/>
        <v>0</v>
      </c>
      <c r="Q230" s="236">
        <f t="shared" si="72"/>
        <v>0</v>
      </c>
    </row>
    <row r="231" spans="1:17" s="159" customFormat="1" ht="13.5">
      <c r="A231" s="201"/>
      <c r="B231" s="163" t="s">
        <v>434</v>
      </c>
      <c r="C231" s="163" t="s">
        <v>434</v>
      </c>
      <c r="D231" s="163"/>
      <c r="E231" s="164" t="s">
        <v>247</v>
      </c>
      <c r="F231" s="169">
        <f>+F232+F243</f>
        <v>411191.11000000004</v>
      </c>
      <c r="G231" s="169">
        <f t="shared" ref="G231:Q231" si="85">+G232+G243</f>
        <v>402315.23</v>
      </c>
      <c r="H231" s="169">
        <f t="shared" si="85"/>
        <v>796903.3</v>
      </c>
      <c r="I231" s="169">
        <f t="shared" si="85"/>
        <v>2812192.4</v>
      </c>
      <c r="J231" s="169">
        <f t="shared" si="85"/>
        <v>2386068.0999999996</v>
      </c>
      <c r="K231" s="169">
        <f t="shared" si="85"/>
        <v>652135.30000000005</v>
      </c>
      <c r="L231" s="169">
        <f t="shared" si="85"/>
        <v>597915.4</v>
      </c>
      <c r="M231" s="169">
        <f t="shared" si="85"/>
        <v>597915.4</v>
      </c>
      <c r="N231" s="169">
        <f t="shared" si="85"/>
        <v>0</v>
      </c>
      <c r="O231" s="169">
        <f t="shared" si="85"/>
        <v>-2214277</v>
      </c>
      <c r="P231" s="169">
        <f t="shared" si="85"/>
        <v>-1788152.6999999997</v>
      </c>
      <c r="Q231" s="169">
        <f t="shared" si="85"/>
        <v>-652135.30000000005</v>
      </c>
    </row>
    <row r="232" spans="1:17" s="159" customFormat="1" ht="13.5">
      <c r="A232" s="201"/>
      <c r="B232" s="201" t="s">
        <v>504</v>
      </c>
      <c r="C232" s="165" t="s">
        <v>248</v>
      </c>
      <c r="D232" s="165"/>
      <c r="E232" s="165" t="s">
        <v>249</v>
      </c>
      <c r="F232" s="171">
        <f>+F233+F234+F235+F236+F237+F238+F239+F240+F241+F242</f>
        <v>411191.11000000004</v>
      </c>
      <c r="G232" s="171">
        <f t="shared" ref="G232:Q232" si="86">+G233+G234+G235+G236+G237+G238+G239+G240+G241+G242</f>
        <v>402315.23</v>
      </c>
      <c r="H232" s="171">
        <f t="shared" si="86"/>
        <v>796903.3</v>
      </c>
      <c r="I232" s="171">
        <f t="shared" si="86"/>
        <v>1818506.9</v>
      </c>
      <c r="J232" s="171">
        <f t="shared" si="86"/>
        <v>1212315.3</v>
      </c>
      <c r="K232" s="171">
        <f t="shared" si="86"/>
        <v>398396.2</v>
      </c>
      <c r="L232" s="171">
        <f t="shared" si="86"/>
        <v>597915.4</v>
      </c>
      <c r="M232" s="171">
        <f t="shared" si="86"/>
        <v>597915.4</v>
      </c>
      <c r="N232" s="171">
        <f t="shared" si="86"/>
        <v>0</v>
      </c>
      <c r="O232" s="171">
        <f t="shared" si="86"/>
        <v>-1220591.5</v>
      </c>
      <c r="P232" s="171">
        <f t="shared" si="86"/>
        <v>-614399.9</v>
      </c>
      <c r="Q232" s="171">
        <f t="shared" si="86"/>
        <v>-398396.2</v>
      </c>
    </row>
    <row r="233" spans="1:17" s="159" customFormat="1" ht="13.5">
      <c r="A233" s="201"/>
      <c r="B233" s="201">
        <v>5</v>
      </c>
      <c r="C233" s="167"/>
      <c r="D233" s="167" t="s">
        <v>23</v>
      </c>
      <c r="E233" s="167" t="s">
        <v>250</v>
      </c>
      <c r="F233" s="172">
        <v>129773.56</v>
      </c>
      <c r="G233" s="173">
        <v>379616.35</v>
      </c>
      <c r="H233" s="184">
        <v>195000</v>
      </c>
      <c r="I233" s="168">
        <v>525000</v>
      </c>
      <c r="J233" s="168">
        <v>125000</v>
      </c>
      <c r="K233" s="168">
        <v>125000</v>
      </c>
      <c r="L233" s="173">
        <v>0</v>
      </c>
      <c r="M233" s="173">
        <v>0</v>
      </c>
      <c r="N233" s="173">
        <v>0</v>
      </c>
      <c r="O233" s="236">
        <f t="shared" si="72"/>
        <v>-525000</v>
      </c>
      <c r="P233" s="236">
        <f t="shared" si="72"/>
        <v>-125000</v>
      </c>
      <c r="Q233" s="236">
        <f t="shared" si="72"/>
        <v>-125000</v>
      </c>
    </row>
    <row r="234" spans="1:17" s="159" customFormat="1" ht="13.5">
      <c r="A234" s="201"/>
      <c r="B234" s="201">
        <v>5</v>
      </c>
      <c r="C234" s="167"/>
      <c r="D234" s="167" t="s">
        <v>25</v>
      </c>
      <c r="E234" s="167" t="s">
        <v>251</v>
      </c>
      <c r="F234" s="172">
        <v>6294.25</v>
      </c>
      <c r="G234" s="173">
        <v>240</v>
      </c>
      <c r="H234" s="184">
        <v>0</v>
      </c>
      <c r="I234" s="168">
        <v>250000</v>
      </c>
      <c r="J234" s="168">
        <v>100000</v>
      </c>
      <c r="K234" s="173">
        <v>0</v>
      </c>
      <c r="L234" s="173">
        <v>0</v>
      </c>
      <c r="M234" s="173">
        <v>0</v>
      </c>
      <c r="N234" s="173">
        <v>0</v>
      </c>
      <c r="O234" s="236">
        <f t="shared" si="72"/>
        <v>-250000</v>
      </c>
      <c r="P234" s="236">
        <f t="shared" si="72"/>
        <v>-100000</v>
      </c>
      <c r="Q234" s="236">
        <f t="shared" si="72"/>
        <v>0</v>
      </c>
    </row>
    <row r="235" spans="1:17" s="159" customFormat="1" ht="13.5">
      <c r="A235" s="201"/>
      <c r="B235" s="201">
        <v>6</v>
      </c>
      <c r="C235" s="167"/>
      <c r="D235" s="167" t="s">
        <v>27</v>
      </c>
      <c r="E235" s="167" t="s">
        <v>373</v>
      </c>
      <c r="F235" s="172">
        <v>214537.2</v>
      </c>
      <c r="G235" s="173">
        <v>0</v>
      </c>
      <c r="H235" s="173">
        <v>0</v>
      </c>
      <c r="I235" s="173">
        <v>408591.5</v>
      </c>
      <c r="J235" s="173">
        <v>389399.9</v>
      </c>
      <c r="K235" s="173">
        <v>273396.2</v>
      </c>
      <c r="L235" s="173"/>
      <c r="M235" s="173"/>
      <c r="N235" s="173"/>
      <c r="O235" s="236">
        <f t="shared" si="72"/>
        <v>-408591.5</v>
      </c>
      <c r="P235" s="236">
        <f t="shared" si="72"/>
        <v>-389399.9</v>
      </c>
      <c r="Q235" s="236">
        <f t="shared" si="72"/>
        <v>-273396.2</v>
      </c>
    </row>
    <row r="236" spans="1:17" s="159" customFormat="1" ht="13.5">
      <c r="A236" s="201"/>
      <c r="B236" s="201">
        <v>6</v>
      </c>
      <c r="C236" s="167"/>
      <c r="D236" s="167" t="s">
        <v>35</v>
      </c>
      <c r="E236" s="167" t="s">
        <v>252</v>
      </c>
      <c r="F236" s="172">
        <v>32215.7</v>
      </c>
      <c r="G236" s="173">
        <v>0</v>
      </c>
      <c r="H236" s="173">
        <v>0</v>
      </c>
      <c r="I236" s="173">
        <v>0</v>
      </c>
      <c r="J236" s="173">
        <v>0</v>
      </c>
      <c r="K236" s="173">
        <v>0</v>
      </c>
      <c r="L236" s="173">
        <v>0</v>
      </c>
      <c r="M236" s="173">
        <v>0</v>
      </c>
      <c r="N236" s="173">
        <v>0</v>
      </c>
      <c r="O236" s="236">
        <f t="shared" si="72"/>
        <v>0</v>
      </c>
      <c r="P236" s="236">
        <f t="shared" si="72"/>
        <v>0</v>
      </c>
      <c r="Q236" s="236">
        <f t="shared" si="72"/>
        <v>0</v>
      </c>
    </row>
    <row r="237" spans="1:17" s="159" customFormat="1" ht="13.5">
      <c r="A237" s="201"/>
      <c r="B237" s="201">
        <v>6</v>
      </c>
      <c r="C237" s="167"/>
      <c r="D237" s="167" t="s">
        <v>37</v>
      </c>
      <c r="E237" s="167" t="s">
        <v>253</v>
      </c>
      <c r="F237" s="172">
        <v>13970.4</v>
      </c>
      <c r="G237" s="173">
        <v>0</v>
      </c>
      <c r="H237" s="173">
        <v>0</v>
      </c>
      <c r="I237" s="173">
        <v>0</v>
      </c>
      <c r="J237" s="173">
        <v>0</v>
      </c>
      <c r="K237" s="173">
        <v>0</v>
      </c>
      <c r="L237" s="173">
        <v>0</v>
      </c>
      <c r="M237" s="173">
        <v>0</v>
      </c>
      <c r="N237" s="173">
        <v>0</v>
      </c>
      <c r="O237" s="236">
        <f t="shared" si="72"/>
        <v>0</v>
      </c>
      <c r="P237" s="236">
        <f t="shared" si="72"/>
        <v>0</v>
      </c>
      <c r="Q237" s="236">
        <f t="shared" si="72"/>
        <v>0</v>
      </c>
    </row>
    <row r="238" spans="1:17" s="159" customFormat="1" ht="13.5">
      <c r="A238" s="201"/>
      <c r="B238" s="201">
        <v>6</v>
      </c>
      <c r="C238" s="167"/>
      <c r="D238" s="167" t="s">
        <v>61</v>
      </c>
      <c r="E238" s="167" t="s">
        <v>254</v>
      </c>
      <c r="F238" s="172">
        <v>14400</v>
      </c>
      <c r="G238" s="172">
        <v>3432</v>
      </c>
      <c r="H238" s="173">
        <v>0</v>
      </c>
      <c r="I238" s="173">
        <v>37000</v>
      </c>
      <c r="J238" s="173">
        <v>0</v>
      </c>
      <c r="K238" s="173">
        <v>0</v>
      </c>
      <c r="L238" s="173">
        <v>0</v>
      </c>
      <c r="M238" s="173">
        <v>0</v>
      </c>
      <c r="N238" s="173">
        <v>0</v>
      </c>
      <c r="O238" s="236">
        <f t="shared" si="72"/>
        <v>-37000</v>
      </c>
      <c r="P238" s="236">
        <f t="shared" si="72"/>
        <v>0</v>
      </c>
      <c r="Q238" s="236">
        <f t="shared" si="72"/>
        <v>0</v>
      </c>
    </row>
    <row r="239" spans="1:17" s="159" customFormat="1" ht="13.5">
      <c r="A239" s="201"/>
      <c r="B239" s="201">
        <v>6</v>
      </c>
      <c r="C239" s="178"/>
      <c r="D239" s="167">
        <v>31009</v>
      </c>
      <c r="E239" s="167" t="s">
        <v>374</v>
      </c>
      <c r="F239" s="173">
        <v>0</v>
      </c>
      <c r="G239" s="173">
        <v>0</v>
      </c>
      <c r="H239" s="173">
        <v>597915.4</v>
      </c>
      <c r="I239" s="173">
        <v>597915.4</v>
      </c>
      <c r="J239" s="173">
        <v>597915.4</v>
      </c>
      <c r="K239" s="173">
        <v>0</v>
      </c>
      <c r="L239" s="173">
        <v>597915.4</v>
      </c>
      <c r="M239" s="173">
        <v>597915.4</v>
      </c>
      <c r="N239" s="173"/>
      <c r="O239" s="236">
        <f t="shared" si="72"/>
        <v>0</v>
      </c>
      <c r="P239" s="236">
        <f t="shared" si="72"/>
        <v>0</v>
      </c>
      <c r="Q239" s="236">
        <f t="shared" si="72"/>
        <v>0</v>
      </c>
    </row>
    <row r="240" spans="1:17" s="159" customFormat="1" ht="13.5">
      <c r="A240" s="201"/>
      <c r="B240" s="201">
        <v>6</v>
      </c>
      <c r="C240" s="167"/>
      <c r="D240" s="167" t="s">
        <v>63</v>
      </c>
      <c r="E240" s="167" t="s">
        <v>255</v>
      </c>
      <c r="F240" s="173">
        <v>0</v>
      </c>
      <c r="G240" s="173">
        <v>0</v>
      </c>
      <c r="H240" s="173">
        <v>0</v>
      </c>
      <c r="I240" s="173">
        <v>0</v>
      </c>
      <c r="J240" s="173">
        <v>0</v>
      </c>
      <c r="K240" s="173">
        <v>0</v>
      </c>
      <c r="L240" s="173">
        <v>0</v>
      </c>
      <c r="M240" s="173">
        <v>0</v>
      </c>
      <c r="N240" s="173">
        <v>0</v>
      </c>
      <c r="O240" s="236">
        <f t="shared" si="72"/>
        <v>0</v>
      </c>
      <c r="P240" s="236">
        <f t="shared" si="72"/>
        <v>0</v>
      </c>
      <c r="Q240" s="236">
        <f t="shared" si="72"/>
        <v>0</v>
      </c>
    </row>
    <row r="241" spans="1:17" s="159" customFormat="1" ht="13.5">
      <c r="A241" s="201"/>
      <c r="B241" s="201">
        <v>6</v>
      </c>
      <c r="C241" s="167"/>
      <c r="D241" s="167" t="s">
        <v>256</v>
      </c>
      <c r="E241" s="167" t="s">
        <v>257</v>
      </c>
      <c r="F241" s="173">
        <v>0</v>
      </c>
      <c r="G241" s="173">
        <v>0</v>
      </c>
      <c r="H241" s="173">
        <v>3987.9</v>
      </c>
      <c r="I241" s="173">
        <v>0</v>
      </c>
      <c r="J241" s="173">
        <v>0</v>
      </c>
      <c r="K241" s="173">
        <v>0</v>
      </c>
      <c r="L241" s="173">
        <v>0</v>
      </c>
      <c r="M241" s="173">
        <v>0</v>
      </c>
      <c r="N241" s="173">
        <v>0</v>
      </c>
      <c r="O241" s="236">
        <f t="shared" si="72"/>
        <v>0</v>
      </c>
      <c r="P241" s="236">
        <f t="shared" si="72"/>
        <v>0</v>
      </c>
      <c r="Q241" s="236">
        <f t="shared" si="72"/>
        <v>0</v>
      </c>
    </row>
    <row r="242" spans="1:17" s="159" customFormat="1" ht="13.5">
      <c r="A242" s="201"/>
      <c r="B242" s="201">
        <v>6</v>
      </c>
      <c r="C242" s="167"/>
      <c r="D242" s="167" t="s">
        <v>258</v>
      </c>
      <c r="E242" s="167" t="s">
        <v>259</v>
      </c>
      <c r="F242" s="173">
        <v>0</v>
      </c>
      <c r="G242" s="172">
        <v>19026.88</v>
      </c>
      <c r="H242" s="173">
        <v>0</v>
      </c>
      <c r="I242" s="173">
        <v>0</v>
      </c>
      <c r="J242" s="173">
        <v>0</v>
      </c>
      <c r="K242" s="173">
        <v>0</v>
      </c>
      <c r="L242" s="173">
        <v>0</v>
      </c>
      <c r="M242" s="173">
        <v>0</v>
      </c>
      <c r="N242" s="173">
        <v>0</v>
      </c>
      <c r="O242" s="236">
        <f t="shared" si="72"/>
        <v>0</v>
      </c>
      <c r="P242" s="236">
        <f t="shared" si="72"/>
        <v>0</v>
      </c>
      <c r="Q242" s="236">
        <f t="shared" si="72"/>
        <v>0</v>
      </c>
    </row>
    <row r="243" spans="1:17" s="159" customFormat="1" ht="13.5">
      <c r="A243" s="201"/>
      <c r="B243" s="201" t="s">
        <v>504</v>
      </c>
      <c r="C243" s="185" t="s">
        <v>347</v>
      </c>
      <c r="D243" s="186"/>
      <c r="E243" s="242"/>
      <c r="F243" s="187">
        <f>+F244+F245+F246+F247</f>
        <v>0</v>
      </c>
      <c r="G243" s="187">
        <f t="shared" ref="G243:Q243" si="87">+G244+G245+G246+G247</f>
        <v>0</v>
      </c>
      <c r="H243" s="187">
        <f t="shared" si="87"/>
        <v>0</v>
      </c>
      <c r="I243" s="187">
        <f t="shared" si="87"/>
        <v>993685.5</v>
      </c>
      <c r="J243" s="187">
        <f t="shared" si="87"/>
        <v>1173752.7999999998</v>
      </c>
      <c r="K243" s="187">
        <f t="shared" si="87"/>
        <v>253739.1</v>
      </c>
      <c r="L243" s="187">
        <f t="shared" si="87"/>
        <v>0</v>
      </c>
      <c r="M243" s="187">
        <f t="shared" si="87"/>
        <v>0</v>
      </c>
      <c r="N243" s="187">
        <f t="shared" si="87"/>
        <v>0</v>
      </c>
      <c r="O243" s="187">
        <f t="shared" si="87"/>
        <v>-993685.5</v>
      </c>
      <c r="P243" s="187">
        <f t="shared" si="87"/>
        <v>-1173752.7999999998</v>
      </c>
      <c r="Q243" s="187">
        <f t="shared" si="87"/>
        <v>-253739.1</v>
      </c>
    </row>
    <row r="244" spans="1:17" s="159" customFormat="1" ht="13.5">
      <c r="A244" s="201">
        <v>10</v>
      </c>
      <c r="B244" s="201">
        <v>6</v>
      </c>
      <c r="C244" s="178" t="s">
        <v>417</v>
      </c>
      <c r="D244" s="167">
        <v>31014</v>
      </c>
      <c r="E244" s="167" t="s">
        <v>478</v>
      </c>
      <c r="F244" s="173">
        <v>0</v>
      </c>
      <c r="G244" s="173">
        <v>0</v>
      </c>
      <c r="H244" s="173">
        <v>0</v>
      </c>
      <c r="I244" s="173">
        <v>57442.1</v>
      </c>
      <c r="J244" s="173">
        <v>57395.3</v>
      </c>
      <c r="K244" s="173">
        <v>57395.3</v>
      </c>
      <c r="L244" s="173">
        <v>0</v>
      </c>
      <c r="M244" s="173">
        <v>0</v>
      </c>
      <c r="N244" s="173">
        <v>0</v>
      </c>
      <c r="O244" s="236">
        <f t="shared" si="72"/>
        <v>-57442.1</v>
      </c>
      <c r="P244" s="236">
        <f t="shared" si="72"/>
        <v>-57395.3</v>
      </c>
      <c r="Q244" s="236">
        <f t="shared" si="72"/>
        <v>-57395.3</v>
      </c>
    </row>
    <row r="245" spans="1:17" s="159" customFormat="1" ht="13.5">
      <c r="A245" s="201">
        <v>10</v>
      </c>
      <c r="B245" s="201">
        <v>6</v>
      </c>
      <c r="C245" s="178" t="s">
        <v>417</v>
      </c>
      <c r="D245" s="167">
        <v>31015</v>
      </c>
      <c r="E245" s="167" t="s">
        <v>375</v>
      </c>
      <c r="F245" s="173">
        <v>0</v>
      </c>
      <c r="G245" s="173">
        <v>0</v>
      </c>
      <c r="H245" s="173">
        <v>0</v>
      </c>
      <c r="I245" s="173">
        <v>12074.8</v>
      </c>
      <c r="J245" s="173">
        <v>192188.9</v>
      </c>
      <c r="K245" s="173">
        <v>195330.4</v>
      </c>
      <c r="L245" s="173">
        <v>0</v>
      </c>
      <c r="M245" s="173">
        <v>0</v>
      </c>
      <c r="N245" s="173">
        <v>0</v>
      </c>
      <c r="O245" s="236">
        <f t="shared" si="72"/>
        <v>-12074.8</v>
      </c>
      <c r="P245" s="236">
        <f t="shared" si="72"/>
        <v>-192188.9</v>
      </c>
      <c r="Q245" s="236">
        <f t="shared" si="72"/>
        <v>-195330.4</v>
      </c>
    </row>
    <row r="246" spans="1:17" s="159" customFormat="1" ht="13.5">
      <c r="A246" s="201">
        <v>10</v>
      </c>
      <c r="B246" s="201">
        <v>6</v>
      </c>
      <c r="C246" s="178" t="s">
        <v>417</v>
      </c>
      <c r="D246" s="167">
        <v>31016</v>
      </c>
      <c r="E246" s="167" t="s">
        <v>502</v>
      </c>
      <c r="F246" s="173">
        <v>0</v>
      </c>
      <c r="G246" s="173">
        <v>0</v>
      </c>
      <c r="H246" s="173">
        <v>0</v>
      </c>
      <c r="I246" s="173">
        <v>923150.2</v>
      </c>
      <c r="J246" s="173">
        <v>923150.2</v>
      </c>
      <c r="K246" s="173">
        <v>0</v>
      </c>
      <c r="L246" s="173">
        <v>0</v>
      </c>
      <c r="M246" s="173">
        <v>0</v>
      </c>
      <c r="N246" s="173">
        <v>0</v>
      </c>
      <c r="O246" s="236">
        <f t="shared" si="72"/>
        <v>-923150.2</v>
      </c>
      <c r="P246" s="236">
        <f t="shared" si="72"/>
        <v>-923150.2</v>
      </c>
      <c r="Q246" s="236">
        <f t="shared" si="72"/>
        <v>0</v>
      </c>
    </row>
    <row r="247" spans="1:17" s="159" customFormat="1" ht="13.5">
      <c r="A247" s="201">
        <v>10</v>
      </c>
      <c r="B247" s="201">
        <v>6</v>
      </c>
      <c r="C247" s="178" t="s">
        <v>417</v>
      </c>
      <c r="D247" s="167">
        <v>31017</v>
      </c>
      <c r="E247" s="167" t="s">
        <v>501</v>
      </c>
      <c r="F247" s="173">
        <v>0</v>
      </c>
      <c r="G247" s="173">
        <v>0</v>
      </c>
      <c r="H247" s="173">
        <v>0</v>
      </c>
      <c r="I247" s="173">
        <v>1018.4</v>
      </c>
      <c r="J247" s="173">
        <v>1018.4</v>
      </c>
      <c r="K247" s="173">
        <v>1013.4</v>
      </c>
      <c r="L247" s="173">
        <v>0</v>
      </c>
      <c r="M247" s="173">
        <v>0</v>
      </c>
      <c r="N247" s="173">
        <v>0</v>
      </c>
      <c r="O247" s="236">
        <f t="shared" si="72"/>
        <v>-1018.4</v>
      </c>
      <c r="P247" s="236">
        <f t="shared" si="72"/>
        <v>-1018.4</v>
      </c>
      <c r="Q247" s="236">
        <f t="shared" si="72"/>
        <v>-1013.4</v>
      </c>
    </row>
    <row r="248" spans="1:17" s="159" customFormat="1" ht="13.5">
      <c r="A248" s="201"/>
      <c r="B248" s="163" t="s">
        <v>434</v>
      </c>
      <c r="C248" s="163" t="s">
        <v>434</v>
      </c>
      <c r="D248" s="163"/>
      <c r="E248" s="164" t="s">
        <v>260</v>
      </c>
      <c r="F248" s="169">
        <f>+F249</f>
        <v>0</v>
      </c>
      <c r="G248" s="169">
        <f t="shared" ref="G248:Q249" si="88">+G249</f>
        <v>29328.44</v>
      </c>
      <c r="H248" s="169">
        <f t="shared" si="88"/>
        <v>0</v>
      </c>
      <c r="I248" s="169">
        <f t="shared" si="88"/>
        <v>7446</v>
      </c>
      <c r="J248" s="169">
        <f t="shared" si="88"/>
        <v>0</v>
      </c>
      <c r="K248" s="169">
        <f t="shared" si="88"/>
        <v>0</v>
      </c>
      <c r="L248" s="169">
        <f t="shared" si="88"/>
        <v>0</v>
      </c>
      <c r="M248" s="169">
        <f t="shared" si="88"/>
        <v>0</v>
      </c>
      <c r="N248" s="169">
        <f t="shared" si="88"/>
        <v>0</v>
      </c>
      <c r="O248" s="169">
        <f t="shared" si="88"/>
        <v>-7446</v>
      </c>
      <c r="P248" s="169">
        <f t="shared" si="88"/>
        <v>0</v>
      </c>
      <c r="Q248" s="169">
        <f t="shared" si="88"/>
        <v>0</v>
      </c>
    </row>
    <row r="249" spans="1:17" s="159" customFormat="1" ht="13.5">
      <c r="A249" s="201"/>
      <c r="B249" s="201" t="s">
        <v>504</v>
      </c>
      <c r="C249" s="165" t="s">
        <v>261</v>
      </c>
      <c r="D249" s="165"/>
      <c r="E249" s="165" t="s">
        <v>262</v>
      </c>
      <c r="F249" s="171">
        <f>+F250</f>
        <v>0</v>
      </c>
      <c r="G249" s="171">
        <f t="shared" si="88"/>
        <v>29328.44</v>
      </c>
      <c r="H249" s="171">
        <f t="shared" si="88"/>
        <v>0</v>
      </c>
      <c r="I249" s="171">
        <f t="shared" si="88"/>
        <v>7446</v>
      </c>
      <c r="J249" s="171">
        <f t="shared" si="88"/>
        <v>0</v>
      </c>
      <c r="K249" s="171">
        <f t="shared" si="88"/>
        <v>0</v>
      </c>
      <c r="L249" s="171">
        <f t="shared" si="88"/>
        <v>0</v>
      </c>
      <c r="M249" s="171">
        <f t="shared" si="88"/>
        <v>0</v>
      </c>
      <c r="N249" s="171">
        <f t="shared" si="88"/>
        <v>0</v>
      </c>
      <c r="O249" s="171">
        <f t="shared" si="88"/>
        <v>-7446</v>
      </c>
      <c r="P249" s="171">
        <f t="shared" si="88"/>
        <v>0</v>
      </c>
      <c r="Q249" s="171">
        <f t="shared" si="88"/>
        <v>0</v>
      </c>
    </row>
    <row r="250" spans="1:17" s="159" customFormat="1" ht="13.5">
      <c r="A250" s="201">
        <v>10</v>
      </c>
      <c r="B250" s="201">
        <v>5</v>
      </c>
      <c r="C250" s="178" t="s">
        <v>417</v>
      </c>
      <c r="D250" s="167">
        <v>31001</v>
      </c>
      <c r="E250" s="167" t="s">
        <v>396</v>
      </c>
      <c r="F250" s="173">
        <v>0</v>
      </c>
      <c r="G250" s="173">
        <v>29328.44</v>
      </c>
      <c r="H250" s="168">
        <v>0</v>
      </c>
      <c r="I250" s="168">
        <v>7446</v>
      </c>
      <c r="J250" s="173">
        <v>0</v>
      </c>
      <c r="K250" s="173">
        <v>0</v>
      </c>
      <c r="L250" s="173">
        <v>0</v>
      </c>
      <c r="M250" s="173">
        <v>0</v>
      </c>
      <c r="N250" s="173">
        <v>0</v>
      </c>
      <c r="O250" s="236">
        <f t="shared" si="72"/>
        <v>-7446</v>
      </c>
      <c r="P250" s="236">
        <f t="shared" si="72"/>
        <v>0</v>
      </c>
      <c r="Q250" s="236">
        <f t="shared" si="72"/>
        <v>0</v>
      </c>
    </row>
    <row r="251" spans="1:17" s="159" customFormat="1" ht="13.5">
      <c r="A251" s="201"/>
      <c r="B251" s="163" t="s">
        <v>434</v>
      </c>
      <c r="C251" s="163" t="s">
        <v>434</v>
      </c>
      <c r="D251" s="188"/>
      <c r="E251" s="189" t="s">
        <v>263</v>
      </c>
      <c r="F251" s="190">
        <f>+F252+F256</f>
        <v>4642375</v>
      </c>
      <c r="G251" s="190">
        <f t="shared" ref="G251:Q251" si="89">+G252+G256</f>
        <v>2359958.56</v>
      </c>
      <c r="H251" s="190">
        <f t="shared" si="89"/>
        <v>1283703.0999999999</v>
      </c>
      <c r="I251" s="190">
        <f t="shared" si="89"/>
        <v>11359933.199999999</v>
      </c>
      <c r="J251" s="190">
        <f t="shared" si="89"/>
        <v>9743687.3000000007</v>
      </c>
      <c r="K251" s="190">
        <f t="shared" si="89"/>
        <v>6173078.9000000004</v>
      </c>
      <c r="L251" s="190">
        <f t="shared" si="89"/>
        <v>2573177</v>
      </c>
      <c r="M251" s="190">
        <f t="shared" si="89"/>
        <v>2573177</v>
      </c>
      <c r="N251" s="190">
        <f t="shared" si="89"/>
        <v>2573177</v>
      </c>
      <c r="O251" s="190">
        <f t="shared" si="89"/>
        <v>-8786756.1999999993</v>
      </c>
      <c r="P251" s="190">
        <f t="shared" si="89"/>
        <v>-7170510.2999999998</v>
      </c>
      <c r="Q251" s="190">
        <f t="shared" si="89"/>
        <v>-3599901.9</v>
      </c>
    </row>
    <row r="252" spans="1:17" s="159" customFormat="1" ht="13.5">
      <c r="A252" s="208"/>
      <c r="B252" s="201" t="s">
        <v>504</v>
      </c>
      <c r="C252" s="191" t="s">
        <v>264</v>
      </c>
      <c r="D252" s="191"/>
      <c r="E252" s="191" t="s">
        <v>265</v>
      </c>
      <c r="F252" s="192">
        <f>+F253+F254+F255</f>
        <v>4642375</v>
      </c>
      <c r="G252" s="192">
        <f t="shared" ref="G252:Q252" si="90">+G253+G254+G255</f>
        <v>2359958.56</v>
      </c>
      <c r="H252" s="192">
        <f t="shared" si="90"/>
        <v>1283703.0999999999</v>
      </c>
      <c r="I252" s="192">
        <f t="shared" si="90"/>
        <v>5067933.2</v>
      </c>
      <c r="J252" s="192">
        <f t="shared" si="90"/>
        <v>4568687.3</v>
      </c>
      <c r="K252" s="192">
        <f t="shared" si="90"/>
        <v>3163078.9</v>
      </c>
      <c r="L252" s="192">
        <f t="shared" si="90"/>
        <v>2573177</v>
      </c>
      <c r="M252" s="192">
        <f t="shared" si="90"/>
        <v>2573177</v>
      </c>
      <c r="N252" s="192">
        <f t="shared" si="90"/>
        <v>2573177</v>
      </c>
      <c r="O252" s="192">
        <f t="shared" si="90"/>
        <v>-2494756.1999999997</v>
      </c>
      <c r="P252" s="192">
        <f t="shared" si="90"/>
        <v>-1995510.2999999998</v>
      </c>
      <c r="Q252" s="192">
        <f t="shared" si="90"/>
        <v>-589901.89999999991</v>
      </c>
    </row>
    <row r="253" spans="1:17" s="159" customFormat="1" ht="13.5">
      <c r="A253" s="201"/>
      <c r="B253" s="201">
        <v>5</v>
      </c>
      <c r="C253" s="167"/>
      <c r="D253" s="167" t="s">
        <v>4</v>
      </c>
      <c r="E253" s="167" t="s">
        <v>266</v>
      </c>
      <c r="F253" s="172">
        <v>719202</v>
      </c>
      <c r="G253" s="173">
        <v>904196.6</v>
      </c>
      <c r="H253" s="168">
        <v>1134600</v>
      </c>
      <c r="I253" s="168">
        <v>2152219</v>
      </c>
      <c r="J253" s="168">
        <v>1847819</v>
      </c>
      <c r="K253" s="168">
        <v>1847819</v>
      </c>
      <c r="L253" s="173">
        <v>1129440</v>
      </c>
      <c r="M253" s="173">
        <v>1129440</v>
      </c>
      <c r="N253" s="173">
        <v>1129440</v>
      </c>
      <c r="O253" s="236">
        <f t="shared" si="72"/>
        <v>-1022779</v>
      </c>
      <c r="P253" s="236">
        <f t="shared" si="72"/>
        <v>-718379</v>
      </c>
      <c r="Q253" s="236">
        <f t="shared" si="72"/>
        <v>-718379</v>
      </c>
    </row>
    <row r="254" spans="1:17" ht="13.5">
      <c r="A254" s="201"/>
      <c r="B254" s="201">
        <v>6</v>
      </c>
      <c r="C254" s="167"/>
      <c r="D254" s="167" t="s">
        <v>25</v>
      </c>
      <c r="E254" s="167" t="s">
        <v>267</v>
      </c>
      <c r="F254" s="172">
        <v>3784654.6</v>
      </c>
      <c r="G254" s="239">
        <v>1443736.96</v>
      </c>
      <c r="H254" s="173">
        <v>7093.9</v>
      </c>
      <c r="I254" s="248">
        <v>2662484.7999999998</v>
      </c>
      <c r="J254" s="248">
        <v>2630519.7999999998</v>
      </c>
      <c r="K254" s="248">
        <v>1315259.8999999999</v>
      </c>
      <c r="L254" s="173">
        <v>1443737</v>
      </c>
      <c r="M254" s="173">
        <v>1443737</v>
      </c>
      <c r="N254" s="173">
        <v>1443737</v>
      </c>
      <c r="O254" s="236">
        <f t="shared" si="72"/>
        <v>-1218747.7999999998</v>
      </c>
      <c r="P254" s="236">
        <f t="shared" si="72"/>
        <v>-1186782.7999999998</v>
      </c>
      <c r="Q254" s="236">
        <f t="shared" si="72"/>
        <v>128477.10000000009</v>
      </c>
    </row>
    <row r="255" spans="1:17" s="159" customFormat="1" ht="13.5">
      <c r="A255" s="201"/>
      <c r="B255" s="201">
        <v>6</v>
      </c>
      <c r="C255" s="167"/>
      <c r="D255" s="167" t="s">
        <v>27</v>
      </c>
      <c r="E255" s="167" t="s">
        <v>268</v>
      </c>
      <c r="F255" s="172">
        <v>138518.39999999999</v>
      </c>
      <c r="G255" s="238">
        <v>12025</v>
      </c>
      <c r="H255" s="173">
        <v>142009.20000000001</v>
      </c>
      <c r="I255" s="248">
        <v>253229.4</v>
      </c>
      <c r="J255" s="248">
        <v>90348.5</v>
      </c>
      <c r="K255" s="173">
        <v>0</v>
      </c>
      <c r="L255" s="173"/>
      <c r="M255" s="173"/>
      <c r="N255" s="173"/>
      <c r="O255" s="236">
        <f t="shared" si="72"/>
        <v>-253229.4</v>
      </c>
      <c r="P255" s="236">
        <f t="shared" si="72"/>
        <v>-90348.5</v>
      </c>
      <c r="Q255" s="236">
        <f t="shared" si="72"/>
        <v>0</v>
      </c>
    </row>
    <row r="256" spans="1:17" s="159" customFormat="1" ht="13.5">
      <c r="A256" s="201"/>
      <c r="B256" s="201" t="s">
        <v>504</v>
      </c>
      <c r="C256" s="165" t="s">
        <v>347</v>
      </c>
      <c r="D256" s="165"/>
      <c r="E256" s="165" t="s">
        <v>354</v>
      </c>
      <c r="F256" s="171">
        <f>+F257+F258+F259+F260+F261</f>
        <v>0</v>
      </c>
      <c r="G256" s="171">
        <f t="shared" ref="G256:Q256" si="91">+G257+G258+G259+G260+G261</f>
        <v>0</v>
      </c>
      <c r="H256" s="171">
        <f t="shared" si="91"/>
        <v>0</v>
      </c>
      <c r="I256" s="171">
        <f t="shared" si="91"/>
        <v>6292000</v>
      </c>
      <c r="J256" s="171">
        <f t="shared" si="91"/>
        <v>5175000</v>
      </c>
      <c r="K256" s="171">
        <f t="shared" si="91"/>
        <v>3010000</v>
      </c>
      <c r="L256" s="171">
        <f t="shared" si="91"/>
        <v>0</v>
      </c>
      <c r="M256" s="171">
        <f t="shared" si="91"/>
        <v>0</v>
      </c>
      <c r="N256" s="171">
        <f t="shared" si="91"/>
        <v>0</v>
      </c>
      <c r="O256" s="171">
        <f t="shared" si="91"/>
        <v>-6292000</v>
      </c>
      <c r="P256" s="171">
        <f t="shared" si="91"/>
        <v>-5175000</v>
      </c>
      <c r="Q256" s="171">
        <f t="shared" si="91"/>
        <v>-3010000</v>
      </c>
    </row>
    <row r="257" spans="1:17" s="159" customFormat="1" ht="13.5">
      <c r="A257" s="201">
        <v>10</v>
      </c>
      <c r="B257" s="201">
        <v>5</v>
      </c>
      <c r="C257" s="178" t="s">
        <v>417</v>
      </c>
      <c r="D257" s="167">
        <v>31001</v>
      </c>
      <c r="E257" s="167" t="s">
        <v>388</v>
      </c>
      <c r="F257" s="173">
        <v>0</v>
      </c>
      <c r="G257" s="173">
        <v>0</v>
      </c>
      <c r="H257" s="168">
        <v>0</v>
      </c>
      <c r="I257" s="168">
        <v>1270000</v>
      </c>
      <c r="J257" s="168">
        <v>515000</v>
      </c>
      <c r="K257" s="168">
        <v>375000</v>
      </c>
      <c r="L257" s="173">
        <v>0</v>
      </c>
      <c r="M257" s="173">
        <v>0</v>
      </c>
      <c r="N257" s="173">
        <v>0</v>
      </c>
      <c r="O257" s="236">
        <f t="shared" si="72"/>
        <v>-1270000</v>
      </c>
      <c r="P257" s="236">
        <f t="shared" si="72"/>
        <v>-515000</v>
      </c>
      <c r="Q257" s="236">
        <f t="shared" si="72"/>
        <v>-375000</v>
      </c>
    </row>
    <row r="258" spans="1:17" s="159" customFormat="1" ht="13.5">
      <c r="A258" s="201">
        <v>10</v>
      </c>
      <c r="B258" s="201">
        <v>5</v>
      </c>
      <c r="C258" s="178" t="s">
        <v>417</v>
      </c>
      <c r="D258" s="167">
        <v>31002</v>
      </c>
      <c r="E258" s="167" t="s">
        <v>389</v>
      </c>
      <c r="F258" s="173">
        <v>0</v>
      </c>
      <c r="G258" s="173">
        <v>0</v>
      </c>
      <c r="H258" s="168">
        <v>0</v>
      </c>
      <c r="I258" s="168">
        <v>941000</v>
      </c>
      <c r="J258" s="168">
        <v>861000</v>
      </c>
      <c r="K258" s="168">
        <v>591000</v>
      </c>
      <c r="L258" s="173">
        <v>0</v>
      </c>
      <c r="M258" s="173">
        <v>0</v>
      </c>
      <c r="N258" s="173">
        <v>0</v>
      </c>
      <c r="O258" s="236">
        <f t="shared" si="72"/>
        <v>-941000</v>
      </c>
      <c r="P258" s="236">
        <f t="shared" si="72"/>
        <v>-861000</v>
      </c>
      <c r="Q258" s="236">
        <f t="shared" si="72"/>
        <v>-591000</v>
      </c>
    </row>
    <row r="259" spans="1:17" s="159" customFormat="1" ht="13.5">
      <c r="A259" s="201">
        <v>10</v>
      </c>
      <c r="B259" s="201">
        <v>5</v>
      </c>
      <c r="C259" s="178" t="s">
        <v>417</v>
      </c>
      <c r="D259" s="167">
        <v>31003</v>
      </c>
      <c r="E259" s="167" t="s">
        <v>403</v>
      </c>
      <c r="F259" s="173">
        <v>0</v>
      </c>
      <c r="G259" s="173">
        <v>0</v>
      </c>
      <c r="H259" s="168">
        <v>0</v>
      </c>
      <c r="I259" s="168">
        <v>1546000</v>
      </c>
      <c r="J259" s="168">
        <v>1299000</v>
      </c>
      <c r="K259" s="168">
        <v>44000</v>
      </c>
      <c r="L259" s="173">
        <v>0</v>
      </c>
      <c r="M259" s="173">
        <v>0</v>
      </c>
      <c r="N259" s="173">
        <v>0</v>
      </c>
      <c r="O259" s="236">
        <f t="shared" si="72"/>
        <v>-1546000</v>
      </c>
      <c r="P259" s="236">
        <f t="shared" si="72"/>
        <v>-1299000</v>
      </c>
      <c r="Q259" s="236">
        <f t="shared" si="72"/>
        <v>-44000</v>
      </c>
    </row>
    <row r="260" spans="1:17" ht="13.5">
      <c r="A260" s="201">
        <v>10</v>
      </c>
      <c r="B260" s="201">
        <v>6</v>
      </c>
      <c r="C260" s="178" t="s">
        <v>417</v>
      </c>
      <c r="D260" s="167">
        <v>31004</v>
      </c>
      <c r="E260" s="167" t="s">
        <v>482</v>
      </c>
      <c r="F260" s="173">
        <v>0</v>
      </c>
      <c r="G260" s="173">
        <v>0</v>
      </c>
      <c r="H260" s="173">
        <v>0</v>
      </c>
      <c r="I260" s="168">
        <v>2500000</v>
      </c>
      <c r="J260" s="168">
        <v>2500000</v>
      </c>
      <c r="K260" s="168">
        <v>2000000</v>
      </c>
      <c r="L260" s="173">
        <v>0</v>
      </c>
      <c r="M260" s="173"/>
      <c r="N260" s="173"/>
      <c r="O260" s="236">
        <f t="shared" si="72"/>
        <v>-2500000</v>
      </c>
      <c r="P260" s="236">
        <f t="shared" si="72"/>
        <v>-2500000</v>
      </c>
      <c r="Q260" s="236">
        <f t="shared" si="72"/>
        <v>-2000000</v>
      </c>
    </row>
    <row r="261" spans="1:17" s="159" customFormat="1" ht="13.5">
      <c r="A261" s="201">
        <v>10</v>
      </c>
      <c r="B261" s="201">
        <v>5</v>
      </c>
      <c r="C261" s="178" t="s">
        <v>417</v>
      </c>
      <c r="D261" s="167"/>
      <c r="E261" s="167" t="s">
        <v>486</v>
      </c>
      <c r="F261" s="173">
        <v>0</v>
      </c>
      <c r="G261" s="173">
        <v>0</v>
      </c>
      <c r="H261" s="173">
        <v>0</v>
      </c>
      <c r="I261" s="168">
        <v>35000</v>
      </c>
      <c r="J261" s="173">
        <v>0</v>
      </c>
      <c r="K261" s="173">
        <v>0</v>
      </c>
      <c r="L261" s="173">
        <v>0</v>
      </c>
      <c r="M261" s="173">
        <v>0</v>
      </c>
      <c r="N261" s="173">
        <v>0</v>
      </c>
      <c r="O261" s="236">
        <f t="shared" ref="O261:Q271" si="92">+L261-I261</f>
        <v>-35000</v>
      </c>
      <c r="P261" s="236">
        <f t="shared" si="92"/>
        <v>0</v>
      </c>
      <c r="Q261" s="236">
        <f t="shared" si="92"/>
        <v>0</v>
      </c>
    </row>
    <row r="262" spans="1:17" s="159" customFormat="1" ht="13.5">
      <c r="A262" s="201"/>
      <c r="B262" s="201"/>
      <c r="C262" s="163" t="s">
        <v>434</v>
      </c>
      <c r="D262" s="188"/>
      <c r="E262" s="75" t="s">
        <v>521</v>
      </c>
      <c r="F262" s="190">
        <f>F263+F268</f>
        <v>877223.76</v>
      </c>
      <c r="G262" s="190">
        <f t="shared" ref="G262:Q262" si="93">G263+G268</f>
        <v>500020.49000000005</v>
      </c>
      <c r="H262" s="190">
        <f t="shared" si="93"/>
        <v>53780.6</v>
      </c>
      <c r="I262" s="190">
        <f t="shared" si="93"/>
        <v>2954550.6</v>
      </c>
      <c r="J262" s="190">
        <f t="shared" si="93"/>
        <v>2599281.2000000002</v>
      </c>
      <c r="K262" s="190">
        <f t="shared" si="93"/>
        <v>2857255.6</v>
      </c>
      <c r="L262" s="190">
        <f t="shared" si="93"/>
        <v>1427496.6</v>
      </c>
      <c r="M262" s="190">
        <f t="shared" si="93"/>
        <v>1811978.2</v>
      </c>
      <c r="N262" s="190">
        <f t="shared" si="93"/>
        <v>2085790.6</v>
      </c>
      <c r="O262" s="190">
        <f t="shared" si="93"/>
        <v>-1527054</v>
      </c>
      <c r="P262" s="190">
        <f t="shared" si="93"/>
        <v>-787303</v>
      </c>
      <c r="Q262" s="190">
        <f t="shared" si="93"/>
        <v>-771465</v>
      </c>
    </row>
    <row r="263" spans="1:17" s="159" customFormat="1" ht="13.5">
      <c r="A263" s="201"/>
      <c r="B263" s="201" t="s">
        <v>504</v>
      </c>
      <c r="C263" s="191" t="s">
        <v>269</v>
      </c>
      <c r="D263" s="191"/>
      <c r="E263" s="191" t="s">
        <v>270</v>
      </c>
      <c r="F263" s="193">
        <f>+F264+F265+F266+F267</f>
        <v>373962.28</v>
      </c>
      <c r="G263" s="193">
        <f t="shared" ref="G263:Q263" si="94">+G264+G265+G266+G267</f>
        <v>469988.79000000004</v>
      </c>
      <c r="H263" s="193">
        <f t="shared" si="94"/>
        <v>53780.6</v>
      </c>
      <c r="I263" s="193">
        <f t="shared" si="94"/>
        <v>2823012.6</v>
      </c>
      <c r="J263" s="193">
        <f t="shared" si="94"/>
        <v>2549081.2000000002</v>
      </c>
      <c r="K263" s="193">
        <f t="shared" si="94"/>
        <v>2807055.6</v>
      </c>
      <c r="L263" s="193">
        <f t="shared" si="94"/>
        <v>1427496.6</v>
      </c>
      <c r="M263" s="193">
        <f t="shared" si="94"/>
        <v>1811978.2</v>
      </c>
      <c r="N263" s="193">
        <f t="shared" si="94"/>
        <v>2085790.6</v>
      </c>
      <c r="O263" s="193">
        <f t="shared" si="94"/>
        <v>-1395516</v>
      </c>
      <c r="P263" s="193">
        <f t="shared" si="94"/>
        <v>-737103</v>
      </c>
      <c r="Q263" s="193">
        <f t="shared" si="94"/>
        <v>-721265</v>
      </c>
    </row>
    <row r="264" spans="1:17" s="159" customFormat="1" ht="13.5">
      <c r="A264" s="208"/>
      <c r="B264" s="208">
        <v>5.0999999999999996</v>
      </c>
      <c r="C264" s="175"/>
      <c r="D264" s="175" t="s">
        <v>4</v>
      </c>
      <c r="E264" s="175" t="s">
        <v>271</v>
      </c>
      <c r="F264" s="194">
        <v>109597.39</v>
      </c>
      <c r="G264" s="173">
        <v>183635.22</v>
      </c>
      <c r="H264" s="173">
        <v>53780.6</v>
      </c>
      <c r="I264" s="173">
        <v>1157696</v>
      </c>
      <c r="J264" s="173">
        <v>479003</v>
      </c>
      <c r="K264" s="173">
        <v>450365</v>
      </c>
      <c r="L264" s="173">
        <v>0</v>
      </c>
      <c r="M264" s="173">
        <v>0</v>
      </c>
      <c r="N264" s="173">
        <v>0</v>
      </c>
      <c r="O264" s="236">
        <f t="shared" si="92"/>
        <v>-1157696</v>
      </c>
      <c r="P264" s="236">
        <f t="shared" si="92"/>
        <v>-479003</v>
      </c>
      <c r="Q264" s="236">
        <f t="shared" si="92"/>
        <v>-450365</v>
      </c>
    </row>
    <row r="265" spans="1:17" s="159" customFormat="1" ht="13.5">
      <c r="A265" s="208"/>
      <c r="B265" s="208">
        <v>6.1</v>
      </c>
      <c r="C265" s="175"/>
      <c r="D265" s="175" t="s">
        <v>23</v>
      </c>
      <c r="E265" s="175" t="s">
        <v>272</v>
      </c>
      <c r="F265" s="194">
        <v>208073</v>
      </c>
      <c r="G265" s="173">
        <v>152443.69</v>
      </c>
      <c r="H265" s="173">
        <v>0</v>
      </c>
      <c r="I265" s="173">
        <v>1427496.6</v>
      </c>
      <c r="J265" s="173">
        <v>1811978.2</v>
      </c>
      <c r="K265" s="173">
        <v>2085790.6</v>
      </c>
      <c r="L265" s="173">
        <v>1427496.6</v>
      </c>
      <c r="M265" s="173">
        <v>1811978.2</v>
      </c>
      <c r="N265" s="173">
        <v>2085790.6</v>
      </c>
      <c r="O265" s="236">
        <f t="shared" si="92"/>
        <v>0</v>
      </c>
      <c r="P265" s="236">
        <f t="shared" si="92"/>
        <v>0</v>
      </c>
      <c r="Q265" s="236">
        <f t="shared" si="92"/>
        <v>0</v>
      </c>
    </row>
    <row r="266" spans="1:17" s="159" customFormat="1" ht="13.5">
      <c r="A266" s="208"/>
      <c r="B266" s="208">
        <v>5.0999999999999996</v>
      </c>
      <c r="C266" s="175"/>
      <c r="D266" s="175" t="s">
        <v>25</v>
      </c>
      <c r="E266" s="175" t="s">
        <v>273</v>
      </c>
      <c r="F266" s="194">
        <v>49470</v>
      </c>
      <c r="G266" s="173">
        <v>124550</v>
      </c>
      <c r="H266" s="173">
        <v>0</v>
      </c>
      <c r="I266" s="173">
        <v>237820</v>
      </c>
      <c r="J266" s="173">
        <v>258100</v>
      </c>
      <c r="K266" s="173">
        <v>270900</v>
      </c>
      <c r="L266" s="173">
        <v>0</v>
      </c>
      <c r="M266" s="173">
        <v>0</v>
      </c>
      <c r="N266" s="173">
        <v>0</v>
      </c>
      <c r="O266" s="236">
        <f t="shared" si="92"/>
        <v>-237820</v>
      </c>
      <c r="P266" s="236">
        <f t="shared" si="92"/>
        <v>-258100</v>
      </c>
      <c r="Q266" s="236">
        <f t="shared" si="92"/>
        <v>-270900</v>
      </c>
    </row>
    <row r="267" spans="1:17" s="159" customFormat="1" ht="13.5">
      <c r="A267" s="208"/>
      <c r="B267" s="208">
        <v>5.0999999999999996</v>
      </c>
      <c r="C267" s="175"/>
      <c r="D267" s="175" t="s">
        <v>35</v>
      </c>
      <c r="E267" s="175" t="s">
        <v>274</v>
      </c>
      <c r="F267" s="194">
        <v>6821.89</v>
      </c>
      <c r="G267" s="173">
        <v>9359.8799999999992</v>
      </c>
      <c r="H267" s="173">
        <v>0</v>
      </c>
      <c r="I267" s="173">
        <v>0</v>
      </c>
      <c r="J267" s="173">
        <v>0</v>
      </c>
      <c r="K267" s="173">
        <v>0</v>
      </c>
      <c r="L267" s="173">
        <v>0</v>
      </c>
      <c r="M267" s="173">
        <v>0</v>
      </c>
      <c r="N267" s="173">
        <v>0</v>
      </c>
      <c r="O267" s="236">
        <f t="shared" si="92"/>
        <v>0</v>
      </c>
      <c r="P267" s="236">
        <f t="shared" si="92"/>
        <v>0</v>
      </c>
      <c r="Q267" s="236">
        <f t="shared" si="92"/>
        <v>0</v>
      </c>
    </row>
    <row r="268" spans="1:17" s="159" customFormat="1" ht="13.5">
      <c r="A268" s="201"/>
      <c r="B268" s="201" t="s">
        <v>504</v>
      </c>
      <c r="C268" s="191" t="s">
        <v>347</v>
      </c>
      <c r="D268" s="191"/>
      <c r="E268" s="191"/>
      <c r="F268" s="192">
        <f>+F269+F270+F271</f>
        <v>503261.48</v>
      </c>
      <c r="G268" s="192">
        <f t="shared" ref="G268:Q268" si="95">+G269+G270+G271</f>
        <v>30031.7</v>
      </c>
      <c r="H268" s="192">
        <f t="shared" si="95"/>
        <v>0</v>
      </c>
      <c r="I268" s="192">
        <f t="shared" si="95"/>
        <v>131538</v>
      </c>
      <c r="J268" s="192">
        <f t="shared" si="95"/>
        <v>50200</v>
      </c>
      <c r="K268" s="192">
        <f t="shared" si="95"/>
        <v>50200</v>
      </c>
      <c r="L268" s="192">
        <f t="shared" si="95"/>
        <v>0</v>
      </c>
      <c r="M268" s="192">
        <f t="shared" si="95"/>
        <v>0</v>
      </c>
      <c r="N268" s="192">
        <f t="shared" si="95"/>
        <v>0</v>
      </c>
      <c r="O268" s="192">
        <f t="shared" si="95"/>
        <v>-131538</v>
      </c>
      <c r="P268" s="192">
        <f t="shared" si="95"/>
        <v>-50200</v>
      </c>
      <c r="Q268" s="192">
        <f t="shared" si="95"/>
        <v>-50200</v>
      </c>
    </row>
    <row r="269" spans="1:17" s="159" customFormat="1" ht="13.5">
      <c r="A269" s="201">
        <v>10</v>
      </c>
      <c r="B269" s="201">
        <v>5.0999999999999996</v>
      </c>
      <c r="C269" s="178" t="s">
        <v>417</v>
      </c>
      <c r="D269" s="167">
        <v>31001</v>
      </c>
      <c r="E269" s="167" t="s">
        <v>357</v>
      </c>
      <c r="F269" s="172">
        <v>492204.86</v>
      </c>
      <c r="G269" s="173">
        <v>24800</v>
      </c>
      <c r="H269" s="173">
        <v>0</v>
      </c>
      <c r="I269" s="173">
        <v>45000</v>
      </c>
      <c r="J269" s="173">
        <v>45000</v>
      </c>
      <c r="K269" s="173">
        <v>45000</v>
      </c>
      <c r="L269" s="173">
        <v>0</v>
      </c>
      <c r="M269" s="173">
        <v>0</v>
      </c>
      <c r="N269" s="173">
        <v>0</v>
      </c>
      <c r="O269" s="236">
        <f t="shared" si="92"/>
        <v>-45000</v>
      </c>
      <c r="P269" s="236">
        <f t="shared" si="92"/>
        <v>-45000</v>
      </c>
      <c r="Q269" s="236">
        <f t="shared" si="92"/>
        <v>-45000</v>
      </c>
    </row>
    <row r="270" spans="1:17" s="159" customFormat="1" ht="13.5">
      <c r="A270" s="208">
        <v>10</v>
      </c>
      <c r="B270" s="201">
        <v>5.0999999999999996</v>
      </c>
      <c r="C270" s="178" t="s">
        <v>417</v>
      </c>
      <c r="D270" s="167">
        <v>31002</v>
      </c>
      <c r="E270" s="167" t="s">
        <v>358</v>
      </c>
      <c r="F270" s="172">
        <v>11056.619999999999</v>
      </c>
      <c r="G270" s="173">
        <v>5231.7</v>
      </c>
      <c r="H270" s="173">
        <v>0</v>
      </c>
      <c r="I270" s="173">
        <v>5200</v>
      </c>
      <c r="J270" s="173">
        <v>5200</v>
      </c>
      <c r="K270" s="173">
        <v>5200</v>
      </c>
      <c r="L270" s="173">
        <v>0</v>
      </c>
      <c r="M270" s="173">
        <v>0</v>
      </c>
      <c r="N270" s="173">
        <v>0</v>
      </c>
      <c r="O270" s="236">
        <f t="shared" si="92"/>
        <v>-5200</v>
      </c>
      <c r="P270" s="236">
        <f t="shared" si="92"/>
        <v>-5200</v>
      </c>
      <c r="Q270" s="236">
        <f t="shared" si="92"/>
        <v>-5200</v>
      </c>
    </row>
    <row r="271" spans="1:17" s="159" customFormat="1" ht="13.5">
      <c r="A271" s="208">
        <v>10</v>
      </c>
      <c r="B271" s="201">
        <v>6.1</v>
      </c>
      <c r="C271" s="178" t="s">
        <v>417</v>
      </c>
      <c r="D271" s="167">
        <v>31004</v>
      </c>
      <c r="E271" s="167" t="s">
        <v>497</v>
      </c>
      <c r="F271" s="173">
        <v>0</v>
      </c>
      <c r="G271" s="173">
        <v>0</v>
      </c>
      <c r="H271" s="173">
        <v>0</v>
      </c>
      <c r="I271" s="173">
        <v>81338</v>
      </c>
      <c r="J271" s="173">
        <v>0</v>
      </c>
      <c r="K271" s="173">
        <v>0</v>
      </c>
      <c r="L271" s="173">
        <v>0</v>
      </c>
      <c r="M271" s="173">
        <v>0</v>
      </c>
      <c r="N271" s="173">
        <v>0</v>
      </c>
      <c r="O271" s="236">
        <f t="shared" si="92"/>
        <v>-81338</v>
      </c>
      <c r="P271" s="236">
        <f t="shared" si="92"/>
        <v>0</v>
      </c>
      <c r="Q271" s="236">
        <f t="shared" si="92"/>
        <v>0</v>
      </c>
    </row>
    <row r="272" spans="1:17" s="159" customFormat="1" ht="13.5">
      <c r="A272" s="208"/>
      <c r="B272" s="201"/>
      <c r="C272" s="163" t="s">
        <v>434</v>
      </c>
      <c r="D272" s="188"/>
      <c r="E272" s="75" t="s">
        <v>522</v>
      </c>
      <c r="F272" s="190">
        <f>+F273</f>
        <v>1343905.96</v>
      </c>
      <c r="G272" s="190">
        <f t="shared" ref="G272:Q272" si="96">+G273</f>
        <v>465309.42000000004</v>
      </c>
      <c r="H272" s="190">
        <f t="shared" si="96"/>
        <v>313040.3</v>
      </c>
      <c r="I272" s="190">
        <f t="shared" si="96"/>
        <v>4778496</v>
      </c>
      <c r="J272" s="190">
        <f t="shared" si="96"/>
        <v>328920.7</v>
      </c>
      <c r="K272" s="190">
        <f t="shared" si="96"/>
        <v>325753</v>
      </c>
      <c r="L272" s="190">
        <f t="shared" si="96"/>
        <v>0</v>
      </c>
      <c r="M272" s="190">
        <f t="shared" si="96"/>
        <v>0</v>
      </c>
      <c r="N272" s="190">
        <f t="shared" si="96"/>
        <v>0</v>
      </c>
      <c r="O272" s="190">
        <f t="shared" si="96"/>
        <v>-4778496</v>
      </c>
      <c r="P272" s="190">
        <f t="shared" si="96"/>
        <v>-328920.7</v>
      </c>
      <c r="Q272" s="190">
        <f t="shared" si="96"/>
        <v>-325753</v>
      </c>
    </row>
    <row r="273" spans="1:17" s="159" customFormat="1" ht="13.5">
      <c r="A273" s="208"/>
      <c r="B273" s="201" t="s">
        <v>504</v>
      </c>
      <c r="C273" s="165">
        <v>1158</v>
      </c>
      <c r="D273" s="165"/>
      <c r="E273" s="165" t="s">
        <v>359</v>
      </c>
      <c r="F273" s="195">
        <f>+F274+F275+F276+F277+F278</f>
        <v>1343905.96</v>
      </c>
      <c r="G273" s="195">
        <f t="shared" ref="G273" si="97">+G274+G275+G276+G277+G278</f>
        <v>465309.42000000004</v>
      </c>
      <c r="H273" s="195">
        <f>+H274+H275+H276+H277+H278</f>
        <v>313040.3</v>
      </c>
      <c r="I273" s="195">
        <f>+I274+I275+I276+I277+I278</f>
        <v>4778496</v>
      </c>
      <c r="J273" s="195">
        <f t="shared" ref="J273:Q273" si="98">+J274+J275+J276+J277+J278</f>
        <v>328920.7</v>
      </c>
      <c r="K273" s="195">
        <f t="shared" si="98"/>
        <v>325753</v>
      </c>
      <c r="L273" s="195">
        <f t="shared" si="98"/>
        <v>0</v>
      </c>
      <c r="M273" s="195">
        <f t="shared" si="98"/>
        <v>0</v>
      </c>
      <c r="N273" s="195">
        <f t="shared" si="98"/>
        <v>0</v>
      </c>
      <c r="O273" s="195">
        <f t="shared" si="98"/>
        <v>-4778496</v>
      </c>
      <c r="P273" s="195">
        <f t="shared" si="98"/>
        <v>-328920.7</v>
      </c>
      <c r="Q273" s="195">
        <f t="shared" si="98"/>
        <v>-325753</v>
      </c>
    </row>
    <row r="274" spans="1:17" s="159" customFormat="1" ht="13.5">
      <c r="A274" s="201">
        <v>10</v>
      </c>
      <c r="B274" s="201">
        <v>5.0999999999999996</v>
      </c>
      <c r="C274" s="167"/>
      <c r="D274" s="167">
        <v>31001</v>
      </c>
      <c r="E274" s="167" t="s">
        <v>361</v>
      </c>
      <c r="F274" s="172">
        <v>720</v>
      </c>
      <c r="G274" s="173">
        <v>162217.14000000001</v>
      </c>
      <c r="H274" s="173">
        <v>0</v>
      </c>
      <c r="I274" s="173">
        <v>4375014.2</v>
      </c>
      <c r="J274" s="173">
        <v>328920.7</v>
      </c>
      <c r="K274" s="173">
        <v>325753</v>
      </c>
      <c r="L274" s="173">
        <v>0</v>
      </c>
      <c r="M274" s="173">
        <v>0</v>
      </c>
      <c r="N274" s="173">
        <v>0</v>
      </c>
      <c r="O274" s="236">
        <f t="shared" ref="O274:Q327" si="99">+L274-I274</f>
        <v>-4375014.2</v>
      </c>
      <c r="P274" s="236">
        <f t="shared" si="99"/>
        <v>-328920.7</v>
      </c>
      <c r="Q274" s="236">
        <f t="shared" si="99"/>
        <v>-325753</v>
      </c>
    </row>
    <row r="275" spans="1:17" s="159" customFormat="1" ht="13.5">
      <c r="A275" s="201"/>
      <c r="B275" s="201">
        <v>5.0999999999999996</v>
      </c>
      <c r="C275" s="167"/>
      <c r="D275" s="167">
        <v>31002</v>
      </c>
      <c r="E275" s="167" t="s">
        <v>360</v>
      </c>
      <c r="F275" s="172">
        <v>37354.06</v>
      </c>
      <c r="G275" s="173">
        <v>6991.9</v>
      </c>
      <c r="H275" s="173">
        <v>500</v>
      </c>
      <c r="I275" s="173">
        <v>403481.8</v>
      </c>
      <c r="J275" s="173">
        <v>0</v>
      </c>
      <c r="K275" s="173">
        <v>0</v>
      </c>
      <c r="L275" s="173">
        <v>0</v>
      </c>
      <c r="M275" s="173">
        <v>0</v>
      </c>
      <c r="N275" s="173">
        <v>0</v>
      </c>
      <c r="O275" s="236">
        <f t="shared" si="99"/>
        <v>-403481.8</v>
      </c>
      <c r="P275" s="236">
        <f t="shared" si="99"/>
        <v>0</v>
      </c>
      <c r="Q275" s="236">
        <f t="shared" si="99"/>
        <v>0</v>
      </c>
    </row>
    <row r="276" spans="1:17" s="159" customFormat="1" ht="13.5">
      <c r="A276" s="201"/>
      <c r="B276" s="201">
        <v>5.0999999999999996</v>
      </c>
      <c r="C276" s="167"/>
      <c r="D276" s="167">
        <v>31003</v>
      </c>
      <c r="E276" s="167" t="s">
        <v>362</v>
      </c>
      <c r="F276" s="172">
        <v>1127091.74</v>
      </c>
      <c r="G276" s="173">
        <v>236364.1</v>
      </c>
      <c r="H276" s="173">
        <v>176979.3</v>
      </c>
      <c r="I276" s="173">
        <v>0</v>
      </c>
      <c r="J276" s="173">
        <v>0</v>
      </c>
      <c r="K276" s="173">
        <v>0</v>
      </c>
      <c r="L276" s="173">
        <v>0</v>
      </c>
      <c r="M276" s="173">
        <v>0</v>
      </c>
      <c r="N276" s="173">
        <v>0</v>
      </c>
      <c r="O276" s="236">
        <f t="shared" si="99"/>
        <v>0</v>
      </c>
      <c r="P276" s="236">
        <f t="shared" si="99"/>
        <v>0</v>
      </c>
      <c r="Q276" s="236">
        <f t="shared" si="99"/>
        <v>0</v>
      </c>
    </row>
    <row r="277" spans="1:17" s="159" customFormat="1" ht="13.5">
      <c r="A277" s="201"/>
      <c r="B277" s="201">
        <v>5.0999999999999996</v>
      </c>
      <c r="C277" s="167"/>
      <c r="D277" s="167">
        <v>31004</v>
      </c>
      <c r="E277" s="167" t="s">
        <v>363</v>
      </c>
      <c r="F277" s="172">
        <v>168540.16</v>
      </c>
      <c r="G277" s="173">
        <v>59736.28</v>
      </c>
      <c r="H277" s="173">
        <v>135561</v>
      </c>
      <c r="I277" s="173">
        <v>0</v>
      </c>
      <c r="J277" s="173">
        <v>0</v>
      </c>
      <c r="K277" s="173">
        <v>0</v>
      </c>
      <c r="L277" s="173">
        <v>0</v>
      </c>
      <c r="M277" s="173">
        <v>0</v>
      </c>
      <c r="N277" s="173">
        <v>0</v>
      </c>
      <c r="O277" s="236">
        <f t="shared" si="99"/>
        <v>0</v>
      </c>
      <c r="P277" s="236">
        <f t="shared" si="99"/>
        <v>0</v>
      </c>
      <c r="Q277" s="236">
        <f t="shared" si="99"/>
        <v>0</v>
      </c>
    </row>
    <row r="278" spans="1:17" s="159" customFormat="1" ht="13.5">
      <c r="A278" s="208"/>
      <c r="B278" s="201">
        <v>5.0999999999999996</v>
      </c>
      <c r="C278" s="167"/>
      <c r="D278" s="167">
        <v>31005</v>
      </c>
      <c r="E278" s="167" t="s">
        <v>364</v>
      </c>
      <c r="F278" s="172">
        <v>10200</v>
      </c>
      <c r="G278" s="173">
        <v>0</v>
      </c>
      <c r="H278" s="173">
        <v>0</v>
      </c>
      <c r="I278" s="173">
        <v>0</v>
      </c>
      <c r="J278" s="173">
        <v>0</v>
      </c>
      <c r="K278" s="173">
        <v>0</v>
      </c>
      <c r="L278" s="173">
        <v>0</v>
      </c>
      <c r="M278" s="173">
        <v>0</v>
      </c>
      <c r="N278" s="173">
        <v>0</v>
      </c>
      <c r="O278" s="236">
        <f t="shared" si="99"/>
        <v>0</v>
      </c>
      <c r="P278" s="236">
        <f t="shared" si="99"/>
        <v>0</v>
      </c>
      <c r="Q278" s="236">
        <f t="shared" si="99"/>
        <v>0</v>
      </c>
    </row>
    <row r="279" spans="1:17" s="159" customFormat="1" ht="13.5">
      <c r="A279" s="201"/>
      <c r="B279" s="163" t="s">
        <v>434</v>
      </c>
      <c r="C279" s="163" t="s">
        <v>434</v>
      </c>
      <c r="D279" s="163"/>
      <c r="E279" s="164" t="s">
        <v>455</v>
      </c>
      <c r="F279" s="169">
        <f>+F280</f>
        <v>0</v>
      </c>
      <c r="G279" s="169">
        <f t="shared" ref="G279:Q279" si="100">+G280</f>
        <v>1388.77</v>
      </c>
      <c r="H279" s="169">
        <f t="shared" si="100"/>
        <v>0</v>
      </c>
      <c r="I279" s="169">
        <f t="shared" si="100"/>
        <v>0</v>
      </c>
      <c r="J279" s="169">
        <f t="shared" si="100"/>
        <v>0</v>
      </c>
      <c r="K279" s="169">
        <f t="shared" si="100"/>
        <v>0</v>
      </c>
      <c r="L279" s="169">
        <f t="shared" si="100"/>
        <v>0</v>
      </c>
      <c r="M279" s="169">
        <f t="shared" si="100"/>
        <v>0</v>
      </c>
      <c r="N279" s="169">
        <f t="shared" si="100"/>
        <v>0</v>
      </c>
      <c r="O279" s="169">
        <f t="shared" si="100"/>
        <v>0</v>
      </c>
      <c r="P279" s="169">
        <f t="shared" si="100"/>
        <v>0</v>
      </c>
      <c r="Q279" s="169">
        <f t="shared" si="100"/>
        <v>0</v>
      </c>
    </row>
    <row r="280" spans="1:17" s="159" customFormat="1" ht="13.5">
      <c r="A280" s="201"/>
      <c r="B280" s="201" t="s">
        <v>504</v>
      </c>
      <c r="C280" s="165" t="s">
        <v>275</v>
      </c>
      <c r="D280" s="165"/>
      <c r="E280" s="165" t="s">
        <v>276</v>
      </c>
      <c r="F280" s="171">
        <f>+F281+F282</f>
        <v>0</v>
      </c>
      <c r="G280" s="171">
        <f t="shared" ref="G280:Q280" si="101">+G281+G282</f>
        <v>1388.77</v>
      </c>
      <c r="H280" s="171">
        <f t="shared" si="101"/>
        <v>0</v>
      </c>
      <c r="I280" s="171">
        <f t="shared" si="101"/>
        <v>0</v>
      </c>
      <c r="J280" s="171">
        <f t="shared" si="101"/>
        <v>0</v>
      </c>
      <c r="K280" s="171">
        <f t="shared" si="101"/>
        <v>0</v>
      </c>
      <c r="L280" s="171">
        <f t="shared" si="101"/>
        <v>0</v>
      </c>
      <c r="M280" s="171">
        <f t="shared" si="101"/>
        <v>0</v>
      </c>
      <c r="N280" s="171">
        <f t="shared" si="101"/>
        <v>0</v>
      </c>
      <c r="O280" s="171">
        <f t="shared" si="101"/>
        <v>0</v>
      </c>
      <c r="P280" s="171">
        <f t="shared" si="101"/>
        <v>0</v>
      </c>
      <c r="Q280" s="171">
        <f t="shared" si="101"/>
        <v>0</v>
      </c>
    </row>
    <row r="281" spans="1:17" s="159" customFormat="1" ht="13.5">
      <c r="A281" s="201"/>
      <c r="B281" s="201">
        <v>5</v>
      </c>
      <c r="C281" s="167"/>
      <c r="D281" s="167" t="s">
        <v>4</v>
      </c>
      <c r="E281" s="167" t="s">
        <v>277</v>
      </c>
      <c r="F281" s="173">
        <v>0</v>
      </c>
      <c r="G281" s="173">
        <v>1388.77</v>
      </c>
      <c r="H281" s="168">
        <v>0</v>
      </c>
      <c r="I281" s="173">
        <v>0</v>
      </c>
      <c r="J281" s="173">
        <v>0</v>
      </c>
      <c r="K281" s="173">
        <v>0</v>
      </c>
      <c r="L281" s="173">
        <v>0</v>
      </c>
      <c r="M281" s="173">
        <v>0</v>
      </c>
      <c r="N281" s="173">
        <v>0</v>
      </c>
      <c r="O281" s="236">
        <f t="shared" si="99"/>
        <v>0</v>
      </c>
      <c r="P281" s="236">
        <f t="shared" si="99"/>
        <v>0</v>
      </c>
      <c r="Q281" s="236">
        <f t="shared" si="99"/>
        <v>0</v>
      </c>
    </row>
    <row r="282" spans="1:17" s="159" customFormat="1" ht="13.5">
      <c r="A282" s="201"/>
      <c r="B282" s="201">
        <v>6</v>
      </c>
      <c r="C282" s="178" t="s">
        <v>417</v>
      </c>
      <c r="D282" s="167">
        <v>32002</v>
      </c>
      <c r="E282" s="167" t="s">
        <v>371</v>
      </c>
      <c r="F282" s="173">
        <v>0</v>
      </c>
      <c r="G282" s="173">
        <v>0</v>
      </c>
      <c r="H282" s="173">
        <v>0</v>
      </c>
      <c r="I282" s="173">
        <v>0</v>
      </c>
      <c r="J282" s="173">
        <v>0</v>
      </c>
      <c r="K282" s="173">
        <v>0</v>
      </c>
      <c r="L282" s="173">
        <v>0</v>
      </c>
      <c r="M282" s="173">
        <v>0</v>
      </c>
      <c r="N282" s="173">
        <v>0</v>
      </c>
      <c r="O282" s="236">
        <f t="shared" si="99"/>
        <v>0</v>
      </c>
      <c r="P282" s="236">
        <f t="shared" si="99"/>
        <v>0</v>
      </c>
      <c r="Q282" s="236">
        <f t="shared" si="99"/>
        <v>0</v>
      </c>
    </row>
    <row r="283" spans="1:17" s="159" customFormat="1" ht="13.5">
      <c r="A283" s="201"/>
      <c r="B283" s="163" t="s">
        <v>434</v>
      </c>
      <c r="C283" s="163" t="s">
        <v>434</v>
      </c>
      <c r="D283" s="188"/>
      <c r="E283" s="189" t="s">
        <v>278</v>
      </c>
      <c r="F283" s="190">
        <f>+F284</f>
        <v>10338.209999999999</v>
      </c>
      <c r="G283" s="190">
        <f t="shared" ref="G283:Q284" si="102">+G284</f>
        <v>23422.83</v>
      </c>
      <c r="H283" s="190">
        <f t="shared" si="102"/>
        <v>0</v>
      </c>
      <c r="I283" s="190">
        <f t="shared" si="102"/>
        <v>0</v>
      </c>
      <c r="J283" s="190">
        <f t="shared" si="102"/>
        <v>0</v>
      </c>
      <c r="K283" s="190">
        <f t="shared" si="102"/>
        <v>0</v>
      </c>
      <c r="L283" s="190">
        <f t="shared" si="102"/>
        <v>0</v>
      </c>
      <c r="M283" s="190">
        <f t="shared" si="102"/>
        <v>0</v>
      </c>
      <c r="N283" s="190">
        <f t="shared" si="102"/>
        <v>0</v>
      </c>
      <c r="O283" s="190">
        <f t="shared" si="102"/>
        <v>0</v>
      </c>
      <c r="P283" s="190">
        <f t="shared" si="102"/>
        <v>0</v>
      </c>
      <c r="Q283" s="190">
        <f t="shared" si="102"/>
        <v>0</v>
      </c>
    </row>
    <row r="284" spans="1:17" s="159" customFormat="1" ht="13.5">
      <c r="A284" s="201"/>
      <c r="B284" s="201" t="s">
        <v>504</v>
      </c>
      <c r="C284" s="191" t="s">
        <v>279</v>
      </c>
      <c r="D284" s="191"/>
      <c r="E284" s="191" t="s">
        <v>280</v>
      </c>
      <c r="F284" s="192">
        <f>+F285</f>
        <v>10338.209999999999</v>
      </c>
      <c r="G284" s="192">
        <f t="shared" si="102"/>
        <v>23422.83</v>
      </c>
      <c r="H284" s="192">
        <f t="shared" si="102"/>
        <v>0</v>
      </c>
      <c r="I284" s="192">
        <f t="shared" si="102"/>
        <v>0</v>
      </c>
      <c r="J284" s="192">
        <f t="shared" si="102"/>
        <v>0</v>
      </c>
      <c r="K284" s="192">
        <f t="shared" si="102"/>
        <v>0</v>
      </c>
      <c r="L284" s="192">
        <f t="shared" si="102"/>
        <v>0</v>
      </c>
      <c r="M284" s="192">
        <f t="shared" si="102"/>
        <v>0</v>
      </c>
      <c r="N284" s="192">
        <f t="shared" si="102"/>
        <v>0</v>
      </c>
      <c r="O284" s="192">
        <f t="shared" si="102"/>
        <v>0</v>
      </c>
      <c r="P284" s="192">
        <f t="shared" si="102"/>
        <v>0</v>
      </c>
      <c r="Q284" s="192">
        <f t="shared" si="102"/>
        <v>0</v>
      </c>
    </row>
    <row r="285" spans="1:17" s="159" customFormat="1" ht="13.5">
      <c r="A285" s="201"/>
      <c r="B285" s="201">
        <v>5</v>
      </c>
      <c r="C285" s="167"/>
      <c r="D285" s="167" t="s">
        <v>4</v>
      </c>
      <c r="E285" s="167" t="s">
        <v>281</v>
      </c>
      <c r="F285" s="172">
        <v>10338.209999999999</v>
      </c>
      <c r="G285" s="173">
        <v>23422.83</v>
      </c>
      <c r="H285" s="168">
        <v>0</v>
      </c>
      <c r="I285" s="173">
        <v>0</v>
      </c>
      <c r="J285" s="173">
        <v>0</v>
      </c>
      <c r="K285" s="173">
        <v>0</v>
      </c>
      <c r="L285" s="173">
        <v>0</v>
      </c>
      <c r="M285" s="173">
        <v>0</v>
      </c>
      <c r="N285" s="173">
        <v>0</v>
      </c>
      <c r="O285" s="236">
        <f t="shared" si="99"/>
        <v>0</v>
      </c>
      <c r="P285" s="236">
        <f t="shared" si="99"/>
        <v>0</v>
      </c>
      <c r="Q285" s="236">
        <f t="shared" si="99"/>
        <v>0</v>
      </c>
    </row>
    <row r="286" spans="1:17" s="159" customFormat="1" ht="13.5">
      <c r="A286" s="201"/>
      <c r="B286" s="163" t="s">
        <v>434</v>
      </c>
      <c r="C286" s="163" t="s">
        <v>434</v>
      </c>
      <c r="D286" s="163"/>
      <c r="E286" s="164" t="s">
        <v>282</v>
      </c>
      <c r="F286" s="169">
        <f>+F287</f>
        <v>7578.17</v>
      </c>
      <c r="G286" s="169">
        <f t="shared" ref="G286:Q287" si="103">+G287</f>
        <v>3229.53</v>
      </c>
      <c r="H286" s="169">
        <f t="shared" si="103"/>
        <v>3915</v>
      </c>
      <c r="I286" s="169">
        <f t="shared" si="103"/>
        <v>10330</v>
      </c>
      <c r="J286" s="169">
        <f t="shared" si="103"/>
        <v>3200</v>
      </c>
      <c r="K286" s="169">
        <f t="shared" si="103"/>
        <v>3200</v>
      </c>
      <c r="L286" s="169">
        <f t="shared" si="103"/>
        <v>0</v>
      </c>
      <c r="M286" s="169">
        <f t="shared" si="103"/>
        <v>0</v>
      </c>
      <c r="N286" s="169">
        <f t="shared" si="103"/>
        <v>0</v>
      </c>
      <c r="O286" s="169">
        <f t="shared" si="103"/>
        <v>-10330</v>
      </c>
      <c r="P286" s="169">
        <f t="shared" si="103"/>
        <v>-3200</v>
      </c>
      <c r="Q286" s="169">
        <f t="shared" si="103"/>
        <v>-3200</v>
      </c>
    </row>
    <row r="287" spans="1:17" s="159" customFormat="1" ht="13.5">
      <c r="A287" s="201"/>
      <c r="B287" s="201" t="s">
        <v>504</v>
      </c>
      <c r="C287" s="165">
        <v>1060</v>
      </c>
      <c r="D287" s="165"/>
      <c r="E287" s="165" t="s">
        <v>283</v>
      </c>
      <c r="F287" s="171">
        <f>+F288</f>
        <v>7578.17</v>
      </c>
      <c r="G287" s="171">
        <f t="shared" si="103"/>
        <v>3229.53</v>
      </c>
      <c r="H287" s="171">
        <f t="shared" si="103"/>
        <v>3915</v>
      </c>
      <c r="I287" s="171">
        <f t="shared" si="103"/>
        <v>10330</v>
      </c>
      <c r="J287" s="171">
        <f t="shared" si="103"/>
        <v>3200</v>
      </c>
      <c r="K287" s="171">
        <f t="shared" si="103"/>
        <v>3200</v>
      </c>
      <c r="L287" s="171">
        <f t="shared" si="103"/>
        <v>0</v>
      </c>
      <c r="M287" s="171">
        <f t="shared" si="103"/>
        <v>0</v>
      </c>
      <c r="N287" s="171">
        <f t="shared" si="103"/>
        <v>0</v>
      </c>
      <c r="O287" s="171">
        <f t="shared" si="103"/>
        <v>-10330</v>
      </c>
      <c r="P287" s="171">
        <f t="shared" si="103"/>
        <v>-3200</v>
      </c>
      <c r="Q287" s="171">
        <f t="shared" si="103"/>
        <v>-3200</v>
      </c>
    </row>
    <row r="288" spans="1:17" s="159" customFormat="1" ht="13.5">
      <c r="A288" s="201"/>
      <c r="B288" s="201">
        <v>5</v>
      </c>
      <c r="C288" s="167"/>
      <c r="D288" s="167" t="s">
        <v>4</v>
      </c>
      <c r="E288" s="167" t="s">
        <v>284</v>
      </c>
      <c r="F288" s="172">
        <v>7578.17</v>
      </c>
      <c r="G288" s="173">
        <v>3229.53</v>
      </c>
      <c r="H288" s="173">
        <v>3915</v>
      </c>
      <c r="I288" s="173">
        <v>10330</v>
      </c>
      <c r="J288" s="173">
        <v>3200</v>
      </c>
      <c r="K288" s="173">
        <v>3200</v>
      </c>
      <c r="L288" s="173"/>
      <c r="M288" s="173"/>
      <c r="N288" s="173"/>
      <c r="O288" s="236">
        <f t="shared" si="99"/>
        <v>-10330</v>
      </c>
      <c r="P288" s="236">
        <f t="shared" si="99"/>
        <v>-3200</v>
      </c>
      <c r="Q288" s="236">
        <f t="shared" si="99"/>
        <v>-3200</v>
      </c>
    </row>
    <row r="289" spans="1:17" s="159" customFormat="1" ht="13.5">
      <c r="A289" s="201"/>
      <c r="B289" s="163" t="s">
        <v>434</v>
      </c>
      <c r="C289" s="163" t="s">
        <v>434</v>
      </c>
      <c r="D289" s="163"/>
      <c r="E289" s="164" t="s">
        <v>285</v>
      </c>
      <c r="F289" s="169">
        <f>+F290</f>
        <v>0</v>
      </c>
      <c r="G289" s="169">
        <f t="shared" ref="G289:Q290" si="104">+G290</f>
        <v>300</v>
      </c>
      <c r="H289" s="169">
        <f t="shared" si="104"/>
        <v>0</v>
      </c>
      <c r="I289" s="169">
        <f t="shared" si="104"/>
        <v>0</v>
      </c>
      <c r="J289" s="169">
        <f t="shared" si="104"/>
        <v>0</v>
      </c>
      <c r="K289" s="169">
        <f t="shared" si="104"/>
        <v>0</v>
      </c>
      <c r="L289" s="169">
        <f t="shared" si="104"/>
        <v>0</v>
      </c>
      <c r="M289" s="169">
        <f t="shared" si="104"/>
        <v>0</v>
      </c>
      <c r="N289" s="169">
        <f t="shared" si="104"/>
        <v>0</v>
      </c>
      <c r="O289" s="169">
        <f t="shared" si="104"/>
        <v>0</v>
      </c>
      <c r="P289" s="169">
        <f t="shared" si="104"/>
        <v>0</v>
      </c>
      <c r="Q289" s="169">
        <f t="shared" si="104"/>
        <v>0</v>
      </c>
    </row>
    <row r="290" spans="1:17" s="159" customFormat="1" ht="13.5">
      <c r="A290" s="201"/>
      <c r="B290" s="201" t="s">
        <v>504</v>
      </c>
      <c r="C290" s="165" t="s">
        <v>286</v>
      </c>
      <c r="D290" s="165"/>
      <c r="E290" s="165" t="s">
        <v>287</v>
      </c>
      <c r="F290" s="171">
        <f>+F291</f>
        <v>0</v>
      </c>
      <c r="G290" s="171">
        <f t="shared" si="104"/>
        <v>300</v>
      </c>
      <c r="H290" s="171">
        <f t="shared" si="104"/>
        <v>0</v>
      </c>
      <c r="I290" s="171">
        <f t="shared" si="104"/>
        <v>0</v>
      </c>
      <c r="J290" s="171">
        <f t="shared" si="104"/>
        <v>0</v>
      </c>
      <c r="K290" s="171">
        <f t="shared" si="104"/>
        <v>0</v>
      </c>
      <c r="L290" s="171">
        <f t="shared" si="104"/>
        <v>0</v>
      </c>
      <c r="M290" s="171">
        <f t="shared" si="104"/>
        <v>0</v>
      </c>
      <c r="N290" s="171">
        <f t="shared" si="104"/>
        <v>0</v>
      </c>
      <c r="O290" s="171">
        <f t="shared" si="104"/>
        <v>0</v>
      </c>
      <c r="P290" s="171">
        <f t="shared" si="104"/>
        <v>0</v>
      </c>
      <c r="Q290" s="171">
        <f t="shared" si="104"/>
        <v>0</v>
      </c>
    </row>
    <row r="291" spans="1:17" s="159" customFormat="1" ht="13.5">
      <c r="A291" s="201"/>
      <c r="B291" s="201">
        <v>5</v>
      </c>
      <c r="C291" s="167"/>
      <c r="D291" s="167">
        <v>31002</v>
      </c>
      <c r="E291" s="167" t="s">
        <v>490</v>
      </c>
      <c r="F291" s="173">
        <v>0</v>
      </c>
      <c r="G291" s="173">
        <v>300</v>
      </c>
      <c r="H291" s="173">
        <v>0</v>
      </c>
      <c r="I291" s="173">
        <v>0</v>
      </c>
      <c r="J291" s="173">
        <v>0</v>
      </c>
      <c r="K291" s="173">
        <v>0</v>
      </c>
      <c r="L291" s="173">
        <v>0</v>
      </c>
      <c r="M291" s="173">
        <v>0</v>
      </c>
      <c r="N291" s="173">
        <v>0</v>
      </c>
      <c r="O291" s="236">
        <f t="shared" si="99"/>
        <v>0</v>
      </c>
      <c r="P291" s="236">
        <f t="shared" si="99"/>
        <v>0</v>
      </c>
      <c r="Q291" s="236">
        <f t="shared" si="99"/>
        <v>0</v>
      </c>
    </row>
    <row r="292" spans="1:17" s="159" customFormat="1" ht="13.5">
      <c r="A292" s="201"/>
      <c r="B292" s="163" t="s">
        <v>434</v>
      </c>
      <c r="C292" s="163" t="s">
        <v>434</v>
      </c>
      <c r="D292" s="163"/>
      <c r="E292" s="164" t="s">
        <v>288</v>
      </c>
      <c r="F292" s="169">
        <f>+F293</f>
        <v>26317.88</v>
      </c>
      <c r="G292" s="169">
        <f t="shared" ref="G292:Q293" si="105">+G293</f>
        <v>22515.43</v>
      </c>
      <c r="H292" s="169">
        <f t="shared" si="105"/>
        <v>0</v>
      </c>
      <c r="I292" s="169">
        <f t="shared" si="105"/>
        <v>0</v>
      </c>
      <c r="J292" s="169">
        <f t="shared" si="105"/>
        <v>0</v>
      </c>
      <c r="K292" s="169">
        <f t="shared" si="105"/>
        <v>0</v>
      </c>
      <c r="L292" s="169">
        <f t="shared" si="105"/>
        <v>0</v>
      </c>
      <c r="M292" s="169">
        <f t="shared" si="105"/>
        <v>0</v>
      </c>
      <c r="N292" s="169">
        <f t="shared" si="105"/>
        <v>0</v>
      </c>
      <c r="O292" s="169">
        <f t="shared" si="105"/>
        <v>0</v>
      </c>
      <c r="P292" s="169">
        <f t="shared" si="105"/>
        <v>0</v>
      </c>
      <c r="Q292" s="169">
        <f t="shared" si="105"/>
        <v>0</v>
      </c>
    </row>
    <row r="293" spans="1:17" s="159" customFormat="1" ht="13.5">
      <c r="A293" s="201"/>
      <c r="B293" s="201" t="s">
        <v>504</v>
      </c>
      <c r="C293" s="165" t="s">
        <v>289</v>
      </c>
      <c r="D293" s="165"/>
      <c r="E293" s="165" t="s">
        <v>290</v>
      </c>
      <c r="F293" s="171">
        <f>+F294</f>
        <v>26317.88</v>
      </c>
      <c r="G293" s="171">
        <f t="shared" si="105"/>
        <v>22515.43</v>
      </c>
      <c r="H293" s="171">
        <f t="shared" si="105"/>
        <v>0</v>
      </c>
      <c r="I293" s="171">
        <f t="shared" si="105"/>
        <v>0</v>
      </c>
      <c r="J293" s="171">
        <f t="shared" si="105"/>
        <v>0</v>
      </c>
      <c r="K293" s="171">
        <f t="shared" si="105"/>
        <v>0</v>
      </c>
      <c r="L293" s="171">
        <f t="shared" si="105"/>
        <v>0</v>
      </c>
      <c r="M293" s="171">
        <f t="shared" si="105"/>
        <v>0</v>
      </c>
      <c r="N293" s="171">
        <f t="shared" si="105"/>
        <v>0</v>
      </c>
      <c r="O293" s="171">
        <f t="shared" si="105"/>
        <v>0</v>
      </c>
      <c r="P293" s="171">
        <f t="shared" si="105"/>
        <v>0</v>
      </c>
      <c r="Q293" s="171">
        <f t="shared" si="105"/>
        <v>0</v>
      </c>
    </row>
    <row r="294" spans="1:17" s="159" customFormat="1" ht="13.5">
      <c r="A294" s="201"/>
      <c r="B294" s="201">
        <v>5</v>
      </c>
      <c r="C294" s="167"/>
      <c r="D294" s="167" t="s">
        <v>4</v>
      </c>
      <c r="E294" s="167" t="s">
        <v>291</v>
      </c>
      <c r="F294" s="172">
        <v>26317.88</v>
      </c>
      <c r="G294" s="173">
        <v>22515.43</v>
      </c>
      <c r="H294" s="168">
        <v>0</v>
      </c>
      <c r="I294" s="173">
        <v>0</v>
      </c>
      <c r="J294" s="173">
        <v>0</v>
      </c>
      <c r="K294" s="173">
        <v>0</v>
      </c>
      <c r="L294" s="173">
        <v>0</v>
      </c>
      <c r="M294" s="173">
        <v>0</v>
      </c>
      <c r="N294" s="173">
        <v>0</v>
      </c>
      <c r="O294" s="236">
        <f t="shared" si="99"/>
        <v>0</v>
      </c>
      <c r="P294" s="236">
        <f t="shared" si="99"/>
        <v>0</v>
      </c>
      <c r="Q294" s="236">
        <f t="shared" si="99"/>
        <v>0</v>
      </c>
    </row>
    <row r="295" spans="1:17" s="159" customFormat="1" ht="13.5">
      <c r="A295" s="201"/>
      <c r="B295" s="163" t="s">
        <v>434</v>
      </c>
      <c r="C295" s="163" t="s">
        <v>434</v>
      </c>
      <c r="D295" s="163"/>
      <c r="E295" s="164" t="s">
        <v>292</v>
      </c>
      <c r="F295" s="169">
        <f>+F296+F301</f>
        <v>324660.50400000002</v>
      </c>
      <c r="G295" s="169">
        <f t="shared" ref="G295:Q295" si="106">+G296+G301</f>
        <v>4407.96</v>
      </c>
      <c r="H295" s="169">
        <f t="shared" si="106"/>
        <v>496100</v>
      </c>
      <c r="I295" s="169">
        <f t="shared" si="106"/>
        <v>1152951</v>
      </c>
      <c r="J295" s="169">
        <f t="shared" si="106"/>
        <v>1643571</v>
      </c>
      <c r="K295" s="169">
        <f t="shared" si="106"/>
        <v>1478900</v>
      </c>
      <c r="L295" s="169">
        <f t="shared" si="106"/>
        <v>834751</v>
      </c>
      <c r="M295" s="169">
        <f t="shared" si="106"/>
        <v>342171</v>
      </c>
      <c r="N295" s="169">
        <f t="shared" si="106"/>
        <v>77500</v>
      </c>
      <c r="O295" s="169">
        <f t="shared" si="106"/>
        <v>-318200</v>
      </c>
      <c r="P295" s="169">
        <f t="shared" si="106"/>
        <v>-1301400</v>
      </c>
      <c r="Q295" s="169">
        <f t="shared" si="106"/>
        <v>-1401400</v>
      </c>
    </row>
    <row r="296" spans="1:17" s="159" customFormat="1" ht="13.5">
      <c r="A296" s="201"/>
      <c r="B296" s="201" t="s">
        <v>504</v>
      </c>
      <c r="C296" s="165" t="s">
        <v>293</v>
      </c>
      <c r="D296" s="165"/>
      <c r="E296" s="165" t="s">
        <v>294</v>
      </c>
      <c r="F296" s="171">
        <f>+F297+F298+F299+F300</f>
        <v>324660.50400000002</v>
      </c>
      <c r="G296" s="171">
        <f t="shared" ref="G296:Q296" si="107">+G297+G298+G299+G300</f>
        <v>4407.96</v>
      </c>
      <c r="H296" s="171">
        <f t="shared" si="107"/>
        <v>496100</v>
      </c>
      <c r="I296" s="171">
        <f t="shared" si="107"/>
        <v>836151</v>
      </c>
      <c r="J296" s="171">
        <f t="shared" si="107"/>
        <v>343571</v>
      </c>
      <c r="K296" s="171">
        <f t="shared" si="107"/>
        <v>78900</v>
      </c>
      <c r="L296" s="171">
        <f t="shared" si="107"/>
        <v>834751</v>
      </c>
      <c r="M296" s="171">
        <f t="shared" si="107"/>
        <v>342171</v>
      </c>
      <c r="N296" s="171">
        <f t="shared" si="107"/>
        <v>77500</v>
      </c>
      <c r="O296" s="171">
        <f t="shared" si="107"/>
        <v>-1400</v>
      </c>
      <c r="P296" s="171">
        <f t="shared" si="107"/>
        <v>-1400</v>
      </c>
      <c r="Q296" s="171">
        <f t="shared" si="107"/>
        <v>-1400</v>
      </c>
    </row>
    <row r="297" spans="1:17" s="159" customFormat="1" ht="13.5">
      <c r="A297" s="201"/>
      <c r="B297" s="201">
        <v>6</v>
      </c>
      <c r="C297" s="167"/>
      <c r="D297" s="167" t="s">
        <v>9</v>
      </c>
      <c r="E297" s="167" t="s">
        <v>295</v>
      </c>
      <c r="F297" s="172">
        <v>3300</v>
      </c>
      <c r="G297" s="173">
        <v>0</v>
      </c>
      <c r="H297" s="173">
        <v>98500</v>
      </c>
      <c r="I297" s="173">
        <v>110375</v>
      </c>
      <c r="J297" s="173">
        <v>74500</v>
      </c>
      <c r="K297" s="173">
        <v>77500</v>
      </c>
      <c r="L297" s="173">
        <v>110375</v>
      </c>
      <c r="M297" s="173">
        <v>74500</v>
      </c>
      <c r="N297" s="173">
        <v>77500</v>
      </c>
      <c r="O297" s="236">
        <f t="shared" si="99"/>
        <v>0</v>
      </c>
      <c r="P297" s="236">
        <f t="shared" si="99"/>
        <v>0</v>
      </c>
      <c r="Q297" s="236">
        <f t="shared" si="99"/>
        <v>0</v>
      </c>
    </row>
    <row r="298" spans="1:17" s="159" customFormat="1" ht="13.5">
      <c r="A298" s="201"/>
      <c r="B298" s="201">
        <v>6</v>
      </c>
      <c r="C298" s="167"/>
      <c r="D298" s="167" t="s">
        <v>10</v>
      </c>
      <c r="E298" s="167" t="s">
        <v>296</v>
      </c>
      <c r="F298" s="172">
        <v>303272</v>
      </c>
      <c r="G298" s="173">
        <v>0</v>
      </c>
      <c r="H298" s="173">
        <v>397000</v>
      </c>
      <c r="I298" s="173">
        <v>464684</v>
      </c>
      <c r="J298" s="173">
        <v>267671</v>
      </c>
      <c r="K298" s="173">
        <v>0</v>
      </c>
      <c r="L298" s="173">
        <v>464684</v>
      </c>
      <c r="M298" s="173">
        <v>267671</v>
      </c>
      <c r="N298" s="173"/>
      <c r="O298" s="236">
        <f t="shared" si="99"/>
        <v>0</v>
      </c>
      <c r="P298" s="236">
        <f t="shared" si="99"/>
        <v>0</v>
      </c>
      <c r="Q298" s="236">
        <f t="shared" si="99"/>
        <v>0</v>
      </c>
    </row>
    <row r="299" spans="1:17" s="159" customFormat="1" ht="13.5">
      <c r="A299" s="201"/>
      <c r="B299" s="201">
        <v>5</v>
      </c>
      <c r="C299" s="167"/>
      <c r="D299" s="167" t="s">
        <v>4</v>
      </c>
      <c r="E299" s="167" t="s">
        <v>297</v>
      </c>
      <c r="F299" s="172">
        <v>18088.504000000001</v>
      </c>
      <c r="G299" s="173">
        <v>4407.96</v>
      </c>
      <c r="H299" s="168">
        <v>600</v>
      </c>
      <c r="I299" s="168">
        <v>1400</v>
      </c>
      <c r="J299" s="168">
        <v>1400</v>
      </c>
      <c r="K299" s="168">
        <v>1400</v>
      </c>
      <c r="L299" s="173">
        <v>0</v>
      </c>
      <c r="M299" s="173">
        <v>0</v>
      </c>
      <c r="N299" s="173">
        <v>0</v>
      </c>
      <c r="O299" s="236">
        <f t="shared" si="99"/>
        <v>-1400</v>
      </c>
      <c r="P299" s="236">
        <f t="shared" si="99"/>
        <v>-1400</v>
      </c>
      <c r="Q299" s="236">
        <f t="shared" si="99"/>
        <v>-1400</v>
      </c>
    </row>
    <row r="300" spans="1:17" s="159" customFormat="1" ht="13.5">
      <c r="A300" s="201"/>
      <c r="B300" s="201">
        <v>6</v>
      </c>
      <c r="C300" s="179"/>
      <c r="D300" s="167">
        <v>21001</v>
      </c>
      <c r="E300" s="167" t="s">
        <v>483</v>
      </c>
      <c r="F300" s="173">
        <v>0</v>
      </c>
      <c r="G300" s="173">
        <v>0</v>
      </c>
      <c r="H300" s="173">
        <v>0</v>
      </c>
      <c r="I300" s="168">
        <v>259692</v>
      </c>
      <c r="J300" s="173">
        <v>0</v>
      </c>
      <c r="K300" s="173">
        <v>0</v>
      </c>
      <c r="L300" s="173">
        <v>259692</v>
      </c>
      <c r="M300" s="173"/>
      <c r="N300" s="173"/>
      <c r="O300" s="236">
        <f t="shared" si="99"/>
        <v>0</v>
      </c>
      <c r="P300" s="236">
        <f t="shared" si="99"/>
        <v>0</v>
      </c>
      <c r="Q300" s="236">
        <f t="shared" si="99"/>
        <v>0</v>
      </c>
    </row>
    <row r="301" spans="1:17" s="159" customFormat="1" ht="13.5">
      <c r="A301" s="201"/>
      <c r="B301" s="201" t="s">
        <v>504</v>
      </c>
      <c r="C301" s="165" t="s">
        <v>347</v>
      </c>
      <c r="D301" s="165"/>
      <c r="E301" s="165"/>
      <c r="F301" s="171">
        <f>+F302+F303</f>
        <v>0</v>
      </c>
      <c r="G301" s="171">
        <f t="shared" ref="G301:Q301" si="108">+G302+G303</f>
        <v>0</v>
      </c>
      <c r="H301" s="171">
        <f t="shared" si="108"/>
        <v>0</v>
      </c>
      <c r="I301" s="171">
        <f t="shared" si="108"/>
        <v>316800</v>
      </c>
      <c r="J301" s="171">
        <f t="shared" si="108"/>
        <v>1300000</v>
      </c>
      <c r="K301" s="171">
        <f t="shared" si="108"/>
        <v>1400000</v>
      </c>
      <c r="L301" s="171">
        <f t="shared" si="108"/>
        <v>0</v>
      </c>
      <c r="M301" s="171">
        <f t="shared" si="108"/>
        <v>0</v>
      </c>
      <c r="N301" s="171">
        <f t="shared" si="108"/>
        <v>0</v>
      </c>
      <c r="O301" s="171">
        <f t="shared" si="108"/>
        <v>-316800</v>
      </c>
      <c r="P301" s="171">
        <f t="shared" si="108"/>
        <v>-1300000</v>
      </c>
      <c r="Q301" s="171">
        <f t="shared" si="108"/>
        <v>-1400000</v>
      </c>
    </row>
    <row r="302" spans="1:17" s="159" customFormat="1" ht="13.5">
      <c r="A302" s="201">
        <v>10</v>
      </c>
      <c r="B302" s="201">
        <v>6</v>
      </c>
      <c r="C302" s="178"/>
      <c r="D302" s="170">
        <v>21001</v>
      </c>
      <c r="E302" s="167" t="s">
        <v>483</v>
      </c>
      <c r="F302" s="173">
        <v>0</v>
      </c>
      <c r="G302" s="173">
        <v>0</v>
      </c>
      <c r="H302" s="173">
        <v>0</v>
      </c>
      <c r="I302" s="168">
        <v>316800</v>
      </c>
      <c r="J302" s="168">
        <v>1300000</v>
      </c>
      <c r="K302" s="168">
        <v>1400000</v>
      </c>
      <c r="L302" s="173">
        <v>0</v>
      </c>
      <c r="M302" s="173">
        <v>0</v>
      </c>
      <c r="N302" s="173">
        <v>0</v>
      </c>
      <c r="O302" s="236">
        <f t="shared" si="99"/>
        <v>-316800</v>
      </c>
      <c r="P302" s="236">
        <f t="shared" si="99"/>
        <v>-1300000</v>
      </c>
      <c r="Q302" s="236">
        <f t="shared" si="99"/>
        <v>-1400000</v>
      </c>
    </row>
    <row r="303" spans="1:17" s="159" customFormat="1" ht="13.5">
      <c r="A303" s="201"/>
      <c r="B303" s="201">
        <v>6</v>
      </c>
      <c r="C303" s="178" t="s">
        <v>417</v>
      </c>
      <c r="D303" s="167"/>
      <c r="E303" s="167" t="s">
        <v>355</v>
      </c>
      <c r="F303" s="173">
        <v>0</v>
      </c>
      <c r="G303" s="173">
        <v>0</v>
      </c>
      <c r="H303" s="173">
        <v>0</v>
      </c>
      <c r="I303" s="173">
        <v>0</v>
      </c>
      <c r="J303" s="173">
        <v>0</v>
      </c>
      <c r="K303" s="173">
        <v>0</v>
      </c>
      <c r="L303" s="173">
        <v>0</v>
      </c>
      <c r="M303" s="173">
        <v>0</v>
      </c>
      <c r="N303" s="173">
        <v>0</v>
      </c>
      <c r="O303" s="236">
        <f t="shared" si="99"/>
        <v>0</v>
      </c>
      <c r="P303" s="236">
        <f t="shared" si="99"/>
        <v>0</v>
      </c>
      <c r="Q303" s="236">
        <f t="shared" si="99"/>
        <v>0</v>
      </c>
    </row>
    <row r="304" spans="1:17" s="159" customFormat="1" ht="13.5">
      <c r="A304" s="201"/>
      <c r="B304" s="163" t="s">
        <v>434</v>
      </c>
      <c r="C304" s="163" t="s">
        <v>434</v>
      </c>
      <c r="D304" s="163"/>
      <c r="E304" s="164" t="s">
        <v>298</v>
      </c>
      <c r="F304" s="169">
        <f>+F305</f>
        <v>0</v>
      </c>
      <c r="G304" s="169">
        <f t="shared" ref="G304:Q305" si="109">+G305</f>
        <v>0</v>
      </c>
      <c r="H304" s="169">
        <f t="shared" si="109"/>
        <v>0</v>
      </c>
      <c r="I304" s="169">
        <f t="shared" si="109"/>
        <v>29213</v>
      </c>
      <c r="J304" s="169">
        <f t="shared" si="109"/>
        <v>33429</v>
      </c>
      <c r="K304" s="169">
        <f t="shared" si="109"/>
        <v>0</v>
      </c>
      <c r="L304" s="169">
        <f t="shared" si="109"/>
        <v>0</v>
      </c>
      <c r="M304" s="169">
        <f t="shared" si="109"/>
        <v>0</v>
      </c>
      <c r="N304" s="169">
        <f t="shared" si="109"/>
        <v>0</v>
      </c>
      <c r="O304" s="169">
        <f t="shared" si="109"/>
        <v>-29213</v>
      </c>
      <c r="P304" s="169">
        <f t="shared" si="109"/>
        <v>-33429</v>
      </c>
      <c r="Q304" s="169">
        <f t="shared" si="109"/>
        <v>0</v>
      </c>
    </row>
    <row r="305" spans="1:17" s="159" customFormat="1" ht="13.5">
      <c r="A305" s="201"/>
      <c r="B305" s="201" t="s">
        <v>504</v>
      </c>
      <c r="C305" s="165" t="s">
        <v>347</v>
      </c>
      <c r="D305" s="165"/>
      <c r="E305" s="165"/>
      <c r="F305" s="171">
        <f>+F306</f>
        <v>0</v>
      </c>
      <c r="G305" s="171">
        <f t="shared" si="109"/>
        <v>0</v>
      </c>
      <c r="H305" s="171">
        <f t="shared" si="109"/>
        <v>0</v>
      </c>
      <c r="I305" s="171">
        <f t="shared" si="109"/>
        <v>29213</v>
      </c>
      <c r="J305" s="171">
        <f t="shared" si="109"/>
        <v>33429</v>
      </c>
      <c r="K305" s="171">
        <f t="shared" si="109"/>
        <v>0</v>
      </c>
      <c r="L305" s="171">
        <f t="shared" si="109"/>
        <v>0</v>
      </c>
      <c r="M305" s="171">
        <f t="shared" si="109"/>
        <v>0</v>
      </c>
      <c r="N305" s="171">
        <f t="shared" si="109"/>
        <v>0</v>
      </c>
      <c r="O305" s="171">
        <f t="shared" si="109"/>
        <v>-29213</v>
      </c>
      <c r="P305" s="171">
        <f t="shared" si="109"/>
        <v>-33429</v>
      </c>
      <c r="Q305" s="171">
        <f t="shared" si="109"/>
        <v>0</v>
      </c>
    </row>
    <row r="306" spans="1:17" s="159" customFormat="1" ht="13.5">
      <c r="A306" s="201">
        <v>10</v>
      </c>
      <c r="B306" s="201">
        <v>5</v>
      </c>
      <c r="C306" s="167"/>
      <c r="D306" s="167" t="s">
        <v>417</v>
      </c>
      <c r="E306" s="167" t="s">
        <v>487</v>
      </c>
      <c r="F306" s="173">
        <v>0</v>
      </c>
      <c r="G306" s="173">
        <v>0</v>
      </c>
      <c r="H306" s="173">
        <v>0</v>
      </c>
      <c r="I306" s="249">
        <v>29213</v>
      </c>
      <c r="J306" s="249">
        <v>33429</v>
      </c>
      <c r="K306" s="173">
        <v>0</v>
      </c>
      <c r="L306" s="173">
        <v>0</v>
      </c>
      <c r="M306" s="173">
        <v>0</v>
      </c>
      <c r="N306" s="173">
        <v>0</v>
      </c>
      <c r="O306" s="236">
        <f t="shared" si="99"/>
        <v>-29213</v>
      </c>
      <c r="P306" s="236">
        <f t="shared" si="99"/>
        <v>-33429</v>
      </c>
      <c r="Q306" s="236">
        <f t="shared" si="99"/>
        <v>0</v>
      </c>
    </row>
    <row r="307" spans="1:17" s="159" customFormat="1" ht="13.5">
      <c r="A307" s="201"/>
      <c r="B307" s="163" t="s">
        <v>434</v>
      </c>
      <c r="C307" s="163" t="s">
        <v>434</v>
      </c>
      <c r="D307" s="163"/>
      <c r="E307" s="164" t="s">
        <v>299</v>
      </c>
      <c r="F307" s="169">
        <f>+F308</f>
        <v>22444.7</v>
      </c>
      <c r="G307" s="169">
        <f t="shared" ref="G307:Q308" si="110">+G308</f>
        <v>6390.7</v>
      </c>
      <c r="H307" s="169">
        <f t="shared" si="110"/>
        <v>16265.2</v>
      </c>
      <c r="I307" s="169">
        <f t="shared" si="110"/>
        <v>19818.2</v>
      </c>
      <c r="J307" s="169">
        <f t="shared" si="110"/>
        <v>3891.5</v>
      </c>
      <c r="K307" s="169">
        <f t="shared" si="110"/>
        <v>3891.5</v>
      </c>
      <c r="L307" s="169">
        <f t="shared" si="110"/>
        <v>0</v>
      </c>
      <c r="M307" s="169">
        <f t="shared" si="110"/>
        <v>0</v>
      </c>
      <c r="N307" s="169">
        <f t="shared" si="110"/>
        <v>0</v>
      </c>
      <c r="O307" s="169">
        <f t="shared" si="110"/>
        <v>-19818.2</v>
      </c>
      <c r="P307" s="169">
        <f t="shared" si="110"/>
        <v>-3891.5</v>
      </c>
      <c r="Q307" s="169">
        <f t="shared" si="110"/>
        <v>-3891.5</v>
      </c>
    </row>
    <row r="308" spans="1:17" s="159" customFormat="1" ht="13.5">
      <c r="A308" s="201"/>
      <c r="B308" s="201" t="s">
        <v>504</v>
      </c>
      <c r="C308" s="165" t="s">
        <v>300</v>
      </c>
      <c r="D308" s="165"/>
      <c r="E308" s="165" t="s">
        <v>301</v>
      </c>
      <c r="F308" s="171">
        <f>+F309</f>
        <v>22444.7</v>
      </c>
      <c r="G308" s="171">
        <f t="shared" si="110"/>
        <v>6390.7</v>
      </c>
      <c r="H308" s="171">
        <f t="shared" si="110"/>
        <v>16265.2</v>
      </c>
      <c r="I308" s="171">
        <f t="shared" si="110"/>
        <v>19818.2</v>
      </c>
      <c r="J308" s="171">
        <f t="shared" si="110"/>
        <v>3891.5</v>
      </c>
      <c r="K308" s="171">
        <f t="shared" si="110"/>
        <v>3891.5</v>
      </c>
      <c r="L308" s="171">
        <f t="shared" si="110"/>
        <v>0</v>
      </c>
      <c r="M308" s="171">
        <f t="shared" si="110"/>
        <v>0</v>
      </c>
      <c r="N308" s="171">
        <f t="shared" si="110"/>
        <v>0</v>
      </c>
      <c r="O308" s="171">
        <f t="shared" si="110"/>
        <v>-19818.2</v>
      </c>
      <c r="P308" s="171">
        <f t="shared" si="110"/>
        <v>-3891.5</v>
      </c>
      <c r="Q308" s="171">
        <f t="shared" si="110"/>
        <v>-3891.5</v>
      </c>
    </row>
    <row r="309" spans="1:17" s="159" customFormat="1" ht="13.5">
      <c r="A309" s="201"/>
      <c r="B309" s="201">
        <v>5</v>
      </c>
      <c r="C309" s="167"/>
      <c r="D309" s="167">
        <v>31001</v>
      </c>
      <c r="E309" s="167" t="s">
        <v>390</v>
      </c>
      <c r="F309" s="172">
        <v>22444.7</v>
      </c>
      <c r="G309" s="173">
        <v>6390.7</v>
      </c>
      <c r="H309" s="168">
        <v>16265.2</v>
      </c>
      <c r="I309" s="168">
        <v>19818.2</v>
      </c>
      <c r="J309" s="168">
        <v>3891.5</v>
      </c>
      <c r="K309" s="168">
        <v>3891.5</v>
      </c>
      <c r="L309" s="173">
        <v>0</v>
      </c>
      <c r="M309" s="173">
        <v>0</v>
      </c>
      <c r="N309" s="173">
        <v>0</v>
      </c>
      <c r="O309" s="236">
        <f t="shared" si="99"/>
        <v>-19818.2</v>
      </c>
      <c r="P309" s="236">
        <f t="shared" si="99"/>
        <v>-3891.5</v>
      </c>
      <c r="Q309" s="236">
        <f t="shared" si="99"/>
        <v>-3891.5</v>
      </c>
    </row>
    <row r="310" spans="1:17" s="159" customFormat="1" ht="13.5">
      <c r="A310" s="201"/>
      <c r="B310" s="163" t="s">
        <v>434</v>
      </c>
      <c r="C310" s="163" t="s">
        <v>434</v>
      </c>
      <c r="D310" s="163"/>
      <c r="E310" s="164" t="s">
        <v>302</v>
      </c>
      <c r="F310" s="169">
        <f>+F311</f>
        <v>13803.5</v>
      </c>
      <c r="G310" s="169">
        <f t="shared" ref="G310:Q311" si="111">+G311</f>
        <v>12325.45</v>
      </c>
      <c r="H310" s="169">
        <f t="shared" si="111"/>
        <v>0</v>
      </c>
      <c r="I310" s="169">
        <f t="shared" si="111"/>
        <v>0</v>
      </c>
      <c r="J310" s="169">
        <f t="shared" si="111"/>
        <v>0</v>
      </c>
      <c r="K310" s="169">
        <f t="shared" si="111"/>
        <v>0</v>
      </c>
      <c r="L310" s="169">
        <f t="shared" si="111"/>
        <v>0</v>
      </c>
      <c r="M310" s="169">
        <f t="shared" si="111"/>
        <v>0</v>
      </c>
      <c r="N310" s="169">
        <f t="shared" si="111"/>
        <v>0</v>
      </c>
      <c r="O310" s="169">
        <f t="shared" si="111"/>
        <v>0</v>
      </c>
      <c r="P310" s="169">
        <f t="shared" si="111"/>
        <v>0</v>
      </c>
      <c r="Q310" s="169">
        <f t="shared" si="111"/>
        <v>0</v>
      </c>
    </row>
    <row r="311" spans="1:17" s="159" customFormat="1" ht="13.5">
      <c r="A311" s="201"/>
      <c r="B311" s="201" t="s">
        <v>504</v>
      </c>
      <c r="C311" s="165" t="s">
        <v>303</v>
      </c>
      <c r="D311" s="165"/>
      <c r="E311" s="165" t="s">
        <v>304</v>
      </c>
      <c r="F311" s="171">
        <f>+F312</f>
        <v>13803.5</v>
      </c>
      <c r="G311" s="171">
        <f t="shared" si="111"/>
        <v>12325.45</v>
      </c>
      <c r="H311" s="171">
        <f t="shared" si="111"/>
        <v>0</v>
      </c>
      <c r="I311" s="171">
        <f t="shared" si="111"/>
        <v>0</v>
      </c>
      <c r="J311" s="171">
        <f t="shared" si="111"/>
        <v>0</v>
      </c>
      <c r="K311" s="171">
        <f t="shared" si="111"/>
        <v>0</v>
      </c>
      <c r="L311" s="171">
        <f t="shared" si="111"/>
        <v>0</v>
      </c>
      <c r="M311" s="171">
        <f t="shared" si="111"/>
        <v>0</v>
      </c>
      <c r="N311" s="171">
        <f t="shared" si="111"/>
        <v>0</v>
      </c>
      <c r="O311" s="171">
        <f t="shared" si="111"/>
        <v>0</v>
      </c>
      <c r="P311" s="171">
        <f t="shared" si="111"/>
        <v>0</v>
      </c>
      <c r="Q311" s="171">
        <f t="shared" si="111"/>
        <v>0</v>
      </c>
    </row>
    <row r="312" spans="1:17" s="159" customFormat="1" ht="13.5">
      <c r="A312" s="201"/>
      <c r="B312" s="201">
        <v>5</v>
      </c>
      <c r="C312" s="167"/>
      <c r="D312" s="167" t="s">
        <v>4</v>
      </c>
      <c r="E312" s="167" t="s">
        <v>305</v>
      </c>
      <c r="F312" s="172">
        <v>13803.5</v>
      </c>
      <c r="G312" s="173">
        <v>12325.45</v>
      </c>
      <c r="H312" s="168">
        <v>0</v>
      </c>
      <c r="I312" s="173">
        <v>0</v>
      </c>
      <c r="J312" s="173">
        <v>0</v>
      </c>
      <c r="K312" s="173">
        <v>0</v>
      </c>
      <c r="L312" s="173">
        <v>0</v>
      </c>
      <c r="M312" s="173">
        <v>0</v>
      </c>
      <c r="N312" s="173">
        <v>0</v>
      </c>
      <c r="O312" s="236">
        <f t="shared" si="99"/>
        <v>0</v>
      </c>
      <c r="P312" s="236">
        <f t="shared" si="99"/>
        <v>0</v>
      </c>
      <c r="Q312" s="236">
        <f t="shared" si="99"/>
        <v>0</v>
      </c>
    </row>
    <row r="313" spans="1:17" s="159" customFormat="1" ht="13.5">
      <c r="A313" s="201"/>
      <c r="B313" s="163" t="s">
        <v>434</v>
      </c>
      <c r="C313" s="163" t="s">
        <v>434</v>
      </c>
      <c r="D313" s="163"/>
      <c r="E313" s="164" t="s">
        <v>306</v>
      </c>
      <c r="F313" s="169">
        <f>+F314</f>
        <v>3076.5</v>
      </c>
      <c r="G313" s="169">
        <f t="shared" ref="G313:Q314" si="112">+G314</f>
        <v>6296.21</v>
      </c>
      <c r="H313" s="169">
        <f t="shared" si="112"/>
        <v>0</v>
      </c>
      <c r="I313" s="169">
        <f t="shared" si="112"/>
        <v>0</v>
      </c>
      <c r="J313" s="169">
        <f t="shared" si="112"/>
        <v>0</v>
      </c>
      <c r="K313" s="169">
        <f t="shared" si="112"/>
        <v>0</v>
      </c>
      <c r="L313" s="169">
        <f t="shared" si="112"/>
        <v>0</v>
      </c>
      <c r="M313" s="169">
        <f t="shared" si="112"/>
        <v>0</v>
      </c>
      <c r="N313" s="169">
        <f t="shared" si="112"/>
        <v>0</v>
      </c>
      <c r="O313" s="169">
        <f t="shared" si="112"/>
        <v>0</v>
      </c>
      <c r="P313" s="169">
        <f t="shared" si="112"/>
        <v>0</v>
      </c>
      <c r="Q313" s="169">
        <f t="shared" si="112"/>
        <v>0</v>
      </c>
    </row>
    <row r="314" spans="1:17" s="159" customFormat="1" ht="13.5">
      <c r="A314" s="201"/>
      <c r="B314" s="201" t="s">
        <v>504</v>
      </c>
      <c r="C314" s="165" t="s">
        <v>307</v>
      </c>
      <c r="D314" s="165"/>
      <c r="E314" s="165" t="s">
        <v>308</v>
      </c>
      <c r="F314" s="171">
        <f>+F315</f>
        <v>3076.5</v>
      </c>
      <c r="G314" s="171">
        <f t="shared" si="112"/>
        <v>6296.21</v>
      </c>
      <c r="H314" s="171">
        <f t="shared" si="112"/>
        <v>0</v>
      </c>
      <c r="I314" s="171">
        <f t="shared" si="112"/>
        <v>0</v>
      </c>
      <c r="J314" s="171">
        <f t="shared" si="112"/>
        <v>0</v>
      </c>
      <c r="K314" s="171">
        <f t="shared" si="112"/>
        <v>0</v>
      </c>
      <c r="L314" s="171">
        <f t="shared" si="112"/>
        <v>0</v>
      </c>
      <c r="M314" s="171">
        <f t="shared" si="112"/>
        <v>0</v>
      </c>
      <c r="N314" s="171">
        <f t="shared" si="112"/>
        <v>0</v>
      </c>
      <c r="O314" s="171">
        <f t="shared" si="112"/>
        <v>0</v>
      </c>
      <c r="P314" s="171">
        <f t="shared" si="112"/>
        <v>0</v>
      </c>
      <c r="Q314" s="171">
        <f t="shared" si="112"/>
        <v>0</v>
      </c>
    </row>
    <row r="315" spans="1:17" s="159" customFormat="1" ht="13.5">
      <c r="A315" s="201"/>
      <c r="B315" s="201">
        <v>5</v>
      </c>
      <c r="C315" s="167"/>
      <c r="D315" s="167" t="s">
        <v>4</v>
      </c>
      <c r="E315" s="167" t="s">
        <v>309</v>
      </c>
      <c r="F315" s="172">
        <v>3076.5</v>
      </c>
      <c r="G315" s="173">
        <v>6296.21</v>
      </c>
      <c r="H315" s="168">
        <v>0</v>
      </c>
      <c r="I315" s="173">
        <v>0</v>
      </c>
      <c r="J315" s="173">
        <v>0</v>
      </c>
      <c r="K315" s="173">
        <v>0</v>
      </c>
      <c r="L315" s="173">
        <v>0</v>
      </c>
      <c r="M315" s="173">
        <v>0</v>
      </c>
      <c r="N315" s="173">
        <v>0</v>
      </c>
      <c r="O315" s="236">
        <f t="shared" si="99"/>
        <v>0</v>
      </c>
      <c r="P315" s="236">
        <f t="shared" si="99"/>
        <v>0</v>
      </c>
      <c r="Q315" s="236">
        <f t="shared" si="99"/>
        <v>0</v>
      </c>
    </row>
    <row r="316" spans="1:17" s="159" customFormat="1" ht="13.5">
      <c r="A316" s="201"/>
      <c r="B316" s="163" t="s">
        <v>434</v>
      </c>
      <c r="C316" s="163" t="s">
        <v>434</v>
      </c>
      <c r="D316" s="163"/>
      <c r="E316" s="164" t="s">
        <v>310</v>
      </c>
      <c r="F316" s="169">
        <f>+F317</f>
        <v>2050.5</v>
      </c>
      <c r="G316" s="169">
        <f t="shared" ref="G316:Q317" si="113">+G317</f>
        <v>2961.67</v>
      </c>
      <c r="H316" s="169">
        <f t="shared" si="113"/>
        <v>0</v>
      </c>
      <c r="I316" s="169">
        <f t="shared" si="113"/>
        <v>0</v>
      </c>
      <c r="J316" s="169">
        <f t="shared" si="113"/>
        <v>0</v>
      </c>
      <c r="K316" s="169">
        <f t="shared" si="113"/>
        <v>0</v>
      </c>
      <c r="L316" s="169">
        <f t="shared" si="113"/>
        <v>0</v>
      </c>
      <c r="M316" s="169">
        <f t="shared" si="113"/>
        <v>0</v>
      </c>
      <c r="N316" s="169">
        <f t="shared" si="113"/>
        <v>0</v>
      </c>
      <c r="O316" s="169">
        <f t="shared" si="113"/>
        <v>0</v>
      </c>
      <c r="P316" s="169">
        <f t="shared" si="113"/>
        <v>0</v>
      </c>
      <c r="Q316" s="169">
        <f t="shared" si="113"/>
        <v>0</v>
      </c>
    </row>
    <row r="317" spans="1:17" s="159" customFormat="1" ht="13.5">
      <c r="A317" s="201"/>
      <c r="B317" s="201" t="s">
        <v>504</v>
      </c>
      <c r="C317" s="165" t="s">
        <v>311</v>
      </c>
      <c r="D317" s="165"/>
      <c r="E317" s="165" t="s">
        <v>312</v>
      </c>
      <c r="F317" s="171">
        <f>+F318</f>
        <v>2050.5</v>
      </c>
      <c r="G317" s="171">
        <f t="shared" si="113"/>
        <v>2961.67</v>
      </c>
      <c r="H317" s="171">
        <f t="shared" si="113"/>
        <v>0</v>
      </c>
      <c r="I317" s="171">
        <f t="shared" si="113"/>
        <v>0</v>
      </c>
      <c r="J317" s="171">
        <f t="shared" si="113"/>
        <v>0</v>
      </c>
      <c r="K317" s="171">
        <f t="shared" si="113"/>
        <v>0</v>
      </c>
      <c r="L317" s="171">
        <f t="shared" si="113"/>
        <v>0</v>
      </c>
      <c r="M317" s="171">
        <f t="shared" si="113"/>
        <v>0</v>
      </c>
      <c r="N317" s="171">
        <f t="shared" si="113"/>
        <v>0</v>
      </c>
      <c r="O317" s="171">
        <f t="shared" si="113"/>
        <v>0</v>
      </c>
      <c r="P317" s="171">
        <f t="shared" si="113"/>
        <v>0</v>
      </c>
      <c r="Q317" s="171">
        <f t="shared" si="113"/>
        <v>0</v>
      </c>
    </row>
    <row r="318" spans="1:17" s="159" customFormat="1" ht="13.5">
      <c r="A318" s="201"/>
      <c r="B318" s="201">
        <v>5</v>
      </c>
      <c r="C318" s="167"/>
      <c r="D318" s="167" t="s">
        <v>4</v>
      </c>
      <c r="E318" s="167" t="s">
        <v>313</v>
      </c>
      <c r="F318" s="172">
        <v>2050.5</v>
      </c>
      <c r="G318" s="173">
        <v>2961.67</v>
      </c>
      <c r="H318" s="168">
        <v>0</v>
      </c>
      <c r="I318" s="173">
        <v>0</v>
      </c>
      <c r="J318" s="173">
        <v>0</v>
      </c>
      <c r="K318" s="173">
        <v>0</v>
      </c>
      <c r="L318" s="173">
        <v>0</v>
      </c>
      <c r="M318" s="173">
        <v>0</v>
      </c>
      <c r="N318" s="173">
        <v>0</v>
      </c>
      <c r="O318" s="236">
        <f t="shared" si="99"/>
        <v>0</v>
      </c>
      <c r="P318" s="236">
        <f t="shared" si="99"/>
        <v>0</v>
      </c>
      <c r="Q318" s="236">
        <f t="shared" si="99"/>
        <v>0</v>
      </c>
    </row>
    <row r="319" spans="1:17" s="159" customFormat="1" ht="13.5">
      <c r="A319" s="201"/>
      <c r="B319" s="163" t="s">
        <v>434</v>
      </c>
      <c r="C319" s="163" t="s">
        <v>434</v>
      </c>
      <c r="D319" s="163"/>
      <c r="E319" s="164" t="s">
        <v>314</v>
      </c>
      <c r="F319" s="169">
        <f>+F320</f>
        <v>6116.8</v>
      </c>
      <c r="G319" s="169">
        <f t="shared" ref="G319:Q320" si="114">+G320</f>
        <v>13942.31</v>
      </c>
      <c r="H319" s="169">
        <f t="shared" si="114"/>
        <v>0</v>
      </c>
      <c r="I319" s="169">
        <f t="shared" si="114"/>
        <v>0</v>
      </c>
      <c r="J319" s="169">
        <f t="shared" si="114"/>
        <v>0</v>
      </c>
      <c r="K319" s="169">
        <f t="shared" si="114"/>
        <v>0</v>
      </c>
      <c r="L319" s="169">
        <f t="shared" si="114"/>
        <v>0</v>
      </c>
      <c r="M319" s="169">
        <f t="shared" si="114"/>
        <v>0</v>
      </c>
      <c r="N319" s="169">
        <f t="shared" si="114"/>
        <v>0</v>
      </c>
      <c r="O319" s="169">
        <f t="shared" si="114"/>
        <v>0</v>
      </c>
      <c r="P319" s="169">
        <f t="shared" si="114"/>
        <v>0</v>
      </c>
      <c r="Q319" s="169">
        <f t="shared" si="114"/>
        <v>0</v>
      </c>
    </row>
    <row r="320" spans="1:17" s="159" customFormat="1" ht="13.5">
      <c r="A320" s="201"/>
      <c r="B320" s="201" t="s">
        <v>504</v>
      </c>
      <c r="C320" s="165" t="s">
        <v>315</v>
      </c>
      <c r="D320" s="165"/>
      <c r="E320" s="165" t="s">
        <v>316</v>
      </c>
      <c r="F320" s="171">
        <f>+F321</f>
        <v>6116.8</v>
      </c>
      <c r="G320" s="171">
        <f t="shared" si="114"/>
        <v>13942.31</v>
      </c>
      <c r="H320" s="171">
        <f t="shared" si="114"/>
        <v>0</v>
      </c>
      <c r="I320" s="171">
        <f t="shared" si="114"/>
        <v>0</v>
      </c>
      <c r="J320" s="171">
        <f t="shared" si="114"/>
        <v>0</v>
      </c>
      <c r="K320" s="171">
        <f t="shared" si="114"/>
        <v>0</v>
      </c>
      <c r="L320" s="171">
        <f t="shared" si="114"/>
        <v>0</v>
      </c>
      <c r="M320" s="171">
        <f t="shared" si="114"/>
        <v>0</v>
      </c>
      <c r="N320" s="171">
        <f t="shared" si="114"/>
        <v>0</v>
      </c>
      <c r="O320" s="171">
        <f t="shared" si="114"/>
        <v>0</v>
      </c>
      <c r="P320" s="171">
        <f t="shared" si="114"/>
        <v>0</v>
      </c>
      <c r="Q320" s="171">
        <f t="shared" si="114"/>
        <v>0</v>
      </c>
    </row>
    <row r="321" spans="1:17" s="159" customFormat="1" ht="13.5">
      <c r="A321" s="201"/>
      <c r="B321" s="201">
        <v>5</v>
      </c>
      <c r="C321" s="167"/>
      <c r="D321" s="167" t="s">
        <v>4</v>
      </c>
      <c r="E321" s="167" t="s">
        <v>317</v>
      </c>
      <c r="F321" s="172">
        <v>6116.8</v>
      </c>
      <c r="G321" s="173">
        <v>13942.31</v>
      </c>
      <c r="H321" s="168">
        <v>0</v>
      </c>
      <c r="I321" s="173">
        <v>0</v>
      </c>
      <c r="J321" s="173">
        <v>0</v>
      </c>
      <c r="K321" s="173">
        <v>0</v>
      </c>
      <c r="L321" s="173">
        <v>0</v>
      </c>
      <c r="M321" s="173">
        <v>0</v>
      </c>
      <c r="N321" s="173">
        <v>0</v>
      </c>
      <c r="O321" s="236">
        <f t="shared" si="99"/>
        <v>0</v>
      </c>
      <c r="P321" s="236">
        <f t="shared" si="99"/>
        <v>0</v>
      </c>
      <c r="Q321" s="236">
        <f t="shared" si="99"/>
        <v>0</v>
      </c>
    </row>
    <row r="322" spans="1:17" s="159" customFormat="1" ht="13.5">
      <c r="A322" s="201"/>
      <c r="B322" s="163" t="s">
        <v>434</v>
      </c>
      <c r="C322" s="163" t="s">
        <v>434</v>
      </c>
      <c r="D322" s="163"/>
      <c r="E322" s="164" t="s">
        <v>318</v>
      </c>
      <c r="F322" s="169">
        <f>+F323</f>
        <v>2999.9</v>
      </c>
      <c r="G322" s="169">
        <f t="shared" ref="G322:Q323" si="115">+G323</f>
        <v>3284.76</v>
      </c>
      <c r="H322" s="169">
        <f t="shared" si="115"/>
        <v>0</v>
      </c>
      <c r="I322" s="169">
        <f t="shared" si="115"/>
        <v>0</v>
      </c>
      <c r="J322" s="169">
        <f t="shared" si="115"/>
        <v>0</v>
      </c>
      <c r="K322" s="169">
        <f t="shared" si="115"/>
        <v>0</v>
      </c>
      <c r="L322" s="169">
        <f t="shared" si="115"/>
        <v>0</v>
      </c>
      <c r="M322" s="169">
        <f t="shared" si="115"/>
        <v>0</v>
      </c>
      <c r="N322" s="169">
        <f t="shared" si="115"/>
        <v>0</v>
      </c>
      <c r="O322" s="169">
        <f t="shared" si="115"/>
        <v>0</v>
      </c>
      <c r="P322" s="169">
        <f t="shared" si="115"/>
        <v>0</v>
      </c>
      <c r="Q322" s="169">
        <f t="shared" si="115"/>
        <v>0</v>
      </c>
    </row>
    <row r="323" spans="1:17" s="159" customFormat="1" ht="13.5">
      <c r="A323" s="201"/>
      <c r="B323" s="201" t="s">
        <v>504</v>
      </c>
      <c r="C323" s="165" t="s">
        <v>319</v>
      </c>
      <c r="D323" s="165"/>
      <c r="E323" s="165" t="s">
        <v>320</v>
      </c>
      <c r="F323" s="171">
        <f>+F324</f>
        <v>2999.9</v>
      </c>
      <c r="G323" s="171">
        <f t="shared" si="115"/>
        <v>3284.76</v>
      </c>
      <c r="H323" s="171">
        <f t="shared" si="115"/>
        <v>0</v>
      </c>
      <c r="I323" s="171">
        <f t="shared" si="115"/>
        <v>0</v>
      </c>
      <c r="J323" s="171">
        <f t="shared" si="115"/>
        <v>0</v>
      </c>
      <c r="K323" s="171">
        <f t="shared" si="115"/>
        <v>0</v>
      </c>
      <c r="L323" s="171">
        <f t="shared" si="115"/>
        <v>0</v>
      </c>
      <c r="M323" s="171">
        <f t="shared" si="115"/>
        <v>0</v>
      </c>
      <c r="N323" s="171">
        <f t="shared" si="115"/>
        <v>0</v>
      </c>
      <c r="O323" s="171">
        <f t="shared" si="115"/>
        <v>0</v>
      </c>
      <c r="P323" s="171">
        <f t="shared" si="115"/>
        <v>0</v>
      </c>
      <c r="Q323" s="171">
        <f t="shared" si="115"/>
        <v>0</v>
      </c>
    </row>
    <row r="324" spans="1:17" s="159" customFormat="1" ht="13.5">
      <c r="A324" s="201">
        <v>10</v>
      </c>
      <c r="B324" s="201">
        <v>5</v>
      </c>
      <c r="C324" s="167"/>
      <c r="D324" s="167" t="s">
        <v>4</v>
      </c>
      <c r="E324" s="167" t="s">
        <v>321</v>
      </c>
      <c r="F324" s="172">
        <v>2999.9</v>
      </c>
      <c r="G324" s="173">
        <v>3284.76</v>
      </c>
      <c r="H324" s="168">
        <v>0</v>
      </c>
      <c r="I324" s="173">
        <v>0</v>
      </c>
      <c r="J324" s="173">
        <v>0</v>
      </c>
      <c r="K324" s="173">
        <v>0</v>
      </c>
      <c r="L324" s="173">
        <v>0</v>
      </c>
      <c r="M324" s="173">
        <v>0</v>
      </c>
      <c r="N324" s="173">
        <v>0</v>
      </c>
      <c r="O324" s="236">
        <f t="shared" si="99"/>
        <v>0</v>
      </c>
      <c r="P324" s="236">
        <f t="shared" si="99"/>
        <v>0</v>
      </c>
      <c r="Q324" s="236">
        <f t="shared" si="99"/>
        <v>0</v>
      </c>
    </row>
    <row r="325" spans="1:17" s="159" customFormat="1" ht="13.5">
      <c r="A325" s="201"/>
      <c r="B325" s="163" t="s">
        <v>434</v>
      </c>
      <c r="C325" s="163" t="s">
        <v>434</v>
      </c>
      <c r="D325" s="163"/>
      <c r="E325" s="164" t="s">
        <v>322</v>
      </c>
      <c r="F325" s="169">
        <f>+F326</f>
        <v>4511.3999999999996</v>
      </c>
      <c r="G325" s="169">
        <f t="shared" ref="G325:Q326" si="116">+G326</f>
        <v>0</v>
      </c>
      <c r="H325" s="169">
        <f t="shared" si="116"/>
        <v>0</v>
      </c>
      <c r="I325" s="169">
        <f t="shared" si="116"/>
        <v>0</v>
      </c>
      <c r="J325" s="169">
        <f t="shared" si="116"/>
        <v>0</v>
      </c>
      <c r="K325" s="169">
        <f t="shared" si="116"/>
        <v>0</v>
      </c>
      <c r="L325" s="169">
        <f t="shared" si="116"/>
        <v>0</v>
      </c>
      <c r="M325" s="169">
        <f t="shared" si="116"/>
        <v>0</v>
      </c>
      <c r="N325" s="169">
        <f t="shared" si="116"/>
        <v>0</v>
      </c>
      <c r="O325" s="169">
        <f t="shared" si="116"/>
        <v>0</v>
      </c>
      <c r="P325" s="169">
        <f t="shared" si="116"/>
        <v>0</v>
      </c>
      <c r="Q325" s="169">
        <f t="shared" si="116"/>
        <v>0</v>
      </c>
    </row>
    <row r="326" spans="1:17" s="159" customFormat="1" ht="13.5">
      <c r="A326" s="201"/>
      <c r="B326" s="201" t="s">
        <v>504</v>
      </c>
      <c r="C326" s="165" t="s">
        <v>323</v>
      </c>
      <c r="D326" s="165"/>
      <c r="E326" s="165" t="s">
        <v>324</v>
      </c>
      <c r="F326" s="171">
        <f>+F327</f>
        <v>4511.3999999999996</v>
      </c>
      <c r="G326" s="171">
        <f t="shared" si="116"/>
        <v>0</v>
      </c>
      <c r="H326" s="171">
        <f t="shared" si="116"/>
        <v>0</v>
      </c>
      <c r="I326" s="171">
        <f t="shared" si="116"/>
        <v>0</v>
      </c>
      <c r="J326" s="171">
        <f t="shared" si="116"/>
        <v>0</v>
      </c>
      <c r="K326" s="171">
        <f t="shared" si="116"/>
        <v>0</v>
      </c>
      <c r="L326" s="171">
        <f t="shared" si="116"/>
        <v>0</v>
      </c>
      <c r="M326" s="171">
        <f t="shared" si="116"/>
        <v>0</v>
      </c>
      <c r="N326" s="171">
        <f t="shared" si="116"/>
        <v>0</v>
      </c>
      <c r="O326" s="171">
        <f t="shared" si="116"/>
        <v>0</v>
      </c>
      <c r="P326" s="171">
        <f t="shared" si="116"/>
        <v>0</v>
      </c>
      <c r="Q326" s="171">
        <f t="shared" si="116"/>
        <v>0</v>
      </c>
    </row>
    <row r="327" spans="1:17" s="159" customFormat="1" ht="13.5">
      <c r="A327" s="201"/>
      <c r="B327" s="201">
        <v>5</v>
      </c>
      <c r="C327" s="178" t="s">
        <v>417</v>
      </c>
      <c r="D327" s="167" t="s">
        <v>4</v>
      </c>
      <c r="E327" s="167" t="s">
        <v>394</v>
      </c>
      <c r="F327" s="172">
        <v>4511.3999999999996</v>
      </c>
      <c r="G327" s="173">
        <v>0</v>
      </c>
      <c r="H327" s="168">
        <v>0</v>
      </c>
      <c r="I327" s="173">
        <v>0</v>
      </c>
      <c r="J327" s="173">
        <v>0</v>
      </c>
      <c r="K327" s="173">
        <v>0</v>
      </c>
      <c r="L327" s="173">
        <v>0</v>
      </c>
      <c r="M327" s="173">
        <v>0</v>
      </c>
      <c r="N327" s="173">
        <v>0</v>
      </c>
      <c r="O327" s="236">
        <f t="shared" si="99"/>
        <v>0</v>
      </c>
      <c r="P327" s="236">
        <f t="shared" si="99"/>
        <v>0</v>
      </c>
      <c r="Q327" s="236">
        <f t="shared" si="99"/>
        <v>0</v>
      </c>
    </row>
    <row r="328" spans="1:17" s="159" customFormat="1" ht="13.5">
      <c r="A328" s="201"/>
      <c r="B328" s="163" t="s">
        <v>434</v>
      </c>
      <c r="C328" s="163" t="s">
        <v>434</v>
      </c>
      <c r="D328" s="163"/>
      <c r="E328" s="164" t="s">
        <v>325</v>
      </c>
      <c r="F328" s="169">
        <f>+F329</f>
        <v>5314.3</v>
      </c>
      <c r="G328" s="169">
        <f t="shared" ref="G328:Q329" si="117">+G329</f>
        <v>4512.3999999999996</v>
      </c>
      <c r="H328" s="169">
        <f t="shared" si="117"/>
        <v>0</v>
      </c>
      <c r="I328" s="169">
        <f t="shared" si="117"/>
        <v>0</v>
      </c>
      <c r="J328" s="169">
        <f t="shared" si="117"/>
        <v>8000</v>
      </c>
      <c r="K328" s="169">
        <f t="shared" si="117"/>
        <v>8000</v>
      </c>
      <c r="L328" s="169">
        <f t="shared" si="117"/>
        <v>0</v>
      </c>
      <c r="M328" s="169">
        <f t="shared" si="117"/>
        <v>0</v>
      </c>
      <c r="N328" s="169">
        <f t="shared" si="117"/>
        <v>0</v>
      </c>
      <c r="O328" s="169">
        <f t="shared" si="117"/>
        <v>0</v>
      </c>
      <c r="P328" s="169">
        <f t="shared" si="117"/>
        <v>-8000</v>
      </c>
      <c r="Q328" s="169">
        <f t="shared" si="117"/>
        <v>-8000</v>
      </c>
    </row>
    <row r="329" spans="1:17" s="159" customFormat="1" ht="13.5">
      <c r="A329" s="201"/>
      <c r="B329" s="201" t="s">
        <v>504</v>
      </c>
      <c r="C329" s="165" t="s">
        <v>326</v>
      </c>
      <c r="D329" s="165"/>
      <c r="E329" s="165" t="s">
        <v>327</v>
      </c>
      <c r="F329" s="171">
        <f>+F330</f>
        <v>5314.3</v>
      </c>
      <c r="G329" s="171">
        <f t="shared" si="117"/>
        <v>4512.3999999999996</v>
      </c>
      <c r="H329" s="171">
        <f t="shared" si="117"/>
        <v>0</v>
      </c>
      <c r="I329" s="171">
        <f t="shared" si="117"/>
        <v>0</v>
      </c>
      <c r="J329" s="171">
        <f t="shared" si="117"/>
        <v>8000</v>
      </c>
      <c r="K329" s="171">
        <f t="shared" si="117"/>
        <v>8000</v>
      </c>
      <c r="L329" s="171">
        <f t="shared" si="117"/>
        <v>0</v>
      </c>
      <c r="M329" s="171">
        <f t="shared" si="117"/>
        <v>0</v>
      </c>
      <c r="N329" s="171">
        <f t="shared" si="117"/>
        <v>0</v>
      </c>
      <c r="O329" s="171">
        <f t="shared" si="117"/>
        <v>0</v>
      </c>
      <c r="P329" s="171">
        <f t="shared" si="117"/>
        <v>-8000</v>
      </c>
      <c r="Q329" s="171">
        <f t="shared" si="117"/>
        <v>-8000</v>
      </c>
    </row>
    <row r="330" spans="1:17" s="159" customFormat="1" ht="13.5">
      <c r="A330" s="201"/>
      <c r="B330" s="201">
        <v>5</v>
      </c>
      <c r="C330" s="167"/>
      <c r="D330" s="167" t="s">
        <v>4</v>
      </c>
      <c r="E330" s="167" t="s">
        <v>328</v>
      </c>
      <c r="F330" s="172">
        <v>5314.3</v>
      </c>
      <c r="G330" s="173">
        <v>4512.3999999999996</v>
      </c>
      <c r="H330" s="168">
        <v>0</v>
      </c>
      <c r="I330" s="173">
        <v>0</v>
      </c>
      <c r="J330" s="168">
        <v>8000</v>
      </c>
      <c r="K330" s="168">
        <v>8000</v>
      </c>
      <c r="L330" s="173">
        <v>0</v>
      </c>
      <c r="M330" s="173">
        <v>0</v>
      </c>
      <c r="N330" s="173">
        <v>0</v>
      </c>
      <c r="O330" s="236">
        <f t="shared" ref="O330:Q339" si="118">+L330-I330</f>
        <v>0</v>
      </c>
      <c r="P330" s="236">
        <f t="shared" si="118"/>
        <v>-8000</v>
      </c>
      <c r="Q330" s="236">
        <f t="shared" si="118"/>
        <v>-8000</v>
      </c>
    </row>
    <row r="331" spans="1:17" s="159" customFormat="1" ht="13.5">
      <c r="A331" s="201"/>
      <c r="B331" s="163" t="s">
        <v>434</v>
      </c>
      <c r="C331" s="163" t="s">
        <v>434</v>
      </c>
      <c r="D331" s="163"/>
      <c r="E331" s="164" t="s">
        <v>329</v>
      </c>
      <c r="F331" s="169">
        <f>+F332</f>
        <v>1430</v>
      </c>
      <c r="G331" s="169">
        <f t="shared" ref="G331:Q332" si="119">+G332</f>
        <v>0</v>
      </c>
      <c r="H331" s="169">
        <f t="shared" si="119"/>
        <v>0</v>
      </c>
      <c r="I331" s="169">
        <f t="shared" si="119"/>
        <v>3000</v>
      </c>
      <c r="J331" s="169">
        <f t="shared" si="119"/>
        <v>3000</v>
      </c>
      <c r="K331" s="169">
        <f t="shared" si="119"/>
        <v>3000</v>
      </c>
      <c r="L331" s="169">
        <f t="shared" si="119"/>
        <v>0</v>
      </c>
      <c r="M331" s="169">
        <f t="shared" si="119"/>
        <v>0</v>
      </c>
      <c r="N331" s="169">
        <f t="shared" si="119"/>
        <v>0</v>
      </c>
      <c r="O331" s="169">
        <f t="shared" si="119"/>
        <v>-3000</v>
      </c>
      <c r="P331" s="169">
        <f t="shared" si="119"/>
        <v>-3000</v>
      </c>
      <c r="Q331" s="169">
        <f t="shared" si="119"/>
        <v>-3000</v>
      </c>
    </row>
    <row r="332" spans="1:17" s="159" customFormat="1" ht="13.5">
      <c r="A332" s="201"/>
      <c r="B332" s="201" t="s">
        <v>504</v>
      </c>
      <c r="C332" s="165" t="s">
        <v>330</v>
      </c>
      <c r="D332" s="165"/>
      <c r="E332" s="165" t="s">
        <v>331</v>
      </c>
      <c r="F332" s="171">
        <f>+F333</f>
        <v>1430</v>
      </c>
      <c r="G332" s="171">
        <f t="shared" si="119"/>
        <v>0</v>
      </c>
      <c r="H332" s="171">
        <f t="shared" si="119"/>
        <v>0</v>
      </c>
      <c r="I332" s="171">
        <f t="shared" si="119"/>
        <v>3000</v>
      </c>
      <c r="J332" s="171">
        <f t="shared" si="119"/>
        <v>3000</v>
      </c>
      <c r="K332" s="171">
        <f t="shared" si="119"/>
        <v>3000</v>
      </c>
      <c r="L332" s="171">
        <f t="shared" si="119"/>
        <v>0</v>
      </c>
      <c r="M332" s="171">
        <f t="shared" si="119"/>
        <v>0</v>
      </c>
      <c r="N332" s="171">
        <f t="shared" si="119"/>
        <v>0</v>
      </c>
      <c r="O332" s="171">
        <f t="shared" si="119"/>
        <v>-3000</v>
      </c>
      <c r="P332" s="171">
        <f t="shared" si="119"/>
        <v>-3000</v>
      </c>
      <c r="Q332" s="171">
        <f t="shared" si="119"/>
        <v>-3000</v>
      </c>
    </row>
    <row r="333" spans="1:17" s="159" customFormat="1" ht="13.5">
      <c r="A333" s="201"/>
      <c r="B333" s="201">
        <v>5</v>
      </c>
      <c r="C333" s="167"/>
      <c r="D333" s="167" t="s">
        <v>4</v>
      </c>
      <c r="E333" s="167" t="s">
        <v>332</v>
      </c>
      <c r="F333" s="172">
        <v>1430</v>
      </c>
      <c r="G333" s="173">
        <v>0</v>
      </c>
      <c r="H333" s="168">
        <v>0</v>
      </c>
      <c r="I333" s="168">
        <v>3000</v>
      </c>
      <c r="J333" s="168">
        <v>3000</v>
      </c>
      <c r="K333" s="168">
        <v>3000</v>
      </c>
      <c r="L333" s="173">
        <v>0</v>
      </c>
      <c r="M333" s="173">
        <v>0</v>
      </c>
      <c r="N333" s="173">
        <v>0</v>
      </c>
      <c r="O333" s="236">
        <f t="shared" si="118"/>
        <v>-3000</v>
      </c>
      <c r="P333" s="236">
        <f t="shared" si="118"/>
        <v>-3000</v>
      </c>
      <c r="Q333" s="236">
        <f t="shared" si="118"/>
        <v>-3000</v>
      </c>
    </row>
    <row r="334" spans="1:17" s="159" customFormat="1" ht="13.5">
      <c r="A334" s="201"/>
      <c r="B334" s="163" t="s">
        <v>434</v>
      </c>
      <c r="C334" s="163" t="s">
        <v>434</v>
      </c>
      <c r="D334" s="163"/>
      <c r="E334" s="164" t="s">
        <v>333</v>
      </c>
      <c r="F334" s="169">
        <f>+F335</f>
        <v>12239.4</v>
      </c>
      <c r="G334" s="169">
        <f t="shared" ref="G334:Q335" si="120">+G335</f>
        <v>12754.41</v>
      </c>
      <c r="H334" s="169">
        <f t="shared" si="120"/>
        <v>0</v>
      </c>
      <c r="I334" s="169">
        <f t="shared" si="120"/>
        <v>0</v>
      </c>
      <c r="J334" s="169">
        <f t="shared" si="120"/>
        <v>0</v>
      </c>
      <c r="K334" s="169">
        <f t="shared" si="120"/>
        <v>0</v>
      </c>
      <c r="L334" s="169">
        <f t="shared" si="120"/>
        <v>0</v>
      </c>
      <c r="M334" s="169">
        <f t="shared" si="120"/>
        <v>0</v>
      </c>
      <c r="N334" s="169">
        <f t="shared" si="120"/>
        <v>0</v>
      </c>
      <c r="O334" s="169">
        <f t="shared" si="120"/>
        <v>0</v>
      </c>
      <c r="P334" s="169">
        <f t="shared" si="120"/>
        <v>0</v>
      </c>
      <c r="Q334" s="169">
        <f t="shared" si="120"/>
        <v>0</v>
      </c>
    </row>
    <row r="335" spans="1:17" s="159" customFormat="1" ht="13.5">
      <c r="A335" s="201"/>
      <c r="B335" s="201" t="s">
        <v>504</v>
      </c>
      <c r="C335" s="165" t="s">
        <v>334</v>
      </c>
      <c r="D335" s="165"/>
      <c r="E335" s="165" t="s">
        <v>335</v>
      </c>
      <c r="F335" s="171">
        <f>+F336</f>
        <v>12239.4</v>
      </c>
      <c r="G335" s="171">
        <f t="shared" si="120"/>
        <v>12754.41</v>
      </c>
      <c r="H335" s="171">
        <f t="shared" si="120"/>
        <v>0</v>
      </c>
      <c r="I335" s="171">
        <f t="shared" si="120"/>
        <v>0</v>
      </c>
      <c r="J335" s="171">
        <f t="shared" si="120"/>
        <v>0</v>
      </c>
      <c r="K335" s="171">
        <f t="shared" si="120"/>
        <v>0</v>
      </c>
      <c r="L335" s="171">
        <f t="shared" si="120"/>
        <v>0</v>
      </c>
      <c r="M335" s="171">
        <f t="shared" si="120"/>
        <v>0</v>
      </c>
      <c r="N335" s="171">
        <f t="shared" si="120"/>
        <v>0</v>
      </c>
      <c r="O335" s="171">
        <f t="shared" si="120"/>
        <v>0</v>
      </c>
      <c r="P335" s="171">
        <f t="shared" si="120"/>
        <v>0</v>
      </c>
      <c r="Q335" s="171">
        <f t="shared" si="120"/>
        <v>0</v>
      </c>
    </row>
    <row r="336" spans="1:17" s="159" customFormat="1" ht="13.5">
      <c r="A336" s="201"/>
      <c r="B336" s="201">
        <v>5</v>
      </c>
      <c r="C336" s="167"/>
      <c r="D336" s="167" t="s">
        <v>4</v>
      </c>
      <c r="E336" s="167" t="s">
        <v>336</v>
      </c>
      <c r="F336" s="172">
        <v>12239.4</v>
      </c>
      <c r="G336" s="173">
        <v>12754.41</v>
      </c>
      <c r="H336" s="168">
        <v>0</v>
      </c>
      <c r="I336" s="173">
        <v>0</v>
      </c>
      <c r="J336" s="173">
        <v>0</v>
      </c>
      <c r="K336" s="173">
        <v>0</v>
      </c>
      <c r="L336" s="173">
        <v>0</v>
      </c>
      <c r="M336" s="173">
        <v>0</v>
      </c>
      <c r="N336" s="173">
        <v>0</v>
      </c>
      <c r="O336" s="236">
        <f t="shared" si="118"/>
        <v>0</v>
      </c>
      <c r="P336" s="236">
        <f t="shared" si="118"/>
        <v>0</v>
      </c>
      <c r="Q336" s="236">
        <f t="shared" si="118"/>
        <v>0</v>
      </c>
    </row>
    <row r="337" spans="1:17" s="159" customFormat="1" ht="13.5">
      <c r="A337" s="201"/>
      <c r="B337" s="163" t="s">
        <v>434</v>
      </c>
      <c r="C337" s="163" t="s">
        <v>434</v>
      </c>
      <c r="D337" s="163"/>
      <c r="E337" s="164" t="s">
        <v>337</v>
      </c>
      <c r="F337" s="169">
        <f>+F338</f>
        <v>2995.7</v>
      </c>
      <c r="G337" s="169">
        <f t="shared" ref="G337:Q338" si="121">+G338</f>
        <v>4238.8999999999996</v>
      </c>
      <c r="H337" s="169">
        <f t="shared" si="121"/>
        <v>0</v>
      </c>
      <c r="I337" s="169">
        <f t="shared" si="121"/>
        <v>0</v>
      </c>
      <c r="J337" s="169">
        <f t="shared" si="121"/>
        <v>0</v>
      </c>
      <c r="K337" s="169">
        <f t="shared" si="121"/>
        <v>0</v>
      </c>
      <c r="L337" s="169">
        <f t="shared" si="121"/>
        <v>0</v>
      </c>
      <c r="M337" s="169">
        <f t="shared" si="121"/>
        <v>0</v>
      </c>
      <c r="N337" s="169">
        <f t="shared" si="121"/>
        <v>0</v>
      </c>
      <c r="O337" s="169">
        <f t="shared" si="121"/>
        <v>0</v>
      </c>
      <c r="P337" s="169">
        <f t="shared" si="121"/>
        <v>0</v>
      </c>
      <c r="Q337" s="169">
        <f t="shared" si="121"/>
        <v>0</v>
      </c>
    </row>
    <row r="338" spans="1:17" s="159" customFormat="1" ht="13.5">
      <c r="A338" s="201"/>
      <c r="B338" s="201" t="s">
        <v>504</v>
      </c>
      <c r="C338" s="165" t="s">
        <v>338</v>
      </c>
      <c r="D338" s="165"/>
      <c r="E338" s="165" t="s">
        <v>339</v>
      </c>
      <c r="F338" s="171">
        <f>+F339</f>
        <v>2995.7</v>
      </c>
      <c r="G338" s="171">
        <f t="shared" si="121"/>
        <v>4238.8999999999996</v>
      </c>
      <c r="H338" s="171">
        <f t="shared" si="121"/>
        <v>0</v>
      </c>
      <c r="I338" s="171">
        <f t="shared" si="121"/>
        <v>0</v>
      </c>
      <c r="J338" s="171">
        <f t="shared" si="121"/>
        <v>0</v>
      </c>
      <c r="K338" s="171">
        <f t="shared" si="121"/>
        <v>0</v>
      </c>
      <c r="L338" s="171">
        <f t="shared" si="121"/>
        <v>0</v>
      </c>
      <c r="M338" s="171">
        <f t="shared" si="121"/>
        <v>0</v>
      </c>
      <c r="N338" s="171">
        <f t="shared" si="121"/>
        <v>0</v>
      </c>
      <c r="O338" s="171">
        <f t="shared" si="121"/>
        <v>0</v>
      </c>
      <c r="P338" s="171">
        <f t="shared" si="121"/>
        <v>0</v>
      </c>
      <c r="Q338" s="171">
        <f t="shared" si="121"/>
        <v>0</v>
      </c>
    </row>
    <row r="339" spans="1:17" s="159" customFormat="1" ht="13.5">
      <c r="A339" s="201"/>
      <c r="B339" s="201">
        <v>5</v>
      </c>
      <c r="C339" s="167"/>
      <c r="D339" s="167" t="s">
        <v>4</v>
      </c>
      <c r="E339" s="167" t="s">
        <v>340</v>
      </c>
      <c r="F339" s="172">
        <v>2995.7</v>
      </c>
      <c r="G339" s="173">
        <v>4238.8999999999996</v>
      </c>
      <c r="H339" s="168">
        <v>0</v>
      </c>
      <c r="I339" s="173">
        <v>0</v>
      </c>
      <c r="J339" s="173">
        <v>0</v>
      </c>
      <c r="K339" s="173">
        <v>0</v>
      </c>
      <c r="L339" s="173">
        <v>0</v>
      </c>
      <c r="M339" s="173">
        <v>0</v>
      </c>
      <c r="N339" s="173">
        <v>0</v>
      </c>
      <c r="O339" s="236">
        <f t="shared" si="118"/>
        <v>0</v>
      </c>
      <c r="P339" s="236">
        <f t="shared" si="118"/>
        <v>0</v>
      </c>
      <c r="Q339" s="236">
        <f t="shared" si="118"/>
        <v>0</v>
      </c>
    </row>
    <row r="340" spans="1:17" s="159" customFormat="1" ht="13.5">
      <c r="A340" s="201"/>
      <c r="B340" s="163"/>
      <c r="C340" s="163"/>
      <c r="D340" s="163"/>
      <c r="E340" s="164" t="s">
        <v>529</v>
      </c>
      <c r="F340" s="169">
        <v>11002286.300000001</v>
      </c>
      <c r="G340" s="169">
        <v>3506966.6</v>
      </c>
      <c r="H340" s="169"/>
      <c r="I340" s="169"/>
      <c r="J340" s="169"/>
      <c r="K340" s="169"/>
      <c r="L340" s="169"/>
      <c r="M340" s="169"/>
      <c r="N340" s="169"/>
      <c r="O340" s="169"/>
      <c r="P340" s="169"/>
      <c r="Q340" s="169"/>
    </row>
    <row r="344" spans="1:17">
      <c r="F344" s="213"/>
      <c r="G344" s="213"/>
      <c r="H344" s="213"/>
      <c r="I344" s="213"/>
      <c r="J344" s="213"/>
      <c r="K344" s="213"/>
      <c r="L344" s="213"/>
      <c r="M344" s="213"/>
      <c r="N344" s="213"/>
    </row>
    <row r="347" spans="1:17">
      <c r="F347" s="213"/>
      <c r="G347" s="213"/>
      <c r="H347" s="213"/>
      <c r="I347" s="213"/>
      <c r="J347" s="213"/>
      <c r="K347" s="213"/>
      <c r="L347" s="213"/>
      <c r="M347" s="213"/>
      <c r="N347" s="213"/>
    </row>
  </sheetData>
  <autoFilter ref="A8:Q339"/>
  <mergeCells count="10">
    <mergeCell ref="C1:Q1"/>
    <mergeCell ref="C2:Q2"/>
    <mergeCell ref="F5:F6"/>
    <mergeCell ref="C5:C6"/>
    <mergeCell ref="D5:D6"/>
    <mergeCell ref="G5:G6"/>
    <mergeCell ref="H5:H6"/>
    <mergeCell ref="I5:K5"/>
    <mergeCell ref="L5:N5"/>
    <mergeCell ref="O5:Q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"/>
  <sheetViews>
    <sheetView zoomScale="140" zoomScaleNormal="140" workbookViewId="0">
      <pane xSplit="3" ySplit="8" topLeftCell="D9" activePane="bottomRight" state="frozen"/>
      <selection pane="topRight" activeCell="D1" sqref="D1"/>
      <selection pane="bottomLeft" activeCell="A6" sqref="A6"/>
      <selection pane="bottomRight" activeCell="D9" sqref="D9:E9"/>
    </sheetView>
  </sheetViews>
  <sheetFormatPr defaultRowHeight="12.75"/>
  <cols>
    <col min="2" max="2" width="11.28515625" bestFit="1" customWidth="1"/>
    <col min="3" max="3" width="31.42578125" customWidth="1"/>
    <col min="4" max="4" width="13.42578125" bestFit="1" customWidth="1"/>
    <col min="5" max="5" width="14.42578125" customWidth="1"/>
    <col min="6" max="6" width="13.5703125" customWidth="1"/>
    <col min="7" max="7" width="14.28515625" customWidth="1"/>
    <col min="8" max="8" width="13.5703125" customWidth="1"/>
    <col min="9" max="9" width="15.140625" customWidth="1"/>
    <col min="10" max="10" width="14.28515625" customWidth="1"/>
    <col min="11" max="11" width="13.5703125" customWidth="1"/>
    <col min="12" max="12" width="15.140625" customWidth="1"/>
    <col min="13" max="13" width="14.28515625" customWidth="1"/>
    <col min="14" max="14" width="13.5703125" customWidth="1"/>
    <col min="15" max="15" width="15.140625" customWidth="1"/>
    <col min="16" max="16" width="7.28515625" customWidth="1"/>
    <col min="17" max="17" width="16" customWidth="1"/>
    <col min="18" max="18" width="15.85546875" customWidth="1"/>
    <col min="19" max="19" width="16.140625" customWidth="1"/>
  </cols>
  <sheetData>
    <row r="1" spans="1:21" ht="20.25" customHeight="1">
      <c r="A1" s="251" t="s">
        <v>513</v>
      </c>
      <c r="B1" s="251"/>
      <c r="C1" s="251"/>
      <c r="D1" s="251"/>
      <c r="E1" s="251"/>
      <c r="F1" s="251"/>
      <c r="G1" s="251"/>
      <c r="H1" s="251"/>
      <c r="I1" s="251"/>
      <c r="J1" s="222"/>
      <c r="K1" s="222"/>
      <c r="L1" s="222"/>
      <c r="M1" s="222"/>
      <c r="N1" s="222"/>
      <c r="O1" s="222"/>
      <c r="P1" s="214"/>
      <c r="Q1" s="214"/>
      <c r="R1" s="214"/>
      <c r="S1" s="214"/>
      <c r="T1" s="214"/>
      <c r="U1" s="214"/>
    </row>
    <row r="2" spans="1:21" ht="44.25" customHeight="1">
      <c r="A2" s="251" t="s">
        <v>516</v>
      </c>
      <c r="B2" s="251"/>
      <c r="C2" s="251"/>
      <c r="D2" s="251"/>
      <c r="E2" s="251"/>
      <c r="F2" s="251"/>
      <c r="G2" s="251"/>
      <c r="H2" s="251"/>
      <c r="I2" s="251"/>
      <c r="J2" s="222"/>
      <c r="K2" s="222"/>
      <c r="L2" s="222"/>
      <c r="M2" s="222"/>
      <c r="N2" s="222"/>
      <c r="O2" s="222"/>
      <c r="P2" s="214"/>
      <c r="Q2" s="214"/>
      <c r="R2" s="214"/>
      <c r="S2" s="214"/>
      <c r="T2" s="214"/>
      <c r="U2" s="214"/>
    </row>
    <row r="3" spans="1:21">
      <c r="A3" s="202"/>
      <c r="B3" s="202"/>
      <c r="C3" s="203"/>
      <c r="D3" s="202"/>
      <c r="E3" s="213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  <c r="Q3" s="202"/>
      <c r="R3" s="202"/>
      <c r="S3" s="202"/>
      <c r="T3" s="202"/>
    </row>
    <row r="4" spans="1:21">
      <c r="E4" s="158"/>
      <c r="I4" s="203"/>
      <c r="L4" s="203"/>
      <c r="O4" s="203" t="s">
        <v>515</v>
      </c>
    </row>
    <row r="5" spans="1:21" ht="42" customHeight="1">
      <c r="A5" s="254" t="s">
        <v>509</v>
      </c>
      <c r="B5" s="256" t="s">
        <v>510</v>
      </c>
      <c r="C5" s="271" t="s">
        <v>453</v>
      </c>
      <c r="D5" s="269" t="s">
        <v>511</v>
      </c>
      <c r="E5" s="273" t="s">
        <v>462</v>
      </c>
      <c r="F5" s="267" t="s">
        <v>472</v>
      </c>
      <c r="G5" s="265" t="s">
        <v>460</v>
      </c>
      <c r="H5" s="265"/>
      <c r="I5" s="265"/>
      <c r="J5" s="265" t="s">
        <v>523</v>
      </c>
      <c r="K5" s="265"/>
      <c r="L5" s="265"/>
      <c r="M5" s="266" t="s">
        <v>499</v>
      </c>
      <c r="N5" s="266"/>
      <c r="O5" s="266"/>
    </row>
    <row r="6" spans="1:21" ht="13.5">
      <c r="A6" s="255"/>
      <c r="B6" s="257"/>
      <c r="C6" s="272"/>
      <c r="D6" s="270"/>
      <c r="E6" s="274"/>
      <c r="F6" s="268"/>
      <c r="G6" s="157" t="s">
        <v>457</v>
      </c>
      <c r="H6" s="157" t="s">
        <v>458</v>
      </c>
      <c r="I6" s="157" t="s">
        <v>459</v>
      </c>
      <c r="J6" s="157" t="s">
        <v>457</v>
      </c>
      <c r="K6" s="157" t="s">
        <v>458</v>
      </c>
      <c r="L6" s="157" t="s">
        <v>459</v>
      </c>
      <c r="M6" s="157" t="s">
        <v>457</v>
      </c>
      <c r="N6" s="157" t="s">
        <v>458</v>
      </c>
      <c r="O6" s="157" t="s">
        <v>459</v>
      </c>
    </row>
    <row r="7" spans="1:21" ht="13.5">
      <c r="A7" s="41">
        <v>1</v>
      </c>
      <c r="B7" s="41">
        <v>2</v>
      </c>
      <c r="C7" s="41">
        <v>3</v>
      </c>
      <c r="D7" s="41">
        <v>4</v>
      </c>
      <c r="E7" s="41">
        <v>5</v>
      </c>
      <c r="F7" s="41">
        <v>6</v>
      </c>
      <c r="G7" s="41">
        <v>7</v>
      </c>
      <c r="H7" s="41">
        <v>9</v>
      </c>
      <c r="I7" s="41">
        <v>11</v>
      </c>
      <c r="J7" s="41">
        <v>7</v>
      </c>
      <c r="K7" s="41">
        <v>9</v>
      </c>
      <c r="L7" s="41">
        <v>11</v>
      </c>
      <c r="M7" s="41">
        <v>7</v>
      </c>
      <c r="N7" s="41">
        <v>9</v>
      </c>
      <c r="O7" s="41">
        <v>11</v>
      </c>
    </row>
    <row r="8" spans="1:21" ht="13.5">
      <c r="A8" s="41"/>
      <c r="B8" s="41"/>
      <c r="C8" s="40"/>
      <c r="D8" s="39"/>
      <c r="E8" s="150"/>
      <c r="F8" s="142"/>
      <c r="G8" s="142"/>
      <c r="H8" s="142"/>
      <c r="I8" s="142"/>
      <c r="J8" s="142"/>
      <c r="K8" s="142"/>
      <c r="L8" s="142"/>
      <c r="M8" s="142"/>
      <c r="N8" s="142"/>
      <c r="O8" s="142"/>
    </row>
    <row r="9" spans="1:21" ht="13.5">
      <c r="A9" s="74"/>
      <c r="B9" s="73"/>
      <c r="C9" s="73" t="s">
        <v>0</v>
      </c>
      <c r="D9" s="141">
        <f>+D10+D16+D47+D52+D59+D62+D65+D69+D72</f>
        <v>62560398.600000009</v>
      </c>
      <c r="E9" s="141">
        <f t="shared" ref="E9:I9" si="0">+E10+E16+E47+E52+E59+E62+E65+E69</f>
        <v>42478693.189999998</v>
      </c>
      <c r="F9" s="141">
        <f t="shared" si="0"/>
        <v>63865404.300000004</v>
      </c>
      <c r="G9" s="141">
        <f t="shared" si="0"/>
        <v>182961521.89999998</v>
      </c>
      <c r="H9" s="141">
        <f t="shared" si="0"/>
        <v>117790217.59999999</v>
      </c>
      <c r="I9" s="141">
        <f t="shared" si="0"/>
        <v>62085836</v>
      </c>
      <c r="J9" s="141">
        <f t="shared" ref="J9:L9" si="1">+J10+J16+J47+J52+J59+J62+J65+J69</f>
        <v>46880122.869999997</v>
      </c>
      <c r="K9" s="141">
        <f t="shared" si="1"/>
        <v>95073318.039999992</v>
      </c>
      <c r="L9" s="141">
        <f t="shared" si="1"/>
        <v>117502338.80000001</v>
      </c>
      <c r="M9" s="141">
        <f t="shared" ref="M9:O9" si="2">+M10+M16+M47+M52+M59+M62+M65+M69</f>
        <v>136081399.03</v>
      </c>
      <c r="N9" s="141">
        <f t="shared" si="2"/>
        <v>22716899.560000002</v>
      </c>
      <c r="O9" s="141">
        <f t="shared" si="2"/>
        <v>-55416502.800000004</v>
      </c>
    </row>
    <row r="10" spans="1:21" ht="13.5">
      <c r="A10" s="74" t="s">
        <v>434</v>
      </c>
      <c r="B10" s="74"/>
      <c r="C10" s="75" t="s">
        <v>13</v>
      </c>
      <c r="D10" s="67">
        <f>+D11+D13</f>
        <v>1047315.4</v>
      </c>
      <c r="E10" s="67">
        <f t="shared" ref="E10:I10" si="3">+E11+E13</f>
        <v>1991163</v>
      </c>
      <c r="F10" s="67">
        <f t="shared" si="3"/>
        <v>8095322.0999999996</v>
      </c>
      <c r="G10" s="67">
        <f t="shared" si="3"/>
        <v>7076546.7000000002</v>
      </c>
      <c r="H10" s="67">
        <f t="shared" si="3"/>
        <v>0</v>
      </c>
      <c r="I10" s="67">
        <f t="shared" si="3"/>
        <v>0</v>
      </c>
      <c r="J10" s="67">
        <f t="shared" ref="J10:L10" si="4">+J11+J13</f>
        <v>1473928.43</v>
      </c>
      <c r="K10" s="67">
        <f t="shared" si="4"/>
        <v>5602618.0999999996</v>
      </c>
      <c r="L10" s="67">
        <f t="shared" si="4"/>
        <v>0</v>
      </c>
      <c r="M10" s="67">
        <f t="shared" ref="M10:O10" si="5">+M11+M13</f>
        <v>5602618.2700000005</v>
      </c>
      <c r="N10" s="67">
        <f t="shared" si="5"/>
        <v>-5602618.0999999996</v>
      </c>
      <c r="O10" s="67">
        <f t="shared" si="5"/>
        <v>0</v>
      </c>
    </row>
    <row r="11" spans="1:21" ht="14.25">
      <c r="A11" s="76" t="s">
        <v>14</v>
      </c>
      <c r="B11" s="76"/>
      <c r="C11" s="76" t="s">
        <v>15</v>
      </c>
      <c r="D11" s="143">
        <f>+D12</f>
        <v>1047315.4</v>
      </c>
      <c r="E11" s="143">
        <f t="shared" ref="E11:O11" si="6">+E12</f>
        <v>1773108.1</v>
      </c>
      <c r="F11" s="143">
        <f t="shared" si="6"/>
        <v>2362077.2999999998</v>
      </c>
      <c r="G11" s="143">
        <f t="shared" si="6"/>
        <v>3831368.8</v>
      </c>
      <c r="H11" s="143">
        <f t="shared" si="6"/>
        <v>0</v>
      </c>
      <c r="I11" s="143">
        <f t="shared" si="6"/>
        <v>0</v>
      </c>
      <c r="J11" s="143">
        <f t="shared" si="6"/>
        <v>1149410.6399999999</v>
      </c>
      <c r="K11" s="143">
        <f t="shared" si="6"/>
        <v>2681958.1</v>
      </c>
      <c r="L11" s="143">
        <f t="shared" si="6"/>
        <v>0</v>
      </c>
      <c r="M11" s="143">
        <f t="shared" si="6"/>
        <v>2681958.16</v>
      </c>
      <c r="N11" s="143">
        <f t="shared" si="6"/>
        <v>-2681958.1</v>
      </c>
      <c r="O11" s="143">
        <f t="shared" si="6"/>
        <v>0</v>
      </c>
      <c r="Q11" s="216"/>
      <c r="R11" s="216"/>
      <c r="S11" s="216"/>
    </row>
    <row r="12" spans="1:21" ht="13.5">
      <c r="A12" s="71"/>
      <c r="B12" s="71" t="s">
        <v>16</v>
      </c>
      <c r="C12" s="71" t="s">
        <v>17</v>
      </c>
      <c r="D12" s="147">
        <v>1047315.4</v>
      </c>
      <c r="E12" s="148">
        <v>1773108.1</v>
      </c>
      <c r="F12" s="82">
        <v>2362077.2999999998</v>
      </c>
      <c r="G12" s="149">
        <v>3831368.8</v>
      </c>
      <c r="H12" s="149">
        <v>0</v>
      </c>
      <c r="I12" s="149">
        <v>0</v>
      </c>
      <c r="J12" s="149">
        <v>1149410.6399999999</v>
      </c>
      <c r="K12" s="149">
        <v>2681958.1</v>
      </c>
      <c r="L12" s="149"/>
      <c r="M12" s="149">
        <f>+G12-J12</f>
        <v>2681958.16</v>
      </c>
      <c r="N12" s="149">
        <f t="shared" ref="N12:O12" si="7">+H12-K12</f>
        <v>-2681958.1</v>
      </c>
      <c r="O12" s="149">
        <f t="shared" si="7"/>
        <v>0</v>
      </c>
    </row>
    <row r="13" spans="1:21" ht="13.5">
      <c r="A13" s="76" t="s">
        <v>20</v>
      </c>
      <c r="B13" s="76"/>
      <c r="C13" s="76" t="s">
        <v>21</v>
      </c>
      <c r="D13" s="143">
        <f>+D14+D15</f>
        <v>0</v>
      </c>
      <c r="E13" s="143">
        <f t="shared" ref="E13:I13" si="8">+E14+E15</f>
        <v>218054.9</v>
      </c>
      <c r="F13" s="143">
        <f t="shared" si="8"/>
        <v>5733244.7999999998</v>
      </c>
      <c r="G13" s="143">
        <f t="shared" si="8"/>
        <v>3245177.9000000004</v>
      </c>
      <c r="H13" s="143">
        <f t="shared" si="8"/>
        <v>0</v>
      </c>
      <c r="I13" s="143">
        <f t="shared" si="8"/>
        <v>0</v>
      </c>
      <c r="J13" s="143">
        <f t="shared" ref="J13:L13" si="9">+J14+J15</f>
        <v>324517.79000000004</v>
      </c>
      <c r="K13" s="143">
        <f t="shared" si="9"/>
        <v>2920660</v>
      </c>
      <c r="L13" s="143">
        <f t="shared" si="9"/>
        <v>0</v>
      </c>
      <c r="M13" s="143">
        <f t="shared" ref="M13:O13" si="10">+M14+M15</f>
        <v>2920660.1100000003</v>
      </c>
      <c r="N13" s="143">
        <f t="shared" si="10"/>
        <v>-2920660</v>
      </c>
      <c r="O13" s="143">
        <f t="shared" si="10"/>
        <v>0</v>
      </c>
      <c r="Q13" s="158"/>
      <c r="R13" s="158"/>
      <c r="S13" s="158"/>
    </row>
    <row r="14" spans="1:21" ht="13.5">
      <c r="A14" s="71"/>
      <c r="B14" s="71" t="s">
        <v>25</v>
      </c>
      <c r="C14" s="71" t="s">
        <v>26</v>
      </c>
      <c r="D14" s="147">
        <v>0</v>
      </c>
      <c r="E14" s="148">
        <v>0</v>
      </c>
      <c r="F14" s="149">
        <v>3484414.9</v>
      </c>
      <c r="G14" s="149">
        <v>1801947.8</v>
      </c>
      <c r="H14" s="148">
        <v>0</v>
      </c>
      <c r="I14" s="148">
        <v>0</v>
      </c>
      <c r="J14" s="149">
        <v>180194.78</v>
      </c>
      <c r="K14" s="148">
        <v>1621753</v>
      </c>
      <c r="L14" s="148"/>
      <c r="M14" s="149">
        <f>+G14-J14</f>
        <v>1621753.02</v>
      </c>
      <c r="N14" s="149">
        <f t="shared" ref="N14:N15" si="11">+H14-K14</f>
        <v>-1621753</v>
      </c>
      <c r="O14" s="149">
        <f t="shared" ref="O14:O15" si="12">+I14-L14</f>
        <v>0</v>
      </c>
    </row>
    <row r="15" spans="1:21" ht="13.5">
      <c r="A15" s="71"/>
      <c r="B15" s="71" t="s">
        <v>27</v>
      </c>
      <c r="C15" s="71" t="s">
        <v>28</v>
      </c>
      <c r="D15" s="147">
        <v>0</v>
      </c>
      <c r="E15" s="148">
        <v>218054.9</v>
      </c>
      <c r="F15" s="149">
        <v>2248829.9</v>
      </c>
      <c r="G15" s="149">
        <v>1443230.1</v>
      </c>
      <c r="H15" s="148">
        <v>0</v>
      </c>
      <c r="I15" s="148">
        <v>0</v>
      </c>
      <c r="J15" s="149">
        <v>144323.01</v>
      </c>
      <c r="K15" s="148">
        <v>1298907</v>
      </c>
      <c r="L15" s="148"/>
      <c r="M15" s="149">
        <f>+G15-J15</f>
        <v>1298907.0900000001</v>
      </c>
      <c r="N15" s="149">
        <f t="shared" si="11"/>
        <v>-1298907</v>
      </c>
      <c r="O15" s="149">
        <f t="shared" si="12"/>
        <v>0</v>
      </c>
    </row>
    <row r="16" spans="1:21" ht="13.5">
      <c r="A16" s="74" t="s">
        <v>434</v>
      </c>
      <c r="B16" s="74"/>
      <c r="C16" s="75" t="s">
        <v>50</v>
      </c>
      <c r="D16" s="67">
        <f>+D17+D24+D27+D36+D41+D45</f>
        <v>21723830.599999998</v>
      </c>
      <c r="E16" s="67">
        <f t="shared" ref="E16:I16" si="13">+E17+E24+E27+E36+E41+E45</f>
        <v>30039724.819999997</v>
      </c>
      <c r="F16" s="67">
        <f t="shared" si="13"/>
        <v>40225003.200000003</v>
      </c>
      <c r="G16" s="67">
        <f t="shared" si="13"/>
        <v>153041195.09999999</v>
      </c>
      <c r="H16" s="67">
        <f t="shared" si="13"/>
        <v>105834058.60000001</v>
      </c>
      <c r="I16" s="67">
        <f t="shared" si="13"/>
        <v>62085836</v>
      </c>
      <c r="J16" s="67">
        <f t="shared" ref="J16:L16" si="14">+J17+J24+J27+J36+J41+J45</f>
        <v>39272452.869999997</v>
      </c>
      <c r="K16" s="67">
        <f t="shared" si="14"/>
        <v>82340396.030000001</v>
      </c>
      <c r="L16" s="67">
        <f t="shared" si="14"/>
        <v>104483591.23</v>
      </c>
      <c r="M16" s="67">
        <f t="shared" ref="M16:O16" si="15">+M17+M24+M27+M36+M41+M45</f>
        <v>113768742.23</v>
      </c>
      <c r="N16" s="67">
        <f t="shared" si="15"/>
        <v>23493662.570000004</v>
      </c>
      <c r="O16" s="67">
        <f t="shared" si="15"/>
        <v>-42397755.230000004</v>
      </c>
    </row>
    <row r="17" spans="1:15" ht="13.5">
      <c r="A17" s="76" t="s">
        <v>54</v>
      </c>
      <c r="B17" s="76"/>
      <c r="C17" s="76" t="s">
        <v>55</v>
      </c>
      <c r="D17" s="68">
        <f>+D18+D19+D20+D21+D22+D23</f>
        <v>4522982.5</v>
      </c>
      <c r="E17" s="68">
        <f t="shared" ref="E17:I17" si="16">+E18+E19+E20+E21+E22+E23</f>
        <v>8300914.8799999999</v>
      </c>
      <c r="F17" s="68">
        <f t="shared" si="16"/>
        <v>9635552.4000000004</v>
      </c>
      <c r="G17" s="68">
        <f t="shared" si="16"/>
        <v>32301952.700000003</v>
      </c>
      <c r="H17" s="68">
        <f t="shared" si="16"/>
        <v>21691243.399999999</v>
      </c>
      <c r="I17" s="68">
        <f t="shared" si="16"/>
        <v>8355581.9000000004</v>
      </c>
      <c r="J17" s="68">
        <f t="shared" ref="J17:L17" si="17">+J18+J19+J20+J21+J22+J23</f>
        <v>9690585.8099999987</v>
      </c>
      <c r="K17" s="68">
        <f t="shared" si="17"/>
        <v>25268413.18</v>
      </c>
      <c r="L17" s="68">
        <f t="shared" si="17"/>
        <v>2506674.5699999998</v>
      </c>
      <c r="M17" s="68">
        <f t="shared" ref="M17:O17" si="18">+M18+M19+M20+M21+M22+M23</f>
        <v>22611366.890000001</v>
      </c>
      <c r="N17" s="68">
        <f t="shared" si="18"/>
        <v>-3577169.7799999993</v>
      </c>
      <c r="O17" s="68">
        <f t="shared" si="18"/>
        <v>5848907.3300000001</v>
      </c>
    </row>
    <row r="18" spans="1:15" ht="13.5">
      <c r="A18" s="71"/>
      <c r="B18" s="71" t="s">
        <v>19</v>
      </c>
      <c r="C18" s="71" t="s">
        <v>56</v>
      </c>
      <c r="D18" s="78">
        <v>0</v>
      </c>
      <c r="E18" s="148">
        <v>0</v>
      </c>
      <c r="F18" s="82">
        <v>988306.3</v>
      </c>
      <c r="G18" s="149">
        <v>1220944.3999999999</v>
      </c>
      <c r="H18" s="149">
        <v>1065004.8</v>
      </c>
      <c r="I18" s="149">
        <v>148313.70000000001</v>
      </c>
      <c r="J18" s="149">
        <v>366283.32</v>
      </c>
      <c r="K18" s="149">
        <v>1053870.7</v>
      </c>
      <c r="L18" s="149">
        <v>44494.11</v>
      </c>
      <c r="M18" s="149">
        <f t="shared" ref="M18:M23" si="19">+G18-J18</f>
        <v>854661.07999999984</v>
      </c>
      <c r="N18" s="149">
        <f t="shared" ref="N18:N23" si="20">+H18-K18</f>
        <v>11134.100000000093</v>
      </c>
      <c r="O18" s="149">
        <f t="shared" ref="O18:O23" si="21">+I18-L18</f>
        <v>103819.59000000001</v>
      </c>
    </row>
    <row r="19" spans="1:15" ht="13.5">
      <c r="A19" s="71"/>
      <c r="B19" s="71" t="s">
        <v>4</v>
      </c>
      <c r="C19" s="71" t="s">
        <v>57</v>
      </c>
      <c r="D19" s="78">
        <v>2892415.7</v>
      </c>
      <c r="E19" s="148">
        <v>3568764.38</v>
      </c>
      <c r="F19" s="82">
        <v>2880802.1</v>
      </c>
      <c r="G19" s="149">
        <v>11490404.9</v>
      </c>
      <c r="H19" s="149">
        <v>2597312.9</v>
      </c>
      <c r="I19" s="148">
        <v>0</v>
      </c>
      <c r="J19" s="149">
        <v>3447121.4699999997</v>
      </c>
      <c r="K19" s="149">
        <v>10627241.66</v>
      </c>
      <c r="L19" s="148"/>
      <c r="M19" s="149">
        <f t="shared" si="19"/>
        <v>8043283.4300000006</v>
      </c>
      <c r="N19" s="149">
        <f t="shared" si="20"/>
        <v>-8029928.7599999998</v>
      </c>
      <c r="O19" s="149">
        <f t="shared" si="21"/>
        <v>0</v>
      </c>
    </row>
    <row r="20" spans="1:15" ht="13.5">
      <c r="A20" s="146"/>
      <c r="B20" s="146">
        <v>31003</v>
      </c>
      <c r="C20" s="72" t="s">
        <v>464</v>
      </c>
      <c r="D20" s="148">
        <v>0</v>
      </c>
      <c r="E20" s="148">
        <v>107509.49</v>
      </c>
      <c r="F20" s="148">
        <v>0</v>
      </c>
      <c r="G20" s="148">
        <v>0</v>
      </c>
      <c r="H20" s="148">
        <v>0</v>
      </c>
      <c r="I20" s="148">
        <v>0</v>
      </c>
      <c r="J20" s="148"/>
      <c r="K20" s="148"/>
      <c r="L20" s="148"/>
      <c r="M20" s="149">
        <f t="shared" si="19"/>
        <v>0</v>
      </c>
      <c r="N20" s="149">
        <f t="shared" si="20"/>
        <v>0</v>
      </c>
      <c r="O20" s="149">
        <f t="shared" si="21"/>
        <v>0</v>
      </c>
    </row>
    <row r="21" spans="1:15" ht="13.5">
      <c r="A21" s="71"/>
      <c r="B21" s="71" t="s">
        <v>27</v>
      </c>
      <c r="C21" s="71" t="s">
        <v>58</v>
      </c>
      <c r="D21" s="78">
        <v>0</v>
      </c>
      <c r="E21" s="148">
        <v>0</v>
      </c>
      <c r="F21" s="82">
        <v>2245414.1</v>
      </c>
      <c r="G21" s="149">
        <v>11206881</v>
      </c>
      <c r="H21" s="149">
        <v>14728900.800000001</v>
      </c>
      <c r="I21" s="149">
        <v>3154141.2</v>
      </c>
      <c r="J21" s="149">
        <v>3362064.3</v>
      </c>
      <c r="K21" s="149">
        <v>4418670.24</v>
      </c>
      <c r="L21" s="149">
        <v>946242.35999999987</v>
      </c>
      <c r="M21" s="149">
        <f t="shared" si="19"/>
        <v>7844816.7000000002</v>
      </c>
      <c r="N21" s="149">
        <f t="shared" si="20"/>
        <v>10310230.560000001</v>
      </c>
      <c r="O21" s="149">
        <f t="shared" si="21"/>
        <v>2207898.8400000003</v>
      </c>
    </row>
    <row r="22" spans="1:15" ht="13.5">
      <c r="A22" s="71"/>
      <c r="B22" s="71" t="s">
        <v>35</v>
      </c>
      <c r="C22" s="71" t="s">
        <v>59</v>
      </c>
      <c r="D22" s="78">
        <v>1630566.8</v>
      </c>
      <c r="E22" s="148">
        <v>4624641.01</v>
      </c>
      <c r="F22" s="82">
        <v>3488376.8</v>
      </c>
      <c r="G22" s="149">
        <v>8383722.4000000004</v>
      </c>
      <c r="H22" s="149">
        <v>3300024.9</v>
      </c>
      <c r="I22" s="148">
        <v>0</v>
      </c>
      <c r="J22" s="149">
        <v>2515116.7199999997</v>
      </c>
      <c r="K22" s="149">
        <v>9168630.5800000001</v>
      </c>
      <c r="L22" s="149">
        <v>0</v>
      </c>
      <c r="M22" s="149">
        <f t="shared" si="19"/>
        <v>5868605.6800000006</v>
      </c>
      <c r="N22" s="149">
        <f t="shared" si="20"/>
        <v>-5868605.6799999997</v>
      </c>
      <c r="O22" s="149">
        <f t="shared" si="21"/>
        <v>0</v>
      </c>
    </row>
    <row r="23" spans="1:15" ht="13.5">
      <c r="A23" s="71"/>
      <c r="B23" s="71" t="s">
        <v>37</v>
      </c>
      <c r="C23" s="71" t="s">
        <v>60</v>
      </c>
      <c r="D23" s="78">
        <v>0</v>
      </c>
      <c r="E23" s="148">
        <v>0</v>
      </c>
      <c r="F23" s="82">
        <v>32653.100000000002</v>
      </c>
      <c r="G23" s="148">
        <v>0</v>
      </c>
      <c r="H23" s="148">
        <v>0</v>
      </c>
      <c r="I23" s="149">
        <v>5053127</v>
      </c>
      <c r="J23" s="148">
        <v>0</v>
      </c>
      <c r="K23" s="148">
        <v>0</v>
      </c>
      <c r="L23" s="149">
        <v>1515938.0999999999</v>
      </c>
      <c r="M23" s="149">
        <f t="shared" si="19"/>
        <v>0</v>
      </c>
      <c r="N23" s="149">
        <f t="shared" si="20"/>
        <v>0</v>
      </c>
      <c r="O23" s="149">
        <f t="shared" si="21"/>
        <v>3537188.9000000004</v>
      </c>
    </row>
    <row r="24" spans="1:15" ht="13.5">
      <c r="A24" s="76" t="s">
        <v>67</v>
      </c>
      <c r="B24" s="76"/>
      <c r="C24" s="76" t="s">
        <v>68</v>
      </c>
      <c r="D24" s="68">
        <f>+D25+D26</f>
        <v>2070381</v>
      </c>
      <c r="E24" s="68">
        <f t="shared" ref="E24:I24" si="22">+E25+E26</f>
        <v>2288584.77</v>
      </c>
      <c r="F24" s="68">
        <f t="shared" si="22"/>
        <v>948897.1</v>
      </c>
      <c r="G24" s="68">
        <f t="shared" si="22"/>
        <v>5639900</v>
      </c>
      <c r="H24" s="68">
        <f t="shared" si="22"/>
        <v>9625168.5999999996</v>
      </c>
      <c r="I24" s="68">
        <f t="shared" si="22"/>
        <v>0</v>
      </c>
      <c r="J24" s="68">
        <f t="shared" ref="J24:L24" si="23">+J25+J26</f>
        <v>925170</v>
      </c>
      <c r="K24" s="68">
        <f t="shared" si="23"/>
        <v>4202080.58</v>
      </c>
      <c r="L24" s="68">
        <f t="shared" si="23"/>
        <v>3450600</v>
      </c>
      <c r="M24" s="68">
        <f t="shared" ref="M24:O24" si="24">+M25+M26</f>
        <v>4714730</v>
      </c>
      <c r="N24" s="68">
        <f t="shared" si="24"/>
        <v>5423088.0199999996</v>
      </c>
      <c r="O24" s="68">
        <f t="shared" si="24"/>
        <v>-3450600</v>
      </c>
    </row>
    <row r="25" spans="1:15" ht="13.5">
      <c r="A25" s="71"/>
      <c r="B25" s="71" t="s">
        <v>11</v>
      </c>
      <c r="C25" s="71" t="s">
        <v>342</v>
      </c>
      <c r="D25" s="78">
        <v>2070381</v>
      </c>
      <c r="E25" s="148">
        <v>2288584.77</v>
      </c>
      <c r="F25" s="82">
        <v>948897.1</v>
      </c>
      <c r="G25" s="149">
        <v>1805900</v>
      </c>
      <c r="H25" s="149">
        <v>72000</v>
      </c>
      <c r="I25" s="148">
        <v>0</v>
      </c>
      <c r="J25" s="149">
        <v>541770</v>
      </c>
      <c r="K25" s="149">
        <v>1336130</v>
      </c>
      <c r="L25" s="148">
        <v>0</v>
      </c>
      <c r="M25" s="149">
        <f>+G25-J25</f>
        <v>1264130</v>
      </c>
      <c r="N25" s="149">
        <f t="shared" ref="N25:N26" si="25">+H25-K25</f>
        <v>-1264130</v>
      </c>
      <c r="O25" s="149">
        <f t="shared" ref="O25:O26" si="26">+I25-L25</f>
        <v>0</v>
      </c>
    </row>
    <row r="26" spans="1:15" ht="13.5">
      <c r="A26" s="146"/>
      <c r="B26" s="146">
        <v>12004</v>
      </c>
      <c r="C26" s="146" t="s">
        <v>461</v>
      </c>
      <c r="D26" s="147">
        <v>0</v>
      </c>
      <c r="E26" s="148">
        <v>0</v>
      </c>
      <c r="F26" s="148">
        <v>0</v>
      </c>
      <c r="G26" s="149">
        <v>3834000</v>
      </c>
      <c r="H26" s="149">
        <v>9553168.5999999996</v>
      </c>
      <c r="I26" s="148">
        <v>0</v>
      </c>
      <c r="J26" s="149">
        <v>383400</v>
      </c>
      <c r="K26" s="149">
        <v>2865950.58</v>
      </c>
      <c r="L26" s="148">
        <v>3450600</v>
      </c>
      <c r="M26" s="149">
        <f>+G26-J26</f>
        <v>3450600</v>
      </c>
      <c r="N26" s="149">
        <f t="shared" si="25"/>
        <v>6687218.0199999996</v>
      </c>
      <c r="O26" s="149">
        <f t="shared" si="26"/>
        <v>-3450600</v>
      </c>
    </row>
    <row r="27" spans="1:15" ht="13.5">
      <c r="A27" s="76" t="s">
        <v>70</v>
      </c>
      <c r="B27" s="76"/>
      <c r="C27" s="76" t="s">
        <v>71</v>
      </c>
      <c r="D27" s="68">
        <f>+D28+D29+D30+D31+D32+D33+D34+D35</f>
        <v>10765421.4</v>
      </c>
      <c r="E27" s="68">
        <f t="shared" ref="E27:I27" si="27">+E28+E29+E30+E31+E32+E33+E34+E35</f>
        <v>8096070.5699999984</v>
      </c>
      <c r="F27" s="68">
        <f t="shared" si="27"/>
        <v>11138682.200000001</v>
      </c>
      <c r="G27" s="68">
        <f t="shared" si="27"/>
        <v>68522196</v>
      </c>
      <c r="H27" s="68">
        <f t="shared" si="27"/>
        <v>43998054.899999999</v>
      </c>
      <c r="I27" s="68">
        <f t="shared" si="27"/>
        <v>39669080.200000003</v>
      </c>
      <c r="J27" s="68">
        <f t="shared" ref="J27:L27" si="28">+J28+J29+J30+J31+J32+J33+J34+J35</f>
        <v>15305593.199999999</v>
      </c>
      <c r="K27" s="68">
        <f t="shared" si="28"/>
        <v>16976846.07</v>
      </c>
      <c r="L27" s="68">
        <f t="shared" si="28"/>
        <v>89108253.400000006</v>
      </c>
      <c r="M27" s="68">
        <f t="shared" ref="M27:O27" si="29">+M28+M29+M30+M31+M32+M33+M34+M35</f>
        <v>53216602.799999997</v>
      </c>
      <c r="N27" s="68">
        <f t="shared" si="29"/>
        <v>27021208.830000002</v>
      </c>
      <c r="O27" s="68">
        <f t="shared" si="29"/>
        <v>-49439173.200000003</v>
      </c>
    </row>
    <row r="28" spans="1:15" ht="13.5">
      <c r="A28" s="71"/>
      <c r="B28" s="71" t="s">
        <v>74</v>
      </c>
      <c r="C28" s="71" t="s">
        <v>75</v>
      </c>
      <c r="D28" s="78">
        <v>4445405.8</v>
      </c>
      <c r="E28" s="148">
        <v>1759519.4</v>
      </c>
      <c r="F28" s="144">
        <v>110288.2</v>
      </c>
      <c r="G28" s="148">
        <v>0</v>
      </c>
      <c r="H28" s="148">
        <v>0</v>
      </c>
      <c r="I28" s="148">
        <v>0</v>
      </c>
      <c r="J28" s="148"/>
      <c r="K28" s="148"/>
      <c r="L28" s="148"/>
      <c r="M28" s="149">
        <f t="shared" ref="M28:M35" si="30">+G28-J28</f>
        <v>0</v>
      </c>
      <c r="N28" s="149">
        <f t="shared" ref="N28:N35" si="31">+H28-K28</f>
        <v>0</v>
      </c>
      <c r="O28" s="149">
        <f t="shared" ref="O28:O35" si="32">+I28-L28</f>
        <v>0</v>
      </c>
    </row>
    <row r="29" spans="1:15" ht="13.5">
      <c r="A29" s="71"/>
      <c r="B29" s="71" t="s">
        <v>76</v>
      </c>
      <c r="C29" s="71" t="s">
        <v>77</v>
      </c>
      <c r="D29" s="78">
        <v>1399340.6</v>
      </c>
      <c r="E29" s="148">
        <v>3159570.46</v>
      </c>
      <c r="F29" s="144">
        <v>1393587.0999999999</v>
      </c>
      <c r="G29" s="144">
        <v>12863340</v>
      </c>
      <c r="H29" s="148">
        <v>3109145.8</v>
      </c>
      <c r="I29" s="148">
        <v>0</v>
      </c>
      <c r="J29" s="144">
        <v>3859002</v>
      </c>
      <c r="K29" s="148">
        <v>932743.74</v>
      </c>
      <c r="L29" s="148">
        <v>9004338</v>
      </c>
      <c r="M29" s="149">
        <f t="shared" si="30"/>
        <v>9004338</v>
      </c>
      <c r="N29" s="149">
        <f t="shared" si="31"/>
        <v>2176402.0599999996</v>
      </c>
      <c r="O29" s="149">
        <f t="shared" si="32"/>
        <v>-9004338</v>
      </c>
    </row>
    <row r="30" spans="1:15" ht="13.5">
      <c r="A30" s="71"/>
      <c r="B30" s="71" t="s">
        <v>78</v>
      </c>
      <c r="C30" s="71" t="s">
        <v>79</v>
      </c>
      <c r="D30" s="78">
        <v>0</v>
      </c>
      <c r="E30" s="148">
        <v>0</v>
      </c>
      <c r="F30" s="144">
        <v>2535431.1</v>
      </c>
      <c r="G30" s="144">
        <v>11207808</v>
      </c>
      <c r="H30" s="144">
        <v>9962496</v>
      </c>
      <c r="I30" s="148">
        <v>12737597.9</v>
      </c>
      <c r="J30" s="144">
        <v>1120780.8</v>
      </c>
      <c r="K30" s="144">
        <v>2988748.7999999998</v>
      </c>
      <c r="L30" s="148">
        <v>22824625.100000001</v>
      </c>
      <c r="M30" s="149">
        <f t="shared" si="30"/>
        <v>10087027.199999999</v>
      </c>
      <c r="N30" s="149">
        <f t="shared" si="31"/>
        <v>6973747.2000000002</v>
      </c>
      <c r="O30" s="149">
        <f t="shared" si="32"/>
        <v>-10087027.200000001</v>
      </c>
    </row>
    <row r="31" spans="1:15" ht="13.5">
      <c r="A31" s="71"/>
      <c r="B31" s="71" t="s">
        <v>80</v>
      </c>
      <c r="C31" s="71" t="s">
        <v>81</v>
      </c>
      <c r="D31" s="78">
        <v>98321.3</v>
      </c>
      <c r="E31" s="148">
        <v>126503.27</v>
      </c>
      <c r="F31" s="144">
        <v>601534.1</v>
      </c>
      <c r="G31" s="144">
        <v>2258928</v>
      </c>
      <c r="H31" s="148">
        <v>382762.8</v>
      </c>
      <c r="I31" s="148">
        <v>0</v>
      </c>
      <c r="J31" s="144">
        <v>677678.4</v>
      </c>
      <c r="K31" s="148">
        <v>1696078.44</v>
      </c>
      <c r="L31" s="148">
        <v>0</v>
      </c>
      <c r="M31" s="149">
        <f t="shared" si="30"/>
        <v>1581249.6</v>
      </c>
      <c r="N31" s="149">
        <f t="shared" si="31"/>
        <v>-1313315.6399999999</v>
      </c>
      <c r="O31" s="149">
        <f t="shared" si="32"/>
        <v>0</v>
      </c>
    </row>
    <row r="32" spans="1:15" ht="13.5">
      <c r="A32" s="71"/>
      <c r="B32" s="71" t="s">
        <v>82</v>
      </c>
      <c r="C32" s="71" t="s">
        <v>83</v>
      </c>
      <c r="D32" s="78">
        <v>795655.4</v>
      </c>
      <c r="E32" s="148">
        <v>1061855.3500000001</v>
      </c>
      <c r="F32" s="144">
        <v>2282945.2999999998</v>
      </c>
      <c r="G32" s="144">
        <v>11294640</v>
      </c>
      <c r="H32" s="144">
        <v>5647320</v>
      </c>
      <c r="I32" s="148">
        <v>2901361</v>
      </c>
      <c r="J32" s="144">
        <v>3388392</v>
      </c>
      <c r="K32" s="144">
        <v>1694196</v>
      </c>
      <c r="L32" s="148">
        <v>10807609</v>
      </c>
      <c r="M32" s="149">
        <f t="shared" si="30"/>
        <v>7906248</v>
      </c>
      <c r="N32" s="149">
        <f t="shared" si="31"/>
        <v>3953124</v>
      </c>
      <c r="O32" s="149">
        <f t="shared" si="32"/>
        <v>-7906248</v>
      </c>
    </row>
    <row r="33" spans="1:15" ht="13.5">
      <c r="A33" s="71"/>
      <c r="B33" s="71" t="s">
        <v>84</v>
      </c>
      <c r="C33" s="71" t="s">
        <v>85</v>
      </c>
      <c r="D33" s="78">
        <v>4026698.3</v>
      </c>
      <c r="E33" s="148">
        <v>243009.19</v>
      </c>
      <c r="F33" s="144">
        <v>2535431.1</v>
      </c>
      <c r="G33" s="144">
        <v>12712560</v>
      </c>
      <c r="H33" s="144">
        <v>7783200</v>
      </c>
      <c r="I33" s="148">
        <v>6907081.2999999998</v>
      </c>
      <c r="J33" s="144">
        <v>3813768</v>
      </c>
      <c r="K33" s="144">
        <v>2334960</v>
      </c>
      <c r="L33" s="148">
        <v>15805873.299999999</v>
      </c>
      <c r="M33" s="149">
        <f t="shared" si="30"/>
        <v>8898792</v>
      </c>
      <c r="N33" s="149">
        <f t="shared" si="31"/>
        <v>5448240</v>
      </c>
      <c r="O33" s="149">
        <f t="shared" si="32"/>
        <v>-8898792</v>
      </c>
    </row>
    <row r="34" spans="1:15" ht="13.5">
      <c r="A34" s="71"/>
      <c r="B34" s="71" t="s">
        <v>86</v>
      </c>
      <c r="C34" s="71" t="s">
        <v>87</v>
      </c>
      <c r="D34" s="78">
        <v>0</v>
      </c>
      <c r="E34" s="148">
        <v>0</v>
      </c>
      <c r="F34" s="144">
        <v>1014172.4</v>
      </c>
      <c r="G34" s="144">
        <v>15047520</v>
      </c>
      <c r="H34" s="148">
        <v>16344720</v>
      </c>
      <c r="I34" s="148">
        <v>17123040</v>
      </c>
      <c r="J34" s="144">
        <v>1504752</v>
      </c>
      <c r="K34" s="148">
        <v>4903416</v>
      </c>
      <c r="L34" s="148">
        <v>30665808</v>
      </c>
      <c r="M34" s="149">
        <f t="shared" si="30"/>
        <v>13542768</v>
      </c>
      <c r="N34" s="149">
        <f t="shared" si="31"/>
        <v>11441304</v>
      </c>
      <c r="O34" s="149">
        <f t="shared" si="32"/>
        <v>-13542768</v>
      </c>
    </row>
    <row r="35" spans="1:15" ht="13.5">
      <c r="A35" s="71"/>
      <c r="B35" s="71" t="s">
        <v>88</v>
      </c>
      <c r="C35" s="71" t="s">
        <v>89</v>
      </c>
      <c r="D35" s="78">
        <v>0</v>
      </c>
      <c r="E35" s="148">
        <v>1745612.9</v>
      </c>
      <c r="F35" s="144">
        <v>665292.9</v>
      </c>
      <c r="G35" s="148">
        <v>3137400</v>
      </c>
      <c r="H35" s="148">
        <v>768410.3</v>
      </c>
      <c r="I35" s="148">
        <v>0</v>
      </c>
      <c r="J35" s="148">
        <v>941220</v>
      </c>
      <c r="K35" s="148">
        <v>2426703.09</v>
      </c>
      <c r="L35" s="148">
        <v>0</v>
      </c>
      <c r="M35" s="149">
        <f t="shared" si="30"/>
        <v>2196180</v>
      </c>
      <c r="N35" s="149">
        <f t="shared" si="31"/>
        <v>-1658292.7899999998</v>
      </c>
      <c r="O35" s="149">
        <f t="shared" si="32"/>
        <v>0</v>
      </c>
    </row>
    <row r="36" spans="1:15" ht="13.5">
      <c r="A36" s="76" t="s">
        <v>90</v>
      </c>
      <c r="B36" s="76"/>
      <c r="C36" s="76" t="s">
        <v>91</v>
      </c>
      <c r="D36" s="68">
        <f>+D37+D38+D39+D40</f>
        <v>80490.2</v>
      </c>
      <c r="E36" s="68">
        <f t="shared" ref="E36:I36" si="33">+E37+E38+E39+E40</f>
        <v>1212186.97</v>
      </c>
      <c r="F36" s="68">
        <f t="shared" si="33"/>
        <v>5628885.5</v>
      </c>
      <c r="G36" s="68">
        <f t="shared" si="33"/>
        <v>22255305.800000001</v>
      </c>
      <c r="H36" s="68">
        <f t="shared" si="33"/>
        <v>13987745.5</v>
      </c>
      <c r="I36" s="68">
        <f t="shared" si="33"/>
        <v>0</v>
      </c>
      <c r="J36" s="68">
        <f t="shared" ref="J36:L36" si="34">+J37+J38+J39+J40</f>
        <v>6676591.7400000002</v>
      </c>
      <c r="K36" s="68">
        <f t="shared" si="34"/>
        <v>17934890.870000001</v>
      </c>
      <c r="L36" s="68">
        <f t="shared" si="34"/>
        <v>0</v>
      </c>
      <c r="M36" s="68">
        <f t="shared" ref="M36:O36" si="35">+M37+M38+M39+M40</f>
        <v>15578714.060000001</v>
      </c>
      <c r="N36" s="68">
        <f t="shared" si="35"/>
        <v>-3947145.3699999992</v>
      </c>
      <c r="O36" s="68">
        <f t="shared" si="35"/>
        <v>0</v>
      </c>
    </row>
    <row r="37" spans="1:15" ht="13.5">
      <c r="A37" s="71"/>
      <c r="B37" s="71" t="s">
        <v>4</v>
      </c>
      <c r="C37" s="71" t="s">
        <v>92</v>
      </c>
      <c r="D37" s="78">
        <v>80490.2</v>
      </c>
      <c r="E37" s="148">
        <v>524067.28</v>
      </c>
      <c r="F37" s="82">
        <v>2541912.4</v>
      </c>
      <c r="G37" s="149">
        <v>10361492.5</v>
      </c>
      <c r="H37" s="149">
        <v>6798768.4000000004</v>
      </c>
      <c r="I37" s="148">
        <v>0</v>
      </c>
      <c r="J37" s="149">
        <v>3108447.75</v>
      </c>
      <c r="K37" s="149">
        <v>14051813.15</v>
      </c>
      <c r="L37" s="148">
        <v>0</v>
      </c>
      <c r="M37" s="149">
        <f>+G37-J37</f>
        <v>7253044.75</v>
      </c>
      <c r="N37" s="149">
        <f t="shared" ref="N37:N40" si="36">+H37-K37</f>
        <v>-7253044.75</v>
      </c>
      <c r="O37" s="149">
        <f t="shared" ref="O37:O40" si="37">+I37-L37</f>
        <v>0</v>
      </c>
    </row>
    <row r="38" spans="1:15" ht="13.5">
      <c r="A38" s="71"/>
      <c r="B38" s="71" t="s">
        <v>23</v>
      </c>
      <c r="C38" s="71" t="s">
        <v>93</v>
      </c>
      <c r="D38" s="78">
        <v>0</v>
      </c>
      <c r="E38" s="148">
        <v>0</v>
      </c>
      <c r="F38" s="82">
        <v>2495432.6</v>
      </c>
      <c r="G38" s="149">
        <v>9886022</v>
      </c>
      <c r="H38" s="149">
        <v>6590681.4000000004</v>
      </c>
      <c r="I38" s="148">
        <v>0</v>
      </c>
      <c r="J38" s="149">
        <v>2965806.6</v>
      </c>
      <c r="K38" s="149">
        <v>1977204.42</v>
      </c>
      <c r="L38" s="148">
        <v>0</v>
      </c>
      <c r="M38" s="149">
        <f>+G38-J38</f>
        <v>6920215.4000000004</v>
      </c>
      <c r="N38" s="149">
        <f t="shared" si="36"/>
        <v>4613476.9800000004</v>
      </c>
      <c r="O38" s="149">
        <f t="shared" si="37"/>
        <v>0</v>
      </c>
    </row>
    <row r="39" spans="1:15" ht="13.5">
      <c r="A39" s="71"/>
      <c r="B39" s="71" t="s">
        <v>25</v>
      </c>
      <c r="C39" s="71" t="s">
        <v>94</v>
      </c>
      <c r="D39" s="78">
        <v>0</v>
      </c>
      <c r="E39" s="148">
        <v>0</v>
      </c>
      <c r="F39" s="82">
        <v>591540.5</v>
      </c>
      <c r="G39" s="149">
        <v>1867968</v>
      </c>
      <c r="H39" s="149">
        <v>598295.69999999995</v>
      </c>
      <c r="I39" s="148">
        <v>0</v>
      </c>
      <c r="J39" s="149">
        <v>560390.40000000002</v>
      </c>
      <c r="K39" s="149">
        <v>1905873.2999999998</v>
      </c>
      <c r="L39" s="148">
        <v>0</v>
      </c>
      <c r="M39" s="149">
        <f>+G39-J39</f>
        <v>1307577.6000000001</v>
      </c>
      <c r="N39" s="149">
        <f t="shared" si="36"/>
        <v>-1307577.5999999999</v>
      </c>
      <c r="O39" s="149">
        <f t="shared" si="37"/>
        <v>0</v>
      </c>
    </row>
    <row r="40" spans="1:15" ht="13.5">
      <c r="A40" s="146"/>
      <c r="B40" s="146">
        <v>31005</v>
      </c>
      <c r="C40" s="146" t="s">
        <v>465</v>
      </c>
      <c r="D40" s="148">
        <v>0</v>
      </c>
      <c r="E40" s="148">
        <v>688119.69</v>
      </c>
      <c r="F40" s="148">
        <v>0</v>
      </c>
      <c r="G40" s="149">
        <v>139823.29999999999</v>
      </c>
      <c r="H40" s="148">
        <v>0</v>
      </c>
      <c r="I40" s="148">
        <v>0</v>
      </c>
      <c r="J40" s="149">
        <v>41946.99</v>
      </c>
      <c r="K40" s="148">
        <v>0</v>
      </c>
      <c r="L40" s="148">
        <v>0</v>
      </c>
      <c r="M40" s="149">
        <f>+G40-J40</f>
        <v>97876.31</v>
      </c>
      <c r="N40" s="149">
        <f t="shared" si="36"/>
        <v>0</v>
      </c>
      <c r="O40" s="149">
        <f t="shared" si="37"/>
        <v>0</v>
      </c>
    </row>
    <row r="41" spans="1:15" ht="13.5">
      <c r="A41" s="76" t="s">
        <v>101</v>
      </c>
      <c r="B41" s="76"/>
      <c r="C41" s="76" t="s">
        <v>102</v>
      </c>
      <c r="D41" s="68">
        <f>+D42+D43+D44</f>
        <v>902733.1</v>
      </c>
      <c r="E41" s="68">
        <f t="shared" ref="E41:I41" si="38">+E42+E43+E44</f>
        <v>5265757.01</v>
      </c>
      <c r="F41" s="68">
        <f t="shared" si="38"/>
        <v>8127673</v>
      </c>
      <c r="G41" s="68">
        <f t="shared" si="38"/>
        <v>15010840.6</v>
      </c>
      <c r="H41" s="68">
        <f t="shared" si="38"/>
        <v>6236960.5</v>
      </c>
      <c r="I41" s="68">
        <f t="shared" si="38"/>
        <v>3861173.9</v>
      </c>
      <c r="J41" s="68">
        <f t="shared" ref="J41:L41" si="39">+J42+J43+J44</f>
        <v>3881212.12</v>
      </c>
      <c r="K41" s="68">
        <f t="shared" si="39"/>
        <v>14869699.619999999</v>
      </c>
      <c r="L41" s="68">
        <f t="shared" si="39"/>
        <v>6358063.2599999998</v>
      </c>
      <c r="M41" s="68">
        <f t="shared" ref="M41:O41" si="40">+M42+M43+M44</f>
        <v>11129628.48</v>
      </c>
      <c r="N41" s="68">
        <f t="shared" si="40"/>
        <v>-8632739.1199999992</v>
      </c>
      <c r="O41" s="68">
        <f t="shared" si="40"/>
        <v>-2496889.36</v>
      </c>
    </row>
    <row r="42" spans="1:15" ht="13.5">
      <c r="A42" s="71"/>
      <c r="B42" s="71" t="s">
        <v>103</v>
      </c>
      <c r="C42" s="71" t="s">
        <v>104</v>
      </c>
      <c r="D42" s="78">
        <v>902733.1</v>
      </c>
      <c r="E42" s="148">
        <v>1569555.85</v>
      </c>
      <c r="F42" s="144">
        <v>2033101.8</v>
      </c>
      <c r="G42" s="144">
        <v>3870070.8</v>
      </c>
      <c r="H42" s="148">
        <v>0</v>
      </c>
      <c r="I42" s="148">
        <v>0</v>
      </c>
      <c r="J42" s="144">
        <v>1161021.24</v>
      </c>
      <c r="K42" s="148">
        <v>2709049.5599999996</v>
      </c>
      <c r="L42" s="148">
        <v>0</v>
      </c>
      <c r="M42" s="149">
        <f>+G42-J42</f>
        <v>2709049.5599999996</v>
      </c>
      <c r="N42" s="149">
        <f t="shared" ref="N42:N44" si="41">+H42-K42</f>
        <v>-2709049.5599999996</v>
      </c>
      <c r="O42" s="149">
        <f t="shared" ref="O42:O44" si="42">+I42-L42</f>
        <v>0</v>
      </c>
    </row>
    <row r="43" spans="1:15" ht="13.5">
      <c r="A43" s="71"/>
      <c r="B43" s="71" t="s">
        <v>105</v>
      </c>
      <c r="C43" s="71" t="s">
        <v>106</v>
      </c>
      <c r="D43" s="78">
        <v>0</v>
      </c>
      <c r="E43" s="148">
        <v>0</v>
      </c>
      <c r="F43" s="144">
        <v>855403.4</v>
      </c>
      <c r="G43" s="144">
        <v>4006800.2</v>
      </c>
      <c r="H43" s="144">
        <v>445200</v>
      </c>
      <c r="I43" s="148">
        <v>0</v>
      </c>
      <c r="J43" s="144">
        <v>580000</v>
      </c>
      <c r="K43" s="144">
        <v>3872000.2</v>
      </c>
      <c r="L43" s="148">
        <v>0</v>
      </c>
      <c r="M43" s="149">
        <f>+G43-J43</f>
        <v>3426800.2</v>
      </c>
      <c r="N43" s="149">
        <f t="shared" si="41"/>
        <v>-3426800.2</v>
      </c>
      <c r="O43" s="149">
        <f t="shared" si="42"/>
        <v>0</v>
      </c>
    </row>
    <row r="44" spans="1:15" ht="13.5">
      <c r="A44" s="71"/>
      <c r="B44" s="71" t="s">
        <v>107</v>
      </c>
      <c r="C44" s="71" t="s">
        <v>108</v>
      </c>
      <c r="D44" s="78">
        <v>0</v>
      </c>
      <c r="E44" s="148">
        <v>3696201.16</v>
      </c>
      <c r="F44" s="144">
        <v>5239167.8</v>
      </c>
      <c r="G44" s="144">
        <v>7133969.5999999996</v>
      </c>
      <c r="H44" s="144">
        <v>5791760.5</v>
      </c>
      <c r="I44" s="144">
        <v>3861173.9</v>
      </c>
      <c r="J44" s="144">
        <v>2140190.88</v>
      </c>
      <c r="K44" s="144">
        <v>8288649.8599999994</v>
      </c>
      <c r="L44" s="144">
        <v>6358063.2599999998</v>
      </c>
      <c r="M44" s="149">
        <f>+G44-J44</f>
        <v>4993778.72</v>
      </c>
      <c r="N44" s="149">
        <f t="shared" si="41"/>
        <v>-2496889.3599999994</v>
      </c>
      <c r="O44" s="149">
        <f t="shared" si="42"/>
        <v>-2496889.36</v>
      </c>
    </row>
    <row r="45" spans="1:15" ht="13.5">
      <c r="A45" s="76" t="s">
        <v>112</v>
      </c>
      <c r="B45" s="76"/>
      <c r="C45" s="76" t="s">
        <v>113</v>
      </c>
      <c r="D45" s="68">
        <f>+D46</f>
        <v>3381822.4</v>
      </c>
      <c r="E45" s="68">
        <f t="shared" ref="E45:O45" si="43">+E46</f>
        <v>4876210.62</v>
      </c>
      <c r="F45" s="68">
        <f t="shared" si="43"/>
        <v>4745313</v>
      </c>
      <c r="G45" s="68">
        <f t="shared" si="43"/>
        <v>9311000</v>
      </c>
      <c r="H45" s="68">
        <f t="shared" si="43"/>
        <v>10294885.699999999</v>
      </c>
      <c r="I45" s="68">
        <f t="shared" si="43"/>
        <v>10200000</v>
      </c>
      <c r="J45" s="68">
        <f t="shared" si="43"/>
        <v>2793300</v>
      </c>
      <c r="K45" s="68">
        <f t="shared" si="43"/>
        <v>3088465.71</v>
      </c>
      <c r="L45" s="68">
        <f t="shared" si="43"/>
        <v>3059999.9999999995</v>
      </c>
      <c r="M45" s="68">
        <f t="shared" si="43"/>
        <v>6517700</v>
      </c>
      <c r="N45" s="68">
        <f t="shared" si="43"/>
        <v>7206419.9899999993</v>
      </c>
      <c r="O45" s="68">
        <f t="shared" si="43"/>
        <v>7140000</v>
      </c>
    </row>
    <row r="46" spans="1:15" ht="13.5">
      <c r="A46" s="71"/>
      <c r="B46" s="71" t="s">
        <v>11</v>
      </c>
      <c r="C46" s="71" t="s">
        <v>114</v>
      </c>
      <c r="D46" s="78">
        <v>3381822.4</v>
      </c>
      <c r="E46" s="148">
        <v>4876210.62</v>
      </c>
      <c r="F46" s="82">
        <v>4745313</v>
      </c>
      <c r="G46" s="149">
        <v>9311000</v>
      </c>
      <c r="H46" s="149">
        <v>10294885.699999999</v>
      </c>
      <c r="I46" s="149">
        <v>10200000</v>
      </c>
      <c r="J46" s="149">
        <v>2793300</v>
      </c>
      <c r="K46" s="149">
        <v>3088465.71</v>
      </c>
      <c r="L46" s="149">
        <v>3059999.9999999995</v>
      </c>
      <c r="M46" s="149">
        <f>+G46-J46</f>
        <v>6517700</v>
      </c>
      <c r="N46" s="149">
        <f t="shared" ref="N46" si="44">+H46-K46</f>
        <v>7206419.9899999993</v>
      </c>
      <c r="O46" s="149">
        <f t="shared" ref="O46" si="45">+I46-L46</f>
        <v>7140000</v>
      </c>
    </row>
    <row r="47" spans="1:15" ht="13.5">
      <c r="A47" s="74" t="s">
        <v>434</v>
      </c>
      <c r="B47" s="74"/>
      <c r="C47" s="75" t="s">
        <v>115</v>
      </c>
      <c r="D47" s="67">
        <f>+D48</f>
        <v>277076.8</v>
      </c>
      <c r="E47" s="67">
        <f>+E48+E50+E51</f>
        <v>2196450.54</v>
      </c>
      <c r="F47" s="67">
        <f t="shared" ref="F47:O47" si="46">+F48</f>
        <v>954734.3</v>
      </c>
      <c r="G47" s="67">
        <f t="shared" si="46"/>
        <v>2052985.2</v>
      </c>
      <c r="H47" s="67">
        <f t="shared" si="46"/>
        <v>1711123.6</v>
      </c>
      <c r="I47" s="67">
        <f t="shared" si="46"/>
        <v>0</v>
      </c>
      <c r="J47" s="67">
        <f t="shared" si="46"/>
        <v>615895.55999999994</v>
      </c>
      <c r="K47" s="67">
        <f t="shared" si="46"/>
        <v>1802591.9699999997</v>
      </c>
      <c r="L47" s="67">
        <f t="shared" si="46"/>
        <v>0</v>
      </c>
      <c r="M47" s="67">
        <f t="shared" si="46"/>
        <v>1437089.6400000001</v>
      </c>
      <c r="N47" s="67">
        <f t="shared" si="46"/>
        <v>-91468.369999999646</v>
      </c>
      <c r="O47" s="67">
        <f t="shared" si="46"/>
        <v>0</v>
      </c>
    </row>
    <row r="48" spans="1:15" ht="13.5">
      <c r="A48" s="76" t="s">
        <v>116</v>
      </c>
      <c r="B48" s="76"/>
      <c r="C48" s="76" t="s">
        <v>117</v>
      </c>
      <c r="D48" s="68">
        <f>+D49+D51</f>
        <v>277076.8</v>
      </c>
      <c r="E48" s="68">
        <f t="shared" ref="E48:I48" si="47">+E49+E51</f>
        <v>544835.34</v>
      </c>
      <c r="F48" s="68">
        <f t="shared" si="47"/>
        <v>954734.3</v>
      </c>
      <c r="G48" s="68">
        <f t="shared" si="47"/>
        <v>2052985.2</v>
      </c>
      <c r="H48" s="68">
        <f t="shared" si="47"/>
        <v>1711123.6</v>
      </c>
      <c r="I48" s="68">
        <f t="shared" si="47"/>
        <v>0</v>
      </c>
      <c r="J48" s="68">
        <f t="shared" ref="J48:L48" si="48">+J49+J51</f>
        <v>615895.55999999994</v>
      </c>
      <c r="K48" s="68">
        <f t="shared" si="48"/>
        <v>1802591.9699999997</v>
      </c>
      <c r="L48" s="68">
        <f t="shared" si="48"/>
        <v>0</v>
      </c>
      <c r="M48" s="68">
        <f t="shared" ref="M48:O48" si="49">+M49+M51</f>
        <v>1437089.6400000001</v>
      </c>
      <c r="N48" s="68">
        <f t="shared" si="49"/>
        <v>-91468.369999999646</v>
      </c>
      <c r="O48" s="68">
        <f t="shared" si="49"/>
        <v>0</v>
      </c>
    </row>
    <row r="49" spans="1:15" ht="13.5">
      <c r="A49" s="71"/>
      <c r="B49" s="71" t="s">
        <v>18</v>
      </c>
      <c r="C49" s="77" t="s">
        <v>118</v>
      </c>
      <c r="D49" s="78">
        <v>277076.8</v>
      </c>
      <c r="E49" s="148">
        <v>544835.34</v>
      </c>
      <c r="F49" s="82">
        <v>954734.3</v>
      </c>
      <c r="G49" s="149">
        <v>211192.5</v>
      </c>
      <c r="H49" s="148">
        <v>0</v>
      </c>
      <c r="I49" s="148">
        <v>0</v>
      </c>
      <c r="J49" s="149">
        <v>63357.75</v>
      </c>
      <c r="K49" s="148">
        <v>0</v>
      </c>
      <c r="L49" s="148">
        <v>0</v>
      </c>
      <c r="M49" s="149">
        <f>+G49-J49</f>
        <v>147834.75</v>
      </c>
      <c r="N49" s="149">
        <f t="shared" ref="N49:N51" si="50">+H49-K49</f>
        <v>0</v>
      </c>
      <c r="O49" s="149">
        <f t="shared" ref="O49:O51" si="51">+I49-L49</f>
        <v>0</v>
      </c>
    </row>
    <row r="50" spans="1:15" ht="13.5">
      <c r="A50" s="71"/>
      <c r="B50" s="227" t="s">
        <v>193</v>
      </c>
      <c r="C50" s="77" t="s">
        <v>526</v>
      </c>
      <c r="D50" s="78">
        <v>0</v>
      </c>
      <c r="E50" s="226">
        <v>1651615.2</v>
      </c>
      <c r="F50" s="82">
        <v>0</v>
      </c>
      <c r="G50" s="82">
        <v>0</v>
      </c>
      <c r="H50" s="226">
        <v>0</v>
      </c>
      <c r="I50" s="226">
        <v>0</v>
      </c>
      <c r="J50" s="82">
        <v>0</v>
      </c>
      <c r="K50" s="226">
        <v>0</v>
      </c>
      <c r="L50" s="226">
        <v>0</v>
      </c>
      <c r="M50" s="82">
        <v>0</v>
      </c>
      <c r="N50" s="82">
        <v>0</v>
      </c>
      <c r="O50" s="82">
        <v>0</v>
      </c>
    </row>
    <row r="51" spans="1:15" ht="13.5">
      <c r="A51" s="146"/>
      <c r="B51" s="146">
        <v>32005</v>
      </c>
      <c r="C51" s="145" t="s">
        <v>480</v>
      </c>
      <c r="D51" s="148">
        <v>0</v>
      </c>
      <c r="E51" s="148">
        <v>0</v>
      </c>
      <c r="F51" s="148">
        <v>0</v>
      </c>
      <c r="G51" s="149">
        <v>1841792.7</v>
      </c>
      <c r="H51" s="149">
        <v>1711123.6</v>
      </c>
      <c r="I51" s="148">
        <v>0</v>
      </c>
      <c r="J51" s="149">
        <v>552537.80999999994</v>
      </c>
      <c r="K51" s="149">
        <v>1802591.9699999997</v>
      </c>
      <c r="L51" s="148">
        <v>0</v>
      </c>
      <c r="M51" s="149">
        <f>+G51-J51</f>
        <v>1289254.8900000001</v>
      </c>
      <c r="N51" s="149">
        <f t="shared" si="50"/>
        <v>-91468.369999999646</v>
      </c>
      <c r="O51" s="149">
        <f t="shared" si="51"/>
        <v>0</v>
      </c>
    </row>
    <row r="52" spans="1:15" ht="13.5">
      <c r="A52" s="74" t="s">
        <v>434</v>
      </c>
      <c r="B52" s="74"/>
      <c r="C52" s="75" t="s">
        <v>131</v>
      </c>
      <c r="D52" s="67">
        <f>+D53+D55+D57</f>
        <v>2277370.5</v>
      </c>
      <c r="E52" s="67">
        <f t="shared" ref="E52:I52" si="52">+E53+E55+E57</f>
        <v>3133760.32</v>
      </c>
      <c r="F52" s="67">
        <f t="shared" si="52"/>
        <v>8947337.5</v>
      </c>
      <c r="G52" s="67">
        <f t="shared" si="52"/>
        <v>14734895</v>
      </c>
      <c r="H52" s="67">
        <f t="shared" si="52"/>
        <v>6648073.0999999996</v>
      </c>
      <c r="I52" s="67">
        <f t="shared" si="52"/>
        <v>0</v>
      </c>
      <c r="J52" s="67">
        <f t="shared" ref="J52:L52" si="53">+J53+J55+J57</f>
        <v>4420468.5</v>
      </c>
      <c r="K52" s="67">
        <f t="shared" si="53"/>
        <v>2527366.9300000002</v>
      </c>
      <c r="L52" s="67">
        <f t="shared" si="53"/>
        <v>9781481.5</v>
      </c>
      <c r="M52" s="67">
        <f t="shared" ref="M52:O52" si="54">+M53+M55+M57</f>
        <v>10314426.5</v>
      </c>
      <c r="N52" s="67">
        <f t="shared" si="54"/>
        <v>4120706.17</v>
      </c>
      <c r="O52" s="67">
        <f t="shared" si="54"/>
        <v>-9781481.5</v>
      </c>
    </row>
    <row r="53" spans="1:15" ht="13.5">
      <c r="A53" s="76" t="s">
        <v>135</v>
      </c>
      <c r="B53" s="76"/>
      <c r="C53" s="76" t="s">
        <v>136</v>
      </c>
      <c r="D53" s="68">
        <f>+D54</f>
        <v>287117.90000000002</v>
      </c>
      <c r="E53" s="68">
        <f t="shared" ref="E53:O53" si="55">+E54</f>
        <v>866095.13</v>
      </c>
      <c r="F53" s="68">
        <f t="shared" si="55"/>
        <v>1696844</v>
      </c>
      <c r="G53" s="68">
        <f t="shared" si="55"/>
        <v>761350</v>
      </c>
      <c r="H53" s="68">
        <f t="shared" si="55"/>
        <v>0</v>
      </c>
      <c r="I53" s="68">
        <f t="shared" si="55"/>
        <v>0</v>
      </c>
      <c r="J53" s="68">
        <f t="shared" si="55"/>
        <v>228405</v>
      </c>
      <c r="K53" s="68">
        <f t="shared" si="55"/>
        <v>532945</v>
      </c>
      <c r="L53" s="68">
        <f t="shared" si="55"/>
        <v>0</v>
      </c>
      <c r="M53" s="68">
        <f t="shared" si="55"/>
        <v>532945</v>
      </c>
      <c r="N53" s="68">
        <f t="shared" si="55"/>
        <v>-532945</v>
      </c>
      <c r="O53" s="68">
        <f t="shared" si="55"/>
        <v>0</v>
      </c>
    </row>
    <row r="54" spans="1:15" ht="13.5">
      <c r="A54" s="71"/>
      <c r="B54" s="71" t="s">
        <v>11</v>
      </c>
      <c r="C54" s="71" t="s">
        <v>137</v>
      </c>
      <c r="D54" s="78">
        <v>287117.90000000002</v>
      </c>
      <c r="E54" s="148">
        <v>866095.13</v>
      </c>
      <c r="F54" s="144">
        <v>1696844</v>
      </c>
      <c r="G54" s="144">
        <v>761350</v>
      </c>
      <c r="H54" s="148">
        <v>0</v>
      </c>
      <c r="I54" s="148">
        <v>0</v>
      </c>
      <c r="J54" s="144">
        <v>228405</v>
      </c>
      <c r="K54" s="148">
        <v>532945</v>
      </c>
      <c r="L54" s="148">
        <v>0</v>
      </c>
      <c r="M54" s="149">
        <f>+G54-J54</f>
        <v>532945</v>
      </c>
      <c r="N54" s="149">
        <f t="shared" ref="N54" si="56">+H54-K54</f>
        <v>-532945</v>
      </c>
      <c r="O54" s="149">
        <f t="shared" ref="O54" si="57">+I54-L54</f>
        <v>0</v>
      </c>
    </row>
    <row r="55" spans="1:15" ht="13.5">
      <c r="A55" s="76" t="s">
        <v>138</v>
      </c>
      <c r="B55" s="76"/>
      <c r="C55" s="76" t="s">
        <v>139</v>
      </c>
      <c r="D55" s="68">
        <f>+D56</f>
        <v>276127.5</v>
      </c>
      <c r="E55" s="68">
        <f t="shared" ref="E55:O55" si="58">+E56</f>
        <v>236650.06</v>
      </c>
      <c r="F55" s="68">
        <f t="shared" si="58"/>
        <v>34396.9</v>
      </c>
      <c r="G55" s="68">
        <f t="shared" si="58"/>
        <v>0</v>
      </c>
      <c r="H55" s="68">
        <f t="shared" si="58"/>
        <v>0</v>
      </c>
      <c r="I55" s="68">
        <f t="shared" si="58"/>
        <v>0</v>
      </c>
      <c r="J55" s="68">
        <f t="shared" si="58"/>
        <v>0</v>
      </c>
      <c r="K55" s="68">
        <f t="shared" si="58"/>
        <v>0</v>
      </c>
      <c r="L55" s="68">
        <f t="shared" si="58"/>
        <v>0</v>
      </c>
      <c r="M55" s="68">
        <f t="shared" si="58"/>
        <v>0</v>
      </c>
      <c r="N55" s="68">
        <f t="shared" si="58"/>
        <v>0</v>
      </c>
      <c r="O55" s="68">
        <f t="shared" si="58"/>
        <v>0</v>
      </c>
    </row>
    <row r="56" spans="1:15" ht="13.5">
      <c r="A56" s="71"/>
      <c r="B56" s="71" t="s">
        <v>69</v>
      </c>
      <c r="C56" s="71" t="s">
        <v>140</v>
      </c>
      <c r="D56" s="78">
        <v>276127.5</v>
      </c>
      <c r="E56" s="148">
        <v>236650.06</v>
      </c>
      <c r="F56" s="144">
        <v>34396.9</v>
      </c>
      <c r="G56" s="148">
        <v>0</v>
      </c>
      <c r="H56" s="148">
        <v>0</v>
      </c>
      <c r="I56" s="148">
        <v>0</v>
      </c>
      <c r="J56" s="148"/>
      <c r="K56" s="148"/>
      <c r="L56" s="148"/>
      <c r="M56" s="149">
        <f>+G56-J56</f>
        <v>0</v>
      </c>
      <c r="N56" s="149">
        <f t="shared" ref="N56" si="59">+H56-K56</f>
        <v>0</v>
      </c>
      <c r="O56" s="149">
        <f t="shared" ref="O56" si="60">+I56-L56</f>
        <v>0</v>
      </c>
    </row>
    <row r="57" spans="1:15" ht="13.5">
      <c r="A57" s="76" t="s">
        <v>141</v>
      </c>
      <c r="B57" s="76"/>
      <c r="C57" s="76" t="s">
        <v>142</v>
      </c>
      <c r="D57" s="68">
        <f>+D58</f>
        <v>1714125.1</v>
      </c>
      <c r="E57" s="68">
        <f t="shared" ref="E57:O57" si="61">+E58</f>
        <v>2031015.13</v>
      </c>
      <c r="F57" s="68">
        <f t="shared" si="61"/>
        <v>7216096.5999999996</v>
      </c>
      <c r="G57" s="68">
        <f t="shared" si="61"/>
        <v>13973545</v>
      </c>
      <c r="H57" s="68">
        <f t="shared" si="61"/>
        <v>6648073.0999999996</v>
      </c>
      <c r="I57" s="68">
        <f t="shared" si="61"/>
        <v>0</v>
      </c>
      <c r="J57" s="68">
        <f t="shared" si="61"/>
        <v>4192063.5</v>
      </c>
      <c r="K57" s="68">
        <f t="shared" si="61"/>
        <v>1994421.9300000002</v>
      </c>
      <c r="L57" s="68">
        <f t="shared" si="61"/>
        <v>9781481.5</v>
      </c>
      <c r="M57" s="68">
        <f t="shared" si="61"/>
        <v>9781481.5</v>
      </c>
      <c r="N57" s="68">
        <f t="shared" si="61"/>
        <v>4653651.17</v>
      </c>
      <c r="O57" s="68">
        <f t="shared" si="61"/>
        <v>-9781481.5</v>
      </c>
    </row>
    <row r="58" spans="1:15" ht="13.5">
      <c r="A58" s="71"/>
      <c r="B58" s="71" t="s">
        <v>11</v>
      </c>
      <c r="C58" s="71" t="s">
        <v>143</v>
      </c>
      <c r="D58" s="78">
        <v>1714125.1</v>
      </c>
      <c r="E58" s="148">
        <v>2031015.13</v>
      </c>
      <c r="F58" s="82">
        <v>7216096.5999999996</v>
      </c>
      <c r="G58" s="149">
        <v>13973545</v>
      </c>
      <c r="H58" s="149">
        <v>6648073.0999999996</v>
      </c>
      <c r="I58" s="148">
        <v>0</v>
      </c>
      <c r="J58" s="149">
        <v>4192063.5</v>
      </c>
      <c r="K58" s="149">
        <v>1994421.9300000002</v>
      </c>
      <c r="L58" s="148">
        <v>9781481.5</v>
      </c>
      <c r="M58" s="149">
        <f>+G58-J58</f>
        <v>9781481.5</v>
      </c>
      <c r="N58" s="149">
        <f t="shared" ref="N58" si="62">+H58-K58</f>
        <v>4653651.17</v>
      </c>
      <c r="O58" s="149">
        <f t="shared" ref="O58" si="63">+I58-L58</f>
        <v>-9781481.5</v>
      </c>
    </row>
    <row r="59" spans="1:15" ht="13.5">
      <c r="A59" s="74" t="s">
        <v>434</v>
      </c>
      <c r="B59" s="74"/>
      <c r="C59" s="75" t="s">
        <v>399</v>
      </c>
      <c r="D59" s="67">
        <f>+D60</f>
        <v>1647593.6</v>
      </c>
      <c r="E59" s="67">
        <f t="shared" ref="E59:O59" si="64">+E60</f>
        <v>3909309.58</v>
      </c>
      <c r="F59" s="67">
        <f t="shared" si="64"/>
        <v>2820139.6</v>
      </c>
      <c r="G59" s="67">
        <f t="shared" si="64"/>
        <v>0</v>
      </c>
      <c r="H59" s="67">
        <f t="shared" si="64"/>
        <v>0</v>
      </c>
      <c r="I59" s="67">
        <f t="shared" si="64"/>
        <v>0</v>
      </c>
      <c r="J59" s="67">
        <f t="shared" si="64"/>
        <v>0</v>
      </c>
      <c r="K59" s="67">
        <f t="shared" si="64"/>
        <v>0</v>
      </c>
      <c r="L59" s="67">
        <f t="shared" si="64"/>
        <v>0</v>
      </c>
      <c r="M59" s="67">
        <f t="shared" si="64"/>
        <v>0</v>
      </c>
      <c r="N59" s="67">
        <f t="shared" si="64"/>
        <v>0</v>
      </c>
      <c r="O59" s="67">
        <f t="shared" si="64"/>
        <v>0</v>
      </c>
    </row>
    <row r="60" spans="1:15" ht="13.5">
      <c r="A60" s="76" t="s">
        <v>195</v>
      </c>
      <c r="B60" s="76"/>
      <c r="C60" s="76" t="s">
        <v>196</v>
      </c>
      <c r="D60" s="68">
        <f>+D61</f>
        <v>1647593.6</v>
      </c>
      <c r="E60" s="68">
        <f t="shared" ref="E60:O60" si="65">+E61</f>
        <v>3909309.58</v>
      </c>
      <c r="F60" s="68">
        <f t="shared" si="65"/>
        <v>2820139.6</v>
      </c>
      <c r="G60" s="68">
        <f t="shared" si="65"/>
        <v>0</v>
      </c>
      <c r="H60" s="68">
        <f t="shared" si="65"/>
        <v>0</v>
      </c>
      <c r="I60" s="68">
        <f t="shared" si="65"/>
        <v>0</v>
      </c>
      <c r="J60" s="68">
        <f t="shared" si="65"/>
        <v>0</v>
      </c>
      <c r="K60" s="68">
        <f t="shared" si="65"/>
        <v>0</v>
      </c>
      <c r="L60" s="68">
        <f t="shared" si="65"/>
        <v>0</v>
      </c>
      <c r="M60" s="68">
        <f t="shared" si="65"/>
        <v>0</v>
      </c>
      <c r="N60" s="68">
        <f t="shared" si="65"/>
        <v>0</v>
      </c>
      <c r="O60" s="68">
        <f t="shared" si="65"/>
        <v>0</v>
      </c>
    </row>
    <row r="61" spans="1:15" ht="13.5">
      <c r="A61" s="71"/>
      <c r="B61" s="71" t="s">
        <v>18</v>
      </c>
      <c r="C61" s="77" t="s">
        <v>197</v>
      </c>
      <c r="D61" s="78">
        <v>1647593.6</v>
      </c>
      <c r="E61" s="148">
        <v>3909309.58</v>
      </c>
      <c r="F61" s="82">
        <v>2820139.6</v>
      </c>
      <c r="G61" s="148">
        <v>0</v>
      </c>
      <c r="H61" s="148">
        <v>0</v>
      </c>
      <c r="I61" s="148">
        <v>0</v>
      </c>
      <c r="J61" s="148"/>
      <c r="K61" s="148"/>
      <c r="L61" s="148"/>
      <c r="M61" s="149">
        <f>+G61-J61</f>
        <v>0</v>
      </c>
      <c r="N61" s="149">
        <f t="shared" ref="N61" si="66">+H61-K61</f>
        <v>0</v>
      </c>
      <c r="O61" s="149">
        <f t="shared" ref="O61" si="67">+I61-L61</f>
        <v>0</v>
      </c>
    </row>
    <row r="62" spans="1:15" ht="13.5">
      <c r="A62" s="74" t="s">
        <v>434</v>
      </c>
      <c r="B62" s="74"/>
      <c r="C62" s="75" t="s">
        <v>205</v>
      </c>
      <c r="D62" s="152">
        <f>+D63</f>
        <v>31389005.800000001</v>
      </c>
      <c r="E62" s="152">
        <f t="shared" ref="E62:O62" si="68">+E63</f>
        <v>0</v>
      </c>
      <c r="F62" s="152">
        <f t="shared" si="68"/>
        <v>0</v>
      </c>
      <c r="G62" s="152">
        <f t="shared" si="68"/>
        <v>0</v>
      </c>
      <c r="H62" s="152">
        <f t="shared" si="68"/>
        <v>0</v>
      </c>
      <c r="I62" s="152">
        <f t="shared" si="68"/>
        <v>0</v>
      </c>
      <c r="J62" s="152">
        <f t="shared" si="68"/>
        <v>0</v>
      </c>
      <c r="K62" s="152">
        <f t="shared" si="68"/>
        <v>0</v>
      </c>
      <c r="L62" s="152">
        <f t="shared" si="68"/>
        <v>0</v>
      </c>
      <c r="M62" s="152">
        <f t="shared" si="68"/>
        <v>0</v>
      </c>
      <c r="N62" s="152">
        <f t="shared" si="68"/>
        <v>0</v>
      </c>
      <c r="O62" s="152">
        <f t="shared" si="68"/>
        <v>0</v>
      </c>
    </row>
    <row r="63" spans="1:15" ht="13.5">
      <c r="A63" s="76" t="s">
        <v>206</v>
      </c>
      <c r="B63" s="76"/>
      <c r="C63" s="76" t="s">
        <v>207</v>
      </c>
      <c r="D63" s="151">
        <f>+D64</f>
        <v>31389005.800000001</v>
      </c>
      <c r="E63" s="151">
        <f t="shared" ref="E63:O63" si="69">+E64</f>
        <v>0</v>
      </c>
      <c r="F63" s="151">
        <f t="shared" si="69"/>
        <v>0</v>
      </c>
      <c r="G63" s="151">
        <f t="shared" si="69"/>
        <v>0</v>
      </c>
      <c r="H63" s="151">
        <f t="shared" si="69"/>
        <v>0</v>
      </c>
      <c r="I63" s="151">
        <f t="shared" si="69"/>
        <v>0</v>
      </c>
      <c r="J63" s="151">
        <f t="shared" si="69"/>
        <v>0</v>
      </c>
      <c r="K63" s="151">
        <f t="shared" si="69"/>
        <v>0</v>
      </c>
      <c r="L63" s="151">
        <f t="shared" si="69"/>
        <v>0</v>
      </c>
      <c r="M63" s="151">
        <f t="shared" si="69"/>
        <v>0</v>
      </c>
      <c r="N63" s="151">
        <f t="shared" si="69"/>
        <v>0</v>
      </c>
      <c r="O63" s="151">
        <f t="shared" si="69"/>
        <v>0</v>
      </c>
    </row>
    <row r="64" spans="1:15" ht="13.5">
      <c r="A64" s="71"/>
      <c r="B64" s="71" t="s">
        <v>37</v>
      </c>
      <c r="C64" s="71" t="s">
        <v>209</v>
      </c>
      <c r="D64" s="78">
        <v>31389005.800000001</v>
      </c>
      <c r="E64" s="148">
        <v>0</v>
      </c>
      <c r="F64" s="82">
        <v>0</v>
      </c>
      <c r="G64" s="148">
        <v>0</v>
      </c>
      <c r="H64" s="148">
        <v>0</v>
      </c>
      <c r="I64" s="148">
        <v>0</v>
      </c>
      <c r="J64" s="148"/>
      <c r="K64" s="148"/>
      <c r="L64" s="148"/>
      <c r="M64" s="149">
        <f>+G64-J64</f>
        <v>0</v>
      </c>
      <c r="N64" s="149">
        <f t="shared" ref="N64" si="70">+H64-K64</f>
        <v>0</v>
      </c>
      <c r="O64" s="149">
        <f t="shared" ref="O64" si="71">+I64-L64</f>
        <v>0</v>
      </c>
    </row>
    <row r="65" spans="1:15" ht="13.5">
      <c r="A65" s="74" t="s">
        <v>434</v>
      </c>
      <c r="B65" s="74"/>
      <c r="C65" s="75" t="s">
        <v>213</v>
      </c>
      <c r="D65" s="67">
        <f>+D66</f>
        <v>464922.7</v>
      </c>
      <c r="E65" s="67">
        <f t="shared" ref="E65:O65" si="72">+E66</f>
        <v>1208284.93</v>
      </c>
      <c r="F65" s="67">
        <f t="shared" si="72"/>
        <v>1209529</v>
      </c>
      <c r="G65" s="67">
        <f t="shared" si="72"/>
        <v>2458937.6</v>
      </c>
      <c r="H65" s="67">
        <f t="shared" si="72"/>
        <v>0</v>
      </c>
      <c r="I65" s="67">
        <f t="shared" si="72"/>
        <v>0</v>
      </c>
      <c r="J65" s="67">
        <f t="shared" si="72"/>
        <v>737681.28</v>
      </c>
      <c r="K65" s="67">
        <f t="shared" si="72"/>
        <v>1721256.3199999998</v>
      </c>
      <c r="L65" s="67">
        <f t="shared" si="72"/>
        <v>0</v>
      </c>
      <c r="M65" s="67">
        <f t="shared" si="72"/>
        <v>1721256.32</v>
      </c>
      <c r="N65" s="67">
        <f t="shared" si="72"/>
        <v>-1721256.3199999998</v>
      </c>
      <c r="O65" s="67">
        <f t="shared" si="72"/>
        <v>0</v>
      </c>
    </row>
    <row r="66" spans="1:15" ht="13.5">
      <c r="A66" s="76" t="s">
        <v>219</v>
      </c>
      <c r="B66" s="76"/>
      <c r="C66" s="76" t="s">
        <v>220</v>
      </c>
      <c r="D66" s="68">
        <f>+D67+D68</f>
        <v>464922.7</v>
      </c>
      <c r="E66" s="68">
        <f t="shared" ref="E66:I66" si="73">+E67+E68</f>
        <v>1208284.93</v>
      </c>
      <c r="F66" s="68">
        <f t="shared" si="73"/>
        <v>1209529</v>
      </c>
      <c r="G66" s="68">
        <f t="shared" si="73"/>
        <v>2458937.6</v>
      </c>
      <c r="H66" s="68">
        <f t="shared" si="73"/>
        <v>0</v>
      </c>
      <c r="I66" s="68">
        <f t="shared" si="73"/>
        <v>0</v>
      </c>
      <c r="J66" s="68">
        <f t="shared" ref="J66:L66" si="74">+J67+J68</f>
        <v>737681.28</v>
      </c>
      <c r="K66" s="68">
        <f t="shared" si="74"/>
        <v>1721256.3199999998</v>
      </c>
      <c r="L66" s="68">
        <f t="shared" si="74"/>
        <v>0</v>
      </c>
      <c r="M66" s="68">
        <f t="shared" ref="M66:O66" si="75">+M67+M68</f>
        <v>1721256.32</v>
      </c>
      <c r="N66" s="68">
        <f t="shared" si="75"/>
        <v>-1721256.3199999998</v>
      </c>
      <c r="O66" s="68">
        <f t="shared" si="75"/>
        <v>0</v>
      </c>
    </row>
    <row r="67" spans="1:15" ht="13.5">
      <c r="A67" s="71"/>
      <c r="B67" s="71" t="s">
        <v>16</v>
      </c>
      <c r="C67" s="71" t="s">
        <v>221</v>
      </c>
      <c r="D67" s="78">
        <v>407237.9</v>
      </c>
      <c r="E67" s="148">
        <v>793446.98</v>
      </c>
      <c r="F67" s="82">
        <v>598313.1</v>
      </c>
      <c r="G67" s="149">
        <v>1508487.6</v>
      </c>
      <c r="H67" s="148">
        <v>0</v>
      </c>
      <c r="I67" s="148">
        <v>0</v>
      </c>
      <c r="J67" s="149">
        <v>452546.27999999997</v>
      </c>
      <c r="K67" s="148">
        <v>1055941.3199999998</v>
      </c>
      <c r="L67" s="148">
        <v>0</v>
      </c>
      <c r="M67" s="149">
        <f>+G67-J67</f>
        <v>1055941.32</v>
      </c>
      <c r="N67" s="149">
        <f t="shared" ref="N67:N68" si="76">+H67-K67</f>
        <v>-1055941.3199999998</v>
      </c>
      <c r="O67" s="149">
        <f t="shared" ref="O67:O68" si="77">+I67-L67</f>
        <v>0</v>
      </c>
    </row>
    <row r="68" spans="1:15" ht="13.5">
      <c r="A68" s="71"/>
      <c r="B68" s="71" t="s">
        <v>18</v>
      </c>
      <c r="C68" s="71" t="s">
        <v>222</v>
      </c>
      <c r="D68" s="78">
        <v>57684.800000000003</v>
      </c>
      <c r="E68" s="148">
        <v>414837.95</v>
      </c>
      <c r="F68" s="82">
        <v>611215.9</v>
      </c>
      <c r="G68" s="149">
        <v>950450</v>
      </c>
      <c r="H68" s="148">
        <v>0</v>
      </c>
      <c r="I68" s="148">
        <v>0</v>
      </c>
      <c r="J68" s="149">
        <v>285135</v>
      </c>
      <c r="K68" s="148">
        <v>665315</v>
      </c>
      <c r="L68" s="148">
        <v>0</v>
      </c>
      <c r="M68" s="149">
        <f>+G68-J68</f>
        <v>665315</v>
      </c>
      <c r="N68" s="149">
        <f t="shared" si="76"/>
        <v>-665315</v>
      </c>
      <c r="O68" s="149">
        <f t="shared" si="77"/>
        <v>0</v>
      </c>
    </row>
    <row r="69" spans="1:15" ht="13.5">
      <c r="A69" s="74" t="s">
        <v>434</v>
      </c>
      <c r="B69" s="79"/>
      <c r="C69" s="80" t="s">
        <v>263</v>
      </c>
      <c r="D69" s="69">
        <f>+D70</f>
        <v>0</v>
      </c>
      <c r="E69" s="69">
        <f t="shared" ref="E69:O69" si="78">+E70</f>
        <v>0</v>
      </c>
      <c r="F69" s="69">
        <f t="shared" si="78"/>
        <v>1613338.5999999999</v>
      </c>
      <c r="G69" s="69">
        <f t="shared" si="78"/>
        <v>3596962.3</v>
      </c>
      <c r="H69" s="69">
        <f t="shared" si="78"/>
        <v>3596962.3</v>
      </c>
      <c r="I69" s="69">
        <f t="shared" si="78"/>
        <v>0</v>
      </c>
      <c r="J69" s="69">
        <f t="shared" si="78"/>
        <v>359696.23000000004</v>
      </c>
      <c r="K69" s="69">
        <f t="shared" si="78"/>
        <v>1079088.69</v>
      </c>
      <c r="L69" s="69">
        <f t="shared" si="78"/>
        <v>3237266.0700000003</v>
      </c>
      <c r="M69" s="69">
        <f t="shared" si="78"/>
        <v>3237266.07</v>
      </c>
      <c r="N69" s="69">
        <f t="shared" si="78"/>
        <v>2517873.61</v>
      </c>
      <c r="O69" s="69">
        <f t="shared" si="78"/>
        <v>-3237266.0700000003</v>
      </c>
    </row>
    <row r="70" spans="1:15" ht="13.5">
      <c r="A70" s="81" t="s">
        <v>264</v>
      </c>
      <c r="B70" s="81"/>
      <c r="C70" s="81" t="s">
        <v>265</v>
      </c>
      <c r="D70" s="70">
        <f>+D71</f>
        <v>0</v>
      </c>
      <c r="E70" s="70">
        <f t="shared" ref="E70:O70" si="79">+E71</f>
        <v>0</v>
      </c>
      <c r="F70" s="70">
        <f t="shared" si="79"/>
        <v>1613338.5999999999</v>
      </c>
      <c r="G70" s="70">
        <f t="shared" si="79"/>
        <v>3596962.3</v>
      </c>
      <c r="H70" s="70">
        <f t="shared" si="79"/>
        <v>3596962.3</v>
      </c>
      <c r="I70" s="70">
        <f t="shared" si="79"/>
        <v>0</v>
      </c>
      <c r="J70" s="70">
        <f t="shared" si="79"/>
        <v>359696.23000000004</v>
      </c>
      <c r="K70" s="70">
        <f t="shared" si="79"/>
        <v>1079088.69</v>
      </c>
      <c r="L70" s="70">
        <f t="shared" si="79"/>
        <v>3237266.0700000003</v>
      </c>
      <c r="M70" s="70">
        <f t="shared" si="79"/>
        <v>3237266.07</v>
      </c>
      <c r="N70" s="70">
        <f t="shared" si="79"/>
        <v>2517873.61</v>
      </c>
      <c r="O70" s="70">
        <f t="shared" si="79"/>
        <v>-3237266.0700000003</v>
      </c>
    </row>
    <row r="71" spans="1:15" ht="13.5">
      <c r="A71" s="71"/>
      <c r="B71" s="71">
        <v>31007</v>
      </c>
      <c r="C71" s="71" t="s">
        <v>443</v>
      </c>
      <c r="D71" s="78">
        <v>0</v>
      </c>
      <c r="E71" s="148">
        <v>0</v>
      </c>
      <c r="F71" s="82">
        <v>1613338.5999999999</v>
      </c>
      <c r="G71" s="149">
        <v>3596962.3</v>
      </c>
      <c r="H71" s="149">
        <v>3596962.3</v>
      </c>
      <c r="I71" s="149">
        <v>0</v>
      </c>
      <c r="J71" s="149">
        <v>359696.23000000004</v>
      </c>
      <c r="K71" s="149">
        <v>1079088.69</v>
      </c>
      <c r="L71" s="149">
        <v>3237266.0700000003</v>
      </c>
      <c r="M71" s="149">
        <f>+G71-J71</f>
        <v>3237266.07</v>
      </c>
      <c r="N71" s="149">
        <f t="shared" ref="N71" si="80">+H71-K71</f>
        <v>2517873.61</v>
      </c>
      <c r="O71" s="149">
        <f t="shared" ref="O71" si="81">+I71-L71</f>
        <v>-3237266.0700000003</v>
      </c>
    </row>
    <row r="72" spans="1:15" ht="27">
      <c r="A72" s="74"/>
      <c r="B72" s="79"/>
      <c r="C72" s="233" t="s">
        <v>528</v>
      </c>
      <c r="D72" s="69">
        <v>3733283.2</v>
      </c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</row>
    <row r="74" spans="1:15">
      <c r="D74" s="158"/>
    </row>
    <row r="76" spans="1:15">
      <c r="D76" s="158"/>
      <c r="E76" s="158"/>
      <c r="F76" s="158"/>
      <c r="G76" s="158"/>
      <c r="H76" s="158"/>
      <c r="I76" s="158"/>
      <c r="J76" s="158"/>
      <c r="K76" s="158"/>
      <c r="L76" s="158"/>
      <c r="M76" s="158"/>
      <c r="N76" s="158"/>
      <c r="O76" s="158"/>
    </row>
    <row r="80" spans="1:15">
      <c r="D80" s="158"/>
      <c r="E80" s="158"/>
      <c r="F80" s="158"/>
      <c r="G80" s="158"/>
      <c r="H80" s="158"/>
      <c r="I80" s="158"/>
      <c r="J80" s="158"/>
      <c r="K80" s="158"/>
      <c r="L80" s="158"/>
      <c r="M80" s="158"/>
      <c r="N80" s="158"/>
      <c r="O80" s="158"/>
    </row>
    <row r="82" spans="4:15">
      <c r="D82" s="158"/>
      <c r="E82" s="158"/>
      <c r="F82" s="158"/>
      <c r="G82" s="158"/>
      <c r="H82" s="158"/>
      <c r="I82" s="158"/>
      <c r="J82" s="158"/>
      <c r="K82" s="158"/>
      <c r="L82" s="158"/>
      <c r="M82" s="158"/>
      <c r="N82" s="158"/>
      <c r="O82" s="158"/>
    </row>
  </sheetData>
  <autoFilter ref="A8:I74"/>
  <mergeCells count="11">
    <mergeCell ref="J5:L5"/>
    <mergeCell ref="M5:O5"/>
    <mergeCell ref="A1:I1"/>
    <mergeCell ref="A2:I2"/>
    <mergeCell ref="F5:F6"/>
    <mergeCell ref="G5:I5"/>
    <mergeCell ref="D5:D6"/>
    <mergeCell ref="C5:C6"/>
    <mergeCell ref="B5:B6"/>
    <mergeCell ref="A5:A6"/>
    <mergeCell ref="E5:E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A16" sqref="A16"/>
    </sheetView>
  </sheetViews>
  <sheetFormatPr defaultColWidth="14.42578125" defaultRowHeight="15" customHeight="1"/>
  <cols>
    <col min="1" max="1" width="59.42578125" style="84" customWidth="1"/>
    <col min="2" max="4" width="8.140625" style="84" hidden="1" customWidth="1"/>
    <col min="5" max="6" width="8" style="84" hidden="1" customWidth="1"/>
    <col min="7" max="7" width="8.140625" style="84" hidden="1" customWidth="1"/>
    <col min="8" max="8" width="9.85546875" style="84" hidden="1" customWidth="1"/>
    <col min="9" max="9" width="8.140625" style="84" hidden="1" customWidth="1"/>
    <col min="10" max="11" width="11.85546875" style="84" hidden="1" customWidth="1"/>
    <col min="12" max="13" width="11.85546875" style="84" customWidth="1"/>
    <col min="14" max="14" width="13.85546875" style="84" customWidth="1"/>
    <col min="15" max="17" width="12.7109375" style="84" customWidth="1"/>
    <col min="18" max="18" width="10.42578125" style="84" customWidth="1"/>
    <col min="19" max="19" width="10.28515625" style="84" bestFit="1" customWidth="1"/>
    <col min="20" max="20" width="9.7109375" style="84" bestFit="1" customWidth="1"/>
    <col min="21" max="21" width="10.140625" style="84" bestFit="1" customWidth="1"/>
    <col min="22" max="22" width="11.42578125" style="84" customWidth="1"/>
    <col min="23" max="26" width="10.42578125" style="84" customWidth="1"/>
    <col min="27" max="16384" width="14.42578125" style="84"/>
  </cols>
  <sheetData>
    <row r="1" spans="1:26" ht="16.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83"/>
      <c r="M1" s="83"/>
      <c r="N1" s="8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thickBot="1">
      <c r="A2" s="275" t="s">
        <v>418</v>
      </c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  <c r="N2" s="277"/>
      <c r="O2" s="277"/>
      <c r="P2" s="277"/>
      <c r="Q2" s="277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>
      <c r="A3" s="3"/>
      <c r="B3" s="4">
        <v>2008</v>
      </c>
      <c r="C3" s="4">
        <v>2009</v>
      </c>
      <c r="D3" s="4">
        <v>2010</v>
      </c>
      <c r="E3" s="4">
        <v>2011</v>
      </c>
      <c r="F3" s="4">
        <v>2012</v>
      </c>
      <c r="G3" s="4">
        <v>2013</v>
      </c>
      <c r="H3" s="4">
        <v>2014</v>
      </c>
      <c r="I3" s="4">
        <v>2015</v>
      </c>
      <c r="J3" s="4">
        <v>2016</v>
      </c>
      <c r="K3" s="4">
        <v>2017</v>
      </c>
      <c r="L3" s="5">
        <v>2018</v>
      </c>
      <c r="M3" s="6">
        <v>2019</v>
      </c>
      <c r="N3" s="44">
        <v>2020</v>
      </c>
      <c r="O3" s="45">
        <v>2021</v>
      </c>
      <c r="P3" s="45">
        <v>2022</v>
      </c>
      <c r="Q3" s="46">
        <v>2023</v>
      </c>
      <c r="R3" s="7"/>
      <c r="S3" s="7"/>
      <c r="T3" s="7"/>
      <c r="U3" s="7"/>
      <c r="V3" s="7"/>
      <c r="W3" s="7"/>
      <c r="X3" s="7"/>
      <c r="Y3" s="7"/>
      <c r="Z3" s="7"/>
    </row>
    <row r="4" spans="1:26" ht="16.5" customHeight="1">
      <c r="A4" s="8" t="s">
        <v>419</v>
      </c>
      <c r="B4" s="9">
        <v>3805.2386820203451</v>
      </c>
      <c r="C4" s="9">
        <v>3350.3277399143203</v>
      </c>
      <c r="D4" s="9">
        <v>3690.0384834395768</v>
      </c>
      <c r="E4" s="9">
        <v>4028.8867043370665</v>
      </c>
      <c r="F4" s="9">
        <v>4266.4605000000001</v>
      </c>
      <c r="G4" s="9">
        <v>4555.6382000000012</v>
      </c>
      <c r="H4" s="9">
        <v>4828.626299999999</v>
      </c>
      <c r="I4" s="9">
        <v>5043.6332000000002</v>
      </c>
      <c r="J4" s="9">
        <v>5067.2935000000016</v>
      </c>
      <c r="K4" s="9">
        <v>5568.9014999999999</v>
      </c>
      <c r="L4" s="10">
        <v>6017.0352000000003</v>
      </c>
      <c r="M4" s="32">
        <v>6569</v>
      </c>
      <c r="N4" s="47">
        <v>6505.0509981008436</v>
      </c>
      <c r="O4" s="48">
        <v>7142.9646876402603</v>
      </c>
      <c r="P4" s="48">
        <v>7853.4975649391326</v>
      </c>
      <c r="Q4" s="49">
        <v>8582.4863534347605</v>
      </c>
      <c r="R4" s="7"/>
      <c r="S4" s="85"/>
      <c r="T4" s="85"/>
      <c r="U4" s="85"/>
      <c r="V4" s="85"/>
      <c r="W4" s="85"/>
      <c r="X4" s="7"/>
      <c r="Y4" s="7"/>
      <c r="Z4" s="7"/>
    </row>
    <row r="5" spans="1:26" ht="16.5" customHeight="1">
      <c r="A5" s="11" t="s">
        <v>420</v>
      </c>
      <c r="B5" s="12">
        <v>106.94765355191598</v>
      </c>
      <c r="C5" s="12">
        <v>85.850011361382897</v>
      </c>
      <c r="D5" s="12">
        <v>102.21510918940392</v>
      </c>
      <c r="E5" s="12">
        <v>104.65076222268712</v>
      </c>
      <c r="F5" s="12">
        <v>107.15905089792719</v>
      </c>
      <c r="G5" s="12">
        <v>103.25174727856967</v>
      </c>
      <c r="H5" s="12">
        <v>103.64420539146414</v>
      </c>
      <c r="I5" s="12">
        <v>103.23568465652437</v>
      </c>
      <c r="J5" s="12">
        <v>100.1557080683225</v>
      </c>
      <c r="K5" s="12">
        <v>107.5388635432307</v>
      </c>
      <c r="L5" s="13">
        <v>105.23667768096692</v>
      </c>
      <c r="M5" s="14">
        <v>107.6</v>
      </c>
      <c r="N5" s="50">
        <v>97.4</v>
      </c>
      <c r="O5" s="51">
        <v>107</v>
      </c>
      <c r="P5" s="51">
        <v>106.4</v>
      </c>
      <c r="Q5" s="52">
        <v>105.1</v>
      </c>
      <c r="R5" s="7"/>
      <c r="S5" s="86"/>
      <c r="T5" s="86"/>
      <c r="U5" s="86"/>
      <c r="V5" s="86"/>
      <c r="W5" s="85"/>
      <c r="X5" s="7"/>
      <c r="Y5" s="7"/>
      <c r="Z5" s="7"/>
    </row>
    <row r="6" spans="1:26" ht="16.5" customHeight="1">
      <c r="A6" s="11" t="s">
        <v>421</v>
      </c>
      <c r="B6" s="12">
        <v>105.94233571382571</v>
      </c>
      <c r="C6" s="12">
        <v>102.55693505205032</v>
      </c>
      <c r="D6" s="12">
        <v>107.75278537089387</v>
      </c>
      <c r="E6" s="12">
        <v>104.33061406133474</v>
      </c>
      <c r="F6" s="12">
        <v>98.822040238955324</v>
      </c>
      <c r="G6" s="12">
        <v>103.41513114287116</v>
      </c>
      <c r="H6" s="12">
        <v>102.26554644097766</v>
      </c>
      <c r="I6" s="12">
        <v>101.17892409794179</v>
      </c>
      <c r="J6" s="12">
        <v>100.31291692126386</v>
      </c>
      <c r="K6" s="12">
        <v>102.11372560990925</v>
      </c>
      <c r="L6" s="13">
        <v>102.54735446425789</v>
      </c>
      <c r="M6" s="14">
        <v>101.5</v>
      </c>
      <c r="N6" s="50">
        <v>101.7</v>
      </c>
      <c r="O6" s="51">
        <v>102.7</v>
      </c>
      <c r="P6" s="51">
        <v>103.4</v>
      </c>
      <c r="Q6" s="52">
        <v>104</v>
      </c>
      <c r="R6" s="7"/>
      <c r="S6" s="87"/>
      <c r="T6" s="87"/>
      <c r="U6" s="87"/>
      <c r="V6" s="85"/>
      <c r="W6" s="85"/>
      <c r="X6" s="7"/>
      <c r="Y6" s="7"/>
      <c r="Z6" s="7"/>
    </row>
    <row r="7" spans="1:26" ht="16.5" customHeight="1" thickBot="1">
      <c r="A7" s="15" t="s">
        <v>422</v>
      </c>
      <c r="B7" s="16"/>
      <c r="C7" s="17">
        <f t="shared" ref="C7:Q7" si="0">C4/B4*100-100</f>
        <v>-11.954859605928732</v>
      </c>
      <c r="D7" s="17">
        <f t="shared" si="0"/>
        <v>10.139627221483224</v>
      </c>
      <c r="E7" s="17">
        <f t="shared" si="0"/>
        <v>9.1827828467967834</v>
      </c>
      <c r="F7" s="17">
        <f t="shared" si="0"/>
        <v>5.8967603980322139</v>
      </c>
      <c r="G7" s="17">
        <f t="shared" si="0"/>
        <v>6.7779298554387424</v>
      </c>
      <c r="H7" s="17">
        <f t="shared" si="0"/>
        <v>5.9923129979899841</v>
      </c>
      <c r="I7" s="17">
        <f t="shared" si="0"/>
        <v>4.4527550206153137</v>
      </c>
      <c r="J7" s="17">
        <f t="shared" si="0"/>
        <v>0.46911222647993611</v>
      </c>
      <c r="K7" s="17">
        <f t="shared" si="0"/>
        <v>9.8989332273727229</v>
      </c>
      <c r="L7" s="17">
        <f t="shared" si="0"/>
        <v>8.0470753522934473</v>
      </c>
      <c r="M7" s="18">
        <f t="shared" si="0"/>
        <v>9.1733683060388387</v>
      </c>
      <c r="N7" s="53">
        <f>N4/M4*100-100</f>
        <v>-0.97349675596218788</v>
      </c>
      <c r="O7" s="54">
        <f t="shared" si="0"/>
        <v>9.8064364095785947</v>
      </c>
      <c r="P7" s="54">
        <f>P4/O4*100-100</f>
        <v>9.947310512794985</v>
      </c>
      <c r="Q7" s="55">
        <f t="shared" si="0"/>
        <v>9.2823456360399064</v>
      </c>
      <c r="R7" s="7"/>
      <c r="S7" s="7"/>
      <c r="T7" s="7"/>
      <c r="U7" s="7"/>
      <c r="V7" s="7"/>
      <c r="W7" s="7"/>
      <c r="X7" s="7"/>
      <c r="Y7" s="7"/>
      <c r="Z7" s="7"/>
    </row>
    <row r="8" spans="1:26" ht="16.5" customHeight="1">
      <c r="A8" s="1"/>
      <c r="B8" s="19"/>
      <c r="C8" s="19"/>
      <c r="D8" s="19"/>
      <c r="E8" s="19"/>
      <c r="F8" s="19"/>
      <c r="G8" s="19"/>
      <c r="H8" s="19"/>
      <c r="I8" s="19"/>
      <c r="J8" s="19"/>
      <c r="K8" s="2"/>
      <c r="L8" s="88"/>
      <c r="M8" s="20"/>
      <c r="N8" s="20"/>
      <c r="O8" s="20"/>
      <c r="P8" s="20"/>
      <c r="Q8" s="20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 thickBot="1">
      <c r="A9" s="21" t="s">
        <v>423</v>
      </c>
      <c r="B9" s="19"/>
      <c r="C9" s="19"/>
      <c r="D9" s="19"/>
      <c r="E9" s="19"/>
      <c r="F9" s="19"/>
      <c r="G9" s="19"/>
      <c r="H9" s="19"/>
      <c r="I9" s="19"/>
      <c r="J9" s="19"/>
      <c r="K9" s="20"/>
      <c r="L9" s="88"/>
      <c r="M9" s="20"/>
      <c r="N9" s="20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>
      <c r="A10" s="89" t="s">
        <v>424</v>
      </c>
      <c r="B10" s="90">
        <f t="shared" ref="B10:M10" si="1">+B24/B4*100</f>
        <v>20.638790609279869</v>
      </c>
      <c r="C10" s="90">
        <f t="shared" si="1"/>
        <v>20.594853838635071</v>
      </c>
      <c r="D10" s="90">
        <f t="shared" si="1"/>
        <v>21.149899399546989</v>
      </c>
      <c r="E10" s="90">
        <f t="shared" si="1"/>
        <v>21.863384500352673</v>
      </c>
      <c r="F10" s="90">
        <f t="shared" si="1"/>
        <v>22.177478143421698</v>
      </c>
      <c r="G10" s="90">
        <f t="shared" si="1"/>
        <v>23.517464671476763</v>
      </c>
      <c r="H10" s="90">
        <f t="shared" si="1"/>
        <v>23.707834561630921</v>
      </c>
      <c r="I10" s="90">
        <f t="shared" si="1"/>
        <v>23.152834026471229</v>
      </c>
      <c r="J10" s="90">
        <f t="shared" si="1"/>
        <v>23.111100018185244</v>
      </c>
      <c r="K10" s="90">
        <f t="shared" si="1"/>
        <v>22.226659348885946</v>
      </c>
      <c r="L10" s="91">
        <f t="shared" si="1"/>
        <v>22.298200796648153</v>
      </c>
      <c r="M10" s="92">
        <f t="shared" si="1"/>
        <v>23.831224834830262</v>
      </c>
      <c r="N10" s="93">
        <f>+N24/N$4*100</f>
        <v>22.884723574891606</v>
      </c>
      <c r="O10" s="56">
        <f>+O24/O$4*100</f>
        <v>23.37771401293028</v>
      </c>
      <c r="P10" s="56">
        <f>+P24/P$4*100</f>
        <v>24.013938951414584</v>
      </c>
      <c r="Q10" s="57">
        <f>+Q24/Q$4*100</f>
        <v>24.268768998792563</v>
      </c>
      <c r="R10" s="7"/>
      <c r="S10" s="7"/>
      <c r="T10" s="7"/>
      <c r="U10" s="7"/>
      <c r="V10" s="7"/>
      <c r="W10" s="7"/>
      <c r="X10" s="7"/>
      <c r="Y10" s="7"/>
      <c r="Z10" s="7"/>
    </row>
    <row r="11" spans="1:26" ht="16.5" customHeight="1">
      <c r="A11" s="94" t="s">
        <v>425</v>
      </c>
      <c r="B11" s="22">
        <f t="shared" ref="B11:M11" si="2">+B25/B4*100</f>
        <v>19.081464748145276</v>
      </c>
      <c r="C11" s="22">
        <f t="shared" si="2"/>
        <v>18.662743229311356</v>
      </c>
      <c r="D11" s="22">
        <f t="shared" si="2"/>
        <v>18.954678088968851</v>
      </c>
      <c r="E11" s="22">
        <f t="shared" si="2"/>
        <v>19.29589227818504</v>
      </c>
      <c r="F11" s="22">
        <f t="shared" si="2"/>
        <v>20.588058508942012</v>
      </c>
      <c r="G11" s="22">
        <f t="shared" si="2"/>
        <v>21.971266871813917</v>
      </c>
      <c r="H11" s="22">
        <f t="shared" si="2"/>
        <v>22.037704352962674</v>
      </c>
      <c r="I11" s="22">
        <f t="shared" si="2"/>
        <v>21.173006082202804</v>
      </c>
      <c r="J11" s="22">
        <f t="shared" si="2"/>
        <v>21.307017246978084</v>
      </c>
      <c r="K11" s="22">
        <f t="shared" si="2"/>
        <v>20.793838931789331</v>
      </c>
      <c r="L11" s="23">
        <f t="shared" si="2"/>
        <v>20.909320563240183</v>
      </c>
      <c r="M11" s="24">
        <f t="shared" si="2"/>
        <v>22.29106408890242</v>
      </c>
      <c r="N11" s="95">
        <f t="shared" ref="N11:Q12" si="3">+N25/N$4*100</f>
        <v>21.458798715469584</v>
      </c>
      <c r="O11" s="23">
        <f t="shared" si="3"/>
        <v>22.404169652718576</v>
      </c>
      <c r="P11" s="23">
        <f t="shared" si="3"/>
        <v>23.169981521394593</v>
      </c>
      <c r="Q11" s="58">
        <f t="shared" si="3"/>
        <v>23.618525377382721</v>
      </c>
      <c r="R11" s="25"/>
      <c r="S11" s="25"/>
      <c r="T11" s="25"/>
      <c r="U11" s="25"/>
      <c r="V11" s="25"/>
      <c r="W11" s="25"/>
      <c r="X11" s="25"/>
      <c r="Y11" s="25"/>
      <c r="Z11" s="25"/>
    </row>
    <row r="12" spans="1:26" ht="16.5" customHeight="1">
      <c r="A12" s="94" t="s">
        <v>426</v>
      </c>
      <c r="B12" s="26">
        <f t="shared" ref="B12:M12" si="4">+B26/B4*100</f>
        <v>1.5573258611345933</v>
      </c>
      <c r="C12" s="26">
        <f t="shared" si="4"/>
        <v>1.9321106093237137</v>
      </c>
      <c r="D12" s="26">
        <f t="shared" si="4"/>
        <v>2.1952213105781406</v>
      </c>
      <c r="E12" s="26">
        <f t="shared" si="4"/>
        <v>2.5674922221676333</v>
      </c>
      <c r="F12" s="26">
        <f t="shared" si="4"/>
        <v>1.5894196344796843</v>
      </c>
      <c r="G12" s="26">
        <f t="shared" si="4"/>
        <v>1.5461977996628467</v>
      </c>
      <c r="H12" s="26">
        <f t="shared" si="4"/>
        <v>1.6701302086682499</v>
      </c>
      <c r="I12" s="26">
        <f t="shared" si="4"/>
        <v>1.9798279442684266</v>
      </c>
      <c r="J12" s="26">
        <f t="shared" si="4"/>
        <v>1.8040827712071588</v>
      </c>
      <c r="K12" s="26">
        <f t="shared" si="4"/>
        <v>1.4328204170966157</v>
      </c>
      <c r="L12" s="27">
        <f t="shared" si="4"/>
        <v>1.3888802334079731</v>
      </c>
      <c r="M12" s="28">
        <f t="shared" si="4"/>
        <v>1.5401607459278428</v>
      </c>
      <c r="N12" s="96">
        <f t="shared" si="3"/>
        <v>1.4259248594220175</v>
      </c>
      <c r="O12" s="27">
        <f t="shared" si="3"/>
        <v>0.97354436021170154</v>
      </c>
      <c r="P12" s="27">
        <f t="shared" si="3"/>
        <v>0.84395743001999313</v>
      </c>
      <c r="Q12" s="59">
        <f t="shared" si="3"/>
        <v>0.65024362140984349</v>
      </c>
      <c r="R12" s="7"/>
      <c r="S12" s="7"/>
      <c r="T12" s="2"/>
      <c r="U12" s="2"/>
      <c r="V12" s="2"/>
      <c r="W12" s="2"/>
      <c r="X12" s="2"/>
      <c r="Y12" s="2"/>
      <c r="Z12" s="2"/>
    </row>
    <row r="13" spans="1:26" ht="16.5" customHeight="1">
      <c r="A13" s="94"/>
      <c r="B13" s="29"/>
      <c r="C13" s="29"/>
      <c r="D13" s="29"/>
      <c r="E13" s="29"/>
      <c r="F13" s="29"/>
      <c r="G13" s="29"/>
      <c r="H13" s="29"/>
      <c r="I13" s="29"/>
      <c r="J13" s="22"/>
      <c r="K13" s="22"/>
      <c r="L13" s="23"/>
      <c r="M13" s="24"/>
      <c r="N13" s="95"/>
      <c r="O13" s="23"/>
      <c r="P13" s="23"/>
      <c r="Q13" s="58"/>
      <c r="R13" s="7"/>
      <c r="S13" s="7"/>
      <c r="T13" s="2"/>
      <c r="U13" s="2"/>
      <c r="V13" s="2"/>
      <c r="W13" s="2"/>
      <c r="X13" s="2"/>
      <c r="Y13" s="2"/>
      <c r="Z13" s="2"/>
    </row>
    <row r="14" spans="1:26" ht="16.5" customHeight="1">
      <c r="A14" s="97" t="s">
        <v>427</v>
      </c>
      <c r="B14" s="30">
        <f t="shared" ref="B14:M14" si="5">B10-B19</f>
        <v>20.638790609279869</v>
      </c>
      <c r="C14" s="30">
        <f t="shared" si="5"/>
        <v>20.594853838635071</v>
      </c>
      <c r="D14" s="30">
        <f t="shared" si="5"/>
        <v>21.149899399546989</v>
      </c>
      <c r="E14" s="30">
        <f t="shared" si="5"/>
        <v>21.863384500352673</v>
      </c>
      <c r="F14" s="30">
        <f t="shared" si="5"/>
        <v>22.177478143421698</v>
      </c>
      <c r="G14" s="30">
        <f t="shared" si="5"/>
        <v>23.517464671476763</v>
      </c>
      <c r="H14" s="30">
        <f t="shared" si="5"/>
        <v>23.707834561630921</v>
      </c>
      <c r="I14" s="30">
        <f t="shared" si="5"/>
        <v>23.152834026471229</v>
      </c>
      <c r="J14" s="30">
        <f t="shared" si="5"/>
        <v>28.596396924709406</v>
      </c>
      <c r="K14" s="30">
        <f t="shared" si="5"/>
        <v>27.021527130619923</v>
      </c>
      <c r="L14" s="31">
        <f t="shared" si="5"/>
        <v>24.049768089772851</v>
      </c>
      <c r="M14" s="32">
        <f t="shared" si="5"/>
        <v>24.804945386664638</v>
      </c>
      <c r="N14" s="98">
        <f t="shared" ref="N14:Q19" si="6">+N28/N$4*100</f>
        <v>28.442479322597585</v>
      </c>
      <c r="O14" s="31">
        <f t="shared" si="6"/>
        <v>26.168602218736897</v>
      </c>
      <c r="P14" s="31">
        <f t="shared" si="6"/>
        <v>25.798971355429796</v>
      </c>
      <c r="Q14" s="60">
        <f t="shared" si="6"/>
        <v>26.116240935322299</v>
      </c>
      <c r="R14" s="25"/>
      <c r="S14" s="7"/>
      <c r="T14" s="7"/>
      <c r="U14" s="7"/>
      <c r="V14" s="7"/>
      <c r="W14" s="7"/>
      <c r="X14" s="7"/>
      <c r="Y14" s="7"/>
      <c r="Z14" s="7"/>
    </row>
    <row r="15" spans="1:26" ht="16.5" customHeight="1">
      <c r="A15" s="94" t="s">
        <v>428</v>
      </c>
      <c r="B15" s="29"/>
      <c r="C15" s="29"/>
      <c r="D15" s="29"/>
      <c r="E15" s="29"/>
      <c r="F15" s="29"/>
      <c r="G15" s="29"/>
      <c r="H15" s="29"/>
      <c r="I15" s="29"/>
      <c r="J15" s="22">
        <f t="shared" ref="J15:M18" si="7">J29/J$4*100</f>
        <v>25.295338420796025</v>
      </c>
      <c r="K15" s="22">
        <f t="shared" si="7"/>
        <v>22.759186512815859</v>
      </c>
      <c r="L15" s="23">
        <f t="shared" si="7"/>
        <v>21.588337472248792</v>
      </c>
      <c r="M15" s="24">
        <f t="shared" si="7"/>
        <v>21.877651055716242</v>
      </c>
      <c r="N15" s="95">
        <f t="shared" si="6"/>
        <v>25.026265152652734</v>
      </c>
      <c r="O15" s="23">
        <f t="shared" si="6"/>
        <v>22.829843467588905</v>
      </c>
      <c r="P15" s="23">
        <f t="shared" si="6"/>
        <v>21.648354369753982</v>
      </c>
      <c r="Q15" s="58">
        <f t="shared" si="6"/>
        <v>21.402841829377483</v>
      </c>
      <c r="R15" s="7"/>
      <c r="S15" s="7"/>
      <c r="T15" s="7"/>
      <c r="U15" s="7"/>
      <c r="V15" s="7"/>
      <c r="W15" s="7"/>
      <c r="X15" s="7"/>
      <c r="Y15" s="2"/>
      <c r="Z15" s="2"/>
    </row>
    <row r="16" spans="1:26" ht="16.5" customHeight="1">
      <c r="A16" s="94" t="s">
        <v>429</v>
      </c>
      <c r="B16" s="29"/>
      <c r="C16" s="29"/>
      <c r="D16" s="29"/>
      <c r="E16" s="29"/>
      <c r="F16" s="29"/>
      <c r="G16" s="29"/>
      <c r="H16" s="29"/>
      <c r="I16" s="29"/>
      <c r="J16" s="22"/>
      <c r="K16" s="22">
        <f t="shared" si="7"/>
        <v>20.566468589900541</v>
      </c>
      <c r="L16" s="23">
        <f t="shared" si="7"/>
        <v>19.277982049365441</v>
      </c>
      <c r="M16" s="24">
        <f t="shared" si="7"/>
        <v>19.479223526411936</v>
      </c>
      <c r="N16" s="99">
        <f t="shared" si="6"/>
        <v>22.42552040092944</v>
      </c>
      <c r="O16" s="22">
        <f t="shared" si="6"/>
        <v>20.229404346326969</v>
      </c>
      <c r="P16" s="22">
        <f t="shared" si="6"/>
        <v>18.953781340216509</v>
      </c>
      <c r="Q16" s="61">
        <f t="shared" si="6"/>
        <v>18.643084898817218</v>
      </c>
      <c r="R16" s="7"/>
      <c r="S16" s="7"/>
      <c r="T16" s="2"/>
      <c r="U16" s="2"/>
      <c r="V16" s="2"/>
      <c r="W16" s="2"/>
      <c r="X16" s="2"/>
      <c r="Y16" s="2"/>
      <c r="Z16" s="2"/>
    </row>
    <row r="17" spans="1:26" ht="16.5" customHeight="1">
      <c r="A17" s="94" t="s">
        <v>430</v>
      </c>
      <c r="B17" s="29"/>
      <c r="C17" s="29"/>
      <c r="D17" s="29"/>
      <c r="E17" s="29"/>
      <c r="F17" s="29"/>
      <c r="G17" s="29"/>
      <c r="H17" s="29"/>
      <c r="I17" s="29"/>
      <c r="J17" s="22"/>
      <c r="K17" s="26">
        <f t="shared" si="7"/>
        <v>2.192717922915318</v>
      </c>
      <c r="L17" s="27">
        <f t="shared" si="7"/>
        <v>2.3103554228833492</v>
      </c>
      <c r="M17" s="28">
        <f t="shared" si="7"/>
        <v>2.3984275293043078</v>
      </c>
      <c r="N17" s="100">
        <f t="shared" si="6"/>
        <v>2.5629808160132033</v>
      </c>
      <c r="O17" s="26">
        <f t="shared" si="6"/>
        <v>2.6004391212619389</v>
      </c>
      <c r="P17" s="26">
        <f t="shared" si="6"/>
        <v>2.6945730295374721</v>
      </c>
      <c r="Q17" s="62">
        <f t="shared" si="6"/>
        <v>2.7597569305602678</v>
      </c>
      <c r="R17" s="7"/>
      <c r="S17" s="7"/>
      <c r="T17" s="7"/>
      <c r="U17" s="7"/>
      <c r="V17" s="7"/>
      <c r="W17" s="7"/>
      <c r="X17" s="7"/>
      <c r="Y17" s="2"/>
      <c r="Z17" s="2"/>
    </row>
    <row r="18" spans="1:26" ht="16.5" customHeight="1">
      <c r="A18" s="101" t="s">
        <v>431</v>
      </c>
      <c r="B18" s="33"/>
      <c r="C18" s="33"/>
      <c r="D18" s="33"/>
      <c r="E18" s="33"/>
      <c r="F18" s="33"/>
      <c r="G18" s="33"/>
      <c r="H18" s="33"/>
      <c r="I18" s="33"/>
      <c r="J18" s="23">
        <v>3.2928894010285239</v>
      </c>
      <c r="K18" s="23">
        <v>4.2766603956121516</v>
      </c>
      <c r="L18" s="23">
        <f t="shared" si="7"/>
        <v>2.461430617524059</v>
      </c>
      <c r="M18" s="24">
        <f t="shared" si="7"/>
        <v>2.9272943309483943</v>
      </c>
      <c r="N18" s="99">
        <f t="shared" si="6"/>
        <v>3.4162141699448534</v>
      </c>
      <c r="O18" s="22">
        <f t="shared" si="6"/>
        <v>3.3387587511479917</v>
      </c>
      <c r="P18" s="22">
        <f t="shared" si="6"/>
        <v>4.1506169856758124</v>
      </c>
      <c r="Q18" s="61">
        <f t="shared" si="6"/>
        <v>4.713399105944819</v>
      </c>
      <c r="R18" s="7"/>
      <c r="S18" s="7"/>
      <c r="T18" s="2"/>
      <c r="U18" s="2"/>
      <c r="V18" s="2"/>
      <c r="W18" s="2"/>
      <c r="X18" s="2"/>
      <c r="Y18" s="83"/>
      <c r="Z18" s="83"/>
    </row>
    <row r="19" spans="1:26" ht="25.5" customHeight="1" thickBot="1">
      <c r="A19" s="102" t="s">
        <v>432</v>
      </c>
      <c r="B19" s="103"/>
      <c r="C19" s="103"/>
      <c r="D19" s="103"/>
      <c r="E19" s="103"/>
      <c r="F19" s="103"/>
      <c r="G19" s="103"/>
      <c r="H19" s="103"/>
      <c r="I19" s="103"/>
      <c r="J19" s="17">
        <f>+J33/J4*100</f>
        <v>-5.4852969065241624</v>
      </c>
      <c r="K19" s="17">
        <f>+K33/K4*100</f>
        <v>-4.794867781733978</v>
      </c>
      <c r="L19" s="104">
        <f>+L33/L4*100</f>
        <v>-1.7515672931246962</v>
      </c>
      <c r="M19" s="105">
        <f>+M33/M4*100</f>
        <v>-0.97372055183437434</v>
      </c>
      <c r="N19" s="106">
        <f t="shared" si="6"/>
        <v>-5.5577557477059809</v>
      </c>
      <c r="O19" s="107">
        <f t="shared" si="6"/>
        <v>-2.7908882058066196</v>
      </c>
      <c r="P19" s="107">
        <f t="shared" si="6"/>
        <v>-1.7850324040152084</v>
      </c>
      <c r="Q19" s="108">
        <f t="shared" si="6"/>
        <v>-1.8474719365297372</v>
      </c>
      <c r="R19" s="7"/>
      <c r="S19" s="7"/>
      <c r="T19" s="7"/>
      <c r="U19" s="7"/>
      <c r="V19" s="7"/>
      <c r="W19" s="7"/>
      <c r="X19" s="7"/>
      <c r="Y19" s="7"/>
      <c r="Z19" s="7"/>
    </row>
    <row r="20" spans="1:26" ht="25.5" customHeight="1" thickBot="1">
      <c r="A20" s="109" t="s">
        <v>450</v>
      </c>
      <c r="B20" s="110"/>
      <c r="C20" s="110"/>
      <c r="D20" s="110"/>
      <c r="E20" s="110"/>
      <c r="F20" s="110"/>
      <c r="G20" s="110"/>
      <c r="H20" s="110"/>
      <c r="I20" s="110"/>
      <c r="J20" s="110"/>
      <c r="K20" s="110"/>
      <c r="L20" s="111">
        <f>+L34/L4*100</f>
        <v>51.235639506393618</v>
      </c>
      <c r="M20" s="112">
        <f>+M34/M4*100</f>
        <v>49.911367944465162</v>
      </c>
      <c r="N20" s="113"/>
      <c r="O20" s="114"/>
      <c r="P20" s="114"/>
      <c r="Q20" s="115"/>
      <c r="R20" s="7"/>
      <c r="S20" s="7"/>
      <c r="T20" s="7"/>
      <c r="U20" s="7"/>
      <c r="V20" s="7"/>
      <c r="W20" s="7"/>
      <c r="X20" s="7"/>
      <c r="Y20" s="7"/>
      <c r="Z20" s="7"/>
    </row>
    <row r="21" spans="1:26" ht="16.5" customHeight="1" thickBot="1">
      <c r="A21" s="1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16"/>
      <c r="M21" s="116"/>
      <c r="N21" s="19"/>
      <c r="O21" s="19"/>
      <c r="P21" s="19"/>
      <c r="Q21" s="19"/>
      <c r="R21" s="7"/>
      <c r="S21" s="7"/>
      <c r="T21" s="2"/>
      <c r="U21" s="2"/>
      <c r="V21" s="2"/>
      <c r="W21" s="2"/>
      <c r="X21" s="2"/>
      <c r="Y21" s="2"/>
      <c r="Z21" s="2"/>
    </row>
    <row r="22" spans="1:26" ht="16.5" customHeight="1">
      <c r="A22" s="117"/>
      <c r="B22" s="118">
        <v>2008</v>
      </c>
      <c r="C22" s="118">
        <v>2009</v>
      </c>
      <c r="D22" s="118">
        <v>2010</v>
      </c>
      <c r="E22" s="118">
        <v>2011</v>
      </c>
      <c r="F22" s="118">
        <v>2012</v>
      </c>
      <c r="G22" s="118">
        <v>2013</v>
      </c>
      <c r="H22" s="118">
        <v>2014</v>
      </c>
      <c r="I22" s="118">
        <v>2015</v>
      </c>
      <c r="J22" s="118">
        <v>2016</v>
      </c>
      <c r="K22" s="118">
        <v>2017</v>
      </c>
      <c r="L22" s="119">
        <v>2018</v>
      </c>
      <c r="M22" s="120">
        <v>2019</v>
      </c>
      <c r="N22" s="121">
        <v>2020</v>
      </c>
      <c r="O22" s="63">
        <v>2021</v>
      </c>
      <c r="P22" s="63">
        <v>2022</v>
      </c>
      <c r="Q22" s="64">
        <v>2023</v>
      </c>
      <c r="R22" s="7"/>
      <c r="S22" s="7"/>
      <c r="T22" s="7"/>
      <c r="U22" s="7"/>
      <c r="V22" s="7"/>
      <c r="W22" s="7"/>
      <c r="X22" s="7"/>
      <c r="Y22" s="7"/>
      <c r="Z22" s="7"/>
    </row>
    <row r="23" spans="1:26" ht="16.5" customHeight="1">
      <c r="A23" s="122" t="s">
        <v>433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33"/>
      <c r="M23" s="34"/>
      <c r="N23" s="123"/>
      <c r="O23" s="35"/>
      <c r="P23" s="35"/>
      <c r="Q23" s="65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97" t="s">
        <v>424</v>
      </c>
      <c r="B24" s="9">
        <v>785.35524376550006</v>
      </c>
      <c r="C24" s="9">
        <v>689.99510115060002</v>
      </c>
      <c r="D24" s="9">
        <v>780.43942705203995</v>
      </c>
      <c r="E24" s="9">
        <v>880.85099125279976</v>
      </c>
      <c r="F24" s="9">
        <v>946.19334488522009</v>
      </c>
      <c r="G24" s="9">
        <v>1071.3706042453002</v>
      </c>
      <c r="H24" s="9">
        <v>1144.7627348034002</v>
      </c>
      <c r="I24" s="9">
        <v>1167.7440236999998</v>
      </c>
      <c r="J24" s="9">
        <v>1171.1072690000001</v>
      </c>
      <c r="K24" s="9">
        <v>1237.7807658799998</v>
      </c>
      <c r="L24" s="9">
        <v>1341.690590901</v>
      </c>
      <c r="M24" s="124">
        <v>1565.4731594</v>
      </c>
      <c r="N24" s="125">
        <v>1488.6629393211053</v>
      </c>
      <c r="O24" s="30">
        <v>1669.8618567211386</v>
      </c>
      <c r="P24" s="30">
        <v>1885.9341107953144</v>
      </c>
      <c r="Q24" s="43">
        <v>2082.8637874679775</v>
      </c>
      <c r="R24" s="7"/>
      <c r="S24" s="7"/>
      <c r="T24" s="7"/>
      <c r="U24" s="7"/>
      <c r="V24" s="7"/>
      <c r="W24" s="7"/>
      <c r="X24" s="7"/>
      <c r="Y24" s="7"/>
      <c r="Z24" s="7"/>
    </row>
    <row r="25" spans="1:26" ht="16.5" customHeight="1">
      <c r="A25" s="94" t="s">
        <v>425</v>
      </c>
      <c r="B25" s="36">
        <v>726.09527769250008</v>
      </c>
      <c r="C25" s="36">
        <v>625.26306344060004</v>
      </c>
      <c r="D25" s="36">
        <v>699.43491589503992</v>
      </c>
      <c r="E25" s="36">
        <v>777.40963847899968</v>
      </c>
      <c r="F25" s="36">
        <v>878.38138400089997</v>
      </c>
      <c r="G25" s="36">
        <v>1000.9314266363001</v>
      </c>
      <c r="H25" s="36">
        <v>1064.1183883034003</v>
      </c>
      <c r="I25" s="36">
        <v>1067.8887642</v>
      </c>
      <c r="J25" s="22">
        <v>1079.6890999999998</v>
      </c>
      <c r="K25" s="22">
        <v>1157.9884081800001</v>
      </c>
      <c r="L25" s="23">
        <v>1258.121178371</v>
      </c>
      <c r="M25" s="24">
        <v>1464.3</v>
      </c>
      <c r="N25" s="99">
        <v>1395.9058000211053</v>
      </c>
      <c r="O25" s="22">
        <v>1600.3219268527034</v>
      </c>
      <c r="P25" s="22">
        <v>1819.6539345795713</v>
      </c>
      <c r="Q25" s="61">
        <v>2027.0567173963977</v>
      </c>
      <c r="R25" s="2"/>
      <c r="S25" s="7"/>
      <c r="T25" s="7"/>
      <c r="U25" s="7"/>
      <c r="V25" s="7"/>
      <c r="W25" s="2"/>
      <c r="X25" s="2"/>
      <c r="Y25" s="2"/>
      <c r="Z25" s="2"/>
    </row>
    <row r="26" spans="1:26" ht="16.5" customHeight="1">
      <c r="A26" s="94" t="s">
        <v>426</v>
      </c>
      <c r="B26" s="36">
        <f t="shared" ref="B26:L26" si="8">+B24-B25</f>
        <v>59.259966072999987</v>
      </c>
      <c r="C26" s="36">
        <f t="shared" si="8"/>
        <v>64.732037709999986</v>
      </c>
      <c r="D26" s="36">
        <f t="shared" si="8"/>
        <v>81.004511157000024</v>
      </c>
      <c r="E26" s="36">
        <f t="shared" si="8"/>
        <v>103.44135277380008</v>
      </c>
      <c r="F26" s="36">
        <f t="shared" si="8"/>
        <v>67.811960884320115</v>
      </c>
      <c r="G26" s="36">
        <f t="shared" si="8"/>
        <v>70.439177609000126</v>
      </c>
      <c r="H26" s="36">
        <f t="shared" si="8"/>
        <v>80.644346499999983</v>
      </c>
      <c r="I26" s="36">
        <f t="shared" si="8"/>
        <v>99.855259499999875</v>
      </c>
      <c r="J26" s="36">
        <f t="shared" si="8"/>
        <v>91.418169000000262</v>
      </c>
      <c r="K26" s="36">
        <f t="shared" si="8"/>
        <v>79.792357699999684</v>
      </c>
      <c r="L26" s="37">
        <f t="shared" si="8"/>
        <v>83.569412529999909</v>
      </c>
      <c r="M26" s="38">
        <v>101.1731594</v>
      </c>
      <c r="N26" s="99">
        <v>92.757139300000006</v>
      </c>
      <c r="O26" s="22">
        <f>O24-O25</f>
        <v>69.539929868435138</v>
      </c>
      <c r="P26" s="22">
        <f>P24-P25</f>
        <v>66.28017621574304</v>
      </c>
      <c r="Q26" s="61">
        <f>Q24-Q25</f>
        <v>55.807070071579801</v>
      </c>
      <c r="R26" s="2"/>
      <c r="S26" s="7"/>
      <c r="T26" s="7"/>
      <c r="U26" s="7"/>
      <c r="V26" s="7"/>
      <c r="W26" s="2"/>
      <c r="X26" s="2"/>
      <c r="Y26" s="2"/>
      <c r="Z26" s="2"/>
    </row>
    <row r="27" spans="1:26" ht="16.5" customHeight="1">
      <c r="A27" s="94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7"/>
      <c r="M27" s="38"/>
      <c r="N27" s="99"/>
      <c r="O27" s="26"/>
      <c r="P27" s="26"/>
      <c r="Q27" s="6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97" t="s">
        <v>427</v>
      </c>
      <c r="B28" s="9"/>
      <c r="C28" s="9"/>
      <c r="D28" s="9"/>
      <c r="E28" s="9"/>
      <c r="F28" s="9"/>
      <c r="G28" s="9"/>
      <c r="H28" s="9"/>
      <c r="I28" s="9"/>
      <c r="J28" s="30">
        <v>1449.0633626000001</v>
      </c>
      <c r="K28" s="30">
        <v>1504.8022297</v>
      </c>
      <c r="L28" s="31">
        <v>1447.0830114800001</v>
      </c>
      <c r="M28" s="32">
        <v>1629.43686245</v>
      </c>
      <c r="N28" s="125">
        <f>N29+N32</f>
        <v>1850.1977850592602</v>
      </c>
      <c r="O28" s="30">
        <f>O29+O32</f>
        <v>1869.2140157334222</v>
      </c>
      <c r="P28" s="30">
        <f>P29+P32</f>
        <v>2026.1215871780232</v>
      </c>
      <c r="Q28" s="43">
        <f>Q29+Q32</f>
        <v>2241.4228143041792</v>
      </c>
      <c r="R28" s="7"/>
      <c r="S28" s="83"/>
      <c r="T28" s="83"/>
      <c r="U28" s="83"/>
      <c r="V28" s="83"/>
      <c r="W28" s="7"/>
      <c r="X28" s="7"/>
      <c r="Y28" s="7"/>
      <c r="Z28" s="7"/>
    </row>
    <row r="29" spans="1:26" ht="16.5" customHeight="1">
      <c r="A29" s="94" t="s">
        <v>428</v>
      </c>
      <c r="B29" s="36"/>
      <c r="C29" s="36"/>
      <c r="D29" s="36"/>
      <c r="E29" s="36"/>
      <c r="F29" s="36"/>
      <c r="G29" s="36"/>
      <c r="H29" s="36"/>
      <c r="I29" s="36"/>
      <c r="J29" s="22">
        <v>1281.7890396</v>
      </c>
      <c r="K29" s="22">
        <v>1267.4366791</v>
      </c>
      <c r="L29" s="23">
        <v>1298.9778648000001</v>
      </c>
      <c r="M29" s="24">
        <v>1437.1428978500001</v>
      </c>
      <c r="N29" s="99">
        <v>1627.9713111000001</v>
      </c>
      <c r="O29" s="126">
        <f>O30+O31</f>
        <v>1630.7276571334223</v>
      </c>
      <c r="P29" s="26">
        <f>+P30+P31</f>
        <v>1700.1529832780232</v>
      </c>
      <c r="Q29" s="62">
        <f>+Q30+Q31</f>
        <v>1836.8959792535493</v>
      </c>
      <c r="R29" s="2"/>
      <c r="S29" s="7"/>
      <c r="T29" s="7"/>
      <c r="U29" s="7"/>
      <c r="V29" s="7"/>
      <c r="W29" s="2"/>
      <c r="X29" s="2"/>
      <c r="Y29" s="2"/>
      <c r="Z29" s="2"/>
    </row>
    <row r="30" spans="1:26" ht="16.5" customHeight="1">
      <c r="A30" s="94" t="s">
        <v>429</v>
      </c>
      <c r="B30" s="36"/>
      <c r="C30" s="36"/>
      <c r="D30" s="36"/>
      <c r="E30" s="36"/>
      <c r="F30" s="36"/>
      <c r="G30" s="36"/>
      <c r="H30" s="36"/>
      <c r="I30" s="36"/>
      <c r="J30" s="22">
        <f>(J29-J31)</f>
        <v>1183.5128216000001</v>
      </c>
      <c r="K30" s="22">
        <f>(K29-K31)</f>
        <v>1145.3263778</v>
      </c>
      <c r="L30" s="22">
        <f>(L29-L31)</f>
        <v>1159.9629657600001</v>
      </c>
      <c r="M30" s="66">
        <v>1279.59019345</v>
      </c>
      <c r="N30" s="100">
        <v>1458.791538669969</v>
      </c>
      <c r="O30" s="127">
        <v>1444.9792089780995</v>
      </c>
      <c r="P30" s="22">
        <v>1488.5347560177911</v>
      </c>
      <c r="Q30" s="61">
        <v>1600.0402173002442</v>
      </c>
      <c r="R30" s="2"/>
      <c r="S30" s="7"/>
      <c r="T30" s="7"/>
      <c r="U30" s="7"/>
      <c r="V30" s="7"/>
      <c r="W30" s="2"/>
      <c r="X30" s="2"/>
      <c r="Y30" s="2"/>
      <c r="Z30" s="2"/>
    </row>
    <row r="31" spans="1:26" ht="16.5" customHeight="1">
      <c r="A31" s="94" t="s">
        <v>430</v>
      </c>
      <c r="B31" s="36"/>
      <c r="C31" s="36"/>
      <c r="D31" s="36"/>
      <c r="E31" s="36"/>
      <c r="F31" s="36"/>
      <c r="G31" s="36"/>
      <c r="H31" s="36"/>
      <c r="I31" s="36">
        <v>74.083378858828141</v>
      </c>
      <c r="J31" s="22">
        <v>98.276218</v>
      </c>
      <c r="K31" s="26">
        <v>122.11030129999999</v>
      </c>
      <c r="L31" s="27">
        <v>139.01489903999999</v>
      </c>
      <c r="M31" s="28">
        <v>157.55270439999998</v>
      </c>
      <c r="N31" s="100">
        <v>166.72320915320003</v>
      </c>
      <c r="O31" s="26">
        <f>185.498448155323+0.25</f>
        <v>185.74844815532299</v>
      </c>
      <c r="P31" s="26">
        <f>211.218227260232+0.4</f>
        <v>211.618227260232</v>
      </c>
      <c r="Q31" s="62">
        <f>236.565761953305+0.29</f>
        <v>236.85576195330501</v>
      </c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>
      <c r="A32" s="128" t="s">
        <v>431</v>
      </c>
      <c r="B32" s="37"/>
      <c r="C32" s="37"/>
      <c r="D32" s="37"/>
      <c r="E32" s="37"/>
      <c r="F32" s="37"/>
      <c r="G32" s="37"/>
      <c r="H32" s="37"/>
      <c r="I32" s="37"/>
      <c r="J32" s="23">
        <v>167.27432300000001</v>
      </c>
      <c r="K32" s="23">
        <v>237.36555059999998</v>
      </c>
      <c r="L32" s="27">
        <v>148.10514668000002</v>
      </c>
      <c r="M32" s="28">
        <v>192.29396460000001</v>
      </c>
      <c r="N32" s="100">
        <v>222.22647395926015</v>
      </c>
      <c r="O32" s="26">
        <v>238.48635859999999</v>
      </c>
      <c r="P32" s="26">
        <v>325.96860389999995</v>
      </c>
      <c r="Q32" s="62">
        <v>404.5268350506301</v>
      </c>
      <c r="R32" s="83"/>
      <c r="S32" s="83"/>
      <c r="T32" s="83"/>
      <c r="U32" s="83"/>
      <c r="V32" s="83"/>
      <c r="W32" s="83"/>
      <c r="X32" s="83"/>
      <c r="Y32" s="83"/>
      <c r="Z32" s="83"/>
    </row>
    <row r="33" spans="1:26" ht="23.25" customHeight="1" thickBot="1">
      <c r="A33" s="129" t="s">
        <v>432</v>
      </c>
      <c r="B33" s="130"/>
      <c r="C33" s="130"/>
      <c r="D33" s="130"/>
      <c r="E33" s="130"/>
      <c r="F33" s="130"/>
      <c r="G33" s="130"/>
      <c r="H33" s="130"/>
      <c r="I33" s="130"/>
      <c r="J33" s="131">
        <f t="shared" ref="J33:Q33" si="9">+J24-J28</f>
        <v>-277.95609360000003</v>
      </c>
      <c r="K33" s="131">
        <f t="shared" si="9"/>
        <v>-267.02146382000024</v>
      </c>
      <c r="L33" s="131">
        <f t="shared" si="9"/>
        <v>-105.39242057900015</v>
      </c>
      <c r="M33" s="132">
        <f t="shared" si="9"/>
        <v>-63.963703050000049</v>
      </c>
      <c r="N33" s="106">
        <f t="shared" si="9"/>
        <v>-361.5348457381549</v>
      </c>
      <c r="O33" s="131">
        <f t="shared" si="9"/>
        <v>-199.35215901228366</v>
      </c>
      <c r="P33" s="131">
        <f t="shared" si="9"/>
        <v>-140.18747638270884</v>
      </c>
      <c r="Q33" s="108">
        <f t="shared" si="9"/>
        <v>-158.55902683620161</v>
      </c>
      <c r="R33" s="7"/>
      <c r="S33" s="7"/>
      <c r="T33" s="7"/>
      <c r="U33" s="7"/>
      <c r="V33" s="7"/>
      <c r="W33" s="7"/>
      <c r="X33" s="7"/>
      <c r="Y33" s="7"/>
      <c r="Z33" s="7"/>
    </row>
    <row r="34" spans="1:26" ht="16.5" customHeight="1" thickBot="1">
      <c r="A34" s="109" t="s">
        <v>450</v>
      </c>
      <c r="B34" s="110"/>
      <c r="C34" s="110"/>
      <c r="D34" s="110"/>
      <c r="E34" s="110"/>
      <c r="F34" s="110"/>
      <c r="G34" s="110"/>
      <c r="H34" s="110"/>
      <c r="I34" s="110"/>
      <c r="J34" s="110">
        <v>2631.3899476206398</v>
      </c>
      <c r="K34" s="110">
        <v>2988.3796278717332</v>
      </c>
      <c r="L34" s="133">
        <v>3082.8664640448101</v>
      </c>
      <c r="M34" s="134">
        <v>3278.6777602719167</v>
      </c>
      <c r="N34" s="135"/>
      <c r="O34" s="136"/>
      <c r="P34" s="136"/>
      <c r="Q34" s="137"/>
      <c r="R34" s="7"/>
      <c r="S34" s="7"/>
      <c r="T34" s="7"/>
      <c r="U34" s="7"/>
      <c r="V34" s="7"/>
      <c r="W34" s="7"/>
      <c r="X34" s="7"/>
      <c r="Y34" s="7"/>
      <c r="Z34" s="7"/>
    </row>
    <row r="35" spans="1:26" ht="16.5" customHeight="1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83"/>
      <c r="M35" s="2"/>
      <c r="N35" s="2"/>
      <c r="O35" s="2"/>
      <c r="P35" s="2"/>
      <c r="Q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83"/>
      <c r="M36" s="83"/>
      <c r="N36" s="138"/>
      <c r="O36" s="138"/>
      <c r="P36" s="138"/>
      <c r="Q36" s="138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83"/>
      <c r="M37" s="139"/>
      <c r="N37" s="139"/>
      <c r="O37" s="139"/>
      <c r="P37" s="139"/>
      <c r="Q37" s="139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83"/>
      <c r="M38" s="83"/>
      <c r="N38" s="140"/>
      <c r="O38" s="140"/>
      <c r="P38" s="140"/>
      <c r="Q38" s="140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83"/>
      <c r="M39" s="83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83"/>
      <c r="M40" s="83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83"/>
      <c r="M41" s="83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83"/>
      <c r="M42" s="83"/>
      <c r="N42" s="83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83"/>
      <c r="M43" s="83"/>
      <c r="N43" s="83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83"/>
      <c r="M44" s="83"/>
      <c r="N44" s="83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83"/>
      <c r="M45" s="83"/>
      <c r="N45" s="83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83"/>
      <c r="M46" s="83"/>
      <c r="N46" s="83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83"/>
      <c r="M47" s="83"/>
      <c r="N47" s="83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83"/>
      <c r="M48" s="83"/>
      <c r="N48" s="83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83"/>
      <c r="M49" s="83"/>
      <c r="N49" s="83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83"/>
      <c r="M50" s="83"/>
      <c r="N50" s="83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83"/>
      <c r="M51" s="83"/>
      <c r="N51" s="83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83"/>
      <c r="M52" s="83"/>
      <c r="N52" s="83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83"/>
      <c r="M53" s="83"/>
      <c r="N53" s="83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83"/>
      <c r="M54" s="83"/>
      <c r="N54" s="83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83"/>
      <c r="M55" s="83"/>
      <c r="N55" s="83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83"/>
      <c r="M56" s="83"/>
      <c r="N56" s="83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83"/>
      <c r="M57" s="83"/>
      <c r="N57" s="83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83"/>
      <c r="M58" s="83"/>
      <c r="N58" s="83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83"/>
      <c r="M59" s="83"/>
      <c r="N59" s="83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83"/>
      <c r="M60" s="83"/>
      <c r="N60" s="83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83"/>
      <c r="M61" s="83"/>
      <c r="N61" s="83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83"/>
      <c r="M62" s="83"/>
      <c r="N62" s="83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83"/>
      <c r="M63" s="83"/>
      <c r="N63" s="83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83"/>
      <c r="M64" s="83"/>
      <c r="N64" s="83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83"/>
      <c r="M65" s="83"/>
      <c r="N65" s="83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83"/>
      <c r="M66" s="83"/>
      <c r="N66" s="83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83"/>
      <c r="M67" s="83"/>
      <c r="N67" s="83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83"/>
      <c r="M68" s="83"/>
      <c r="N68" s="83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83"/>
      <c r="M69" s="83"/>
      <c r="N69" s="83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83"/>
      <c r="M70" s="83"/>
      <c r="N70" s="83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83"/>
      <c r="M71" s="83"/>
      <c r="N71" s="83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83"/>
      <c r="M72" s="83"/>
      <c r="N72" s="83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83"/>
      <c r="M73" s="83"/>
      <c r="N73" s="83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83"/>
      <c r="M74" s="83"/>
      <c r="N74" s="83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83"/>
      <c r="M75" s="83"/>
      <c r="N75" s="83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83"/>
      <c r="M76" s="83"/>
      <c r="N76" s="83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83"/>
      <c r="M77" s="83"/>
      <c r="N77" s="83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83"/>
      <c r="M78" s="83"/>
      <c r="N78" s="83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83"/>
      <c r="M79" s="83"/>
      <c r="N79" s="83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83"/>
      <c r="M80" s="83"/>
      <c r="N80" s="83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83"/>
      <c r="M81" s="83"/>
      <c r="N81" s="83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83"/>
      <c r="M82" s="83"/>
      <c r="N82" s="83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83"/>
      <c r="M83" s="83"/>
      <c r="N83" s="83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83"/>
      <c r="M84" s="83"/>
      <c r="N84" s="83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83"/>
      <c r="M85" s="83"/>
      <c r="N85" s="83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83"/>
      <c r="M86" s="83"/>
      <c r="N86" s="83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83"/>
      <c r="M87" s="83"/>
      <c r="N87" s="83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83"/>
      <c r="M88" s="83"/>
      <c r="N88" s="83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83"/>
      <c r="M89" s="83"/>
      <c r="N89" s="83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83"/>
      <c r="M90" s="83"/>
      <c r="N90" s="83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83"/>
      <c r="M91" s="83"/>
      <c r="N91" s="83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83"/>
      <c r="M92" s="83"/>
      <c r="N92" s="83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83"/>
      <c r="M93" s="83"/>
      <c r="N93" s="83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83"/>
      <c r="M94" s="83"/>
      <c r="N94" s="83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83"/>
      <c r="M95" s="83"/>
      <c r="N95" s="83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83"/>
      <c r="M96" s="83"/>
      <c r="N96" s="83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83"/>
      <c r="M97" s="83"/>
      <c r="N97" s="83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83"/>
      <c r="M98" s="83"/>
      <c r="N98" s="83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83"/>
      <c r="M99" s="83"/>
      <c r="N99" s="83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83"/>
      <c r="M100" s="83"/>
      <c r="N100" s="83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83"/>
      <c r="M101" s="83"/>
      <c r="N101" s="83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83"/>
      <c r="M102" s="83"/>
      <c r="N102" s="83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83"/>
      <c r="M103" s="83"/>
      <c r="N103" s="83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83"/>
      <c r="M104" s="83"/>
      <c r="N104" s="83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83"/>
      <c r="M105" s="83"/>
      <c r="N105" s="83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83"/>
      <c r="M106" s="83"/>
      <c r="N106" s="83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83"/>
      <c r="M107" s="83"/>
      <c r="N107" s="83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83"/>
      <c r="M108" s="83"/>
      <c r="N108" s="83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83"/>
      <c r="M109" s="83"/>
      <c r="N109" s="83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83"/>
      <c r="M110" s="83"/>
      <c r="N110" s="83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83"/>
      <c r="M111" s="83"/>
      <c r="N111" s="83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83"/>
      <c r="M112" s="83"/>
      <c r="N112" s="83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83"/>
      <c r="M113" s="83"/>
      <c r="N113" s="83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83"/>
      <c r="M114" s="83"/>
      <c r="N114" s="83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83"/>
      <c r="M115" s="83"/>
      <c r="N115" s="83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83"/>
      <c r="M116" s="83"/>
      <c r="N116" s="83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83"/>
      <c r="M117" s="83"/>
      <c r="N117" s="83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83"/>
      <c r="M118" s="83"/>
      <c r="N118" s="83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83"/>
      <c r="M119" s="83"/>
      <c r="N119" s="83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83"/>
      <c r="M120" s="83"/>
      <c r="N120" s="83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83"/>
      <c r="M121" s="83"/>
      <c r="N121" s="83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83"/>
      <c r="M122" s="83"/>
      <c r="N122" s="83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83"/>
      <c r="M123" s="83"/>
      <c r="N123" s="83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83"/>
      <c r="M124" s="83"/>
      <c r="N124" s="83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83"/>
      <c r="M125" s="83"/>
      <c r="N125" s="83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83"/>
      <c r="M126" s="83"/>
      <c r="N126" s="83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83"/>
      <c r="M127" s="83"/>
      <c r="N127" s="83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83"/>
      <c r="M128" s="83"/>
      <c r="N128" s="83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83"/>
      <c r="M129" s="83"/>
      <c r="N129" s="83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83"/>
      <c r="M130" s="83"/>
      <c r="N130" s="83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83"/>
      <c r="M131" s="83"/>
      <c r="N131" s="83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83"/>
      <c r="M132" s="83"/>
      <c r="N132" s="83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83"/>
      <c r="M133" s="83"/>
      <c r="N133" s="83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83"/>
      <c r="M134" s="83"/>
      <c r="N134" s="83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83"/>
      <c r="M135" s="83"/>
      <c r="N135" s="83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83"/>
      <c r="M136" s="83"/>
      <c r="N136" s="83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83"/>
      <c r="M137" s="83"/>
      <c r="N137" s="83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83"/>
      <c r="M138" s="83"/>
      <c r="N138" s="83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83"/>
      <c r="M139" s="83"/>
      <c r="N139" s="83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83"/>
      <c r="M140" s="83"/>
      <c r="N140" s="83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83"/>
      <c r="M141" s="83"/>
      <c r="N141" s="83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83"/>
      <c r="M142" s="83"/>
      <c r="N142" s="83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83"/>
      <c r="M143" s="83"/>
      <c r="N143" s="83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83"/>
      <c r="M144" s="83"/>
      <c r="N144" s="83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83"/>
      <c r="M145" s="83"/>
      <c r="N145" s="83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83"/>
      <c r="M146" s="83"/>
      <c r="N146" s="83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83"/>
      <c r="M147" s="83"/>
      <c r="N147" s="83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83"/>
      <c r="M148" s="83"/>
      <c r="N148" s="83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83"/>
      <c r="M149" s="83"/>
      <c r="N149" s="83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83"/>
      <c r="M150" s="83"/>
      <c r="N150" s="83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83"/>
      <c r="M151" s="83"/>
      <c r="N151" s="83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83"/>
      <c r="M152" s="83"/>
      <c r="N152" s="83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83"/>
      <c r="M153" s="83"/>
      <c r="N153" s="83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83"/>
      <c r="M154" s="83"/>
      <c r="N154" s="83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83"/>
      <c r="M155" s="83"/>
      <c r="N155" s="83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83"/>
      <c r="M156" s="83"/>
      <c r="N156" s="83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83"/>
      <c r="M157" s="83"/>
      <c r="N157" s="83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83"/>
      <c r="M158" s="83"/>
      <c r="N158" s="83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83"/>
      <c r="M159" s="83"/>
      <c r="N159" s="83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83"/>
      <c r="M160" s="83"/>
      <c r="N160" s="83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83"/>
      <c r="M161" s="83"/>
      <c r="N161" s="83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83"/>
      <c r="M162" s="83"/>
      <c r="N162" s="83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83"/>
      <c r="M163" s="83"/>
      <c r="N163" s="83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83"/>
      <c r="M164" s="83"/>
      <c r="N164" s="83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83"/>
      <c r="M165" s="83"/>
      <c r="N165" s="83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83"/>
      <c r="M166" s="83"/>
      <c r="N166" s="83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83"/>
      <c r="M167" s="83"/>
      <c r="N167" s="83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83"/>
      <c r="M168" s="83"/>
      <c r="N168" s="83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83"/>
      <c r="M169" s="83"/>
      <c r="N169" s="83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83"/>
      <c r="M170" s="83"/>
      <c r="N170" s="83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83"/>
      <c r="M171" s="83"/>
      <c r="N171" s="83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83"/>
      <c r="M172" s="83"/>
      <c r="N172" s="83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83"/>
      <c r="M173" s="83"/>
      <c r="N173" s="83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83"/>
      <c r="M174" s="83"/>
      <c r="N174" s="83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83"/>
      <c r="M175" s="83"/>
      <c r="N175" s="83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83"/>
      <c r="M176" s="83"/>
      <c r="N176" s="83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83"/>
      <c r="M177" s="83"/>
      <c r="N177" s="83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83"/>
      <c r="M178" s="83"/>
      <c r="N178" s="83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83"/>
      <c r="M179" s="83"/>
      <c r="N179" s="83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83"/>
      <c r="M180" s="83"/>
      <c r="N180" s="83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83"/>
      <c r="M181" s="83"/>
      <c r="N181" s="83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83"/>
      <c r="M182" s="83"/>
      <c r="N182" s="83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83"/>
      <c r="M183" s="83"/>
      <c r="N183" s="83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83"/>
      <c r="M184" s="83"/>
      <c r="N184" s="83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83"/>
      <c r="M185" s="83"/>
      <c r="N185" s="83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83"/>
      <c r="M186" s="83"/>
      <c r="N186" s="83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83"/>
      <c r="M187" s="83"/>
      <c r="N187" s="83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83"/>
      <c r="M188" s="83"/>
      <c r="N188" s="83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83"/>
      <c r="M189" s="83"/>
      <c r="N189" s="83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83"/>
      <c r="M190" s="83"/>
      <c r="N190" s="83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83"/>
      <c r="M191" s="83"/>
      <c r="N191" s="83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83"/>
      <c r="M192" s="83"/>
      <c r="N192" s="83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83"/>
      <c r="M193" s="83"/>
      <c r="N193" s="83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83"/>
      <c r="M194" s="83"/>
      <c r="N194" s="83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83"/>
      <c r="M195" s="83"/>
      <c r="N195" s="83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83"/>
      <c r="M196" s="83"/>
      <c r="N196" s="83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83"/>
      <c r="M197" s="83"/>
      <c r="N197" s="83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83"/>
      <c r="M198" s="83"/>
      <c r="N198" s="83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83"/>
      <c r="M199" s="83"/>
      <c r="N199" s="83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83"/>
      <c r="M200" s="83"/>
      <c r="N200" s="83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83"/>
      <c r="M201" s="83"/>
      <c r="N201" s="83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83"/>
      <c r="M202" s="83"/>
      <c r="N202" s="83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83"/>
      <c r="M203" s="83"/>
      <c r="N203" s="83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83"/>
      <c r="M204" s="83"/>
      <c r="N204" s="83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83"/>
      <c r="M205" s="83"/>
      <c r="N205" s="83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83"/>
      <c r="M206" s="83"/>
      <c r="N206" s="83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83"/>
      <c r="M207" s="83"/>
      <c r="N207" s="83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83"/>
      <c r="M208" s="83"/>
      <c r="N208" s="83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83"/>
      <c r="M209" s="83"/>
      <c r="N209" s="83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83"/>
      <c r="M210" s="83"/>
      <c r="N210" s="83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83"/>
      <c r="M211" s="83"/>
      <c r="N211" s="83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83"/>
      <c r="M212" s="83"/>
      <c r="N212" s="83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83"/>
      <c r="M213" s="83"/>
      <c r="N213" s="83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83"/>
      <c r="M214" s="83"/>
      <c r="N214" s="83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83"/>
      <c r="M215" s="83"/>
      <c r="N215" s="83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83"/>
      <c r="M216" s="83"/>
      <c r="N216" s="83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83"/>
      <c r="M217" s="83"/>
      <c r="N217" s="83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83"/>
      <c r="M218" s="83"/>
      <c r="N218" s="83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83"/>
      <c r="M219" s="83"/>
      <c r="N219" s="83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83"/>
      <c r="M220" s="83"/>
      <c r="N220" s="83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83"/>
      <c r="M221" s="83"/>
      <c r="N221" s="83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83"/>
      <c r="M222" s="83"/>
      <c r="N222" s="83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83"/>
      <c r="M223" s="83"/>
      <c r="N223" s="83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83"/>
      <c r="M224" s="83"/>
      <c r="N224" s="83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83"/>
      <c r="M225" s="83"/>
      <c r="N225" s="83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83"/>
      <c r="M226" s="83"/>
      <c r="N226" s="83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83"/>
      <c r="M227" s="83"/>
      <c r="N227" s="83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83"/>
      <c r="M228" s="83"/>
      <c r="N228" s="83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83"/>
      <c r="M229" s="83"/>
      <c r="N229" s="83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83"/>
      <c r="M230" s="83"/>
      <c r="N230" s="83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83"/>
      <c r="M231" s="83"/>
      <c r="N231" s="83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83"/>
      <c r="M232" s="83"/>
      <c r="N232" s="83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83"/>
      <c r="M233" s="83"/>
      <c r="N233" s="83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83"/>
      <c r="M234" s="83"/>
      <c r="N234" s="83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83"/>
      <c r="M235" s="83"/>
      <c r="N235" s="83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83"/>
      <c r="M236" s="83"/>
      <c r="N236" s="83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83"/>
      <c r="M237" s="83"/>
      <c r="N237" s="83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83"/>
      <c r="M238" s="83"/>
      <c r="N238" s="83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83"/>
      <c r="M239" s="83"/>
      <c r="N239" s="83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83"/>
      <c r="M240" s="83"/>
      <c r="N240" s="83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83"/>
      <c r="M241" s="83"/>
      <c r="N241" s="83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83"/>
      <c r="M242" s="83"/>
      <c r="N242" s="83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83"/>
      <c r="M243" s="83"/>
      <c r="N243" s="83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83"/>
      <c r="M244" s="83"/>
      <c r="N244" s="83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83"/>
      <c r="M245" s="83"/>
      <c r="N245" s="83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83"/>
      <c r="M246" s="83"/>
      <c r="N246" s="83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83"/>
      <c r="M247" s="83"/>
      <c r="N247" s="83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83"/>
      <c r="M248" s="83"/>
      <c r="N248" s="83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83"/>
      <c r="M249" s="83"/>
      <c r="N249" s="83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83"/>
      <c r="M250" s="83"/>
      <c r="N250" s="83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83"/>
      <c r="M251" s="83"/>
      <c r="N251" s="83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83"/>
      <c r="M252" s="83"/>
      <c r="N252" s="83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83"/>
      <c r="M253" s="83"/>
      <c r="N253" s="83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83"/>
      <c r="M254" s="83"/>
      <c r="N254" s="83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83"/>
      <c r="M255" s="83"/>
      <c r="N255" s="83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83"/>
      <c r="M256" s="83"/>
      <c r="N256" s="83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83"/>
      <c r="M257" s="83"/>
      <c r="N257" s="83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83"/>
      <c r="M258" s="83"/>
      <c r="N258" s="83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83"/>
      <c r="M259" s="83"/>
      <c r="N259" s="83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83"/>
      <c r="M260" s="83"/>
      <c r="N260" s="83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83"/>
      <c r="M261" s="83"/>
      <c r="N261" s="83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83"/>
      <c r="M262" s="83"/>
      <c r="N262" s="83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83"/>
      <c r="M263" s="83"/>
      <c r="N263" s="83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83"/>
      <c r="M264" s="83"/>
      <c r="N264" s="83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83"/>
      <c r="M265" s="83"/>
      <c r="N265" s="83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83"/>
      <c r="M266" s="83"/>
      <c r="N266" s="83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83"/>
      <c r="M267" s="83"/>
      <c r="N267" s="83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83"/>
      <c r="M268" s="83"/>
      <c r="N268" s="83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83"/>
      <c r="M269" s="83"/>
      <c r="N269" s="83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83"/>
      <c r="M270" s="83"/>
      <c r="N270" s="83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83"/>
      <c r="M271" s="83"/>
      <c r="N271" s="83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83"/>
      <c r="M272" s="83"/>
      <c r="N272" s="83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83"/>
      <c r="M273" s="83"/>
      <c r="N273" s="83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83"/>
      <c r="M274" s="83"/>
      <c r="N274" s="83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83"/>
      <c r="M275" s="83"/>
      <c r="N275" s="83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83"/>
      <c r="M276" s="83"/>
      <c r="N276" s="83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83"/>
      <c r="M277" s="83"/>
      <c r="N277" s="83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83"/>
      <c r="M278" s="83"/>
      <c r="N278" s="83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83"/>
      <c r="M279" s="83"/>
      <c r="N279" s="83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83"/>
      <c r="M280" s="83"/>
      <c r="N280" s="83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83"/>
      <c r="M281" s="83"/>
      <c r="N281" s="83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83"/>
      <c r="M282" s="83"/>
      <c r="N282" s="83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83"/>
      <c r="M283" s="83"/>
      <c r="N283" s="83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83"/>
      <c r="M284" s="83"/>
      <c r="N284" s="83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83"/>
      <c r="M285" s="83"/>
      <c r="N285" s="83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83"/>
      <c r="M286" s="83"/>
      <c r="N286" s="83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83"/>
      <c r="M287" s="83"/>
      <c r="N287" s="83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83"/>
      <c r="M288" s="83"/>
      <c r="N288" s="83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83"/>
      <c r="M289" s="83"/>
      <c r="N289" s="83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83"/>
      <c r="M290" s="83"/>
      <c r="N290" s="83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83"/>
      <c r="M291" s="83"/>
      <c r="N291" s="83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83"/>
      <c r="M292" s="83"/>
      <c r="N292" s="83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83"/>
      <c r="M293" s="83"/>
      <c r="N293" s="83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83"/>
      <c r="M294" s="83"/>
      <c r="N294" s="83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83"/>
      <c r="M295" s="83"/>
      <c r="N295" s="83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83"/>
      <c r="M296" s="83"/>
      <c r="N296" s="83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83"/>
      <c r="M297" s="83"/>
      <c r="N297" s="83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83"/>
      <c r="M298" s="83"/>
      <c r="N298" s="83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83"/>
      <c r="M299" s="83"/>
      <c r="N299" s="83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83"/>
      <c r="M300" s="83"/>
      <c r="N300" s="83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83"/>
      <c r="M301" s="83"/>
      <c r="N301" s="83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83"/>
      <c r="M302" s="83"/>
      <c r="N302" s="83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83"/>
      <c r="M303" s="83"/>
      <c r="N303" s="83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83"/>
      <c r="M304" s="83"/>
      <c r="N304" s="83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83"/>
      <c r="M305" s="83"/>
      <c r="N305" s="83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83"/>
      <c r="M306" s="83"/>
      <c r="N306" s="83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83"/>
      <c r="M307" s="83"/>
      <c r="N307" s="83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83"/>
      <c r="M308" s="83"/>
      <c r="N308" s="83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83"/>
      <c r="M309" s="83"/>
      <c r="N309" s="83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83"/>
      <c r="M310" s="83"/>
      <c r="N310" s="83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83"/>
      <c r="M311" s="83"/>
      <c r="N311" s="83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83"/>
      <c r="M312" s="83"/>
      <c r="N312" s="83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83"/>
      <c r="M313" s="83"/>
      <c r="N313" s="83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83"/>
      <c r="M314" s="83"/>
      <c r="N314" s="83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83"/>
      <c r="M315" s="83"/>
      <c r="N315" s="83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83"/>
      <c r="M316" s="83"/>
      <c r="N316" s="83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83"/>
      <c r="M317" s="83"/>
      <c r="N317" s="83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83"/>
      <c r="M318" s="83"/>
      <c r="N318" s="83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83"/>
      <c r="M319" s="83"/>
      <c r="N319" s="83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83"/>
      <c r="M320" s="83"/>
      <c r="N320" s="83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83"/>
      <c r="M321" s="83"/>
      <c r="N321" s="83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83"/>
      <c r="M322" s="83"/>
      <c r="N322" s="83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83"/>
      <c r="M323" s="83"/>
      <c r="N323" s="83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83"/>
      <c r="M324" s="83"/>
      <c r="N324" s="83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83"/>
      <c r="M325" s="83"/>
      <c r="N325" s="83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83"/>
      <c r="M326" s="83"/>
      <c r="N326" s="83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83"/>
      <c r="M327" s="83"/>
      <c r="N327" s="83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83"/>
      <c r="M328" s="83"/>
      <c r="N328" s="83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83"/>
      <c r="M329" s="83"/>
      <c r="N329" s="83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83"/>
      <c r="M330" s="83"/>
      <c r="N330" s="83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83"/>
      <c r="M331" s="83"/>
      <c r="N331" s="83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83"/>
      <c r="M332" s="83"/>
      <c r="N332" s="83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83"/>
      <c r="M333" s="83"/>
      <c r="N333" s="83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83"/>
      <c r="M334" s="83"/>
      <c r="N334" s="83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83"/>
      <c r="M335" s="83"/>
      <c r="N335" s="83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83"/>
      <c r="M336" s="83"/>
      <c r="N336" s="83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83"/>
      <c r="M337" s="83"/>
      <c r="N337" s="83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83"/>
      <c r="M338" s="83"/>
      <c r="N338" s="83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83"/>
      <c r="M339" s="83"/>
      <c r="N339" s="83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83"/>
      <c r="M340" s="83"/>
      <c r="N340" s="83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83"/>
      <c r="M341" s="83"/>
      <c r="N341" s="83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83"/>
      <c r="M342" s="83"/>
      <c r="N342" s="83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83"/>
      <c r="M343" s="83"/>
      <c r="N343" s="83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83"/>
      <c r="M344" s="83"/>
      <c r="N344" s="83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83"/>
      <c r="M345" s="83"/>
      <c r="N345" s="83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83"/>
      <c r="M346" s="83"/>
      <c r="N346" s="83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83"/>
      <c r="M347" s="83"/>
      <c r="N347" s="83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83"/>
      <c r="M348" s="83"/>
      <c r="N348" s="83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83"/>
      <c r="M349" s="83"/>
      <c r="N349" s="83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83"/>
      <c r="M350" s="83"/>
      <c r="N350" s="83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83"/>
      <c r="M351" s="83"/>
      <c r="N351" s="83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83"/>
      <c r="M352" s="83"/>
      <c r="N352" s="83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83"/>
      <c r="M353" s="83"/>
      <c r="N353" s="83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83"/>
      <c r="M354" s="83"/>
      <c r="N354" s="83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83"/>
      <c r="M355" s="83"/>
      <c r="N355" s="83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83"/>
      <c r="M356" s="83"/>
      <c r="N356" s="83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83"/>
      <c r="M357" s="83"/>
      <c r="N357" s="83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83"/>
      <c r="M358" s="83"/>
      <c r="N358" s="83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83"/>
      <c r="M359" s="83"/>
      <c r="N359" s="83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83"/>
      <c r="M360" s="83"/>
      <c r="N360" s="83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83"/>
      <c r="M361" s="83"/>
      <c r="N361" s="83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83"/>
      <c r="M362" s="83"/>
      <c r="N362" s="83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83"/>
      <c r="M363" s="83"/>
      <c r="N363" s="83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83"/>
      <c r="M364" s="83"/>
      <c r="N364" s="83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83"/>
      <c r="M365" s="83"/>
      <c r="N365" s="83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83"/>
      <c r="M366" s="83"/>
      <c r="N366" s="83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83"/>
      <c r="M367" s="83"/>
      <c r="N367" s="83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83"/>
      <c r="M368" s="83"/>
      <c r="N368" s="83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83"/>
      <c r="M369" s="83"/>
      <c r="N369" s="83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83"/>
      <c r="M370" s="83"/>
      <c r="N370" s="83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83"/>
      <c r="M371" s="83"/>
      <c r="N371" s="83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83"/>
      <c r="M372" s="83"/>
      <c r="N372" s="83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83"/>
      <c r="M373" s="83"/>
      <c r="N373" s="83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83"/>
      <c r="M374" s="83"/>
      <c r="N374" s="83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83"/>
      <c r="M375" s="83"/>
      <c r="N375" s="83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83"/>
      <c r="M376" s="83"/>
      <c r="N376" s="83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83"/>
      <c r="M377" s="83"/>
      <c r="N377" s="83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83"/>
      <c r="M378" s="83"/>
      <c r="N378" s="83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83"/>
      <c r="M379" s="83"/>
      <c r="N379" s="83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83"/>
      <c r="M380" s="83"/>
      <c r="N380" s="83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83"/>
      <c r="M381" s="83"/>
      <c r="N381" s="83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83"/>
      <c r="M382" s="83"/>
      <c r="N382" s="83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83"/>
      <c r="M383" s="83"/>
      <c r="N383" s="83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83"/>
      <c r="M384" s="83"/>
      <c r="N384" s="83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83"/>
      <c r="M385" s="83"/>
      <c r="N385" s="83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83"/>
      <c r="M386" s="83"/>
      <c r="N386" s="83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83"/>
      <c r="M387" s="83"/>
      <c r="N387" s="83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83"/>
      <c r="M388" s="83"/>
      <c r="N388" s="83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83"/>
      <c r="M389" s="83"/>
      <c r="N389" s="83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83"/>
      <c r="M390" s="83"/>
      <c r="N390" s="83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83"/>
      <c r="M391" s="83"/>
      <c r="N391" s="83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83"/>
      <c r="M392" s="83"/>
      <c r="N392" s="83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83"/>
      <c r="M393" s="83"/>
      <c r="N393" s="83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83"/>
      <c r="M394" s="83"/>
      <c r="N394" s="83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83"/>
      <c r="M395" s="83"/>
      <c r="N395" s="83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83"/>
      <c r="M396" s="83"/>
      <c r="N396" s="83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83"/>
      <c r="M397" s="83"/>
      <c r="N397" s="83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83"/>
      <c r="M398" s="83"/>
      <c r="N398" s="83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83"/>
      <c r="M399" s="83"/>
      <c r="N399" s="83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83"/>
      <c r="M400" s="83"/>
      <c r="N400" s="83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83"/>
      <c r="M401" s="83"/>
      <c r="N401" s="83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83"/>
      <c r="M402" s="83"/>
      <c r="N402" s="83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83"/>
      <c r="M403" s="83"/>
      <c r="N403" s="83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83"/>
      <c r="M404" s="83"/>
      <c r="N404" s="83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83"/>
      <c r="M405" s="83"/>
      <c r="N405" s="83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83"/>
      <c r="M406" s="83"/>
      <c r="N406" s="83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83"/>
      <c r="M407" s="83"/>
      <c r="N407" s="83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83"/>
      <c r="M408" s="83"/>
      <c r="N408" s="83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83"/>
      <c r="M409" s="83"/>
      <c r="N409" s="83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83"/>
      <c r="M410" s="83"/>
      <c r="N410" s="83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83"/>
      <c r="M411" s="83"/>
      <c r="N411" s="83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83"/>
      <c r="M412" s="83"/>
      <c r="N412" s="83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83"/>
      <c r="M413" s="83"/>
      <c r="N413" s="83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83"/>
      <c r="M414" s="83"/>
      <c r="N414" s="83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83"/>
      <c r="M415" s="83"/>
      <c r="N415" s="83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83"/>
      <c r="M416" s="83"/>
      <c r="N416" s="83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83"/>
      <c r="M417" s="83"/>
      <c r="N417" s="83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83"/>
      <c r="M418" s="83"/>
      <c r="N418" s="83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83"/>
      <c r="M419" s="83"/>
      <c r="N419" s="83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83"/>
      <c r="M420" s="83"/>
      <c r="N420" s="83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83"/>
      <c r="M421" s="83"/>
      <c r="N421" s="83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83"/>
      <c r="M422" s="83"/>
      <c r="N422" s="83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83"/>
      <c r="M423" s="83"/>
      <c r="N423" s="83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83"/>
      <c r="M424" s="83"/>
      <c r="N424" s="83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83"/>
      <c r="M425" s="83"/>
      <c r="N425" s="83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83"/>
      <c r="M426" s="83"/>
      <c r="N426" s="83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83"/>
      <c r="M427" s="83"/>
      <c r="N427" s="83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83"/>
      <c r="M428" s="83"/>
      <c r="N428" s="83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83"/>
      <c r="M429" s="83"/>
      <c r="N429" s="83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83"/>
      <c r="M430" s="83"/>
      <c r="N430" s="83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83"/>
      <c r="M431" s="83"/>
      <c r="N431" s="83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83"/>
      <c r="M432" s="83"/>
      <c r="N432" s="83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83"/>
      <c r="M433" s="83"/>
      <c r="N433" s="83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83"/>
      <c r="M434" s="83"/>
      <c r="N434" s="83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83"/>
      <c r="M435" s="83"/>
      <c r="N435" s="83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83"/>
      <c r="M436" s="83"/>
      <c r="N436" s="83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83"/>
      <c r="M437" s="83"/>
      <c r="N437" s="83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83"/>
      <c r="M438" s="83"/>
      <c r="N438" s="83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83"/>
      <c r="M439" s="83"/>
      <c r="N439" s="83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83"/>
      <c r="M440" s="83"/>
      <c r="N440" s="83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83"/>
      <c r="M441" s="83"/>
      <c r="N441" s="83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83"/>
      <c r="M442" s="83"/>
      <c r="N442" s="83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83"/>
      <c r="M443" s="83"/>
      <c r="N443" s="83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83"/>
      <c r="M444" s="83"/>
      <c r="N444" s="83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83"/>
      <c r="M445" s="83"/>
      <c r="N445" s="83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83"/>
      <c r="M446" s="83"/>
      <c r="N446" s="83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83"/>
      <c r="M447" s="83"/>
      <c r="N447" s="83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83"/>
      <c r="M448" s="83"/>
      <c r="N448" s="83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83"/>
      <c r="M449" s="83"/>
      <c r="N449" s="83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83"/>
      <c r="M450" s="83"/>
      <c r="N450" s="83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83"/>
      <c r="M451" s="83"/>
      <c r="N451" s="83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83"/>
      <c r="M452" s="83"/>
      <c r="N452" s="83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83"/>
      <c r="M453" s="83"/>
      <c r="N453" s="83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83"/>
      <c r="M454" s="83"/>
      <c r="N454" s="83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83"/>
      <c r="M455" s="83"/>
      <c r="N455" s="83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83"/>
      <c r="M456" s="83"/>
      <c r="N456" s="83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83"/>
      <c r="M457" s="83"/>
      <c r="N457" s="83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83"/>
      <c r="M458" s="83"/>
      <c r="N458" s="83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83"/>
      <c r="M459" s="83"/>
      <c r="N459" s="83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83"/>
      <c r="M460" s="83"/>
      <c r="N460" s="83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83"/>
      <c r="M461" s="83"/>
      <c r="N461" s="83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83"/>
      <c r="M462" s="83"/>
      <c r="N462" s="83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83"/>
      <c r="M463" s="83"/>
      <c r="N463" s="83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83"/>
      <c r="M464" s="83"/>
      <c r="N464" s="83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83"/>
      <c r="M465" s="83"/>
      <c r="N465" s="83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83"/>
      <c r="M466" s="83"/>
      <c r="N466" s="83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83"/>
      <c r="M467" s="83"/>
      <c r="N467" s="83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83"/>
      <c r="M468" s="83"/>
      <c r="N468" s="83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83"/>
      <c r="M469" s="83"/>
      <c r="N469" s="83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83"/>
      <c r="M470" s="83"/>
      <c r="N470" s="83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83"/>
      <c r="M471" s="83"/>
      <c r="N471" s="83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83"/>
      <c r="M472" s="83"/>
      <c r="N472" s="83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83"/>
      <c r="M473" s="83"/>
      <c r="N473" s="83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83"/>
      <c r="M474" s="83"/>
      <c r="N474" s="83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83"/>
      <c r="M475" s="83"/>
      <c r="N475" s="83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83"/>
      <c r="M476" s="83"/>
      <c r="N476" s="83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83"/>
      <c r="M477" s="83"/>
      <c r="N477" s="83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83"/>
      <c r="M478" s="83"/>
      <c r="N478" s="83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83"/>
      <c r="M479" s="83"/>
      <c r="N479" s="83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83"/>
      <c r="M480" s="83"/>
      <c r="N480" s="83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83"/>
      <c r="M481" s="83"/>
      <c r="N481" s="83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83"/>
      <c r="M482" s="83"/>
      <c r="N482" s="83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83"/>
      <c r="M483" s="83"/>
      <c r="N483" s="83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83"/>
      <c r="M484" s="83"/>
      <c r="N484" s="83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83"/>
      <c r="M485" s="83"/>
      <c r="N485" s="83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83"/>
      <c r="M486" s="83"/>
      <c r="N486" s="83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83"/>
      <c r="M487" s="83"/>
      <c r="N487" s="83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83"/>
      <c r="M488" s="83"/>
      <c r="N488" s="83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83"/>
      <c r="M489" s="83"/>
      <c r="N489" s="83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83"/>
      <c r="M490" s="83"/>
      <c r="N490" s="83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83"/>
      <c r="M491" s="83"/>
      <c r="N491" s="83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83"/>
      <c r="M492" s="83"/>
      <c r="N492" s="83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83"/>
      <c r="M493" s="83"/>
      <c r="N493" s="83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83"/>
      <c r="M494" s="83"/>
      <c r="N494" s="83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83"/>
      <c r="M495" s="83"/>
      <c r="N495" s="83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83"/>
      <c r="M496" s="83"/>
      <c r="N496" s="83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83"/>
      <c r="M497" s="83"/>
      <c r="N497" s="83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83"/>
      <c r="M498" s="83"/>
      <c r="N498" s="83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83"/>
      <c r="M499" s="83"/>
      <c r="N499" s="83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83"/>
      <c r="M500" s="83"/>
      <c r="N500" s="83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83"/>
      <c r="M501" s="83"/>
      <c r="N501" s="83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83"/>
      <c r="M502" s="83"/>
      <c r="N502" s="83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83"/>
      <c r="M503" s="83"/>
      <c r="N503" s="83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83"/>
      <c r="M504" s="83"/>
      <c r="N504" s="83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83"/>
      <c r="M505" s="83"/>
      <c r="N505" s="83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83"/>
      <c r="M506" s="83"/>
      <c r="N506" s="83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83"/>
      <c r="M507" s="83"/>
      <c r="N507" s="83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83"/>
      <c r="M508" s="83"/>
      <c r="N508" s="83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83"/>
      <c r="M509" s="83"/>
      <c r="N509" s="83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83"/>
      <c r="M510" s="83"/>
      <c r="N510" s="83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83"/>
      <c r="M511" s="83"/>
      <c r="N511" s="83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83"/>
      <c r="M512" s="83"/>
      <c r="N512" s="83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83"/>
      <c r="M513" s="83"/>
      <c r="N513" s="83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83"/>
      <c r="M514" s="83"/>
      <c r="N514" s="83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83"/>
      <c r="M515" s="83"/>
      <c r="N515" s="83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83"/>
      <c r="M516" s="83"/>
      <c r="N516" s="83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83"/>
      <c r="M517" s="83"/>
      <c r="N517" s="83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83"/>
      <c r="M518" s="83"/>
      <c r="N518" s="83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83"/>
      <c r="M519" s="83"/>
      <c r="N519" s="83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83"/>
      <c r="M520" s="83"/>
      <c r="N520" s="83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83"/>
      <c r="M521" s="83"/>
      <c r="N521" s="83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83"/>
      <c r="M522" s="83"/>
      <c r="N522" s="83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83"/>
      <c r="M523" s="83"/>
      <c r="N523" s="83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83"/>
      <c r="M524" s="83"/>
      <c r="N524" s="83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83"/>
      <c r="M525" s="83"/>
      <c r="N525" s="83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83"/>
      <c r="M526" s="83"/>
      <c r="N526" s="83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83"/>
      <c r="M527" s="83"/>
      <c r="N527" s="83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83"/>
      <c r="M528" s="83"/>
      <c r="N528" s="83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83"/>
      <c r="M529" s="83"/>
      <c r="N529" s="83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83"/>
      <c r="M530" s="83"/>
      <c r="N530" s="83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83"/>
      <c r="M531" s="83"/>
      <c r="N531" s="83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83"/>
      <c r="M532" s="83"/>
      <c r="N532" s="83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83"/>
      <c r="M533" s="83"/>
      <c r="N533" s="83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83"/>
      <c r="M534" s="83"/>
      <c r="N534" s="83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83"/>
      <c r="M535" s="83"/>
      <c r="N535" s="83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83"/>
      <c r="M536" s="83"/>
      <c r="N536" s="83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83"/>
      <c r="M537" s="83"/>
      <c r="N537" s="83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83"/>
      <c r="M538" s="83"/>
      <c r="N538" s="83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83"/>
      <c r="M539" s="83"/>
      <c r="N539" s="83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83"/>
      <c r="M540" s="83"/>
      <c r="N540" s="83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83"/>
      <c r="M541" s="83"/>
      <c r="N541" s="83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83"/>
      <c r="M542" s="83"/>
      <c r="N542" s="83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83"/>
      <c r="M543" s="83"/>
      <c r="N543" s="83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83"/>
      <c r="M544" s="83"/>
      <c r="N544" s="83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83"/>
      <c r="M545" s="83"/>
      <c r="N545" s="83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83"/>
      <c r="M546" s="83"/>
      <c r="N546" s="83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83"/>
      <c r="M547" s="83"/>
      <c r="N547" s="83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83"/>
      <c r="M548" s="83"/>
      <c r="N548" s="83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83"/>
      <c r="M549" s="83"/>
      <c r="N549" s="83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83"/>
      <c r="M550" s="83"/>
      <c r="N550" s="83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83"/>
      <c r="M551" s="83"/>
      <c r="N551" s="83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83"/>
      <c r="M552" s="83"/>
      <c r="N552" s="83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83"/>
      <c r="M553" s="83"/>
      <c r="N553" s="83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83"/>
      <c r="M554" s="83"/>
      <c r="N554" s="83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83"/>
      <c r="M555" s="83"/>
      <c r="N555" s="83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83"/>
      <c r="M556" s="83"/>
      <c r="N556" s="83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83"/>
      <c r="M557" s="83"/>
      <c r="N557" s="83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83"/>
      <c r="M558" s="83"/>
      <c r="N558" s="83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83"/>
      <c r="M559" s="83"/>
      <c r="N559" s="83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83"/>
      <c r="M560" s="83"/>
      <c r="N560" s="83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83"/>
      <c r="M561" s="83"/>
      <c r="N561" s="83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83"/>
      <c r="M562" s="83"/>
      <c r="N562" s="83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83"/>
      <c r="M563" s="83"/>
      <c r="N563" s="83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83"/>
      <c r="M564" s="83"/>
      <c r="N564" s="83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83"/>
      <c r="M565" s="83"/>
      <c r="N565" s="83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83"/>
      <c r="M566" s="83"/>
      <c r="N566" s="83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83"/>
      <c r="M567" s="83"/>
      <c r="N567" s="83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83"/>
      <c r="M568" s="83"/>
      <c r="N568" s="83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83"/>
      <c r="M569" s="83"/>
      <c r="N569" s="83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83"/>
      <c r="M570" s="83"/>
      <c r="N570" s="83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83"/>
      <c r="M571" s="83"/>
      <c r="N571" s="83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83"/>
      <c r="M572" s="83"/>
      <c r="N572" s="83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83"/>
      <c r="M573" s="83"/>
      <c r="N573" s="83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83"/>
      <c r="M574" s="83"/>
      <c r="N574" s="83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83"/>
      <c r="M575" s="83"/>
      <c r="N575" s="83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83"/>
      <c r="M576" s="83"/>
      <c r="N576" s="83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83"/>
      <c r="M577" s="83"/>
      <c r="N577" s="83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83"/>
      <c r="M578" s="83"/>
      <c r="N578" s="83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83"/>
      <c r="M579" s="83"/>
      <c r="N579" s="83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83"/>
      <c r="M580" s="83"/>
      <c r="N580" s="83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83"/>
      <c r="M581" s="83"/>
      <c r="N581" s="83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83"/>
      <c r="M582" s="83"/>
      <c r="N582" s="83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83"/>
      <c r="M583" s="83"/>
      <c r="N583" s="83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83"/>
      <c r="M584" s="83"/>
      <c r="N584" s="83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83"/>
      <c r="M585" s="83"/>
      <c r="N585" s="83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83"/>
      <c r="M586" s="83"/>
      <c r="N586" s="83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83"/>
      <c r="M587" s="83"/>
      <c r="N587" s="83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83"/>
      <c r="M588" s="83"/>
      <c r="N588" s="83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83"/>
      <c r="M589" s="83"/>
      <c r="N589" s="83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83"/>
      <c r="M590" s="83"/>
      <c r="N590" s="83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83"/>
      <c r="M591" s="83"/>
      <c r="N591" s="83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83"/>
      <c r="M592" s="83"/>
      <c r="N592" s="83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83"/>
      <c r="M593" s="83"/>
      <c r="N593" s="83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83"/>
      <c r="M594" s="83"/>
      <c r="N594" s="83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83"/>
      <c r="M595" s="83"/>
      <c r="N595" s="83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83"/>
      <c r="M596" s="83"/>
      <c r="N596" s="83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83"/>
      <c r="M597" s="83"/>
      <c r="N597" s="83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83"/>
      <c r="M598" s="83"/>
      <c r="N598" s="83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83"/>
      <c r="M599" s="83"/>
      <c r="N599" s="83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83"/>
      <c r="M600" s="83"/>
      <c r="N600" s="83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83"/>
      <c r="M601" s="83"/>
      <c r="N601" s="83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83"/>
      <c r="M602" s="83"/>
      <c r="N602" s="83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83"/>
      <c r="M603" s="83"/>
      <c r="N603" s="83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83"/>
      <c r="M604" s="83"/>
      <c r="N604" s="83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83"/>
      <c r="M605" s="83"/>
      <c r="N605" s="83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83"/>
      <c r="M606" s="83"/>
      <c r="N606" s="83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83"/>
      <c r="M607" s="83"/>
      <c r="N607" s="83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83"/>
      <c r="M608" s="83"/>
      <c r="N608" s="83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83"/>
      <c r="M609" s="83"/>
      <c r="N609" s="83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83"/>
      <c r="M610" s="83"/>
      <c r="N610" s="83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83"/>
      <c r="M611" s="83"/>
      <c r="N611" s="83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83"/>
      <c r="M612" s="83"/>
      <c r="N612" s="83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83"/>
      <c r="M613" s="83"/>
      <c r="N613" s="83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83"/>
      <c r="M614" s="83"/>
      <c r="N614" s="83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83"/>
      <c r="M615" s="83"/>
      <c r="N615" s="83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83"/>
      <c r="M616" s="83"/>
      <c r="N616" s="83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83"/>
      <c r="M617" s="83"/>
      <c r="N617" s="83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83"/>
      <c r="M618" s="83"/>
      <c r="N618" s="83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83"/>
      <c r="M619" s="83"/>
      <c r="N619" s="83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83"/>
      <c r="M620" s="83"/>
      <c r="N620" s="83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83"/>
      <c r="M621" s="83"/>
      <c r="N621" s="83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83"/>
      <c r="M622" s="83"/>
      <c r="N622" s="83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83"/>
      <c r="M623" s="83"/>
      <c r="N623" s="83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83"/>
      <c r="M624" s="83"/>
      <c r="N624" s="83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83"/>
      <c r="M625" s="83"/>
      <c r="N625" s="83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83"/>
      <c r="M626" s="83"/>
      <c r="N626" s="83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83"/>
      <c r="M627" s="83"/>
      <c r="N627" s="83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83"/>
      <c r="M628" s="83"/>
      <c r="N628" s="83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83"/>
      <c r="M629" s="83"/>
      <c r="N629" s="83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83"/>
      <c r="M630" s="83"/>
      <c r="N630" s="83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83"/>
      <c r="M631" s="83"/>
      <c r="N631" s="83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83"/>
      <c r="M632" s="83"/>
      <c r="N632" s="83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83"/>
      <c r="M633" s="83"/>
      <c r="N633" s="83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83"/>
      <c r="M634" s="83"/>
      <c r="N634" s="83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83"/>
      <c r="M635" s="83"/>
      <c r="N635" s="83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83"/>
      <c r="M636" s="83"/>
      <c r="N636" s="83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83"/>
      <c r="M637" s="83"/>
      <c r="N637" s="83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83"/>
      <c r="M638" s="83"/>
      <c r="N638" s="83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83"/>
      <c r="M639" s="83"/>
      <c r="N639" s="83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83"/>
      <c r="M640" s="83"/>
      <c r="N640" s="83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83"/>
      <c r="M641" s="83"/>
      <c r="N641" s="83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83"/>
      <c r="M642" s="83"/>
      <c r="N642" s="83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83"/>
      <c r="M643" s="83"/>
      <c r="N643" s="83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83"/>
      <c r="M644" s="83"/>
      <c r="N644" s="83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83"/>
      <c r="M645" s="83"/>
      <c r="N645" s="83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83"/>
      <c r="M646" s="83"/>
      <c r="N646" s="83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83"/>
      <c r="M647" s="83"/>
      <c r="N647" s="83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83"/>
      <c r="M648" s="83"/>
      <c r="N648" s="83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83"/>
      <c r="M649" s="83"/>
      <c r="N649" s="83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83"/>
      <c r="M650" s="83"/>
      <c r="N650" s="83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83"/>
      <c r="M651" s="83"/>
      <c r="N651" s="83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83"/>
      <c r="M652" s="83"/>
      <c r="N652" s="83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83"/>
      <c r="M653" s="83"/>
      <c r="N653" s="83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83"/>
      <c r="M654" s="83"/>
      <c r="N654" s="83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83"/>
      <c r="M655" s="83"/>
      <c r="N655" s="83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83"/>
      <c r="M656" s="83"/>
      <c r="N656" s="83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83"/>
      <c r="M657" s="83"/>
      <c r="N657" s="83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83"/>
      <c r="M658" s="83"/>
      <c r="N658" s="83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83"/>
      <c r="M659" s="83"/>
      <c r="N659" s="83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83"/>
      <c r="M660" s="83"/>
      <c r="N660" s="83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83"/>
      <c r="M661" s="83"/>
      <c r="N661" s="83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83"/>
      <c r="M662" s="83"/>
      <c r="N662" s="83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83"/>
      <c r="M663" s="83"/>
      <c r="N663" s="83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83"/>
      <c r="M664" s="83"/>
      <c r="N664" s="83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83"/>
      <c r="M665" s="83"/>
      <c r="N665" s="83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83"/>
      <c r="M666" s="83"/>
      <c r="N666" s="83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83"/>
      <c r="M667" s="83"/>
      <c r="N667" s="83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83"/>
      <c r="M668" s="83"/>
      <c r="N668" s="83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83"/>
      <c r="M669" s="83"/>
      <c r="N669" s="83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83"/>
      <c r="M670" s="83"/>
      <c r="N670" s="83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83"/>
      <c r="M671" s="83"/>
      <c r="N671" s="83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83"/>
      <c r="M672" s="83"/>
      <c r="N672" s="83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83"/>
      <c r="M673" s="83"/>
      <c r="N673" s="83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83"/>
      <c r="M674" s="83"/>
      <c r="N674" s="83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83"/>
      <c r="M675" s="83"/>
      <c r="N675" s="83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83"/>
      <c r="M676" s="83"/>
      <c r="N676" s="83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83"/>
      <c r="M677" s="83"/>
      <c r="N677" s="83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83"/>
      <c r="M678" s="83"/>
      <c r="N678" s="83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83"/>
      <c r="M679" s="83"/>
      <c r="N679" s="83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83"/>
      <c r="M680" s="83"/>
      <c r="N680" s="83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83"/>
      <c r="M681" s="83"/>
      <c r="N681" s="83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83"/>
      <c r="M682" s="83"/>
      <c r="N682" s="83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83"/>
      <c r="M683" s="83"/>
      <c r="N683" s="83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83"/>
      <c r="M684" s="83"/>
      <c r="N684" s="83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83"/>
      <c r="M685" s="83"/>
      <c r="N685" s="83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83"/>
      <c r="M686" s="83"/>
      <c r="N686" s="83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83"/>
      <c r="M687" s="83"/>
      <c r="N687" s="83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83"/>
      <c r="M688" s="83"/>
      <c r="N688" s="83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83"/>
      <c r="M689" s="83"/>
      <c r="N689" s="83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83"/>
      <c r="M690" s="83"/>
      <c r="N690" s="83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83"/>
      <c r="M691" s="83"/>
      <c r="N691" s="83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83"/>
      <c r="M692" s="83"/>
      <c r="N692" s="83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83"/>
      <c r="M693" s="83"/>
      <c r="N693" s="83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83"/>
      <c r="M694" s="83"/>
      <c r="N694" s="83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83"/>
      <c r="M695" s="83"/>
      <c r="N695" s="83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83"/>
      <c r="M696" s="83"/>
      <c r="N696" s="83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83"/>
      <c r="M697" s="83"/>
      <c r="N697" s="83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83"/>
      <c r="M698" s="83"/>
      <c r="N698" s="83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83"/>
      <c r="M699" s="83"/>
      <c r="N699" s="83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83"/>
      <c r="M700" s="83"/>
      <c r="N700" s="83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83"/>
      <c r="M701" s="83"/>
      <c r="N701" s="83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83"/>
      <c r="M702" s="83"/>
      <c r="N702" s="83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83"/>
      <c r="M703" s="83"/>
      <c r="N703" s="83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83"/>
      <c r="M704" s="83"/>
      <c r="N704" s="83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83"/>
      <c r="M705" s="83"/>
      <c r="N705" s="83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83"/>
      <c r="M706" s="83"/>
      <c r="N706" s="83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83"/>
      <c r="M707" s="83"/>
      <c r="N707" s="83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83"/>
      <c r="M708" s="83"/>
      <c r="N708" s="83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83"/>
      <c r="M709" s="83"/>
      <c r="N709" s="83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83"/>
      <c r="M710" s="83"/>
      <c r="N710" s="83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83"/>
      <c r="M711" s="83"/>
      <c r="N711" s="83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83"/>
      <c r="M712" s="83"/>
      <c r="N712" s="83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83"/>
      <c r="M713" s="83"/>
      <c r="N713" s="83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83"/>
      <c r="M714" s="83"/>
      <c r="N714" s="83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83"/>
      <c r="M715" s="83"/>
      <c r="N715" s="83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83"/>
      <c r="M716" s="83"/>
      <c r="N716" s="83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83"/>
      <c r="M717" s="83"/>
      <c r="N717" s="83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83"/>
      <c r="M718" s="83"/>
      <c r="N718" s="83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83"/>
      <c r="M719" s="83"/>
      <c r="N719" s="83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83"/>
      <c r="M720" s="83"/>
      <c r="N720" s="83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83"/>
      <c r="M721" s="83"/>
      <c r="N721" s="83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83"/>
      <c r="M722" s="83"/>
      <c r="N722" s="83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83"/>
      <c r="M723" s="83"/>
      <c r="N723" s="83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83"/>
      <c r="M724" s="83"/>
      <c r="N724" s="83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83"/>
      <c r="M725" s="83"/>
      <c r="N725" s="83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83"/>
      <c r="M726" s="83"/>
      <c r="N726" s="83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83"/>
      <c r="M727" s="83"/>
      <c r="N727" s="83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83"/>
      <c r="M728" s="83"/>
      <c r="N728" s="83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83"/>
      <c r="M729" s="83"/>
      <c r="N729" s="83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83"/>
      <c r="M730" s="83"/>
      <c r="N730" s="83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83"/>
      <c r="M731" s="83"/>
      <c r="N731" s="83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83"/>
      <c r="M732" s="83"/>
      <c r="N732" s="83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83"/>
      <c r="M733" s="83"/>
      <c r="N733" s="83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83"/>
      <c r="M734" s="83"/>
      <c r="N734" s="83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83"/>
      <c r="M735" s="83"/>
      <c r="N735" s="83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83"/>
      <c r="M736" s="83"/>
      <c r="N736" s="83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83"/>
      <c r="M737" s="83"/>
      <c r="N737" s="83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83"/>
      <c r="M738" s="83"/>
      <c r="N738" s="83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83"/>
      <c r="M739" s="83"/>
      <c r="N739" s="83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83"/>
      <c r="M740" s="83"/>
      <c r="N740" s="83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83"/>
      <c r="M741" s="83"/>
      <c r="N741" s="83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83"/>
      <c r="M742" s="83"/>
      <c r="N742" s="83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83"/>
      <c r="M743" s="83"/>
      <c r="N743" s="83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83"/>
      <c r="M744" s="83"/>
      <c r="N744" s="83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83"/>
      <c r="M745" s="83"/>
      <c r="N745" s="83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83"/>
      <c r="M746" s="83"/>
      <c r="N746" s="83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83"/>
      <c r="M747" s="83"/>
      <c r="N747" s="83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83"/>
      <c r="M748" s="83"/>
      <c r="N748" s="83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83"/>
      <c r="M749" s="83"/>
      <c r="N749" s="83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83"/>
      <c r="M750" s="83"/>
      <c r="N750" s="83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83"/>
      <c r="M751" s="83"/>
      <c r="N751" s="83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83"/>
      <c r="M752" s="83"/>
      <c r="N752" s="83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83"/>
      <c r="M753" s="83"/>
      <c r="N753" s="83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83"/>
      <c r="M754" s="83"/>
      <c r="N754" s="83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83"/>
      <c r="M755" s="83"/>
      <c r="N755" s="83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83"/>
      <c r="M756" s="83"/>
      <c r="N756" s="83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83"/>
      <c r="M757" s="83"/>
      <c r="N757" s="83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83"/>
      <c r="M758" s="83"/>
      <c r="N758" s="83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83"/>
      <c r="M759" s="83"/>
      <c r="N759" s="83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83"/>
      <c r="M760" s="83"/>
      <c r="N760" s="83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83"/>
      <c r="M761" s="83"/>
      <c r="N761" s="83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83"/>
      <c r="M762" s="83"/>
      <c r="N762" s="83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83"/>
      <c r="M763" s="83"/>
      <c r="N763" s="83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83"/>
      <c r="M764" s="83"/>
      <c r="N764" s="83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83"/>
      <c r="M765" s="83"/>
      <c r="N765" s="83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83"/>
      <c r="M766" s="83"/>
      <c r="N766" s="83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83"/>
      <c r="M767" s="83"/>
      <c r="N767" s="83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83"/>
      <c r="M768" s="83"/>
      <c r="N768" s="83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83"/>
      <c r="M769" s="83"/>
      <c r="N769" s="83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83"/>
      <c r="M770" s="83"/>
      <c r="N770" s="83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83"/>
      <c r="M771" s="83"/>
      <c r="N771" s="83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83"/>
      <c r="M772" s="83"/>
      <c r="N772" s="83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83"/>
      <c r="M773" s="83"/>
      <c r="N773" s="83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83"/>
      <c r="M774" s="83"/>
      <c r="N774" s="83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83"/>
      <c r="M775" s="83"/>
      <c r="N775" s="83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83"/>
      <c r="M776" s="83"/>
      <c r="N776" s="83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83"/>
      <c r="M777" s="83"/>
      <c r="N777" s="83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83"/>
      <c r="M778" s="83"/>
      <c r="N778" s="83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83"/>
      <c r="M779" s="83"/>
      <c r="N779" s="83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83"/>
      <c r="M780" s="83"/>
      <c r="N780" s="83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83"/>
      <c r="M781" s="83"/>
      <c r="N781" s="83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83"/>
      <c r="M782" s="83"/>
      <c r="N782" s="83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83"/>
      <c r="M783" s="83"/>
      <c r="N783" s="83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83"/>
      <c r="M784" s="83"/>
      <c r="N784" s="83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83"/>
      <c r="M785" s="83"/>
      <c r="N785" s="83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83"/>
      <c r="M786" s="83"/>
      <c r="N786" s="83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83"/>
      <c r="M787" s="83"/>
      <c r="N787" s="83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83"/>
      <c r="M788" s="83"/>
      <c r="N788" s="83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83"/>
      <c r="M789" s="83"/>
      <c r="N789" s="83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83"/>
      <c r="M790" s="83"/>
      <c r="N790" s="83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83"/>
      <c r="M791" s="83"/>
      <c r="N791" s="83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83"/>
      <c r="M792" s="83"/>
      <c r="N792" s="83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83"/>
      <c r="M793" s="83"/>
      <c r="N793" s="83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83"/>
      <c r="M794" s="83"/>
      <c r="N794" s="83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83"/>
      <c r="M795" s="83"/>
      <c r="N795" s="83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83"/>
      <c r="M796" s="83"/>
      <c r="N796" s="83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83"/>
      <c r="M797" s="83"/>
      <c r="N797" s="83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83"/>
      <c r="M798" s="83"/>
      <c r="N798" s="83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83"/>
      <c r="M799" s="83"/>
      <c r="N799" s="83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83"/>
      <c r="M800" s="83"/>
      <c r="N800" s="83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83"/>
      <c r="M801" s="83"/>
      <c r="N801" s="83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83"/>
      <c r="M802" s="83"/>
      <c r="N802" s="83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83"/>
      <c r="M803" s="83"/>
      <c r="N803" s="83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83"/>
      <c r="M804" s="83"/>
      <c r="N804" s="83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83"/>
      <c r="M805" s="83"/>
      <c r="N805" s="83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83"/>
      <c r="M806" s="83"/>
      <c r="N806" s="83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83"/>
      <c r="M807" s="83"/>
      <c r="N807" s="83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83"/>
      <c r="M808" s="83"/>
      <c r="N808" s="83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83"/>
      <c r="M809" s="83"/>
      <c r="N809" s="83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83"/>
      <c r="M810" s="83"/>
      <c r="N810" s="83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83"/>
      <c r="M811" s="83"/>
      <c r="N811" s="83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83"/>
      <c r="M812" s="83"/>
      <c r="N812" s="83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83"/>
      <c r="M813" s="83"/>
      <c r="N813" s="83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83"/>
      <c r="M814" s="83"/>
      <c r="N814" s="83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83"/>
      <c r="M815" s="83"/>
      <c r="N815" s="83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83"/>
      <c r="M816" s="83"/>
      <c r="N816" s="83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83"/>
      <c r="M817" s="83"/>
      <c r="N817" s="83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83"/>
      <c r="M818" s="83"/>
      <c r="N818" s="83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83"/>
      <c r="M819" s="83"/>
      <c r="N819" s="83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83"/>
      <c r="M820" s="83"/>
      <c r="N820" s="83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83"/>
      <c r="M821" s="83"/>
      <c r="N821" s="83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83"/>
      <c r="M822" s="83"/>
      <c r="N822" s="83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83"/>
      <c r="M823" s="83"/>
      <c r="N823" s="83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83"/>
      <c r="M824" s="83"/>
      <c r="N824" s="83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83"/>
      <c r="M825" s="83"/>
      <c r="N825" s="83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83"/>
      <c r="M826" s="83"/>
      <c r="N826" s="83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83"/>
      <c r="M827" s="83"/>
      <c r="N827" s="83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83"/>
      <c r="M828" s="83"/>
      <c r="N828" s="83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83"/>
      <c r="M829" s="83"/>
      <c r="N829" s="83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83"/>
      <c r="M830" s="83"/>
      <c r="N830" s="83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83"/>
      <c r="M831" s="83"/>
      <c r="N831" s="83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83"/>
      <c r="M832" s="83"/>
      <c r="N832" s="83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83"/>
      <c r="M833" s="83"/>
      <c r="N833" s="83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83"/>
      <c r="M834" s="83"/>
      <c r="N834" s="83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83"/>
      <c r="M835" s="83"/>
      <c r="N835" s="83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83"/>
      <c r="M836" s="83"/>
      <c r="N836" s="83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83"/>
      <c r="M837" s="83"/>
      <c r="N837" s="83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83"/>
      <c r="M838" s="83"/>
      <c r="N838" s="83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83"/>
      <c r="M839" s="83"/>
      <c r="N839" s="83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83"/>
      <c r="M840" s="83"/>
      <c r="N840" s="83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83"/>
      <c r="M841" s="83"/>
      <c r="N841" s="83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83"/>
      <c r="M842" s="83"/>
      <c r="N842" s="83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83"/>
      <c r="M843" s="83"/>
      <c r="N843" s="83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83"/>
      <c r="M844" s="83"/>
      <c r="N844" s="83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83"/>
      <c r="M845" s="83"/>
      <c r="N845" s="83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83"/>
      <c r="M846" s="83"/>
      <c r="N846" s="83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83"/>
      <c r="M847" s="83"/>
      <c r="N847" s="83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83"/>
      <c r="M848" s="83"/>
      <c r="N848" s="83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83"/>
      <c r="M849" s="83"/>
      <c r="N849" s="83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83"/>
      <c r="M850" s="83"/>
      <c r="N850" s="83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83"/>
      <c r="M851" s="83"/>
      <c r="N851" s="83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83"/>
      <c r="M852" s="83"/>
      <c r="N852" s="83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83"/>
      <c r="M853" s="83"/>
      <c r="N853" s="83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83"/>
      <c r="M854" s="83"/>
      <c r="N854" s="83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83"/>
      <c r="M855" s="83"/>
      <c r="N855" s="83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83"/>
      <c r="M856" s="83"/>
      <c r="N856" s="83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83"/>
      <c r="M857" s="83"/>
      <c r="N857" s="83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83"/>
      <c r="M858" s="83"/>
      <c r="N858" s="83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83"/>
      <c r="M859" s="83"/>
      <c r="N859" s="83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83"/>
      <c r="M860" s="83"/>
      <c r="N860" s="83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83"/>
      <c r="M861" s="83"/>
      <c r="N861" s="83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83"/>
      <c r="M862" s="83"/>
      <c r="N862" s="83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83"/>
      <c r="M863" s="83"/>
      <c r="N863" s="83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83"/>
      <c r="M864" s="83"/>
      <c r="N864" s="83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83"/>
      <c r="M865" s="83"/>
      <c r="N865" s="83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83"/>
      <c r="M866" s="83"/>
      <c r="N866" s="83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83"/>
      <c r="M867" s="83"/>
      <c r="N867" s="83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83"/>
      <c r="M868" s="83"/>
      <c r="N868" s="83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83"/>
      <c r="M869" s="83"/>
      <c r="N869" s="83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83"/>
      <c r="M870" s="83"/>
      <c r="N870" s="83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83"/>
      <c r="M871" s="83"/>
      <c r="N871" s="83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83"/>
      <c r="M872" s="83"/>
      <c r="N872" s="83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83"/>
      <c r="M873" s="83"/>
      <c r="N873" s="83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83"/>
      <c r="M874" s="83"/>
      <c r="N874" s="83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83"/>
      <c r="M875" s="83"/>
      <c r="N875" s="83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83"/>
      <c r="M876" s="83"/>
      <c r="N876" s="83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83"/>
      <c r="M877" s="83"/>
      <c r="N877" s="83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83"/>
      <c r="M878" s="83"/>
      <c r="N878" s="83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83"/>
      <c r="M879" s="83"/>
      <c r="N879" s="83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83"/>
      <c r="M880" s="83"/>
      <c r="N880" s="83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83"/>
      <c r="M881" s="83"/>
      <c r="N881" s="83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83"/>
      <c r="M882" s="83"/>
      <c r="N882" s="83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83"/>
      <c r="M883" s="83"/>
      <c r="N883" s="83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83"/>
      <c r="M884" s="83"/>
      <c r="N884" s="83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83"/>
      <c r="M885" s="83"/>
      <c r="N885" s="83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83"/>
      <c r="M886" s="83"/>
      <c r="N886" s="83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83"/>
      <c r="M887" s="83"/>
      <c r="N887" s="83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83"/>
      <c r="M888" s="83"/>
      <c r="N888" s="83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83"/>
      <c r="M889" s="83"/>
      <c r="N889" s="83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83"/>
      <c r="M890" s="83"/>
      <c r="N890" s="83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83"/>
      <c r="M891" s="83"/>
      <c r="N891" s="83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83"/>
      <c r="M892" s="83"/>
      <c r="N892" s="83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83"/>
      <c r="M893" s="83"/>
      <c r="N893" s="83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83"/>
      <c r="M894" s="83"/>
      <c r="N894" s="83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83"/>
      <c r="M895" s="83"/>
      <c r="N895" s="83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83"/>
      <c r="M896" s="83"/>
      <c r="N896" s="83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83"/>
      <c r="M897" s="83"/>
      <c r="N897" s="83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83"/>
      <c r="M898" s="83"/>
      <c r="N898" s="83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83"/>
      <c r="M899" s="83"/>
      <c r="N899" s="83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83"/>
      <c r="M900" s="83"/>
      <c r="N900" s="83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83"/>
      <c r="M901" s="83"/>
      <c r="N901" s="83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83"/>
      <c r="M902" s="83"/>
      <c r="N902" s="83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83"/>
      <c r="M903" s="83"/>
      <c r="N903" s="83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83"/>
      <c r="M904" s="83"/>
      <c r="N904" s="83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83"/>
      <c r="M905" s="83"/>
      <c r="N905" s="83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83"/>
      <c r="M906" s="83"/>
      <c r="N906" s="83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83"/>
      <c r="M907" s="83"/>
      <c r="N907" s="83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83"/>
      <c r="M908" s="83"/>
      <c r="N908" s="83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83"/>
      <c r="M909" s="83"/>
      <c r="N909" s="83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83"/>
      <c r="M910" s="83"/>
      <c r="N910" s="83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83"/>
      <c r="M911" s="83"/>
      <c r="N911" s="83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83"/>
      <c r="M912" s="83"/>
      <c r="N912" s="83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83"/>
      <c r="M913" s="83"/>
      <c r="N913" s="83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83"/>
      <c r="M914" s="83"/>
      <c r="N914" s="83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83"/>
      <c r="M915" s="83"/>
      <c r="N915" s="83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83"/>
      <c r="M916" s="83"/>
      <c r="N916" s="83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83"/>
      <c r="M917" s="83"/>
      <c r="N917" s="83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83"/>
      <c r="M918" s="83"/>
      <c r="N918" s="83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83"/>
      <c r="M919" s="83"/>
      <c r="N919" s="83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83"/>
      <c r="M920" s="83"/>
      <c r="N920" s="83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83"/>
      <c r="M921" s="83"/>
      <c r="N921" s="83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83"/>
      <c r="M922" s="83"/>
      <c r="N922" s="83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83"/>
      <c r="M923" s="83"/>
      <c r="N923" s="83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83"/>
      <c r="M924" s="83"/>
      <c r="N924" s="83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83"/>
      <c r="M925" s="83"/>
      <c r="N925" s="83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83"/>
      <c r="M926" s="83"/>
      <c r="N926" s="83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83"/>
      <c r="M927" s="83"/>
      <c r="N927" s="83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83"/>
      <c r="M928" s="83"/>
      <c r="N928" s="83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83"/>
      <c r="M929" s="83"/>
      <c r="N929" s="83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83"/>
      <c r="M930" s="83"/>
      <c r="N930" s="83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83"/>
      <c r="M931" s="83"/>
      <c r="N931" s="83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83"/>
      <c r="M932" s="83"/>
      <c r="N932" s="83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83"/>
      <c r="M933" s="83"/>
      <c r="N933" s="83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83"/>
      <c r="M934" s="83"/>
      <c r="N934" s="83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83"/>
      <c r="M935" s="83"/>
      <c r="N935" s="83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83"/>
      <c r="M936" s="83"/>
      <c r="N936" s="83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83"/>
      <c r="M937" s="83"/>
      <c r="N937" s="83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83"/>
      <c r="M938" s="83"/>
      <c r="N938" s="83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83"/>
      <c r="M939" s="83"/>
      <c r="N939" s="83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83"/>
      <c r="M940" s="83"/>
      <c r="N940" s="83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83"/>
      <c r="M941" s="83"/>
      <c r="N941" s="83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83"/>
      <c r="M942" s="83"/>
      <c r="N942" s="83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83"/>
      <c r="M943" s="83"/>
      <c r="N943" s="83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83"/>
      <c r="M944" s="83"/>
      <c r="N944" s="83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83"/>
      <c r="M945" s="83"/>
      <c r="N945" s="83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83"/>
      <c r="M946" s="83"/>
      <c r="N946" s="83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83"/>
      <c r="M947" s="83"/>
      <c r="N947" s="83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83"/>
      <c r="M948" s="83"/>
      <c r="N948" s="83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83"/>
      <c r="M949" s="83"/>
      <c r="N949" s="83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83"/>
      <c r="M950" s="83"/>
      <c r="N950" s="83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83"/>
      <c r="M951" s="83"/>
      <c r="N951" s="83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83"/>
      <c r="M952" s="83"/>
      <c r="N952" s="83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83"/>
      <c r="M953" s="83"/>
      <c r="N953" s="83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83"/>
      <c r="M954" s="83"/>
      <c r="N954" s="83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83"/>
      <c r="M955" s="83"/>
      <c r="N955" s="83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83"/>
      <c r="M956" s="83"/>
      <c r="N956" s="83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83"/>
      <c r="M957" s="83"/>
      <c r="N957" s="83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83"/>
      <c r="M958" s="83"/>
      <c r="N958" s="83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83"/>
      <c r="M959" s="83"/>
      <c r="N959" s="83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83"/>
      <c r="M960" s="83"/>
      <c r="N960" s="83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83"/>
      <c r="M961" s="83"/>
      <c r="N961" s="83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83"/>
      <c r="M962" s="83"/>
      <c r="N962" s="83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83"/>
      <c r="M963" s="83"/>
      <c r="N963" s="83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83"/>
      <c r="M964" s="83"/>
      <c r="N964" s="83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83"/>
      <c r="M965" s="83"/>
      <c r="N965" s="83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83"/>
      <c r="M966" s="83"/>
      <c r="N966" s="83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83"/>
      <c r="M967" s="83"/>
      <c r="N967" s="83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83"/>
      <c r="M968" s="83"/>
      <c r="N968" s="83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83"/>
      <c r="M969" s="83"/>
      <c r="N969" s="83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83"/>
      <c r="M970" s="83"/>
      <c r="N970" s="83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83"/>
      <c r="M971" s="83"/>
      <c r="N971" s="83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83"/>
      <c r="M972" s="83"/>
      <c r="N972" s="83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83"/>
      <c r="M973" s="83"/>
      <c r="N973" s="83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83"/>
      <c r="M974" s="83"/>
      <c r="N974" s="83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83"/>
      <c r="M975" s="83"/>
      <c r="N975" s="83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83"/>
      <c r="M976" s="83"/>
      <c r="N976" s="83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83"/>
      <c r="M977" s="83"/>
      <c r="N977" s="83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83"/>
      <c r="M978" s="83"/>
      <c r="N978" s="83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83"/>
      <c r="M979" s="83"/>
      <c r="N979" s="83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83"/>
      <c r="M980" s="83"/>
      <c r="N980" s="83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83"/>
      <c r="M981" s="83"/>
      <c r="N981" s="83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83"/>
      <c r="M982" s="83"/>
      <c r="N982" s="83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83"/>
      <c r="M983" s="83"/>
      <c r="N983" s="83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83"/>
      <c r="M984" s="83"/>
      <c r="N984" s="83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83"/>
      <c r="M985" s="83"/>
      <c r="N985" s="83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83"/>
      <c r="M986" s="83"/>
      <c r="N986" s="83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83"/>
      <c r="M987" s="83"/>
      <c r="N987" s="83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83"/>
      <c r="M988" s="83"/>
      <c r="N988" s="83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83"/>
      <c r="M989" s="83"/>
      <c r="N989" s="83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83"/>
      <c r="M990" s="83"/>
      <c r="N990" s="83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83"/>
      <c r="M991" s="83"/>
      <c r="N991" s="83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83"/>
      <c r="M992" s="83"/>
      <c r="N992" s="83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83"/>
      <c r="M993" s="83"/>
      <c r="N993" s="83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83"/>
      <c r="M994" s="83"/>
      <c r="N994" s="83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83"/>
      <c r="M995" s="83"/>
      <c r="N995" s="83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83"/>
      <c r="M996" s="83"/>
      <c r="N996" s="83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83"/>
      <c r="M997" s="83"/>
      <c r="N997" s="83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83"/>
      <c r="M998" s="83"/>
      <c r="N998" s="83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83"/>
      <c r="M999" s="83"/>
      <c r="N999" s="83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6.5" customHeight="1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83"/>
      <c r="M1000" s="83"/>
      <c r="N1000" s="83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customSheetViews>
    <customSheetView guid="{49CB1860-EC3B-4E6C-8BF8-9EEC28CC514E}" hiddenColumns="1" state="hidden">
      <selection activeCell="A16" sqref="A16"/>
      <pageMargins left="0.7" right="0.7" top="0.75" bottom="0.75" header="0.3" footer="0.3"/>
      <pageSetup orientation="landscape" r:id="rId1"/>
    </customSheetView>
    <customSheetView guid="{6DE74EA2-1B8D-4B78-8D1A-36BC0FFF543B}" hiddenColumns="1" state="hidden">
      <selection activeCell="A16" sqref="A16"/>
      <pageMargins left="0.7" right="0.7" top="0.75" bottom="0.75" header="0.3" footer="0.3"/>
      <pageSetup orientation="landscape" r:id="rId2"/>
    </customSheetView>
    <customSheetView guid="{B9CD0881-D697-467A-911D-B0159CEB3A3B}" hiddenColumns="1" state="hidden">
      <selection activeCell="A16" sqref="A16"/>
      <pageMargins left="0.7" right="0.7" top="0.75" bottom="0.75" header="0.3" footer="0.3"/>
      <pageSetup orientation="landscape" r:id="rId3"/>
    </customSheetView>
    <customSheetView guid="{CB46419F-0C3B-47BB-9B0B-33353C4B10FF}" hiddenColumns="1" state="hidden">
      <selection activeCell="A16" sqref="A16"/>
      <pageMargins left="0.7" right="0.7" top="0.75" bottom="0.75" header="0.3" footer="0.3"/>
      <pageSetup orientation="landscape" r:id="rId4"/>
    </customSheetView>
    <customSheetView guid="{073B21D6-9FCF-4A74-98AC-6049BBE9553E}" hiddenColumns="1" state="hidden">
      <selection activeCell="A16" sqref="A16"/>
      <pageMargins left="0.7" right="0.7" top="0.75" bottom="0.75" header="0.3" footer="0.3"/>
      <pageSetup orientation="landscape" r:id="rId5"/>
    </customSheetView>
    <customSheetView guid="{48FB5649-EF36-4A71-87E8-A03866625D5E}" hiddenColumns="1" state="hidden">
      <selection activeCell="A16" sqref="A16"/>
      <pageMargins left="0.7" right="0.7" top="0.75" bottom="0.75" header="0.3" footer="0.3"/>
      <pageSetup orientation="landscape" r:id="rId6"/>
    </customSheetView>
  </customSheetViews>
  <mergeCells count="1">
    <mergeCell ref="A2:Q2"/>
  </mergeCells>
  <pageMargins left="0.7" right="0.7" top="0.75" bottom="0.75" header="0.3" footer="0.3"/>
  <pageSetup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ամփոփ կապիտալ</vt:lpstr>
      <vt:lpstr>ներքին կապիտալ</vt:lpstr>
      <vt:lpstr>վարկ կապիտալ </vt:lpstr>
      <vt:lpstr>մակրո-ֆիսկալ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lastModifiedBy>Artak Karapetyan</cp:lastModifiedBy>
  <cp:lastPrinted>2021-04-12T11:59:00Z</cp:lastPrinted>
  <dcterms:created xsi:type="dcterms:W3CDTF">2019-12-27T14:41:52Z</dcterms:created>
  <dcterms:modified xsi:type="dcterms:W3CDTF">2021-07-09T10:20:01Z</dcterms:modified>
</cp:coreProperties>
</file>