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765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-1" sheetId="6" r:id="rId6"/>
    <sheet name="6-2" sheetId="7" r:id="rId7"/>
    <sheet name="7" sheetId="8" r:id="rId8"/>
    <sheet name="Sheet1" sheetId="11" r:id="rId9"/>
  </sheets>
  <definedNames>
    <definedName name="_xlnm.Print_Area" localSheetId="0">'1'!$A$1:$E$36</definedName>
    <definedName name="_xlnm.Print_Area" localSheetId="1">'2'!$A$1:$H$22</definedName>
    <definedName name="_xlnm.Print_Area" localSheetId="2">'3'!$A$1:$H$48</definedName>
    <definedName name="_xlnm.Print_Area" localSheetId="3">'4'!$A$1:$E$27</definedName>
    <definedName name="_xlnm.Print_Area" localSheetId="4">'5'!$A$1:$D$14</definedName>
    <definedName name="_xlnm.Print_Area" localSheetId="5">'6-1'!$A$1:$D$52</definedName>
    <definedName name="_xlnm.Print_Area" localSheetId="6">'6-2'!$A$1:$D$47</definedName>
    <definedName name="_xlnm.Print_Area" localSheetId="7">'7'!$A$1:$H$35</definedName>
  </definedNames>
  <calcPr calcId="125725"/>
</workbook>
</file>

<file path=xl/calcChain.xml><?xml version="1.0" encoding="utf-8"?>
<calcChain xmlns="http://schemas.openxmlformats.org/spreadsheetml/2006/main">
  <c r="E16" i="2"/>
  <c r="D31" i="1"/>
  <c r="C19" i="2"/>
  <c r="G27" i="8" l="1"/>
  <c r="G30"/>
  <c r="H49" i="3" l="1"/>
  <c r="H50" l="1"/>
  <c r="C21" i="2"/>
  <c r="C15"/>
  <c r="E25" i="1" l="1"/>
  <c r="G26" i="8"/>
  <c r="G25"/>
  <c r="E26" i="4"/>
  <c r="E25"/>
  <c r="E17"/>
  <c r="G30" i="3"/>
  <c r="H30"/>
  <c r="D19" i="2"/>
  <c r="G39" i="3"/>
  <c r="G17" i="2"/>
  <c r="F17"/>
  <c r="D20"/>
  <c r="D21"/>
  <c r="H39" i="3" l="1"/>
  <c r="H48"/>
  <c r="D17" i="2"/>
  <c r="E27" i="4"/>
  <c r="E20"/>
  <c r="D12" i="1" l="1"/>
  <c r="G29" i="8"/>
  <c r="G28"/>
  <c r="G24" s="1"/>
  <c r="G23"/>
  <c r="E31" i="1" l="1"/>
  <c r="E12" s="1"/>
  <c r="G11" i="2"/>
  <c r="H11"/>
  <c r="F13"/>
  <c r="C20"/>
  <c r="D13" l="1"/>
  <c r="C21" i="7" l="1"/>
  <c r="D21"/>
  <c r="A33"/>
  <c r="C33"/>
  <c r="D33"/>
  <c r="F31" i="3"/>
  <c r="G13" i="8" l="1"/>
  <c r="G19" l="1"/>
  <c r="G18"/>
  <c r="G16"/>
  <c r="G15" s="1"/>
  <c r="G22"/>
  <c r="G21" s="1"/>
  <c r="G20" s="1"/>
  <c r="B33" i="6"/>
  <c r="B28" i="7" s="1"/>
  <c r="G17" i="8" l="1"/>
  <c r="G14" s="1"/>
  <c r="B34" i="6"/>
  <c r="B29" i="7" s="1"/>
  <c r="D15" i="4"/>
  <c r="D13" s="1"/>
  <c r="C27" i="6" s="1"/>
  <c r="E15" i="4"/>
  <c r="E13" s="1"/>
  <c r="D27" i="6" s="1"/>
  <c r="D18" i="4"/>
  <c r="E18"/>
  <c r="C18"/>
  <c r="C39" i="6" l="1"/>
  <c r="C34" i="7" s="1"/>
  <c r="D39" i="6"/>
  <c r="D34" i="7" s="1"/>
  <c r="E11" i="2"/>
  <c r="D22" i="7"/>
  <c r="D13" i="5"/>
  <c r="C22" i="7"/>
  <c r="D16" i="2"/>
  <c r="H38" i="3" l="1"/>
  <c r="H37" s="1"/>
  <c r="H36" s="1"/>
  <c r="H35" s="1"/>
  <c r="G38"/>
  <c r="G37" s="1"/>
  <c r="G36" s="1"/>
  <c r="G35" s="1"/>
  <c r="H29"/>
  <c r="H28" s="1"/>
  <c r="G29"/>
  <c r="G28" s="1"/>
  <c r="G12" i="8"/>
  <c r="G11" s="1"/>
  <c r="G10" s="1"/>
  <c r="H9" i="2"/>
  <c r="G9"/>
  <c r="G27" i="3" l="1"/>
  <c r="G26" s="1"/>
  <c r="H27"/>
  <c r="H26" s="1"/>
  <c r="D23" i="4"/>
  <c r="G31" i="3"/>
  <c r="G33"/>
  <c r="H33"/>
  <c r="H31"/>
  <c r="E23" i="4"/>
  <c r="C51" i="6" l="1"/>
  <c r="C46" i="7" s="1"/>
  <c r="D21" i="4"/>
  <c r="H24" i="3"/>
  <c r="H22"/>
  <c r="G22"/>
  <c r="G24"/>
  <c r="E21" i="4"/>
  <c r="D11"/>
  <c r="D9" s="1"/>
  <c r="D51" i="6" l="1"/>
  <c r="D46" i="7" s="1"/>
  <c r="D14" i="5"/>
  <c r="D11" s="1"/>
  <c r="D9" s="1"/>
  <c r="H47" i="3"/>
  <c r="H46" s="1"/>
  <c r="E11" i="4"/>
  <c r="E9" s="1"/>
  <c r="E9" i="2"/>
  <c r="G20" i="3" l="1"/>
  <c r="G18" s="1"/>
  <c r="G16" s="1"/>
  <c r="G14" s="1"/>
  <c r="G12" s="1"/>
  <c r="G10" s="1"/>
  <c r="H45"/>
  <c r="H44" s="1"/>
  <c r="H42" s="1"/>
  <c r="F11" i="2"/>
  <c r="D11" s="1"/>
  <c r="H40" i="3" l="1"/>
  <c r="D15" i="2"/>
  <c r="F9"/>
  <c r="D9" s="1"/>
  <c r="H20" i="3" l="1"/>
  <c r="H18" s="1"/>
  <c r="H16" s="1"/>
  <c r="H14" s="1"/>
  <c r="H12" s="1"/>
  <c r="H10" s="1"/>
  <c r="E10" i="1"/>
  <c r="E11"/>
  <c r="D10"/>
  <c r="D11"/>
</calcChain>
</file>

<file path=xl/sharedStrings.xml><?xml version="1.0" encoding="utf-8"?>
<sst xmlns="http://schemas.openxmlformats.org/spreadsheetml/2006/main" count="359" uniqueCount="161">
  <si>
    <t>Հավելված N 1</t>
  </si>
  <si>
    <t>ՀՀ կառավարության 2021 թվականի</t>
  </si>
  <si>
    <t xml:space="preserve">                   -ի N        -Ն որոշման</t>
  </si>
  <si>
    <t xml:space="preserve"> Ծրագրային դասիչը</t>
  </si>
  <si>
    <t xml:space="preserve"> Բյուջետային գլխավոր կարգադրիչների, ծրագրերի և միջոցառումների անվանումները</t>
  </si>
  <si>
    <t>Ցուցանիշների փոփոխությունը (ավելացումները նշված են դրական նշանով, իսկ նվազեցումները` փակագծերում)</t>
  </si>
  <si>
    <t xml:space="preserve"> Ինն ամիս</t>
  </si>
  <si>
    <t xml:space="preserve"> Տարի</t>
  </si>
  <si>
    <t xml:space="preserve"> ԸՆԴԱՄԵՆԸ</t>
  </si>
  <si>
    <t xml:space="preserve"> ՀՀ տարածքային կառավարման և ենթակառուցվածքների նախարարություն</t>
  </si>
  <si>
    <t xml:space="preserve"> 1004</t>
  </si>
  <si>
    <t xml:space="preserve"> Ծրագրի անվանումը`</t>
  </si>
  <si>
    <t xml:space="preserve"> Ոռոգման համակարգի առողջացում</t>
  </si>
  <si>
    <t xml:space="preserve"> Ծրագրի նպատակը`</t>
  </si>
  <si>
    <t xml:space="preserve"> Ոռոգման ծառայությունների հասանելիության և մատչելիության ապահովում</t>
  </si>
  <si>
    <t xml:space="preserve"> Վերջնական արդյունքի նկարագրությունը`</t>
  </si>
  <si>
    <t xml:space="preserve"> Ոռոգման ջրի մատակարարման արդյունավետության և հասանելիության բարելավում՝ կորուստների կրճատում</t>
  </si>
  <si>
    <t xml:space="preserve"> Ծրագրի միջոցառումներ</t>
  </si>
  <si>
    <t xml:space="preserve"> Միջոցառման անվանումը`</t>
  </si>
  <si>
    <t xml:space="preserve"> Ոռոգման համակարգերի հիմնանորոգում</t>
  </si>
  <si>
    <t xml:space="preserve"> Միջոցառման նկարագրությունը`</t>
  </si>
  <si>
    <t xml:space="preserve"> Միջոցառման տեսակը</t>
  </si>
  <si>
    <t xml:space="preserve"> Պետական մարմինների կողմից օգտագործվող ոչ ֆինանսական ակտիվների հետ գործառնություններ</t>
  </si>
  <si>
    <t>Գետերի և հեղեղատարների տեղամասերի ամրացման և մաքրման աշխատանքներ</t>
  </si>
  <si>
    <t>Գետերի և հեղեղատարների տեղամասերի ամրացման և մաքրման համար նախագծերի և աշխատանքների ձեռքբերում</t>
  </si>
  <si>
    <t>Պետական մարմինների կողմից  ոչ ֆինանսական ակտիվների հետ գործառնություններ</t>
  </si>
  <si>
    <t>Հավելված N 2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</si>
  <si>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</si>
  <si>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</si>
  <si>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</si>
  <si>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</si>
  <si>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</si>
  <si>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</si>
  <si>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</si>
  <si>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</si>
  <si>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</si>
  <si>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</si>
  <si>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</si>
  <si>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</si>
  <si>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ՏԱՐԱԾՔԱՅԻՆ ԿԱՌԱՎԱՐՄԱՆ ԵՎ ԵՆԹԱԿԱՌՈՒՑՎԱԾՔՆԵՐԻ ՆԱԽԱՐԱՐՈՒԹՅՈՒՆ</t>
  </si>
  <si>
    <t>այդ թվում`</t>
  </si>
  <si>
    <t>Ոռոգման համակարգերի հիմնանորոգում</t>
  </si>
  <si>
    <t>Հավելված N 3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</si>
  <si>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</si>
  <si>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</si>
  <si>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</si>
  <si>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</si>
  <si>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</si>
  <si>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</si>
  <si>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</si>
  <si>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</si>
  <si>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այդ թվում`</t>
  </si>
  <si>
    <t xml:space="preserve"> 04</t>
  </si>
  <si>
    <t xml:space="preserve"> ՏՆՏԵՍԱԿԱՆ ՀԱՐԱԲԵՐՈՒԹՅՈՒՆՆԵՐ</t>
  </si>
  <si>
    <t xml:space="preserve"> 02</t>
  </si>
  <si>
    <t xml:space="preserve"> Գյուղատնտեսություն, անտառային տնտեսություն, ձկնորսություն և որսորդություն</t>
  </si>
  <si>
    <t xml:space="preserve"> Ոռոգում</t>
  </si>
  <si>
    <t>ՀՀ տարածքային կառավարման և ենթակառուցվածքների նախարարություն</t>
  </si>
  <si>
    <t xml:space="preserve"> այդ թվում` ըստ կատարողների</t>
  </si>
  <si>
    <t>ՀՀ տարածքային կառավարման և ենթակառուցվածքների նախարարության ջրային կոմիտե</t>
  </si>
  <si>
    <t xml:space="preserve"> այդ թվում` բյուջետային ծախսերի տնտեսագիտական դասակարգման հոդվածներ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</si>
  <si>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</si>
  <si>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</si>
  <si>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</si>
  <si>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 Շենքերի և շինությունների շինարարություն</t>
  </si>
  <si>
    <t xml:space="preserve"> -  Շենքերի և շինությունների կապիտալ վերանորոգում</t>
  </si>
  <si>
    <t>Հավելված N 4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</si>
  <si>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</si>
  <si>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Ինն ամիս</t>
  </si>
  <si>
    <t>Տարի</t>
  </si>
  <si>
    <t>այդ թվում` ըստ կատարողների</t>
  </si>
  <si>
    <t>ՀՀ տարածքային կառավարման և ենթակառուցվածքների նախարարության  ջրային կոմիտե</t>
  </si>
  <si>
    <t>այդ թվում` ըստ ուղղությունների</t>
  </si>
  <si>
    <t>Հավելված N 5</t>
  </si>
  <si>
    <t>Ցուցանիշների փոփոխությունը (նվազեցումները նշված են փակագծերում)</t>
  </si>
  <si>
    <t>Հավելված N 6</t>
  </si>
  <si>
    <t>Աղյուսակ N 1</t>
  </si>
  <si>
    <t xml:space="preserve"> ՀՀ տարածքային կառավարման և ենթակառուցվածքների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</si>
  <si>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</si>
  <si>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</si>
  <si>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</si>
  <si>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1004 </t>
  </si>
  <si>
    <t xml:space="preserve"> Ոռոգման համակարգի առողջացում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</si>
  <si>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</si>
  <si>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</si>
  <si>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</si>
  <si>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</si>
  <si>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</si>
  <si>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</si>
  <si>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</si>
  <si>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</si>
  <si>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>Պետական մարմինների կողմից օգտագործվող ոչ ֆինանսական ակտիվների հետ գործառնություններ</t>
  </si>
  <si>
    <t xml:space="preserve"> Ակտիվն օգտագործող կազմակերպության(ների) անվանում(ները)՛ </t>
  </si>
  <si>
    <t>ՀՀ ՏԿԵՆ ջրային կոմիտե</t>
  </si>
  <si>
    <t xml:space="preserve"> Արդյունքի չափորոշիչներ </t>
  </si>
  <si>
    <t xml:space="preserve"> Միջոցառման վրա կատարվող ծախսը (հազար դրամ) </t>
  </si>
  <si>
    <t xml:space="preserve"> Պետական մարմինների կողմից օգտագործվող ոչ ֆինանսական ակտիվների հետ գործառնություններ </t>
  </si>
  <si>
    <t>Գետի ափի ամրացում, մ</t>
  </si>
  <si>
    <t>Աղյուսակ N 2</t>
  </si>
  <si>
    <t xml:space="preserve"> Աղյուսակ 9.1.26</t>
  </si>
  <si>
    <t xml:space="preserve">ՀՀ տարածքային կառավարման և ենթակառուցվածքների նախարարության ջրային կոմիտե </t>
  </si>
  <si>
    <t>Հավելված  N 7</t>
  </si>
  <si>
    <t>-ի  N       -Ն որոշման</t>
  </si>
  <si>
    <t>Կոդը</t>
  </si>
  <si>
    <t>Անվանումը</t>
  </si>
  <si>
    <t>Գնման ձևը</t>
  </si>
  <si>
    <t>Չափի միավորը</t>
  </si>
  <si>
    <t>Միավորի գինը</t>
  </si>
  <si>
    <t>քանակը</t>
  </si>
  <si>
    <t>գումարը 
(հազ. դրամ)</t>
  </si>
  <si>
    <t>ՄԱՍ II ԱՇԽԱՏԱՆՔՆԵՐ</t>
  </si>
  <si>
    <t>ԲՄ</t>
  </si>
  <si>
    <t>դրամ</t>
  </si>
  <si>
    <t>ՄԱՍ III ԾԱՌԱՅՈՒԹՅՈՒՆՆԵՐ</t>
  </si>
  <si>
    <t>ՄԱ</t>
  </si>
  <si>
    <t>ԳՀ</t>
  </si>
  <si>
    <t>Հեր-Հերի ջրամբարից ինքնահոս ջրատարի կառուցում</t>
  </si>
  <si>
    <t>Հեր-Հերի ջրամբարից ինքնահոս ջրատարի կառուցման համար նախագծերի և աշխատանքների ձեռքբերում</t>
  </si>
  <si>
    <t>ՀԱՅԱՍՏԱՆԻ ՀԱՆՐԱՊԵՏՈՒԹՅԱՆ ԿԱՌԱՎԱՐՈՒԹՅԱՆ 2020 ԹՎԱԿԱՆԻ ԴԵԿՏԵՄԲԵՐԻ 30-Ի N 2215-Ն ՈՐՈՇՄԱՆ N 3 և N 4 ՀԱՎԵԼՎԱԾՆԵՐՈՒՄ ԿԱՏԱՐՎՈՂ  ՓՈՓՈԽՈՒԹՅՈՒՆՆԵՐԸ ԵՎ ԼՐԱՑՈՒՄՆԵՐԸ</t>
  </si>
  <si>
    <t>Կառուցվող ջրատար, կմ</t>
  </si>
  <si>
    <t>Կառուցվող ջրագիծ,մ</t>
  </si>
  <si>
    <t>45241170/1</t>
  </si>
  <si>
    <t>ջրամատակարարման համակարգերի կառուցում</t>
  </si>
  <si>
    <t>45241133/</t>
  </si>
  <si>
    <t>Գետերի ափերի պաշտպանության աշխատանքներ</t>
  </si>
  <si>
    <t>71351540/</t>
  </si>
  <si>
    <t>Տեխնիկական հսկողության ծառայություններ</t>
  </si>
  <si>
    <t>98111140/</t>
  </si>
  <si>
    <t>Հեղինակային հսկողության ծառայություններ</t>
  </si>
  <si>
    <t xml:space="preserve"> ՀԱՅԱՍՏԱՆԻ ՀԱՆՐԱՊԵՏՈՒԹՅԱՆ ԿԱՌԱՎԱՐՈՒԹՅԱՆ 2020 ԹՎԱԿԱՆԻ ԴԵԿՏԵՄԲԵՐԻ 30-Ի N 2215-Ն ՈՐՈՇՄԱՆ N 10 ՀԱՎԵԼՎԱԾՈՒՄ ԿԱՏԱՐՎՈՂ ՓՈՓՈԽՈՒԹՅՈՒՆՆԵՐԸ ԵՎ ԼՐԱՑՈՒՄՆԵՐԸ</t>
  </si>
  <si>
    <t>Ծրագիր    &lt;&lt;Ոռոգման համակարգի առողջացում&gt;&gt;
Միջոցառում &lt;&lt;Ոռոգման համակարգերի հիմնանորոգում&gt;&gt; 
Բաժին N 04, Խումբ N 02, Դաս N 04 Ոռոգում
Ծրագիր 1004 Միջոցառում 31002</t>
  </si>
  <si>
    <t>Ծրագիր    &lt;&lt;Ոռոգման համակարգի առողջացում&gt;&gt;
Միջոցառում &lt;&lt;Հեր-Հերի ջրամբարից ինքնահոս ջրատարի կառուցում&gt;&gt;
Բաժին N 04, Խումբ N 02, Դաս N 04 Ոռոգում
Ծրագիր 1004 Միջոցառում 31010</t>
  </si>
  <si>
    <t>Ծրագիր    &lt;&lt;Ոռոգման համակարգի առողջացում&gt;&gt;
Միջոցառում &lt;&lt;Գետերի և հեղեղատարների տեղամասերի ամրացման և մաքրման աշխատանքներ&gt;&gt;
Բաժին N 04, Խումբ N 02, Դաս N 04 Ոռոգում
Ծրագիր 1004 Միջոցառում 31012</t>
  </si>
  <si>
    <t xml:space="preserve"> ՀԱՅԱՍՏԱՆԻ ՀԱՆՐԱՊԵՏՈՒԹՅԱՆ ԿԱՌԱՎԱՐՈՒԹՅԱՆ 2020 ԹՎԱԿԱՆԻ ԴԵԿՏԵՄԲԵՐԻ 30-Ի N 2215-Ն ՈՐՈՇՄԱՆ N 5 ՀԱՎԵԼՎԱԾԻ N 2 ԱՂՅՈՒՍԱԿՈՒՄ ԿԱՏԱՐՎՈՂ ՓՈՓՈԽՈՒԹՅՈՒՆՆԵՐԸ ԵՎ ԼՐԱՑՈՒՄՆԵՐԸ</t>
  </si>
  <si>
    <t>«ՀԱՅԱՍՏԱՆԻ ՀԱՆՐԱՊԵՏՈՒԹՅԱՆ 2021 ԹՎԱԿԱՆԻ ՊԵՏԱԿԱՆ ԲՅՈՒՋԵԻ ՄԱՍԻՆ» ՕՐԵՆՔԻ N 1 ՀԱՎԵԼՎԱԾԻ N 3 ԱՂՅՈՒՍԱԿՈՒՄ ԿԱՏԱՐՎՈՂ  ՓՈՓՈԽՈՒԹՅՈՒՆՆԵՐԸ ԵՎ ԼՐԱՑՈՒՄՆԵՐԸ</t>
  </si>
  <si>
    <t>Ցուցանիշների փոփոխությունը (ավելացումները նշված են դրական նշանով, իսկ նվազեցումները՝ փակագծերում)</t>
  </si>
  <si>
    <t>«ՀԱՅԱՍՏԱՆԻ ՀԱՆՐԱՊԵՏՈՒԹՅԱՆ 2021 ԹՎԱԿԱՆԻ ՊԵՏԱԿԱՆ ԲՅՈՒՋԵԻ ՄԱՍԻՆ» ՕՐԵՆՔԻ N 6 ՀԱՎԵԼՎԱԾԻ N 2 ԱՂՅՈՒՍԱԿՈՒՄ ԿԱՏԱՐՎՈՂ  ՓՈՓՈԽՈՒԹՅՈՒՆՆԵՐԸ</t>
  </si>
  <si>
    <t>Ցուցանիշների փոփոխությունը (ավելացումները նշված են դրական նշանով)</t>
  </si>
  <si>
    <t>Ցուցանիշների փոփոխությունը (նվազեցումները` նշված են փակագծերում)</t>
  </si>
  <si>
    <t>հազ.դրամ</t>
  </si>
  <si>
    <t>Ցուցանիշների փոփոխությունը (ավելացումները նշված են դրական նշանով, իսկ նվազեցումները՝ փակագծերում)</t>
  </si>
  <si>
    <t>Սարքավորումների մոնտաժման և տեղադրման աշխատանքներ</t>
  </si>
  <si>
    <t>45241133/502</t>
  </si>
  <si>
    <t>45241133/504</t>
  </si>
  <si>
    <t>50531140/</t>
  </si>
  <si>
    <t>փորձաքննության ծառայություններ</t>
  </si>
  <si>
    <t>ՀՄԱ</t>
  </si>
  <si>
    <t>71241200/</t>
  </si>
  <si>
    <t>նախագծերի պատրաստում, ծախսերի գնահատում</t>
  </si>
  <si>
    <t xml:space="preserve">«Երեւան» ջրօգտագործողների ընկերության կողմից սպասարկվող Մասիսի տարածաշրջանի Դաշտավան, Նորամարգ, Դարբնիկ, Մասիս, Զորակ համայնքների ինքնաշատրվանող խորքային հորերի բաժանարար կետերի կահավորումը փականներով և ջրաչափերով </t>
  </si>
  <si>
    <t xml:space="preserve"> ԱՅԼ ՀԻՄՆԱԿԱՆ ՄԻՋՈՑՆԵՐ</t>
  </si>
  <si>
    <t xml:space="preserve"> - Նախագծահետազոտական ծախսեր</t>
  </si>
  <si>
    <t>ինքնաշատրվոնող հորեր, հատ</t>
  </si>
  <si>
    <t>Նախագծանախահաշվային փաստաթղթեր, հատ</t>
  </si>
  <si>
    <t>ՀՀ Տավուշի մարզի Դեբետավան գյուղի տարածքում Դեբեդ գետի արգելաթմբի վերականգման աշխատանքներ՝ շուրջ 1500 մ, գետի տարբեր տեղամասերում սահմանային ճանապարհի վերականգնման աշխատանքներ</t>
  </si>
  <si>
    <t>ՀՀ Արարատի մարզում, Արաքս գետի ափապաշտպան արգելաթմբի կատարի բարձրացում 5/2, 5/3, 5/4 սահմանային նշանների հատվածում</t>
  </si>
  <si>
    <t>ՀՀ Արմավիրի մարզում, Արաքս գետի ափի ամրացում 17/2 սահմանային նշանների մոտ</t>
  </si>
  <si>
    <t>ՀԱՅԱՍՏԱՆԻ ՀԱՆՐԱՊԵՏՈՒԹՅԱՆ ԿԱՌԱՎԱՐՈՒԹՅԱՆ 2020 ԹՎԱԿԱՆԻ ԴԵԿՏԵՄԲԵՐԻ 30-Ի N 2215-Ն ՈՐՈՇՄԱՆ N 9 ՀԱՎԵԼՎԱԾԻ N 9.8 ԱՂՅՈՒՍԱԿՈՒՄ ԿԱՏԱՐՎՈՂ  ՓՈՓՈԽՈՒԹՅՈՒՆՆԵՐԸ ԵՎ ԼՐԱՑՈՒՄՆԵՐԸ</t>
  </si>
  <si>
    <t xml:space="preserve"> ՀԱՅԱՍՏԱՆԻ ՀԱՆՐԱՊԵՏՈՒԹՅԱՆ ԿԱՌԱՎԱՐՈՒԹՅԱՆ 2020 ԹՎԱԿԱՆԻ ԴԵԿՏԵՄԲԵՐԻ 30-Ի N 2215-Ն ՈՐՈՇՄԱՆ N 9.1 ՀԱՎԵԼՎԱԾԻ N 9.1.26  ԱՂՅՈՒՍԱԿՈՒՄ ԿԱՏԱՐՎՈՂ ՓՈՓՈԽՈՒԹՅՈՒՆՆԵՐԸ ԵՎ ԼՐԱՑՈՒՄՆԵՐԸ</t>
  </si>
  <si>
    <t>«ՀԱՅԱՍՏԱՆԻ ՀԱՆՐԱՊԵՏՈՒԹՅԱՆ 2021 ԹՎԱԿԱՆԻ ՊԵՏԱԿԱՆ ԲՅՈՒՋԵԻ ՄԱՍԻՆ» ՕՐԵՆՔԻ N 1 ՀԱՎԵԼՎԱԾԻ N 2 ԱՂՅՈՒՍԱԿՈՒՄ ԿԱՏԱՐՎՈՂ  ՎԵՐԱԲԱՇԽՈՒՄԸ ԵՎ ՀԱՅԱՍՏԱՆԻ ՀԱՆՐԱՊԵՏՈՒԹՅԱՆ ԿԱՌԱՎԱՐՈՒԹՅԱՆ 2020 ԹՎԱԿԱՆԻ ԴԵԿՏԵՄԲԵՐԻ 30-Ի N 2215-Ն ՈՐՈՇՄԱՆ N 5 ՀԱՎԵԼՎԱԾԻ N 1 ԱՂՅՈՒՍԱԿՈՒՄ ԿԱՏԱՐՎՈՂ  ՓՈՓՈԽՈՒԹՅՈՒՆՆԵՐԸ</t>
  </si>
  <si>
    <t>Ցուցանիշների փոփոխությունը (նվազեցումները նշված են փակագծերում)</t>
  </si>
</sst>
</file>

<file path=xl/styles.xml><?xml version="1.0" encoding="utf-8"?>
<styleSheet xmlns="http://schemas.openxmlformats.org/spreadsheetml/2006/main">
  <numFmts count="5">
    <numFmt numFmtId="43" formatCode="_-* #,##0.00\ _դ_ր_._-;\-* #,##0.00\ _դ_ր_._-;_-* &quot;-&quot;??\ _դ_ր_._-;_-@_-"/>
    <numFmt numFmtId="164" formatCode="_(* #,##0.00_);_(* \(#,##0.00\);_(* &quot;-&quot;??_);_(@_)"/>
    <numFmt numFmtId="165" formatCode="##,##0.0;\(##,##0.0\);\-"/>
    <numFmt numFmtId="166" formatCode="#,##0.0_);\(#,##0.0\)"/>
    <numFmt numFmtId="167" formatCode="#,##0.0"/>
  </numFmts>
  <fonts count="53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8"/>
      <name val="GHEA Grapalat"/>
      <family val="2"/>
    </font>
    <font>
      <i/>
      <sz val="8"/>
      <name val="GHEA Grapalat"/>
      <family val="2"/>
    </font>
    <font>
      <sz val="10"/>
      <name val="GHEA Grapalat"/>
      <family val="2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63"/>
      <name val="GHEA Grapalat"/>
      <family val="3"/>
    </font>
    <font>
      <sz val="9"/>
      <name val="GHEA Grapalat"/>
      <family val="2"/>
    </font>
    <font>
      <b/>
      <sz val="10"/>
      <name val="GHEA Grapalat"/>
      <family val="2"/>
    </font>
    <font>
      <b/>
      <sz val="9"/>
      <name val="GHEA Grapalat"/>
      <family val="2"/>
    </font>
    <font>
      <i/>
      <sz val="10"/>
      <name val="GHEA Grapalat"/>
      <family val="2"/>
    </font>
    <font>
      <sz val="9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u/>
      <sz val="12"/>
      <color indexed="8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b/>
      <u/>
      <sz val="12"/>
      <name val="GHEA Grapalat"/>
      <family val="3"/>
    </font>
    <font>
      <sz val="12"/>
      <color indexed="8"/>
      <name val="GHEA Grapalat"/>
      <family val="3"/>
    </font>
    <font>
      <b/>
      <sz val="14"/>
      <name val="GHEA Grapalat"/>
      <family val="2"/>
    </font>
    <font>
      <b/>
      <sz val="8"/>
      <name val="GHEA Grapalat"/>
      <family val="3"/>
    </font>
    <font>
      <i/>
      <sz val="8"/>
      <color indexed="8"/>
      <name val="GHEA Grapalat"/>
      <family val="2"/>
    </font>
    <font>
      <sz val="11"/>
      <color indexed="63"/>
      <name val="Arial"/>
      <family val="2"/>
    </font>
    <font>
      <b/>
      <sz val="11"/>
      <name val="GHEA Grapalat"/>
      <family val="2"/>
    </font>
    <font>
      <sz val="10"/>
      <name val="Arial Armenian"/>
      <family val="2"/>
    </font>
    <font>
      <b/>
      <i/>
      <sz val="1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4">
    <xf numFmtId="0" fontId="0" fillId="0" borderId="0">
      <alignment horizontal="left" vertical="top" wrapText="1"/>
    </xf>
    <xf numFmtId="43" fontId="18" fillId="0" borderId="0" applyFont="0" applyFill="0" applyBorder="0" applyAlignment="0" applyProtection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left" vertical="top" wrapText="1"/>
    </xf>
    <xf numFmtId="0" fontId="19" fillId="0" borderId="0"/>
    <xf numFmtId="0" fontId="20" fillId="0" borderId="0"/>
    <xf numFmtId="0" fontId="21" fillId="0" borderId="0"/>
    <xf numFmtId="165" fontId="18" fillId="0" borderId="0" applyFill="0" applyBorder="0" applyProtection="0">
      <alignment horizontal="right" vertical="top"/>
    </xf>
    <xf numFmtId="165" fontId="23" fillId="0" borderId="0" applyFill="0" applyBorder="0" applyProtection="0">
      <alignment horizontal="right" vertical="top"/>
    </xf>
    <xf numFmtId="0" fontId="20" fillId="0" borderId="0"/>
    <xf numFmtId="0" fontId="20" fillId="0" borderId="0"/>
    <xf numFmtId="0" fontId="18" fillId="0" borderId="0">
      <alignment horizontal="left" vertical="top" wrapText="1"/>
    </xf>
    <xf numFmtId="0" fontId="18" fillId="0" borderId="0">
      <alignment horizontal="left" vertical="top" wrapText="1"/>
    </xf>
    <xf numFmtId="0" fontId="51" fillId="0" borderId="0"/>
  </cellStyleXfs>
  <cellXfs count="387">
    <xf numFmtId="0" fontId="0" fillId="0" borderId="0" xfId="0">
      <alignment horizontal="left" vertical="top" wrapText="1"/>
    </xf>
    <xf numFmtId="0" fontId="31" fillId="0" borderId="0" xfId="0" applyFont="1">
      <alignment horizontal="left" vertical="top" wrapText="1"/>
    </xf>
    <xf numFmtId="0" fontId="24" fillId="0" borderId="0" xfId="0" applyFo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Fill="1" applyAlignment="1">
      <alignment vertical="center" wrapText="1"/>
    </xf>
    <xf numFmtId="0" fontId="32" fillId="0" borderId="0" xfId="44" applyFont="1" applyFill="1" applyAlignment="1">
      <alignment horizontal="right" vertical="center"/>
    </xf>
    <xf numFmtId="0" fontId="33" fillId="0" borderId="0" xfId="44" applyFont="1" applyFill="1" applyAlignment="1">
      <alignment vertical="center"/>
    </xf>
    <xf numFmtId="0" fontId="32" fillId="0" borderId="0" xfId="0" applyNumberFormat="1" applyFont="1" applyFill="1" applyAlignment="1">
      <alignment vertical="center" wrapText="1"/>
    </xf>
    <xf numFmtId="0" fontId="33" fillId="0" borderId="0" xfId="0" applyNumberFormat="1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165" fontId="32" fillId="0" borderId="21" xfId="47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31" fillId="33" borderId="0" xfId="0" applyFont="1" applyFill="1">
      <alignment horizontal="left" vertical="top" wrapText="1"/>
    </xf>
    <xf numFmtId="0" fontId="24" fillId="33" borderId="10" xfId="0" applyFont="1" applyFill="1" applyBorder="1">
      <alignment horizontal="left" vertical="top" wrapText="1"/>
    </xf>
    <xf numFmtId="0" fontId="32" fillId="33" borderId="10" xfId="0" applyFont="1" applyFill="1" applyBorder="1" applyAlignment="1">
      <alignment horizontal="left" vertical="top" wrapText="1"/>
    </xf>
    <xf numFmtId="165" fontId="34" fillId="33" borderId="10" xfId="0" applyNumberFormat="1" applyFont="1" applyFill="1" applyBorder="1" applyAlignment="1">
      <alignment horizontal="right" vertical="top" wrapText="1"/>
    </xf>
    <xf numFmtId="0" fontId="24" fillId="33" borderId="0" xfId="0" applyFont="1" applyFill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0" fontId="34" fillId="33" borderId="10" xfId="0" applyFont="1" applyFill="1" applyBorder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>
      <alignment horizontal="left" vertical="top" wrapText="1"/>
    </xf>
    <xf numFmtId="0" fontId="34" fillId="0" borderId="10" xfId="0" applyFont="1" applyBorder="1">
      <alignment horizontal="left" vertical="top" wrapText="1"/>
    </xf>
    <xf numFmtId="165" fontId="24" fillId="33" borderId="17" xfId="47" applyNumberFormat="1" applyFont="1" applyFill="1" applyBorder="1" applyAlignment="1">
      <alignment horizontal="right" vertical="top"/>
    </xf>
    <xf numFmtId="165" fontId="18" fillId="0" borderId="10" xfId="47" applyNumberFormat="1" applyFont="1" applyBorder="1" applyAlignment="1">
      <alignment horizontal="right" vertical="top"/>
    </xf>
    <xf numFmtId="0" fontId="35" fillId="0" borderId="0" xfId="0" applyFont="1" applyFill="1" applyAlignment="1">
      <alignment vertical="center" wrapText="1"/>
    </xf>
    <xf numFmtId="0" fontId="29" fillId="0" borderId="0" xfId="44" applyFont="1" applyFill="1" applyAlignment="1">
      <alignment vertical="center"/>
    </xf>
    <xf numFmtId="0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49" fontId="26" fillId="0" borderId="0" xfId="0" applyNumberFormat="1" applyFont="1" applyFill="1" applyAlignment="1">
      <alignment horizontal="center" vertical="center" wrapText="1"/>
    </xf>
    <xf numFmtId="166" fontId="26" fillId="0" borderId="0" xfId="0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textRotation="90" wrapText="1"/>
    </xf>
    <xf numFmtId="0" fontId="27" fillId="0" borderId="10" xfId="0" applyNumberFormat="1" applyFont="1" applyFill="1" applyBorder="1" applyAlignment="1">
      <alignment horizontal="center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6" fontId="39" fillId="33" borderId="10" xfId="0" applyNumberFormat="1" applyFont="1" applyFill="1" applyBorder="1" applyAlignment="1">
      <alignment horizontal="center" vertical="center" wrapText="1"/>
    </xf>
    <xf numFmtId="166" fontId="27" fillId="33" borderId="10" xfId="0" applyNumberFormat="1" applyFont="1" applyFill="1" applyBorder="1" applyAlignment="1">
      <alignment horizontal="center" vertical="center" wrapText="1"/>
    </xf>
    <xf numFmtId="166" fontId="36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0" fillId="0" borderId="0" xfId="0" applyNumberFormat="1" applyFont="1" applyFill="1" applyBorder="1" applyAlignment="1">
      <alignment horizontal="center" vertical="center" wrapText="1"/>
    </xf>
    <xf numFmtId="165" fontId="18" fillId="33" borderId="10" xfId="47" applyNumberFormat="1" applyFont="1" applyFill="1" applyBorder="1" applyAlignment="1">
      <alignment horizontal="right" vertical="top"/>
    </xf>
    <xf numFmtId="0" fontId="0" fillId="33" borderId="0" xfId="0" applyFill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8" fillId="0" borderId="10" xfId="43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166" fontId="18" fillId="0" borderId="10" xfId="43" applyNumberFormat="1" applyFont="1" applyFill="1" applyBorder="1" applyAlignment="1">
      <alignment horizontal="right" vertical="top" wrapText="1"/>
    </xf>
    <xf numFmtId="166" fontId="36" fillId="0" borderId="0" xfId="0" applyNumberFormat="1" applyFont="1" applyAlignment="1">
      <alignment vertical="center" wrapText="1"/>
    </xf>
    <xf numFmtId="164" fontId="36" fillId="0" borderId="0" xfId="1" applyNumberFormat="1" applyFont="1" applyAlignment="1">
      <alignment vertical="center" wrapText="1"/>
    </xf>
    <xf numFmtId="0" fontId="35" fillId="33" borderId="0" xfId="0" applyFont="1" applyFill="1" applyAlignment="1">
      <alignment vertical="center" wrapText="1"/>
    </xf>
    <xf numFmtId="164" fontId="35" fillId="33" borderId="0" xfId="1" applyNumberFormat="1" applyFont="1" applyFill="1" applyAlignment="1">
      <alignment vertical="center" wrapText="1"/>
    </xf>
    <xf numFmtId="0" fontId="29" fillId="33" borderId="0" xfId="44" applyFont="1" applyFill="1" applyAlignment="1">
      <alignment vertical="center"/>
    </xf>
    <xf numFmtId="0" fontId="29" fillId="33" borderId="0" xfId="0" applyNumberFormat="1" applyFont="1" applyFill="1" applyAlignment="1">
      <alignment vertical="center" wrapText="1"/>
    </xf>
    <xf numFmtId="164" fontId="37" fillId="0" borderId="0" xfId="1" applyNumberFormat="1" applyFont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textRotation="90" wrapText="1"/>
    </xf>
    <xf numFmtId="164" fontId="36" fillId="0" borderId="0" xfId="1" applyNumberFormat="1" applyFont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4" fontId="36" fillId="33" borderId="0" xfId="1" applyNumberFormat="1" applyFont="1" applyFill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164" fontId="36" fillId="33" borderId="0" xfId="1" applyNumberFormat="1" applyFont="1" applyFill="1" applyAlignment="1">
      <alignment vertical="center" wrapText="1"/>
    </xf>
    <xf numFmtId="164" fontId="39" fillId="33" borderId="0" xfId="1" applyNumberFormat="1" applyFont="1" applyFill="1" applyAlignment="1">
      <alignment vertical="center" wrapText="1"/>
    </xf>
    <xf numFmtId="0" fontId="42" fillId="33" borderId="0" xfId="0" applyFont="1" applyFill="1" applyAlignment="1">
      <alignment vertical="center" wrapText="1"/>
    </xf>
    <xf numFmtId="164" fontId="42" fillId="33" borderId="0" xfId="1" applyNumberFormat="1" applyFont="1" applyFill="1" applyAlignment="1">
      <alignment vertical="center" wrapText="1"/>
    </xf>
    <xf numFmtId="166" fontId="26" fillId="0" borderId="0" xfId="0" applyNumberFormat="1" applyFont="1" applyFill="1" applyAlignment="1">
      <alignment horizontal="right" wrapText="1"/>
    </xf>
    <xf numFmtId="166" fontId="26" fillId="0" borderId="0" xfId="0" applyNumberFormat="1" applyFont="1" applyFill="1" applyAlignment="1">
      <alignment horizontal="right" wrapText="1"/>
    </xf>
    <xf numFmtId="166" fontId="26" fillId="0" borderId="0" xfId="0" applyNumberFormat="1" applyFont="1" applyFill="1" applyAlignment="1">
      <alignment vertical="center" wrapText="1"/>
    </xf>
    <xf numFmtId="166" fontId="26" fillId="33" borderId="0" xfId="0" applyNumberFormat="1" applyFont="1" applyFill="1" applyAlignment="1">
      <alignment horizontal="right" wrapText="1"/>
    </xf>
    <xf numFmtId="0" fontId="29" fillId="0" borderId="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 horizontal="right" vertical="top" wrapText="1"/>
    </xf>
    <xf numFmtId="0" fontId="48" fillId="33" borderId="21" xfId="0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0" xfId="0" applyFill="1" applyBorder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165" fontId="18" fillId="0" borderId="0" xfId="47" applyNumberFormat="1" applyFont="1" applyBorder="1" applyAlignment="1">
      <alignment horizontal="right" vertical="top"/>
    </xf>
    <xf numFmtId="0" fontId="48" fillId="33" borderId="10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left" vertical="top" wrapText="1"/>
    </xf>
    <xf numFmtId="165" fontId="18" fillId="33" borderId="0" xfId="47" applyNumberFormat="1" applyFont="1" applyFill="1" applyBorder="1" applyAlignment="1">
      <alignment horizontal="right" vertical="top"/>
    </xf>
    <xf numFmtId="0" fontId="0" fillId="0" borderId="10" xfId="0" applyFill="1" applyBorder="1">
      <alignment horizontal="left" vertical="top" wrapText="1"/>
    </xf>
    <xf numFmtId="0" fontId="34" fillId="0" borderId="10" xfId="0" applyFont="1" applyFill="1" applyBorder="1">
      <alignment horizontal="left" vertical="top" wrapText="1"/>
    </xf>
    <xf numFmtId="165" fontId="24" fillId="0" borderId="10" xfId="47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horizontal="left" vertical="top" wrapText="1"/>
    </xf>
    <xf numFmtId="0" fontId="23" fillId="0" borderId="10" xfId="0" applyFont="1" applyFill="1" applyBorder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166" fontId="39" fillId="0" borderId="10" xfId="0" applyNumberFormat="1" applyFont="1" applyFill="1" applyBorder="1" applyAlignment="1">
      <alignment horizontal="center" vertical="center" wrapText="1"/>
    </xf>
    <xf numFmtId="165" fontId="18" fillId="0" borderId="10" xfId="47" applyNumberFormat="1" applyFont="1" applyFill="1" applyBorder="1" applyAlignment="1">
      <alignment horizontal="right" vertical="top"/>
    </xf>
    <xf numFmtId="165" fontId="23" fillId="0" borderId="10" xfId="48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 wrapText="1"/>
    </xf>
    <xf numFmtId="166" fontId="0" fillId="0" borderId="10" xfId="0" applyNumberFormat="1" applyFill="1" applyBorder="1" applyAlignment="1">
      <alignment horizontal="right" vertical="top" wrapText="1"/>
    </xf>
    <xf numFmtId="167" fontId="0" fillId="0" borderId="10" xfId="0" applyNumberFormat="1" applyFill="1" applyBorder="1" applyAlignment="1">
      <alignment horizontal="right" vertical="top" wrapText="1"/>
    </xf>
    <xf numFmtId="166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top" wrapText="1"/>
    </xf>
    <xf numFmtId="0" fontId="24" fillId="0" borderId="10" xfId="0" applyFont="1" applyFill="1" applyBorder="1">
      <alignment horizontal="left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left" vertical="top" wrapText="1"/>
    </xf>
    <xf numFmtId="0" fontId="40" fillId="33" borderId="2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28" fillId="0" borderId="10" xfId="46" applyFont="1" applyFill="1" applyBorder="1" applyAlignment="1">
      <alignment horizontal="center" vertical="center"/>
    </xf>
    <xf numFmtId="0" fontId="28" fillId="0" borderId="10" xfId="46" applyFont="1" applyFill="1" applyBorder="1" applyAlignment="1">
      <alignment horizontal="center" vertical="center" wrapText="1"/>
    </xf>
    <xf numFmtId="166" fontId="29" fillId="0" borderId="10" xfId="46" applyNumberFormat="1" applyFont="1" applyFill="1" applyBorder="1" applyAlignment="1">
      <alignment horizontal="center" vertical="center"/>
    </xf>
    <xf numFmtId="0" fontId="40" fillId="0" borderId="0" xfId="0" applyFont="1" applyFill="1">
      <alignment horizontal="left" vertical="top" wrapText="1"/>
    </xf>
    <xf numFmtId="0" fontId="36" fillId="0" borderId="0" xfId="45" applyFont="1" applyFill="1" applyAlignment="1">
      <alignment vertical="center"/>
    </xf>
    <xf numFmtId="0" fontId="36" fillId="0" borderId="0" xfId="46" applyFont="1" applyFill="1" applyAlignment="1">
      <alignment horizontal="right" vertical="center"/>
    </xf>
    <xf numFmtId="0" fontId="36" fillId="0" borderId="0" xfId="46" applyFont="1" applyFill="1" applyAlignment="1">
      <alignment horizontal="center" vertical="center"/>
    </xf>
    <xf numFmtId="0" fontId="28" fillId="0" borderId="0" xfId="45" applyFont="1" applyFill="1" applyAlignment="1">
      <alignment vertical="center"/>
    </xf>
    <xf numFmtId="0" fontId="28" fillId="0" borderId="0" xfId="45" applyFont="1" applyFill="1" applyAlignment="1">
      <alignment horizontal="center" vertical="center"/>
    </xf>
    <xf numFmtId="0" fontId="29" fillId="0" borderId="0" xfId="45" applyFont="1" applyFill="1" applyAlignment="1">
      <alignment vertical="center"/>
    </xf>
    <xf numFmtId="165" fontId="52" fillId="33" borderId="10" xfId="0" applyNumberFormat="1" applyFont="1" applyFill="1" applyBorder="1" applyAlignment="1">
      <alignment horizontal="right" vertical="top" wrapText="1"/>
    </xf>
    <xf numFmtId="0" fontId="39" fillId="0" borderId="18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top" wrapText="1"/>
    </xf>
    <xf numFmtId="0" fontId="29" fillId="0" borderId="0" xfId="44" applyFont="1" applyFill="1" applyAlignment="1">
      <alignment horizontal="right" vertical="center"/>
    </xf>
    <xf numFmtId="0" fontId="26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textRotation="90" wrapText="1"/>
    </xf>
    <xf numFmtId="49" fontId="39" fillId="0" borderId="10" xfId="0" applyNumberFormat="1" applyFont="1" applyFill="1" applyBorder="1" applyAlignment="1">
      <alignment horizontal="center" vertical="center" textRotation="90" wrapText="1"/>
    </xf>
    <xf numFmtId="0" fontId="39" fillId="0" borderId="10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 wrapText="1"/>
    </xf>
    <xf numFmtId="167" fontId="39" fillId="0" borderId="21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7" fontId="36" fillId="0" borderId="0" xfId="0" applyNumberFormat="1" applyFont="1" applyFill="1" applyAlignment="1">
      <alignment horizontal="center" vertical="center" wrapText="1"/>
    </xf>
    <xf numFmtId="167" fontId="3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167" fontId="36" fillId="0" borderId="0" xfId="0" applyNumberFormat="1" applyFont="1" applyFill="1" applyAlignment="1">
      <alignment vertical="center" wrapText="1"/>
    </xf>
    <xf numFmtId="0" fontId="24" fillId="0" borderId="22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166" fontId="39" fillId="0" borderId="18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8" xfId="0" applyFill="1" applyBorder="1">
      <alignment horizontal="left" vertical="top" wrapText="1"/>
    </xf>
    <xf numFmtId="0" fontId="47" fillId="0" borderId="18" xfId="0" applyFont="1" applyFill="1" applyBorder="1">
      <alignment horizontal="left" vertical="top" wrapText="1"/>
    </xf>
    <xf numFmtId="0" fontId="37" fillId="0" borderId="10" xfId="0" applyFont="1" applyFill="1" applyBorder="1" applyAlignment="1">
      <alignment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>
      <alignment horizontal="left" vertical="top" wrapText="1"/>
    </xf>
    <xf numFmtId="0" fontId="0" fillId="0" borderId="33" xfId="0" applyFill="1" applyBorder="1">
      <alignment horizontal="left" vertical="top" wrapText="1"/>
    </xf>
    <xf numFmtId="0" fontId="37" fillId="0" borderId="33" xfId="0" applyFont="1" applyFill="1" applyBorder="1" applyAlignment="1">
      <alignment horizontal="left" vertical="center" wrapText="1"/>
    </xf>
    <xf numFmtId="0" fontId="47" fillId="0" borderId="33" xfId="0" applyFont="1" applyFill="1" applyBorder="1">
      <alignment horizontal="left" vertical="top" wrapText="1"/>
    </xf>
    <xf numFmtId="0" fontId="37" fillId="0" borderId="26" xfId="0" applyFont="1" applyFill="1" applyBorder="1" applyAlignment="1">
      <alignment horizontal="left" vertical="center" wrapText="1"/>
    </xf>
    <xf numFmtId="0" fontId="40" fillId="0" borderId="10" xfId="0" applyFont="1" applyFill="1" applyBorder="1">
      <alignment horizontal="left" vertical="top" wrapText="1"/>
    </xf>
    <xf numFmtId="0" fontId="0" fillId="0" borderId="21" xfId="0" applyFont="1" applyFill="1" applyBorder="1" applyAlignment="1">
      <alignment horizontal="center" vertical="top" wrapText="1"/>
    </xf>
    <xf numFmtId="165" fontId="47" fillId="0" borderId="10" xfId="47" applyNumberFormat="1" applyFont="1" applyFill="1" applyBorder="1" applyAlignment="1">
      <alignment horizontal="right" vertical="top"/>
    </xf>
    <xf numFmtId="0" fontId="41" fillId="0" borderId="17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165" fontId="24" fillId="34" borderId="10" xfId="47" applyNumberFormat="1" applyFont="1" applyFill="1" applyBorder="1" applyAlignment="1">
      <alignment horizontal="right" vertical="top"/>
    </xf>
    <xf numFmtId="166" fontId="36" fillId="34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left" vertical="center" wrapText="1"/>
    </xf>
    <xf numFmtId="165" fontId="0" fillId="33" borderId="0" xfId="47" applyNumberFormat="1" applyFont="1" applyFill="1" applyBorder="1" applyAlignment="1">
      <alignment horizontal="right" vertical="top"/>
    </xf>
    <xf numFmtId="0" fontId="28" fillId="0" borderId="33" xfId="46" applyFont="1" applyFill="1" applyBorder="1" applyAlignment="1">
      <alignment vertical="center"/>
    </xf>
    <xf numFmtId="0" fontId="28" fillId="0" borderId="26" xfId="46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/>
    </xf>
    <xf numFmtId="0" fontId="29" fillId="0" borderId="17" xfId="49" applyFont="1" applyFill="1" applyBorder="1" applyAlignment="1">
      <alignment vertical="center"/>
    </xf>
    <xf numFmtId="37" fontId="28" fillId="0" borderId="10" xfId="46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8" fillId="0" borderId="33" xfId="46" applyFont="1" applyFill="1" applyBorder="1" applyAlignment="1">
      <alignment horizontal="center" vertical="center"/>
    </xf>
    <xf numFmtId="0" fontId="28" fillId="0" borderId="33" xfId="46" applyFont="1" applyFill="1" applyBorder="1" applyAlignment="1">
      <alignment horizontal="center" vertical="center" wrapText="1"/>
    </xf>
    <xf numFmtId="3" fontId="28" fillId="0" borderId="33" xfId="46" applyNumberFormat="1" applyFont="1" applyFill="1" applyBorder="1" applyAlignment="1">
      <alignment horizontal="center" vertical="center"/>
    </xf>
    <xf numFmtId="0" fontId="28" fillId="0" borderId="32" xfId="46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3" fontId="28" fillId="0" borderId="10" xfId="46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28" fillId="0" borderId="26" xfId="46" applyFont="1" applyFill="1" applyBorder="1" applyAlignment="1">
      <alignment horizontal="center" vertical="center"/>
    </xf>
    <xf numFmtId="3" fontId="28" fillId="0" borderId="26" xfId="46" applyNumberFormat="1" applyFont="1" applyFill="1" applyBorder="1" applyAlignment="1">
      <alignment horizontal="center" vertical="center"/>
    </xf>
    <xf numFmtId="3" fontId="28" fillId="0" borderId="31" xfId="46" applyNumberFormat="1" applyFont="1" applyFill="1" applyBorder="1" applyAlignment="1">
      <alignment horizontal="center" vertical="center"/>
    </xf>
    <xf numFmtId="167" fontId="28" fillId="0" borderId="26" xfId="5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9" fillId="0" borderId="34" xfId="49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166" fontId="29" fillId="0" borderId="32" xfId="46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49" fillId="0" borderId="26" xfId="0" applyFont="1" applyFill="1" applyBorder="1">
      <alignment horizontal="left" vertical="top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0" fillId="0" borderId="26" xfId="0" applyBorder="1">
      <alignment horizontal="left" vertical="top" wrapText="1"/>
    </xf>
    <xf numFmtId="0" fontId="18" fillId="0" borderId="26" xfId="43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165" fontId="0" fillId="34" borderId="10" xfId="47" applyNumberFormat="1" applyFont="1" applyFill="1" applyBorder="1" applyAlignment="1">
      <alignment horizontal="right" vertical="top"/>
    </xf>
    <xf numFmtId="165" fontId="18" fillId="34" borderId="10" xfId="47" applyNumberFormat="1" applyFont="1" applyFill="1" applyBorder="1" applyAlignment="1">
      <alignment horizontal="right" vertical="top"/>
    </xf>
    <xf numFmtId="0" fontId="28" fillId="0" borderId="0" xfId="0" applyFont="1" applyBorder="1" applyAlignment="1">
      <alignment horizontal="left" vertical="top" wrapText="1"/>
    </xf>
    <xf numFmtId="166" fontId="36" fillId="33" borderId="19" xfId="0" applyNumberFormat="1" applyFont="1" applyFill="1" applyBorder="1" applyAlignment="1">
      <alignment horizontal="center" vertical="center" wrapText="1"/>
    </xf>
    <xf numFmtId="166" fontId="36" fillId="33" borderId="32" xfId="0" applyNumberFormat="1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left" vertical="top" wrapText="1"/>
    </xf>
    <xf numFmtId="0" fontId="23" fillId="34" borderId="32" xfId="0" applyFont="1" applyFill="1" applyBorder="1" applyAlignment="1">
      <alignment horizontal="left" vertical="top" wrapText="1"/>
    </xf>
    <xf numFmtId="165" fontId="18" fillId="0" borderId="19" xfId="47" applyNumberFormat="1" applyFont="1" applyBorder="1" applyAlignment="1">
      <alignment horizontal="right" vertical="top"/>
    </xf>
    <xf numFmtId="165" fontId="18" fillId="0" borderId="32" xfId="47" applyNumberFormat="1" applyFont="1" applyBorder="1" applyAlignment="1">
      <alignment horizontal="right" vertical="top"/>
    </xf>
    <xf numFmtId="0" fontId="28" fillId="0" borderId="26" xfId="46" applyFont="1" applyFill="1" applyBorder="1" applyAlignment="1">
      <alignment horizontal="center" vertical="center" wrapText="1"/>
    </xf>
    <xf numFmtId="3" fontId="49" fillId="0" borderId="26" xfId="0" applyNumberFormat="1" applyFont="1" applyFill="1" applyBorder="1" applyAlignment="1">
      <alignment horizontal="center" vertical="center" wrapText="1"/>
    </xf>
    <xf numFmtId="166" fontId="29" fillId="0" borderId="26" xfId="46" applyNumberFormat="1" applyFont="1" applyFill="1" applyBorder="1" applyAlignment="1">
      <alignment horizontal="center" vertical="center" wrapText="1"/>
    </xf>
    <xf numFmtId="167" fontId="28" fillId="0" borderId="25" xfId="50" applyNumberFormat="1" applyFont="1" applyFill="1" applyBorder="1" applyAlignment="1">
      <alignment horizontal="center" vertical="center" wrapText="1"/>
    </xf>
    <xf numFmtId="167" fontId="29" fillId="0" borderId="25" xfId="50" applyNumberFormat="1" applyFont="1" applyFill="1" applyBorder="1" applyAlignment="1">
      <alignment horizontal="center" vertical="center" wrapText="1"/>
    </xf>
    <xf numFmtId="167" fontId="28" fillId="0" borderId="35" xfId="50" applyNumberFormat="1" applyFont="1" applyFill="1" applyBorder="1" applyAlignment="1">
      <alignment horizontal="center" vertical="center" wrapText="1"/>
    </xf>
    <xf numFmtId="0" fontId="28" fillId="0" borderId="18" xfId="46" applyFont="1" applyFill="1" applyBorder="1" applyAlignment="1">
      <alignment horizontal="center" vertical="center"/>
    </xf>
    <xf numFmtId="0" fontId="28" fillId="0" borderId="18" xfId="46" applyFont="1" applyFill="1" applyBorder="1" applyAlignment="1">
      <alignment horizontal="center" vertical="center" wrapText="1"/>
    </xf>
    <xf numFmtId="166" fontId="28" fillId="0" borderId="26" xfId="46" applyNumberFormat="1" applyFont="1" applyFill="1" applyBorder="1" applyAlignment="1">
      <alignment horizontal="center" vertical="center" wrapText="1"/>
    </xf>
    <xf numFmtId="0" fontId="28" fillId="0" borderId="11" xfId="46" applyFont="1" applyFill="1" applyBorder="1" applyAlignment="1">
      <alignment horizontal="left" vertical="center"/>
    </xf>
    <xf numFmtId="0" fontId="29" fillId="0" borderId="11" xfId="49" applyFont="1" applyFill="1" applyBorder="1" applyAlignment="1"/>
    <xf numFmtId="0" fontId="29" fillId="0" borderId="19" xfId="49" applyFont="1" applyFill="1" applyBorder="1" applyAlignment="1"/>
    <xf numFmtId="0" fontId="28" fillId="0" borderId="23" xfId="46" applyFont="1" applyFill="1" applyBorder="1" applyAlignment="1">
      <alignment horizontal="left" vertical="center"/>
    </xf>
    <xf numFmtId="49" fontId="28" fillId="0" borderId="32" xfId="0" applyNumberFormat="1" applyFont="1" applyFill="1" applyBorder="1" applyAlignment="1">
      <alignment horizontal="left" vertical="center"/>
    </xf>
    <xf numFmtId="0" fontId="28" fillId="0" borderId="33" xfId="0" applyFont="1" applyFill="1" applyBorder="1" applyAlignment="1">
      <alignment vertical="center" wrapText="1"/>
    </xf>
    <xf numFmtId="37" fontId="28" fillId="0" borderId="32" xfId="46" applyNumberFormat="1" applyFont="1" applyFill="1" applyBorder="1" applyAlignment="1">
      <alignment horizontal="center" vertical="center"/>
    </xf>
    <xf numFmtId="166" fontId="28" fillId="0" borderId="10" xfId="46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right" vertical="top" wrapText="1"/>
    </xf>
    <xf numFmtId="0" fontId="23" fillId="0" borderId="25" xfId="0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32" fillId="0" borderId="0" xfId="44" applyFont="1" applyFill="1" applyAlignment="1">
      <alignment horizontal="right" vertical="center"/>
    </xf>
    <xf numFmtId="0" fontId="50" fillId="0" borderId="0" xfId="0" applyNumberFormat="1" applyFont="1" applyFill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66" fontId="37" fillId="0" borderId="0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166" fontId="26" fillId="0" borderId="17" xfId="0" applyNumberFormat="1" applyFont="1" applyFill="1" applyBorder="1" applyAlignment="1">
      <alignment horizontal="center" vertical="center" wrapText="1"/>
    </xf>
    <xf numFmtId="166" fontId="26" fillId="0" borderId="23" xfId="0" applyNumberFormat="1" applyFont="1" applyFill="1" applyBorder="1" applyAlignment="1">
      <alignment horizontal="center" vertical="center" wrapText="1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5" fillId="0" borderId="17" xfId="0" applyNumberFormat="1" applyFont="1" applyFill="1" applyBorder="1" applyAlignment="1">
      <alignment horizontal="center" vertical="center" wrapText="1"/>
    </xf>
    <xf numFmtId="166" fontId="25" fillId="0" borderId="23" xfId="0" applyNumberFormat="1" applyFont="1" applyFill="1" applyBorder="1" applyAlignment="1">
      <alignment horizontal="center" vertical="center" wrapText="1"/>
    </xf>
    <xf numFmtId="166" fontId="25" fillId="0" borderId="22" xfId="0" applyNumberFormat="1" applyFont="1" applyFill="1" applyBorder="1" applyAlignment="1">
      <alignment horizontal="center" vertical="center" wrapText="1"/>
    </xf>
    <xf numFmtId="0" fontId="26" fillId="0" borderId="0" xfId="44" applyFont="1" applyFill="1" applyAlignment="1">
      <alignment horizontal="right" vertical="center"/>
    </xf>
    <xf numFmtId="0" fontId="29" fillId="0" borderId="0" xfId="0" applyNumberFormat="1" applyFont="1" applyFill="1" applyAlignment="1">
      <alignment horizontal="center" vertical="center" wrapText="1"/>
    </xf>
    <xf numFmtId="166" fontId="37" fillId="0" borderId="0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167" fontId="27" fillId="33" borderId="20" xfId="0" applyNumberFormat="1" applyFont="1" applyFill="1" applyBorder="1" applyAlignment="1">
      <alignment horizontal="center" vertical="center" wrapText="1"/>
    </xf>
    <xf numFmtId="167" fontId="27" fillId="33" borderId="21" xfId="0" applyNumberFormat="1" applyFont="1" applyFill="1" applyBorder="1" applyAlignment="1">
      <alignment horizontal="center" vertical="center" wrapText="1"/>
    </xf>
    <xf numFmtId="0" fontId="26" fillId="33" borderId="0" xfId="44" applyFont="1" applyFill="1" applyAlignment="1">
      <alignment horizontal="right" vertical="center"/>
    </xf>
    <xf numFmtId="0" fontId="29" fillId="33" borderId="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166" fontId="26" fillId="0" borderId="31" xfId="0" applyNumberFormat="1" applyFont="1" applyFill="1" applyBorder="1" applyAlignment="1">
      <alignment horizontal="center" vertical="center" wrapText="1"/>
    </xf>
    <xf numFmtId="166" fontId="26" fillId="0" borderId="25" xfId="0" applyNumberFormat="1" applyFont="1" applyFill="1" applyBorder="1" applyAlignment="1">
      <alignment horizontal="center" vertical="center" wrapText="1"/>
    </xf>
    <xf numFmtId="167" fontId="37" fillId="0" borderId="0" xfId="0" applyNumberFormat="1" applyFont="1" applyFill="1" applyBorder="1" applyAlignment="1">
      <alignment horizontal="right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167" fontId="26" fillId="0" borderId="18" xfId="0" applyNumberFormat="1" applyFont="1" applyFill="1" applyBorder="1" applyAlignment="1">
      <alignment horizontal="center" vertical="center" wrapText="1"/>
    </xf>
    <xf numFmtId="167" fontId="26" fillId="0" borderId="21" xfId="0" applyNumberFormat="1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left" vertical="center" wrapText="1"/>
    </xf>
    <xf numFmtId="0" fontId="0" fillId="33" borderId="34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166" fontId="26" fillId="0" borderId="0" xfId="0" applyNumberFormat="1" applyFont="1" applyFill="1" applyAlignment="1">
      <alignment horizontal="right" wrapText="1"/>
    </xf>
    <xf numFmtId="166" fontId="26" fillId="33" borderId="0" xfId="0" applyNumberFormat="1" applyFont="1" applyFill="1" applyAlignment="1">
      <alignment horizontal="right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22" xfId="0" applyFont="1" applyFill="1" applyBorder="1" applyAlignment="1">
      <alignment horizontal="left" vertical="top" wrapText="1"/>
    </xf>
    <xf numFmtId="0" fontId="23" fillId="33" borderId="33" xfId="0" applyFont="1" applyFill="1" applyBorder="1" applyAlignment="1">
      <alignment horizontal="left" vertical="center" wrapText="1"/>
    </xf>
    <xf numFmtId="0" fontId="23" fillId="33" borderId="29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23" fillId="34" borderId="31" xfId="0" applyFont="1" applyFill="1" applyBorder="1" applyAlignment="1">
      <alignment horizontal="left" vertical="top" wrapText="1"/>
    </xf>
    <xf numFmtId="0" fontId="23" fillId="34" borderId="25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center" vertical="top"/>
    </xf>
    <xf numFmtId="0" fontId="22" fillId="33" borderId="0" xfId="0" applyFont="1" applyFill="1" applyAlignment="1">
      <alignment horizontal="left" vertical="top" wrapText="1"/>
    </xf>
    <xf numFmtId="0" fontId="22" fillId="33" borderId="17" xfId="0" applyFont="1" applyFill="1" applyBorder="1" applyAlignment="1">
      <alignment horizontal="left" vertical="top" wrapText="1"/>
    </xf>
    <xf numFmtId="0" fontId="22" fillId="33" borderId="23" xfId="0" applyFont="1" applyFill="1" applyBorder="1" applyAlignment="1">
      <alignment horizontal="left" vertical="top" wrapText="1"/>
    </xf>
    <xf numFmtId="0" fontId="22" fillId="33" borderId="22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/>
    </xf>
    <xf numFmtId="0" fontId="23" fillId="33" borderId="23" xfId="0" applyFont="1" applyFill="1" applyBorder="1" applyAlignment="1">
      <alignment horizontal="left" vertical="top" wrapText="1"/>
    </xf>
    <xf numFmtId="0" fontId="23" fillId="33" borderId="22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22" fillId="33" borderId="31" xfId="0" applyFont="1" applyFill="1" applyBorder="1" applyAlignment="1">
      <alignment horizontal="left" vertical="top" wrapText="1"/>
    </xf>
    <xf numFmtId="0" fontId="22" fillId="33" borderId="25" xfId="0" applyFont="1" applyFill="1" applyBorder="1" applyAlignment="1">
      <alignment horizontal="left" vertical="top" wrapText="1"/>
    </xf>
    <xf numFmtId="0" fontId="23" fillId="33" borderId="31" xfId="0" applyFont="1" applyFill="1" applyBorder="1" applyAlignment="1">
      <alignment horizontal="left" vertical="top" wrapText="1"/>
    </xf>
    <xf numFmtId="0" fontId="23" fillId="33" borderId="25" xfId="0" applyFont="1" applyFill="1" applyBorder="1" applyAlignment="1">
      <alignment horizontal="left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29" fillId="0" borderId="31" xfId="46" applyFont="1" applyFill="1" applyBorder="1" applyAlignment="1">
      <alignment horizontal="left" vertical="center" wrapText="1"/>
    </xf>
    <xf numFmtId="0" fontId="29" fillId="0" borderId="23" xfId="46" applyFont="1" applyFill="1" applyBorder="1" applyAlignment="1">
      <alignment horizontal="left" vertical="center" wrapText="1"/>
    </xf>
    <xf numFmtId="0" fontId="29" fillId="0" borderId="25" xfId="46" applyFont="1" applyFill="1" applyBorder="1" applyAlignment="1">
      <alignment horizontal="left" vertical="center" wrapText="1"/>
    </xf>
    <xf numFmtId="49" fontId="28" fillId="0" borderId="31" xfId="0" applyNumberFormat="1" applyFont="1" applyFill="1" applyBorder="1" applyAlignment="1">
      <alignment horizontal="left" vertical="center" wrapText="1"/>
    </xf>
    <xf numFmtId="49" fontId="28" fillId="0" borderId="23" xfId="0" applyNumberFormat="1" applyFont="1" applyFill="1" applyBorder="1" applyAlignment="1">
      <alignment horizontal="left" vertical="center" wrapText="1"/>
    </xf>
    <xf numFmtId="0" fontId="28" fillId="0" borderId="31" xfId="46" applyFont="1" applyFill="1" applyBorder="1" applyAlignment="1">
      <alignment horizontal="left" vertical="center" wrapText="1"/>
    </xf>
    <xf numFmtId="0" fontId="28" fillId="0" borderId="23" xfId="46" applyFont="1" applyFill="1" applyBorder="1" applyAlignment="1">
      <alignment horizontal="left" vertical="center" wrapText="1"/>
    </xf>
    <xf numFmtId="0" fontId="28" fillId="0" borderId="25" xfId="46" applyFont="1" applyFill="1" applyBorder="1" applyAlignment="1">
      <alignment horizontal="left" vertical="center" wrapText="1"/>
    </xf>
    <xf numFmtId="0" fontId="39" fillId="0" borderId="0" xfId="46" applyFont="1" applyFill="1" applyAlignment="1">
      <alignment horizontal="right" vertical="center"/>
    </xf>
    <xf numFmtId="0" fontId="39" fillId="0" borderId="0" xfId="46" applyFont="1" applyFill="1" applyAlignment="1">
      <alignment horizontal="center" vertical="center" wrapText="1"/>
    </xf>
    <xf numFmtId="0" fontId="28" fillId="0" borderId="18" xfId="45" applyFont="1" applyFill="1" applyBorder="1" applyAlignment="1">
      <alignment horizontal="center" vertical="center"/>
    </xf>
    <xf numFmtId="0" fontId="28" fillId="0" borderId="21" xfId="45" applyFont="1" applyFill="1" applyBorder="1" applyAlignment="1">
      <alignment horizontal="center" vertical="center"/>
    </xf>
    <xf numFmtId="0" fontId="28" fillId="0" borderId="18" xfId="46" applyFont="1" applyFill="1" applyBorder="1" applyAlignment="1">
      <alignment horizontal="center" vertical="center"/>
    </xf>
    <xf numFmtId="0" fontId="28" fillId="0" borderId="21" xfId="46" applyFont="1" applyFill="1" applyBorder="1" applyAlignment="1">
      <alignment horizontal="center" vertical="center"/>
    </xf>
    <xf numFmtId="0" fontId="28" fillId="0" borderId="18" xfId="46" applyFont="1" applyFill="1" applyBorder="1" applyAlignment="1">
      <alignment horizontal="center" vertical="center" wrapText="1"/>
    </xf>
    <xf numFmtId="0" fontId="28" fillId="0" borderId="21" xfId="46" applyFont="1" applyFill="1" applyBorder="1" applyAlignment="1">
      <alignment horizontal="center" vertical="center" wrapText="1"/>
    </xf>
    <xf numFmtId="0" fontId="28" fillId="0" borderId="26" xfId="46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12" xfId="51"/>
    <cellStyle name="Normal 2" xfId="43"/>
    <cellStyle name="Normal 2 3" xfId="44"/>
    <cellStyle name="Normal 2_IV-ՀՐԱՏԱՊ ՓՈՒԼԵՐՈՎ" xfId="45"/>
    <cellStyle name="Normal 5 2" xfId="46"/>
    <cellStyle name="Normal 5 3" xfId="53"/>
    <cellStyle name="Normal 6 2" xfId="50"/>
    <cellStyle name="Normal 8" xfId="52"/>
    <cellStyle name="Note" xfId="16" builtinId="10" customBuiltin="1"/>
    <cellStyle name="Output" xfId="11" builtinId="21" customBuiltin="1"/>
    <cellStyle name="SN_241" xfId="47"/>
    <cellStyle name="SN_it" xfId="48"/>
    <cellStyle name="Title" xfId="2" builtinId="15" customBuiltin="1"/>
    <cellStyle name="Total" xfId="18" builtinId="25" customBuiltin="1"/>
    <cellStyle name="Warning Text" xfId="15" builtinId="11" customBuiltin="1"/>
    <cellStyle name="Обычный 2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Normal="100" zoomScaleSheetLayoutView="100" workbookViewId="0">
      <selection activeCell="D7" sqref="D7:E8"/>
    </sheetView>
  </sheetViews>
  <sheetFormatPr defaultColWidth="8" defaultRowHeight="13.5" customHeight="1"/>
  <cols>
    <col min="1" max="1" width="6.7109375" style="1" customWidth="1"/>
    <col min="2" max="2" width="6.5703125" style="1" customWidth="1"/>
    <col min="3" max="3" width="76.28515625" style="1" customWidth="1"/>
    <col min="4" max="5" width="12.7109375" style="1" customWidth="1"/>
    <col min="6" max="16384" width="8" style="1"/>
  </cols>
  <sheetData>
    <row r="1" spans="1:11" ht="14.25" customHeight="1">
      <c r="A1" s="2"/>
      <c r="B1" s="2"/>
      <c r="C1" s="247" t="s">
        <v>0</v>
      </c>
      <c r="D1" s="247"/>
      <c r="E1" s="247"/>
      <c r="G1" s="3"/>
      <c r="H1" s="3"/>
    </row>
    <row r="2" spans="1:11" s="4" customFormat="1" ht="16.5" customHeight="1">
      <c r="A2" s="248" t="s">
        <v>1</v>
      </c>
      <c r="B2" s="248"/>
      <c r="C2" s="248"/>
      <c r="D2" s="248"/>
      <c r="E2" s="248"/>
      <c r="F2" s="6"/>
      <c r="G2" s="6"/>
      <c r="H2" s="6"/>
      <c r="I2" s="6"/>
      <c r="J2" s="6"/>
      <c r="K2" s="6"/>
    </row>
    <row r="3" spans="1:11" s="4" customFormat="1" ht="16.5" customHeight="1">
      <c r="A3" s="248" t="s">
        <v>2</v>
      </c>
      <c r="B3" s="248"/>
      <c r="C3" s="248"/>
      <c r="D3" s="248"/>
      <c r="E3" s="248"/>
      <c r="F3" s="6"/>
      <c r="G3" s="6"/>
      <c r="H3" s="6"/>
      <c r="I3" s="6"/>
      <c r="J3" s="6"/>
      <c r="K3" s="6"/>
    </row>
    <row r="4" spans="1:11" s="4" customFormat="1" ht="16.5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</row>
    <row r="5" spans="1:11" s="4" customFormat="1" ht="78" customHeight="1">
      <c r="A5" s="249" t="s">
        <v>159</v>
      </c>
      <c r="B5" s="249"/>
      <c r="C5" s="249"/>
      <c r="D5" s="249"/>
      <c r="E5" s="249"/>
      <c r="F5" s="7"/>
      <c r="G5" s="8"/>
      <c r="H5" s="8"/>
      <c r="I5" s="8"/>
      <c r="J5" s="8"/>
      <c r="K5" s="8"/>
    </row>
    <row r="6" spans="1:11" ht="13.5" customHeight="1">
      <c r="D6" s="256"/>
      <c r="E6" s="256"/>
      <c r="F6" s="256"/>
    </row>
    <row r="7" spans="1:11" ht="18.75" customHeight="1">
      <c r="A7" s="250" t="s">
        <v>3</v>
      </c>
      <c r="B7" s="251"/>
      <c r="C7" s="250" t="s">
        <v>4</v>
      </c>
      <c r="D7" s="386" t="s">
        <v>5</v>
      </c>
      <c r="E7" s="257"/>
      <c r="F7" s="2"/>
    </row>
    <row r="8" spans="1:11" ht="50.25" customHeight="1">
      <c r="A8" s="252"/>
      <c r="B8" s="253"/>
      <c r="C8" s="252"/>
      <c r="D8" s="254"/>
      <c r="E8" s="258"/>
      <c r="F8" s="2"/>
    </row>
    <row r="9" spans="1:11" ht="38.25" customHeight="1">
      <c r="A9" s="254"/>
      <c r="B9" s="255"/>
      <c r="C9" s="254"/>
      <c r="D9" s="9" t="s">
        <v>6</v>
      </c>
      <c r="E9" s="10" t="s">
        <v>7</v>
      </c>
      <c r="F9" s="2"/>
    </row>
    <row r="10" spans="1:11" s="11" customFormat="1" ht="22.5" customHeight="1">
      <c r="A10" s="12"/>
      <c r="B10" s="12"/>
      <c r="C10" s="12" t="s">
        <v>8</v>
      </c>
      <c r="D10" s="13">
        <f t="shared" ref="D10:E10" ca="1" si="0">D11</f>
        <v>0</v>
      </c>
      <c r="E10" s="13">
        <f t="shared" ca="1" si="0"/>
        <v>0</v>
      </c>
      <c r="F10" s="14"/>
    </row>
    <row r="11" spans="1:11" s="15" customFormat="1" ht="14.25" customHeight="1">
      <c r="A11" s="16"/>
      <c r="B11" s="16"/>
      <c r="C11" s="17" t="s">
        <v>9</v>
      </c>
      <c r="D11" s="18">
        <f t="shared" ref="D11:E11" ca="1" si="1">D11</f>
        <v>0</v>
      </c>
      <c r="E11" s="18">
        <f t="shared" ca="1" si="1"/>
        <v>0</v>
      </c>
      <c r="F11" s="19"/>
    </row>
    <row r="12" spans="1:11" s="15" customFormat="1" ht="13.5" customHeight="1">
      <c r="A12" s="20" t="s">
        <v>10</v>
      </c>
      <c r="B12" s="16"/>
      <c r="C12" s="21" t="s">
        <v>11</v>
      </c>
      <c r="D12" s="130">
        <f t="shared" ref="D12:E12" si="2">D19+D25+D31</f>
        <v>0</v>
      </c>
      <c r="E12" s="130">
        <f t="shared" si="2"/>
        <v>0</v>
      </c>
      <c r="F12" s="19"/>
    </row>
    <row r="13" spans="1:11" s="15" customFormat="1" ht="13.5" customHeight="1">
      <c r="A13" s="16"/>
      <c r="B13" s="16"/>
      <c r="C13" s="22" t="s">
        <v>12</v>
      </c>
      <c r="D13" s="22"/>
      <c r="E13" s="22"/>
      <c r="F13" s="19"/>
    </row>
    <row r="14" spans="1:11" s="15" customFormat="1" ht="13.5" customHeight="1">
      <c r="A14" s="16"/>
      <c r="B14" s="16"/>
      <c r="C14" s="21" t="s">
        <v>13</v>
      </c>
      <c r="D14" s="21"/>
      <c r="E14" s="22"/>
      <c r="F14" s="19"/>
    </row>
    <row r="15" spans="1:11" s="15" customFormat="1" ht="13.5" customHeight="1">
      <c r="A15" s="16"/>
      <c r="B15" s="16"/>
      <c r="C15" s="22" t="s">
        <v>14</v>
      </c>
      <c r="D15" s="22"/>
      <c r="E15" s="22"/>
      <c r="F15" s="19"/>
    </row>
    <row r="16" spans="1:11" s="15" customFormat="1" ht="13.5" customHeight="1">
      <c r="A16" s="16"/>
      <c r="B16" s="16"/>
      <c r="C16" s="21" t="s">
        <v>15</v>
      </c>
      <c r="D16" s="21"/>
      <c r="E16" s="22"/>
      <c r="F16" s="19"/>
    </row>
    <row r="17" spans="1:6" s="15" customFormat="1" ht="27" customHeight="1">
      <c r="A17" s="108"/>
      <c r="B17" s="108"/>
      <c r="C17" s="23" t="s">
        <v>16</v>
      </c>
      <c r="D17" s="23"/>
      <c r="E17" s="23"/>
      <c r="F17" s="19"/>
    </row>
    <row r="18" spans="1:6" s="15" customFormat="1" ht="13.5" customHeight="1">
      <c r="A18" s="244" t="s">
        <v>17</v>
      </c>
      <c r="B18" s="245"/>
      <c r="C18" s="245"/>
      <c r="D18" s="245"/>
      <c r="E18" s="246"/>
      <c r="F18" s="19"/>
    </row>
    <row r="19" spans="1:6" s="15" customFormat="1" ht="13.5" customHeight="1">
      <c r="A19" s="108"/>
      <c r="B19" s="23">
        <v>31002</v>
      </c>
      <c r="C19" s="95" t="s">
        <v>18</v>
      </c>
      <c r="D19" s="96">
        <v>11105.2</v>
      </c>
      <c r="E19" s="96">
        <v>11105.2</v>
      </c>
      <c r="F19" s="19"/>
    </row>
    <row r="20" spans="1:6" s="15" customFormat="1" ht="13.5" customHeight="1">
      <c r="A20" s="108"/>
      <c r="B20" s="108"/>
      <c r="C20" s="111" t="s">
        <v>19</v>
      </c>
      <c r="D20" s="23"/>
      <c r="E20" s="23"/>
      <c r="F20" s="19"/>
    </row>
    <row r="21" spans="1:6" s="15" customFormat="1" ht="13.5" customHeight="1">
      <c r="A21" s="108"/>
      <c r="B21" s="108"/>
      <c r="C21" s="95" t="s">
        <v>20</v>
      </c>
      <c r="D21" s="95"/>
      <c r="E21" s="23"/>
      <c r="F21" s="19"/>
    </row>
    <row r="22" spans="1:6" s="15" customFormat="1" ht="13.5" customHeight="1">
      <c r="A22" s="108"/>
      <c r="B22" s="108"/>
      <c r="C22" s="97" t="s">
        <v>19</v>
      </c>
      <c r="D22" s="23"/>
      <c r="E22" s="23"/>
      <c r="F22" s="19"/>
    </row>
    <row r="23" spans="1:6" s="15" customFormat="1" ht="13.5" customHeight="1">
      <c r="A23" s="108"/>
      <c r="B23" s="108"/>
      <c r="C23" s="95" t="s">
        <v>21</v>
      </c>
      <c r="D23" s="95"/>
      <c r="E23" s="23"/>
      <c r="F23" s="19"/>
    </row>
    <row r="24" spans="1:6" s="15" customFormat="1" ht="27" customHeight="1">
      <c r="A24" s="108"/>
      <c r="B24" s="108"/>
      <c r="C24" s="23" t="s">
        <v>22</v>
      </c>
      <c r="D24" s="23"/>
      <c r="E24" s="154"/>
      <c r="F24" s="19"/>
    </row>
    <row r="25" spans="1:6" s="24" customFormat="1" ht="15" customHeight="1">
      <c r="A25" s="94"/>
      <c r="B25" s="23">
        <v>31010</v>
      </c>
      <c r="C25" s="95" t="s">
        <v>18</v>
      </c>
      <c r="D25" s="178">
        <v>-152835.29999999999</v>
      </c>
      <c r="E25" s="178">
        <f>D25</f>
        <v>-152835.29999999999</v>
      </c>
    </row>
    <row r="26" spans="1:6" s="24" customFormat="1" ht="13.5" customHeight="1">
      <c r="A26" s="94"/>
      <c r="B26" s="23"/>
      <c r="C26" s="97" t="s">
        <v>116</v>
      </c>
      <c r="D26" s="58"/>
      <c r="E26" s="58"/>
    </row>
    <row r="27" spans="1:6" s="24" customFormat="1" ht="13.5" customHeight="1">
      <c r="A27" s="94"/>
      <c r="B27" s="94"/>
      <c r="C27" s="95" t="s">
        <v>20</v>
      </c>
      <c r="D27" s="98"/>
      <c r="E27" s="58"/>
    </row>
    <row r="28" spans="1:6" s="24" customFormat="1" ht="25.5" customHeight="1">
      <c r="A28" s="94"/>
      <c r="B28" s="94"/>
      <c r="C28" s="97" t="s">
        <v>117</v>
      </c>
      <c r="D28" s="58"/>
      <c r="E28" s="58"/>
    </row>
    <row r="29" spans="1:6" s="24" customFormat="1" ht="13.5" customHeight="1">
      <c r="A29" s="94"/>
      <c r="B29" s="94"/>
      <c r="C29" s="95" t="s">
        <v>21</v>
      </c>
      <c r="D29" s="98"/>
      <c r="E29" s="58"/>
    </row>
    <row r="30" spans="1:6" s="24" customFormat="1" ht="27" customHeight="1">
      <c r="A30" s="94"/>
      <c r="B30" s="94"/>
      <c r="C30" s="23" t="s">
        <v>22</v>
      </c>
      <c r="D30" s="99"/>
      <c r="E30" s="99"/>
    </row>
    <row r="31" spans="1:6" s="15" customFormat="1" ht="13.5" customHeight="1">
      <c r="A31" s="26"/>
      <c r="B31" s="22">
        <v>31012</v>
      </c>
      <c r="C31" s="27" t="s">
        <v>18</v>
      </c>
      <c r="D31" s="28">
        <f>'2'!D17</f>
        <v>141730.1</v>
      </c>
      <c r="E31" s="28">
        <f>D31</f>
        <v>141730.1</v>
      </c>
    </row>
    <row r="32" spans="1:6" s="15" customFormat="1" ht="13.5" customHeight="1">
      <c r="A32" s="26"/>
      <c r="B32" s="26"/>
      <c r="C32" s="22" t="s">
        <v>23</v>
      </c>
      <c r="D32" s="26"/>
      <c r="E32" s="26"/>
    </row>
    <row r="33" spans="1:5" s="15" customFormat="1" ht="13.5" customHeight="1">
      <c r="A33" s="26"/>
      <c r="B33" s="26"/>
      <c r="C33" s="27" t="s">
        <v>20</v>
      </c>
      <c r="D33" s="26"/>
      <c r="E33" s="26"/>
    </row>
    <row r="34" spans="1:5" s="15" customFormat="1" ht="27" customHeight="1">
      <c r="A34" s="26"/>
      <c r="B34" s="26"/>
      <c r="C34" s="22" t="s">
        <v>24</v>
      </c>
      <c r="D34" s="26"/>
      <c r="E34" s="26"/>
    </row>
    <row r="35" spans="1:5" s="15" customFormat="1" ht="13.5" customHeight="1">
      <c r="A35" s="26"/>
      <c r="B35" s="26"/>
      <c r="C35" s="27" t="s">
        <v>21</v>
      </c>
      <c r="D35" s="26"/>
      <c r="E35" s="26"/>
    </row>
    <row r="36" spans="1:5" s="15" customFormat="1" ht="18" customHeight="1">
      <c r="A36" s="26"/>
      <c r="B36" s="26"/>
      <c r="C36" s="22" t="s">
        <v>25</v>
      </c>
      <c r="D36" s="26"/>
      <c r="E36" s="26"/>
    </row>
  </sheetData>
  <mergeCells count="9">
    <mergeCell ref="A18:E18"/>
    <mergeCell ref="C1:E1"/>
    <mergeCell ref="A2:E2"/>
    <mergeCell ref="A3:E3"/>
    <mergeCell ref="A5:E5"/>
    <mergeCell ref="A7:B9"/>
    <mergeCell ref="C7:C9"/>
    <mergeCell ref="D6:F6"/>
    <mergeCell ref="D7:E8"/>
  </mergeCells>
  <pageMargins left="0.7" right="0.7" top="0.75" bottom="0.75" header="0.3" footer="0.3"/>
  <pageSetup scale="7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topLeftCell="A7" zoomScaleNormal="100" zoomScaleSheetLayoutView="100" workbookViewId="0">
      <selection activeCell="E17" sqref="E17"/>
    </sheetView>
  </sheetViews>
  <sheetFormatPr defaultColWidth="8" defaultRowHeight="11.25" customHeight="1"/>
  <cols>
    <col min="1" max="1" width="7.85546875" customWidth="1"/>
    <col min="2" max="2" width="8.7109375" customWidth="1"/>
    <col min="3" max="3" width="56" customWidth="1"/>
    <col min="4" max="4" width="17.7109375" customWidth="1"/>
    <col min="5" max="5" width="20.7109375" bestFit="1" customWidth="1"/>
    <col min="6" max="6" width="17.85546875" customWidth="1"/>
    <col min="7" max="7" width="14.5703125" bestFit="1" customWidth="1"/>
    <col min="8" max="8" width="15" bestFit="1" customWidth="1"/>
  </cols>
  <sheetData>
    <row r="1" spans="1:10" ht="18.75" customHeight="1">
      <c r="A1" s="274" t="s">
        <v>26</v>
      </c>
      <c r="B1" s="274"/>
      <c r="C1" s="274"/>
      <c r="D1" s="274"/>
      <c r="E1" s="274"/>
      <c r="F1" s="274"/>
      <c r="G1" s="274"/>
      <c r="H1" s="274"/>
    </row>
    <row r="2" spans="1:10" s="30" customFormat="1" ht="19.5" customHeight="1">
      <c r="A2" s="274" t="s">
        <v>1</v>
      </c>
      <c r="B2" s="274"/>
      <c r="C2" s="274"/>
      <c r="D2" s="274"/>
      <c r="E2" s="274"/>
      <c r="F2" s="274"/>
      <c r="G2" s="274"/>
      <c r="H2" s="274"/>
      <c r="I2" s="31"/>
      <c r="J2" s="31"/>
    </row>
    <row r="3" spans="1:10" s="30" customFormat="1" ht="17.25" customHeight="1">
      <c r="A3" s="274" t="s">
        <v>2</v>
      </c>
      <c r="B3" s="274"/>
      <c r="C3" s="274"/>
      <c r="D3" s="274"/>
      <c r="E3" s="274"/>
      <c r="F3" s="274"/>
      <c r="G3" s="274"/>
      <c r="H3" s="274"/>
      <c r="I3" s="31"/>
      <c r="J3" s="31"/>
    </row>
    <row r="4" spans="1:10" s="30" customFormat="1" ht="52.5" customHeight="1">
      <c r="A4" s="275" t="s">
        <v>134</v>
      </c>
      <c r="B4" s="275"/>
      <c r="C4" s="275"/>
      <c r="D4" s="275"/>
      <c r="E4" s="275"/>
      <c r="F4" s="275"/>
      <c r="G4" s="275"/>
      <c r="H4" s="275"/>
      <c r="I4" s="33"/>
      <c r="J4" s="33"/>
    </row>
    <row r="5" spans="1:10" s="34" customFormat="1" ht="17.25" customHeight="1">
      <c r="A5" s="35"/>
      <c r="B5" s="35"/>
      <c r="C5" s="32"/>
      <c r="D5" s="36"/>
      <c r="E5" s="36"/>
      <c r="F5" s="36"/>
      <c r="G5" s="276" t="s">
        <v>139</v>
      </c>
      <c r="H5" s="276"/>
    </row>
    <row r="6" spans="1:10" s="34" customFormat="1" ht="32.25" customHeight="1">
      <c r="A6" s="259" t="s">
        <v>27</v>
      </c>
      <c r="B6" s="260"/>
      <c r="C6" s="263" t="s">
        <v>28</v>
      </c>
      <c r="D6" s="266" t="s">
        <v>135</v>
      </c>
      <c r="E6" s="267"/>
      <c r="F6" s="267"/>
      <c r="G6" s="267"/>
      <c r="H6" s="268"/>
    </row>
    <row r="7" spans="1:10" s="37" customFormat="1" ht="31.5" customHeight="1">
      <c r="A7" s="261"/>
      <c r="B7" s="262"/>
      <c r="C7" s="264"/>
      <c r="D7" s="269" t="s">
        <v>29</v>
      </c>
      <c r="E7" s="271" t="s">
        <v>30</v>
      </c>
      <c r="F7" s="272"/>
      <c r="G7" s="272"/>
      <c r="H7" s="273"/>
    </row>
    <row r="8" spans="1:10" s="37" customFormat="1" ht="96" customHeight="1">
      <c r="A8" s="39" t="s">
        <v>31</v>
      </c>
      <c r="B8" s="39" t="s">
        <v>32</v>
      </c>
      <c r="C8" s="265"/>
      <c r="D8" s="270"/>
      <c r="E8" s="38" t="s">
        <v>33</v>
      </c>
      <c r="F8" s="38" t="s">
        <v>34</v>
      </c>
      <c r="G8" s="38" t="s">
        <v>35</v>
      </c>
      <c r="H8" s="38" t="s">
        <v>36</v>
      </c>
    </row>
    <row r="9" spans="1:10" s="40" customFormat="1" ht="30.75" customHeight="1">
      <c r="A9" s="41"/>
      <c r="B9" s="41"/>
      <c r="C9" s="42" t="s">
        <v>37</v>
      </c>
      <c r="D9" s="43">
        <f>SUM(E9:H9)</f>
        <v>1.4551915228366852E-11</v>
      </c>
      <c r="E9" s="43">
        <f>E11</f>
        <v>-152835.29999999999</v>
      </c>
      <c r="F9" s="43">
        <f>F11</f>
        <v>100671.3</v>
      </c>
      <c r="G9" s="43">
        <f>G11</f>
        <v>52164</v>
      </c>
      <c r="H9" s="43">
        <f>H11</f>
        <v>0</v>
      </c>
    </row>
    <row r="10" spans="1:10" s="34" customFormat="1" ht="17.25" customHeight="1">
      <c r="A10" s="41"/>
      <c r="B10" s="41"/>
      <c r="C10" s="42" t="s">
        <v>38</v>
      </c>
      <c r="D10" s="43"/>
      <c r="E10" s="43"/>
      <c r="F10" s="43"/>
      <c r="G10" s="43"/>
      <c r="H10" s="43"/>
    </row>
    <row r="11" spans="1:10" s="44" customFormat="1" ht="51.75" customHeight="1">
      <c r="A11" s="45"/>
      <c r="B11" s="46"/>
      <c r="C11" s="46" t="s">
        <v>39</v>
      </c>
      <c r="D11" s="47">
        <f>SUM(E11:H11)</f>
        <v>1.4551915228366852E-11</v>
      </c>
      <c r="E11" s="48">
        <f>E16+E13+E17</f>
        <v>-152835.29999999999</v>
      </c>
      <c r="F11" s="48">
        <f t="shared" ref="F11:H11" si="0">F16+F13+F17</f>
        <v>100671.3</v>
      </c>
      <c r="G11" s="48">
        <f t="shared" si="0"/>
        <v>52164</v>
      </c>
      <c r="H11" s="48">
        <f t="shared" si="0"/>
        <v>0</v>
      </c>
    </row>
    <row r="12" spans="1:10" s="44" customFormat="1" ht="17.25" customHeight="1">
      <c r="A12" s="45"/>
      <c r="B12" s="45"/>
      <c r="C12" s="45" t="s">
        <v>40</v>
      </c>
      <c r="D12" s="47"/>
      <c r="E12" s="49"/>
      <c r="F12" s="49"/>
      <c r="G12" s="49"/>
      <c r="H12" s="49"/>
    </row>
    <row r="13" spans="1:10" s="50" customFormat="1" ht="39" customHeight="1">
      <c r="A13" s="155">
        <v>1004</v>
      </c>
      <c r="B13" s="163">
        <v>31002</v>
      </c>
      <c r="C13" s="161" t="s">
        <v>41</v>
      </c>
      <c r="D13" s="100">
        <f>SUM(E13:H13)</f>
        <v>11105.2</v>
      </c>
      <c r="E13" s="100"/>
      <c r="F13" s="100">
        <f>F15</f>
        <v>11105.2</v>
      </c>
      <c r="G13" s="100"/>
      <c r="H13" s="100"/>
    </row>
    <row r="14" spans="1:10" ht="17.25" customHeight="1">
      <c r="A14" s="164"/>
      <c r="B14" s="164"/>
      <c r="C14" s="159" t="s">
        <v>40</v>
      </c>
      <c r="D14" s="165"/>
      <c r="E14" s="165"/>
      <c r="F14" s="165"/>
      <c r="G14" s="165"/>
      <c r="H14" s="165"/>
    </row>
    <row r="15" spans="1:10" ht="67.5">
      <c r="A15" s="94"/>
      <c r="B15" s="94"/>
      <c r="C15" s="166" t="str">
        <f>'4'!C17</f>
        <v xml:space="preserve">«Երեւան» ջրօգտագործողների ընկերության կողմից սպասարկվող Մասիսի տարածաշրջանի Դաշտավան, Նորամարգ, Դարբնիկ, Մասիս, Զորակ համայնքների ինքնաշատրվանող խորքային հորերի բաժանարար կետերի կահավորումը փականներով և ջրաչափերով </v>
      </c>
      <c r="D15" s="167">
        <f>SUM(E15:H15)</f>
        <v>11105.2</v>
      </c>
      <c r="E15" s="167"/>
      <c r="F15" s="167">
        <v>11105.2</v>
      </c>
      <c r="G15" s="100"/>
      <c r="H15" s="168"/>
    </row>
    <row r="16" spans="1:10" s="50" customFormat="1" ht="39" customHeight="1">
      <c r="A16" s="155">
        <v>1004</v>
      </c>
      <c r="B16" s="163">
        <v>31010</v>
      </c>
      <c r="C16" s="161" t="s">
        <v>116</v>
      </c>
      <c r="D16" s="100">
        <f>SUM(E16:H16)</f>
        <v>-152835.29999999999</v>
      </c>
      <c r="E16" s="100">
        <f>'1'!D25</f>
        <v>-152835.29999999999</v>
      </c>
      <c r="F16" s="100"/>
      <c r="G16" s="100"/>
      <c r="H16" s="100"/>
    </row>
    <row r="17" spans="1:8" s="50" customFormat="1" ht="39" customHeight="1">
      <c r="A17" s="155">
        <v>1004</v>
      </c>
      <c r="B17" s="163">
        <v>31012</v>
      </c>
      <c r="C17" s="161" t="s">
        <v>23</v>
      </c>
      <c r="D17" s="100">
        <f>SUM(E17:H17)</f>
        <v>141730.1</v>
      </c>
      <c r="E17" s="100"/>
      <c r="F17" s="100">
        <f>SUM(F19:F21)</f>
        <v>89566.1</v>
      </c>
      <c r="G17" s="100">
        <f>SUM(G19:G21)</f>
        <v>52164</v>
      </c>
      <c r="H17" s="100"/>
    </row>
    <row r="18" spans="1:8" ht="16.5" customHeight="1">
      <c r="A18" s="164"/>
      <c r="B18" s="164"/>
      <c r="C18" s="159" t="s">
        <v>40</v>
      </c>
      <c r="D18" s="165"/>
      <c r="E18" s="165"/>
      <c r="F18" s="165"/>
      <c r="G18" s="165"/>
      <c r="H18" s="165"/>
    </row>
    <row r="19" spans="1:8" ht="37.5" customHeight="1">
      <c r="A19" s="169"/>
      <c r="B19" s="169"/>
      <c r="C19" s="170" t="str">
        <f>'4'!C25</f>
        <v>ՀՀ Արարատի մարզում, Արաքս գետի ափապաշտպան արգելաթմբի կատարի բարձրացում 5/2, 5/3, 5/4 սահմանային նշանների հատվածում</v>
      </c>
      <c r="D19" s="179">
        <f>SUM(E19:H19)</f>
        <v>60670.5</v>
      </c>
      <c r="E19" s="171"/>
      <c r="F19" s="167">
        <v>60670.5</v>
      </c>
      <c r="G19" s="171"/>
      <c r="H19" s="171"/>
    </row>
    <row r="20" spans="1:8" ht="33.75" customHeight="1">
      <c r="A20" s="94"/>
      <c r="B20" s="94"/>
      <c r="C20" s="172" t="str">
        <f>'4'!C26</f>
        <v>ՀՀ Արմավիրի մարզում, Արաքս գետի ափի ամրացում 17/2 սահմանային նշանների մոտ</v>
      </c>
      <c r="D20" s="179">
        <f>SUM(E20:H20)</f>
        <v>28895.599999999999</v>
      </c>
      <c r="E20" s="173"/>
      <c r="F20" s="167">
        <v>28895.599999999999</v>
      </c>
      <c r="G20" s="100"/>
      <c r="H20" s="168"/>
    </row>
    <row r="21" spans="1:8" ht="54">
      <c r="A21" s="94"/>
      <c r="B21" s="94"/>
      <c r="C21" s="172" t="str">
        <f>'4'!C27</f>
        <v>ՀՀ Տավուշի մարզի Դեբետավան գյուղի տարածքում Դեբեդ գետի արգելաթմբի վերականգման աշխատանքներ՝ շուրջ 1500 մ, գետի տարբեր տեղամասերում սահմանային ճանապարհի վերականգնման աշխատանքներ</v>
      </c>
      <c r="D21" s="167">
        <f>SUM(E21:H21)</f>
        <v>52164</v>
      </c>
      <c r="E21" s="173"/>
      <c r="F21" s="167"/>
      <c r="G21" s="167">
        <v>52164</v>
      </c>
      <c r="H21" s="168"/>
    </row>
    <row r="22" spans="1:8" ht="11.25" customHeight="1">
      <c r="E22" s="107"/>
      <c r="F22" s="107"/>
      <c r="G22" s="107"/>
    </row>
    <row r="23" spans="1:8" ht="11.25" customHeight="1">
      <c r="E23" s="107"/>
      <c r="F23" s="107"/>
      <c r="G23" s="107"/>
    </row>
    <row r="24" spans="1:8" ht="11.25" customHeight="1">
      <c r="E24" s="107"/>
      <c r="F24" s="107"/>
      <c r="G24" s="107"/>
    </row>
    <row r="25" spans="1:8" ht="11.25" customHeight="1">
      <c r="E25" s="107"/>
      <c r="F25" s="107"/>
      <c r="G25" s="107"/>
    </row>
  </sheetData>
  <mergeCells count="10">
    <mergeCell ref="A1:H1"/>
    <mergeCell ref="A2:H2"/>
    <mergeCell ref="A3:H3"/>
    <mergeCell ref="A4:H4"/>
    <mergeCell ref="G5:H5"/>
    <mergeCell ref="A6:B7"/>
    <mergeCell ref="C6:C8"/>
    <mergeCell ref="D6:H6"/>
    <mergeCell ref="D7:D8"/>
    <mergeCell ref="E7:H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opLeftCell="A31" zoomScaleNormal="100" zoomScaleSheetLayoutView="100" workbookViewId="0">
      <selection activeCell="I11" sqref="I11"/>
    </sheetView>
  </sheetViews>
  <sheetFormatPr defaultColWidth="8" defaultRowHeight="11.25" customHeight="1"/>
  <cols>
    <col min="1" max="5" width="7.5703125" customWidth="1"/>
    <col min="6" max="6" width="76.140625" style="113" customWidth="1"/>
    <col min="7" max="7" width="13.28515625" style="51" customWidth="1"/>
    <col min="8" max="8" width="16.28515625" style="51" customWidth="1"/>
    <col min="9" max="9" width="28.7109375" customWidth="1"/>
  </cols>
  <sheetData>
    <row r="1" spans="1:17" ht="17.25" customHeight="1">
      <c r="A1" s="2"/>
      <c r="B1" s="2"/>
      <c r="C1" s="2"/>
      <c r="D1" s="2"/>
      <c r="E1" s="2"/>
      <c r="F1" s="97"/>
      <c r="G1" s="248" t="s">
        <v>42</v>
      </c>
      <c r="H1" s="248"/>
      <c r="I1" s="31"/>
      <c r="J1" s="31"/>
      <c r="K1" s="31"/>
      <c r="L1" s="31"/>
      <c r="M1" s="31"/>
      <c r="N1" s="31"/>
      <c r="O1" s="31"/>
      <c r="P1" s="31"/>
      <c r="Q1" s="31"/>
    </row>
    <row r="2" spans="1:17" s="30" customFormat="1" ht="18.75" customHeight="1">
      <c r="A2" s="248" t="s">
        <v>1</v>
      </c>
      <c r="B2" s="248"/>
      <c r="C2" s="248"/>
      <c r="D2" s="248"/>
      <c r="E2" s="248"/>
      <c r="F2" s="248"/>
      <c r="G2" s="248"/>
      <c r="H2" s="248"/>
    </row>
    <row r="3" spans="1:17" s="30" customFormat="1" ht="18" customHeight="1">
      <c r="A3" s="248" t="s">
        <v>2</v>
      </c>
      <c r="B3" s="248"/>
      <c r="C3" s="248"/>
      <c r="D3" s="248"/>
      <c r="E3" s="248"/>
      <c r="F3" s="248"/>
      <c r="G3" s="248"/>
      <c r="H3" s="248"/>
    </row>
    <row r="4" spans="1:17" s="30" customFormat="1" ht="52.5" customHeight="1">
      <c r="A4" s="275" t="s">
        <v>118</v>
      </c>
      <c r="B4" s="275"/>
      <c r="C4" s="275"/>
      <c r="D4" s="275"/>
      <c r="E4" s="275"/>
      <c r="F4" s="275"/>
      <c r="G4" s="275"/>
      <c r="H4" s="275"/>
    </row>
    <row r="6" spans="1:17" ht="11.25" customHeight="1">
      <c r="A6" s="107"/>
      <c r="B6" s="107"/>
      <c r="C6" s="107"/>
      <c r="D6" s="107"/>
      <c r="E6" s="107"/>
      <c r="G6" s="113"/>
      <c r="H6" s="52" t="s">
        <v>139</v>
      </c>
      <c r="I6" s="107"/>
    </row>
    <row r="7" spans="1:17" ht="27" customHeight="1">
      <c r="A7" s="279" t="s">
        <v>43</v>
      </c>
      <c r="B7" s="280"/>
      <c r="C7" s="281"/>
      <c r="D7" s="279" t="s">
        <v>3</v>
      </c>
      <c r="E7" s="281"/>
      <c r="F7" s="280" t="s">
        <v>44</v>
      </c>
      <c r="G7" s="286" t="s">
        <v>5</v>
      </c>
      <c r="H7" s="287"/>
      <c r="I7" s="107"/>
    </row>
    <row r="8" spans="1:17" ht="30" customHeight="1">
      <c r="A8" s="282"/>
      <c r="B8" s="283"/>
      <c r="C8" s="284"/>
      <c r="D8" s="282"/>
      <c r="E8" s="284"/>
      <c r="F8" s="285"/>
      <c r="G8" s="277" t="s">
        <v>6</v>
      </c>
      <c r="H8" s="277" t="s">
        <v>7</v>
      </c>
      <c r="I8" s="107"/>
    </row>
    <row r="9" spans="1:17" ht="27.75" customHeight="1">
      <c r="A9" s="174" t="s">
        <v>45</v>
      </c>
      <c r="B9" s="174" t="s">
        <v>46</v>
      </c>
      <c r="C9" s="174" t="s">
        <v>47</v>
      </c>
      <c r="D9" s="174" t="s">
        <v>48</v>
      </c>
      <c r="E9" s="174" t="s">
        <v>49</v>
      </c>
      <c r="F9" s="283"/>
      <c r="G9" s="278"/>
      <c r="H9" s="278"/>
      <c r="I9" s="107"/>
    </row>
    <row r="10" spans="1:17" ht="11.25" customHeight="1">
      <c r="A10" s="94"/>
      <c r="B10" s="94"/>
      <c r="C10" s="94"/>
      <c r="D10" s="94"/>
      <c r="E10" s="94"/>
      <c r="F10" s="114" t="s">
        <v>50</v>
      </c>
      <c r="G10" s="101">
        <f t="shared" ref="G10:H10" si="0">G12</f>
        <v>0</v>
      </c>
      <c r="H10" s="101">
        <f t="shared" si="0"/>
        <v>0</v>
      </c>
      <c r="I10" s="107"/>
    </row>
    <row r="11" spans="1:17" ht="11.25" customHeight="1">
      <c r="A11" s="94"/>
      <c r="B11" s="94"/>
      <c r="C11" s="94"/>
      <c r="D11" s="94"/>
      <c r="E11" s="94"/>
      <c r="F11" s="58" t="s">
        <v>51</v>
      </c>
      <c r="G11" s="101"/>
      <c r="H11" s="101"/>
      <c r="I11" s="107"/>
    </row>
    <row r="12" spans="1:17" ht="11.25" customHeight="1">
      <c r="A12" s="114" t="s">
        <v>52</v>
      </c>
      <c r="B12" s="94"/>
      <c r="C12" s="94"/>
      <c r="D12" s="94"/>
      <c r="E12" s="94"/>
      <c r="F12" s="114" t="s">
        <v>53</v>
      </c>
      <c r="G12" s="175">
        <f>G14</f>
        <v>0</v>
      </c>
      <c r="H12" s="175">
        <f>H14</f>
        <v>0</v>
      </c>
      <c r="I12" s="107"/>
    </row>
    <row r="13" spans="1:17" ht="11.25" customHeight="1">
      <c r="A13" s="94"/>
      <c r="B13" s="94"/>
      <c r="C13" s="94"/>
      <c r="D13" s="94"/>
      <c r="E13" s="94"/>
      <c r="F13" s="58" t="s">
        <v>51</v>
      </c>
      <c r="G13" s="101"/>
      <c r="H13" s="101"/>
      <c r="I13" s="107"/>
    </row>
    <row r="14" spans="1:17" ht="11.25" customHeight="1">
      <c r="A14" s="94"/>
      <c r="B14" s="114" t="s">
        <v>54</v>
      </c>
      <c r="C14" s="94"/>
      <c r="D14" s="94"/>
      <c r="E14" s="94"/>
      <c r="F14" s="114" t="s">
        <v>55</v>
      </c>
      <c r="G14" s="101">
        <f>G16</f>
        <v>0</v>
      </c>
      <c r="H14" s="101">
        <f>H16</f>
        <v>0</v>
      </c>
      <c r="I14" s="107"/>
    </row>
    <row r="15" spans="1:17" ht="11.25" customHeight="1">
      <c r="A15" s="94"/>
      <c r="B15" s="94"/>
      <c r="C15" s="94"/>
      <c r="D15" s="94"/>
      <c r="E15" s="94"/>
      <c r="F15" s="58" t="s">
        <v>51</v>
      </c>
      <c r="G15" s="101"/>
      <c r="H15" s="101"/>
      <c r="I15" s="107"/>
    </row>
    <row r="16" spans="1:17" s="54" customFormat="1" ht="11.25" customHeight="1">
      <c r="A16" s="94"/>
      <c r="B16" s="94"/>
      <c r="C16" s="114" t="s">
        <v>52</v>
      </c>
      <c r="D16" s="94"/>
      <c r="E16" s="94"/>
      <c r="F16" s="114" t="s">
        <v>56</v>
      </c>
      <c r="G16" s="101">
        <f>G18</f>
        <v>0</v>
      </c>
      <c r="H16" s="101">
        <f>H18</f>
        <v>0</v>
      </c>
      <c r="I16" s="107"/>
    </row>
    <row r="17" spans="1:9" s="54" customFormat="1" ht="11.25" customHeight="1">
      <c r="A17" s="94"/>
      <c r="B17" s="94"/>
      <c r="C17" s="94"/>
      <c r="D17" s="94"/>
      <c r="E17" s="94"/>
      <c r="F17" s="58" t="s">
        <v>51</v>
      </c>
      <c r="G17" s="58"/>
      <c r="H17" s="58"/>
      <c r="I17" s="107"/>
    </row>
    <row r="18" spans="1:9" s="54" customFormat="1" ht="12.75">
      <c r="A18" s="94"/>
      <c r="B18" s="94"/>
      <c r="C18" s="94"/>
      <c r="D18" s="94"/>
      <c r="E18" s="94"/>
      <c r="F18" s="115" t="s">
        <v>57</v>
      </c>
      <c r="G18" s="101">
        <f>G20</f>
        <v>0</v>
      </c>
      <c r="H18" s="101">
        <f>H20</f>
        <v>0</v>
      </c>
      <c r="I18" s="107"/>
    </row>
    <row r="19" spans="1:9" s="54" customFormat="1" ht="11.25" customHeight="1">
      <c r="A19" s="94"/>
      <c r="B19" s="94"/>
      <c r="C19" s="94"/>
      <c r="D19" s="94"/>
      <c r="E19" s="94"/>
      <c r="F19" s="58" t="s">
        <v>51</v>
      </c>
      <c r="G19" s="58"/>
      <c r="H19" s="58"/>
      <c r="I19" s="107"/>
    </row>
    <row r="20" spans="1:9" s="54" customFormat="1" ht="11.25" customHeight="1">
      <c r="A20" s="94"/>
      <c r="B20" s="94"/>
      <c r="C20" s="94"/>
      <c r="D20" s="58" t="s">
        <v>10</v>
      </c>
      <c r="E20" s="94"/>
      <c r="F20" s="58" t="s">
        <v>12</v>
      </c>
      <c r="G20" s="101">
        <f t="shared" ref="G20:H20" si="1">G22+G31+G40</f>
        <v>0</v>
      </c>
      <c r="H20" s="101">
        <f t="shared" si="1"/>
        <v>0</v>
      </c>
      <c r="I20" s="107"/>
    </row>
    <row r="21" spans="1:9" s="54" customFormat="1" ht="11.25" customHeight="1">
      <c r="A21" s="94"/>
      <c r="B21" s="94"/>
      <c r="C21" s="94"/>
      <c r="D21" s="164"/>
      <c r="E21" s="164"/>
      <c r="F21" s="99" t="s">
        <v>51</v>
      </c>
      <c r="G21" s="99"/>
      <c r="H21" s="99"/>
      <c r="I21" s="107"/>
    </row>
    <row r="22" spans="1:9" s="54" customFormat="1" ht="11.25" customHeight="1">
      <c r="A22" s="94"/>
      <c r="B22" s="94"/>
      <c r="C22" s="94"/>
      <c r="D22" s="94"/>
      <c r="E22" s="176">
        <v>31002</v>
      </c>
      <c r="F22" s="58" t="s">
        <v>19</v>
      </c>
      <c r="G22" s="101">
        <f>G26</f>
        <v>11105.2</v>
      </c>
      <c r="H22" s="101">
        <f>H26</f>
        <v>11105.2</v>
      </c>
      <c r="I22" s="107"/>
    </row>
    <row r="23" spans="1:9" s="54" customFormat="1" ht="12.75">
      <c r="A23" s="94"/>
      <c r="B23" s="94"/>
      <c r="C23" s="94"/>
      <c r="D23" s="94"/>
      <c r="E23" s="94"/>
      <c r="F23" s="116" t="s">
        <v>58</v>
      </c>
      <c r="G23" s="58"/>
      <c r="H23" s="58"/>
      <c r="I23" s="107"/>
    </row>
    <row r="24" spans="1:9" s="54" customFormat="1" ht="12.75">
      <c r="A24" s="94"/>
      <c r="B24" s="94"/>
      <c r="C24" s="94"/>
      <c r="D24" s="94"/>
      <c r="E24" s="94"/>
      <c r="F24" s="117" t="s">
        <v>59</v>
      </c>
      <c r="G24" s="102">
        <f>G26</f>
        <v>11105.2</v>
      </c>
      <c r="H24" s="102">
        <f>H26</f>
        <v>11105.2</v>
      </c>
      <c r="I24" s="107"/>
    </row>
    <row r="25" spans="1:9" s="54" customFormat="1" ht="12.75">
      <c r="A25" s="94"/>
      <c r="B25" s="94"/>
      <c r="C25" s="94"/>
      <c r="D25" s="94"/>
      <c r="E25" s="94"/>
      <c r="F25" s="58" t="s">
        <v>60</v>
      </c>
      <c r="G25" s="103"/>
      <c r="H25" s="103"/>
      <c r="I25" s="107"/>
    </row>
    <row r="26" spans="1:9" s="54" customFormat="1" ht="11.25" customHeight="1">
      <c r="A26" s="94"/>
      <c r="B26" s="94"/>
      <c r="C26" s="94"/>
      <c r="D26" s="94"/>
      <c r="E26" s="94"/>
      <c r="F26" s="59" t="s">
        <v>50</v>
      </c>
      <c r="G26" s="62">
        <f>G27</f>
        <v>11105.2</v>
      </c>
      <c r="H26" s="62">
        <f>H27</f>
        <v>11105.2</v>
      </c>
      <c r="I26" s="107"/>
    </row>
    <row r="27" spans="1:9" s="54" customFormat="1" ht="11.25" customHeight="1">
      <c r="A27" s="94"/>
      <c r="B27" s="94"/>
      <c r="C27" s="94"/>
      <c r="D27" s="94"/>
      <c r="E27" s="94"/>
      <c r="F27" s="59" t="s">
        <v>61</v>
      </c>
      <c r="G27" s="104">
        <f t="shared" ref="G27:H27" si="2">G28</f>
        <v>11105.2</v>
      </c>
      <c r="H27" s="104">
        <f t="shared" si="2"/>
        <v>11105.2</v>
      </c>
      <c r="I27" s="107"/>
    </row>
    <row r="28" spans="1:9" s="54" customFormat="1" ht="11.25" customHeight="1">
      <c r="A28" s="94"/>
      <c r="B28" s="94"/>
      <c r="C28" s="94"/>
      <c r="D28" s="94"/>
      <c r="E28" s="94"/>
      <c r="F28" s="58" t="s">
        <v>62</v>
      </c>
      <c r="G28" s="104">
        <f t="shared" ref="G28:H29" si="3">G29</f>
        <v>11105.2</v>
      </c>
      <c r="H28" s="104">
        <f t="shared" si="3"/>
        <v>11105.2</v>
      </c>
      <c r="I28" s="107"/>
    </row>
    <row r="29" spans="1:9" s="54" customFormat="1" ht="11.25" customHeight="1">
      <c r="A29" s="94"/>
      <c r="B29" s="94"/>
      <c r="C29" s="94"/>
      <c r="D29" s="94"/>
      <c r="E29" s="94"/>
      <c r="F29" s="58" t="s">
        <v>63</v>
      </c>
      <c r="G29" s="104">
        <f t="shared" si="3"/>
        <v>11105.2</v>
      </c>
      <c r="H29" s="104">
        <f t="shared" si="3"/>
        <v>11105.2</v>
      </c>
      <c r="I29" s="107"/>
    </row>
    <row r="30" spans="1:9" s="54" customFormat="1" ht="12.75">
      <c r="A30" s="94"/>
      <c r="B30" s="94"/>
      <c r="C30" s="94"/>
      <c r="D30" s="94"/>
      <c r="E30" s="94"/>
      <c r="F30" s="60" t="s">
        <v>65</v>
      </c>
      <c r="G30" s="105">
        <f>'1'!D19</f>
        <v>11105.2</v>
      </c>
      <c r="H30" s="105">
        <f>'1'!E19</f>
        <v>11105.2</v>
      </c>
      <c r="I30" s="107"/>
    </row>
    <row r="31" spans="1:9" s="54" customFormat="1" ht="12.75">
      <c r="A31" s="94"/>
      <c r="B31" s="94"/>
      <c r="C31" s="94"/>
      <c r="D31" s="94"/>
      <c r="E31" s="177">
        <v>31010</v>
      </c>
      <c r="F31" s="118" t="str">
        <f>'1'!C26</f>
        <v>Հեր-Հերի ջրամբարից ինքնահոս ջրատարի կառուցում</v>
      </c>
      <c r="G31" s="101">
        <f>G35</f>
        <v>-152835.29999999999</v>
      </c>
      <c r="H31" s="101">
        <f>H35</f>
        <v>-152835.29999999999</v>
      </c>
      <c r="I31" s="107"/>
    </row>
    <row r="32" spans="1:9" s="54" customFormat="1" ht="12.75">
      <c r="A32" s="94"/>
      <c r="B32" s="94"/>
      <c r="C32" s="94"/>
      <c r="D32" s="94"/>
      <c r="E32" s="94"/>
      <c r="F32" s="58" t="s">
        <v>58</v>
      </c>
      <c r="G32" s="58"/>
      <c r="H32" s="58"/>
      <c r="I32" s="107"/>
    </row>
    <row r="33" spans="1:9" s="54" customFormat="1" ht="11.25" customHeight="1">
      <c r="A33" s="94"/>
      <c r="B33" s="94"/>
      <c r="C33" s="94"/>
      <c r="D33" s="94"/>
      <c r="E33" s="94"/>
      <c r="F33" s="117" t="s">
        <v>59</v>
      </c>
      <c r="G33" s="102">
        <f>G35</f>
        <v>-152835.29999999999</v>
      </c>
      <c r="H33" s="102">
        <f>H35</f>
        <v>-152835.29999999999</v>
      </c>
      <c r="I33" s="107"/>
    </row>
    <row r="34" spans="1:9" s="54" customFormat="1" ht="11.25" customHeight="1">
      <c r="A34" s="94"/>
      <c r="B34" s="94"/>
      <c r="C34" s="94"/>
      <c r="D34" s="94"/>
      <c r="E34" s="94"/>
      <c r="F34" s="58" t="s">
        <v>60</v>
      </c>
      <c r="G34" s="103"/>
      <c r="H34" s="103"/>
      <c r="I34" s="107"/>
    </row>
    <row r="35" spans="1:9" s="54" customFormat="1" ht="12.75">
      <c r="A35" s="94"/>
      <c r="B35" s="94"/>
      <c r="C35" s="94"/>
      <c r="D35" s="94"/>
      <c r="E35" s="94"/>
      <c r="F35" s="59" t="s">
        <v>50</v>
      </c>
      <c r="G35" s="62">
        <f t="shared" ref="G35:H38" si="4">G36</f>
        <v>-152835.29999999999</v>
      </c>
      <c r="H35" s="62">
        <f t="shared" si="4"/>
        <v>-152835.29999999999</v>
      </c>
      <c r="I35" s="107"/>
    </row>
    <row r="36" spans="1:9" s="54" customFormat="1" ht="12.75">
      <c r="A36" s="94"/>
      <c r="B36" s="94"/>
      <c r="C36" s="94"/>
      <c r="D36" s="94"/>
      <c r="E36" s="94"/>
      <c r="F36" s="59" t="s">
        <v>61</v>
      </c>
      <c r="G36" s="104">
        <f t="shared" si="4"/>
        <v>-152835.29999999999</v>
      </c>
      <c r="H36" s="104">
        <f t="shared" si="4"/>
        <v>-152835.29999999999</v>
      </c>
      <c r="I36" s="107"/>
    </row>
    <row r="37" spans="1:9" s="54" customFormat="1" ht="12.75">
      <c r="A37" s="94"/>
      <c r="B37" s="94"/>
      <c r="C37" s="94"/>
      <c r="D37" s="94"/>
      <c r="E37" s="94"/>
      <c r="F37" s="59" t="s">
        <v>62</v>
      </c>
      <c r="G37" s="104">
        <f t="shared" si="4"/>
        <v>-152835.29999999999</v>
      </c>
      <c r="H37" s="104">
        <f t="shared" si="4"/>
        <v>-152835.29999999999</v>
      </c>
      <c r="I37" s="107"/>
    </row>
    <row r="38" spans="1:9" s="54" customFormat="1" ht="12.75">
      <c r="A38" s="94"/>
      <c r="B38" s="94"/>
      <c r="C38" s="94"/>
      <c r="D38" s="94"/>
      <c r="E38" s="94"/>
      <c r="F38" s="59" t="s">
        <v>63</v>
      </c>
      <c r="G38" s="104">
        <f t="shared" si="4"/>
        <v>-152835.29999999999</v>
      </c>
      <c r="H38" s="104">
        <f t="shared" si="4"/>
        <v>-152835.29999999999</v>
      </c>
      <c r="I38" s="107"/>
    </row>
    <row r="39" spans="1:9" s="54" customFormat="1" ht="12.75">
      <c r="A39" s="94"/>
      <c r="B39" s="94"/>
      <c r="C39" s="94"/>
      <c r="D39" s="94"/>
      <c r="E39" s="94"/>
      <c r="F39" s="60" t="s">
        <v>64</v>
      </c>
      <c r="G39" s="101">
        <f>'1'!D25</f>
        <v>-152835.29999999999</v>
      </c>
      <c r="H39" s="101">
        <f>'1'!E25</f>
        <v>-152835.29999999999</v>
      </c>
      <c r="I39" s="107"/>
    </row>
    <row r="40" spans="1:9" s="54" customFormat="1" ht="11.25" customHeight="1">
      <c r="A40" s="94"/>
      <c r="B40" s="94"/>
      <c r="C40" s="94"/>
      <c r="D40" s="94"/>
      <c r="E40" s="177">
        <v>31012</v>
      </c>
      <c r="F40" s="119" t="s">
        <v>23</v>
      </c>
      <c r="G40" s="101">
        <v>141730.1</v>
      </c>
      <c r="H40" s="101">
        <f>H44</f>
        <v>141730.1</v>
      </c>
      <c r="I40" s="107"/>
    </row>
    <row r="41" spans="1:9" s="54" customFormat="1" ht="12.75">
      <c r="A41" s="94"/>
      <c r="B41" s="94"/>
      <c r="C41" s="94"/>
      <c r="D41" s="94"/>
      <c r="E41" s="94"/>
      <c r="F41" s="58" t="s">
        <v>58</v>
      </c>
      <c r="G41" s="58"/>
      <c r="H41" s="58"/>
      <c r="I41" s="107"/>
    </row>
    <row r="42" spans="1:9" s="54" customFormat="1" ht="12.75">
      <c r="A42" s="94"/>
      <c r="B42" s="94"/>
      <c r="C42" s="94"/>
      <c r="D42" s="94"/>
      <c r="E42" s="94"/>
      <c r="F42" s="117" t="s">
        <v>59</v>
      </c>
      <c r="G42" s="102">
        <v>141730.1</v>
      </c>
      <c r="H42" s="102">
        <f>H44</f>
        <v>141730.1</v>
      </c>
      <c r="I42" s="107"/>
    </row>
    <row r="43" spans="1:9" s="54" customFormat="1" ht="12.75">
      <c r="A43" s="94"/>
      <c r="B43" s="94"/>
      <c r="C43" s="94"/>
      <c r="D43" s="94"/>
      <c r="E43" s="94"/>
      <c r="F43" s="58" t="s">
        <v>60</v>
      </c>
      <c r="G43" s="103"/>
      <c r="H43" s="103"/>
      <c r="I43" s="107"/>
    </row>
    <row r="44" spans="1:9" s="54" customFormat="1" ht="12.75">
      <c r="A44" s="94"/>
      <c r="B44" s="94"/>
      <c r="C44" s="94"/>
      <c r="D44" s="94"/>
      <c r="E44" s="94"/>
      <c r="F44" s="59" t="s">
        <v>50</v>
      </c>
      <c r="G44" s="62">
        <v>141730.1</v>
      </c>
      <c r="H44" s="62">
        <f t="shared" ref="H44:H47" si="5">H45</f>
        <v>141730.1</v>
      </c>
      <c r="I44" s="107"/>
    </row>
    <row r="45" spans="1:9" s="54" customFormat="1" ht="12.75">
      <c r="A45" s="94"/>
      <c r="B45" s="94"/>
      <c r="C45" s="94"/>
      <c r="D45" s="94"/>
      <c r="E45" s="94"/>
      <c r="F45" s="59" t="s">
        <v>61</v>
      </c>
      <c r="G45" s="104">
        <v>141730.1</v>
      </c>
      <c r="H45" s="104">
        <f t="shared" ref="H45" si="6">H46+H49</f>
        <v>141730.1</v>
      </c>
      <c r="I45" s="107"/>
    </row>
    <row r="46" spans="1:9" s="54" customFormat="1" ht="12.75">
      <c r="A46" s="94"/>
      <c r="B46" s="94"/>
      <c r="C46" s="94"/>
      <c r="D46" s="94"/>
      <c r="E46" s="94"/>
      <c r="F46" s="59" t="s">
        <v>62</v>
      </c>
      <c r="G46" s="104">
        <v>89566.1</v>
      </c>
      <c r="H46" s="104">
        <f t="shared" si="5"/>
        <v>89566.1</v>
      </c>
      <c r="I46" s="107"/>
    </row>
    <row r="47" spans="1:9" s="54" customFormat="1" ht="12.75">
      <c r="A47" s="94"/>
      <c r="B47" s="94"/>
      <c r="C47" s="94"/>
      <c r="D47" s="94"/>
      <c r="E47" s="94"/>
      <c r="F47" s="59" t="s">
        <v>63</v>
      </c>
      <c r="G47" s="104">
        <v>89566.1</v>
      </c>
      <c r="H47" s="104">
        <f t="shared" si="5"/>
        <v>89566.1</v>
      </c>
      <c r="I47" s="107"/>
    </row>
    <row r="48" spans="1:9" s="54" customFormat="1" ht="12.75">
      <c r="A48" s="94"/>
      <c r="B48" s="94"/>
      <c r="C48" s="94"/>
      <c r="D48" s="94"/>
      <c r="E48" s="94"/>
      <c r="F48" s="60" t="s">
        <v>65</v>
      </c>
      <c r="G48" s="101">
        <v>89566.1</v>
      </c>
      <c r="H48" s="101">
        <f t="shared" ref="H48:H50" si="7">G48</f>
        <v>89566.1</v>
      </c>
      <c r="I48" s="107"/>
    </row>
    <row r="49" spans="1:8" ht="12.75">
      <c r="A49" s="212"/>
      <c r="B49" s="212"/>
      <c r="C49" s="212"/>
      <c r="D49" s="212"/>
      <c r="E49" s="212"/>
      <c r="F49" s="213" t="s">
        <v>150</v>
      </c>
      <c r="G49" s="101">
        <v>52164</v>
      </c>
      <c r="H49" s="101">
        <f t="shared" si="7"/>
        <v>52164</v>
      </c>
    </row>
    <row r="50" spans="1:8" ht="12.75">
      <c r="A50" s="212"/>
      <c r="B50" s="212"/>
      <c r="C50" s="212"/>
      <c r="D50" s="212"/>
      <c r="E50" s="212"/>
      <c r="F50" s="214" t="s">
        <v>151</v>
      </c>
      <c r="G50" s="101">
        <v>52164</v>
      </c>
      <c r="H50" s="101">
        <f t="shared" si="7"/>
        <v>52164</v>
      </c>
    </row>
  </sheetData>
  <mergeCells count="10">
    <mergeCell ref="G8:G9"/>
    <mergeCell ref="H8:H9"/>
    <mergeCell ref="G1:H1"/>
    <mergeCell ref="A2:H2"/>
    <mergeCell ref="A3:H3"/>
    <mergeCell ref="A4:H4"/>
    <mergeCell ref="A7:C8"/>
    <mergeCell ref="D7:E8"/>
    <mergeCell ref="F7:F9"/>
    <mergeCell ref="G7:H7"/>
  </mergeCells>
  <pageMargins left="0.75" right="0.75" top="1" bottom="1" header="0.5" footer="0.5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90" zoomScaleNormal="100" zoomScaleSheetLayoutView="90" workbookViewId="0">
      <selection activeCell="D6" sqref="D6:E6"/>
    </sheetView>
  </sheetViews>
  <sheetFormatPr defaultColWidth="8" defaultRowHeight="17.25" customHeight="1"/>
  <cols>
    <col min="1" max="1" width="7.42578125" style="40" customWidth="1"/>
    <col min="2" max="2" width="8.7109375" style="40" customWidth="1"/>
    <col min="3" max="3" width="66.28515625" style="34" customWidth="1"/>
    <col min="4" max="4" width="19.140625" style="63" customWidth="1"/>
    <col min="5" max="5" width="23.28515625" style="63" customWidth="1"/>
    <col min="6" max="6" width="9.5703125" style="34" customWidth="1"/>
    <col min="7" max="7" width="16.42578125" style="64" bestFit="1" customWidth="1"/>
    <col min="8" max="9" width="18.28515625" style="64" bestFit="1" customWidth="1"/>
    <col min="10" max="10" width="18.5703125" style="64" bestFit="1" customWidth="1"/>
    <col min="11" max="11" width="16.42578125" style="34" customWidth="1"/>
    <col min="12" max="16384" width="8" style="34"/>
  </cols>
  <sheetData>
    <row r="1" spans="1:10" ht="17.25" customHeight="1">
      <c r="A1" s="290" t="s">
        <v>66</v>
      </c>
      <c r="B1" s="290"/>
      <c r="C1" s="290"/>
      <c r="D1" s="290"/>
      <c r="E1" s="290"/>
    </row>
    <row r="2" spans="1:10" s="65" customFormat="1" ht="16.5" customHeight="1">
      <c r="A2" s="290" t="s">
        <v>1</v>
      </c>
      <c r="B2" s="290"/>
      <c r="C2" s="290"/>
      <c r="D2" s="290"/>
      <c r="E2" s="290"/>
      <c r="F2" s="67"/>
      <c r="G2" s="67"/>
      <c r="H2" s="67"/>
      <c r="I2" s="66"/>
      <c r="J2" s="66"/>
    </row>
    <row r="3" spans="1:10" s="65" customFormat="1" ht="16.5" customHeight="1">
      <c r="A3" s="290" t="s">
        <v>2</v>
      </c>
      <c r="B3" s="290"/>
      <c r="C3" s="290"/>
      <c r="D3" s="290"/>
      <c r="E3" s="290"/>
      <c r="F3" s="67"/>
      <c r="G3" s="67"/>
      <c r="H3" s="67"/>
      <c r="I3" s="66"/>
      <c r="J3" s="66"/>
    </row>
    <row r="4" spans="1:10" s="65" customFormat="1" ht="52.5" customHeight="1">
      <c r="A4" s="291" t="s">
        <v>133</v>
      </c>
      <c r="B4" s="291"/>
      <c r="C4" s="291"/>
      <c r="D4" s="291"/>
      <c r="E4" s="291"/>
      <c r="F4" s="68"/>
      <c r="G4" s="68"/>
      <c r="H4" s="68"/>
      <c r="I4" s="66"/>
      <c r="J4" s="66"/>
    </row>
    <row r="5" spans="1:10" ht="17.25" customHeight="1">
      <c r="A5" s="35"/>
      <c r="B5" s="35"/>
      <c r="C5" s="32"/>
      <c r="D5" s="276" t="s">
        <v>139</v>
      </c>
      <c r="E5" s="276"/>
    </row>
    <row r="6" spans="1:10" ht="42" customHeight="1">
      <c r="A6" s="292" t="s">
        <v>27</v>
      </c>
      <c r="B6" s="293"/>
      <c r="C6" s="296" t="s">
        <v>67</v>
      </c>
      <c r="D6" s="299" t="s">
        <v>5</v>
      </c>
      <c r="E6" s="300"/>
    </row>
    <row r="7" spans="1:10" s="37" customFormat="1" ht="17.25" customHeight="1">
      <c r="A7" s="294"/>
      <c r="B7" s="295"/>
      <c r="C7" s="297"/>
      <c r="D7" s="288" t="s">
        <v>68</v>
      </c>
      <c r="E7" s="288" t="s">
        <v>69</v>
      </c>
      <c r="G7" s="69"/>
      <c r="H7" s="69"/>
      <c r="I7" s="69"/>
      <c r="J7" s="69"/>
    </row>
    <row r="8" spans="1:10" s="37" customFormat="1" ht="66" customHeight="1">
      <c r="A8" s="70" t="s">
        <v>31</v>
      </c>
      <c r="B8" s="70" t="s">
        <v>32</v>
      </c>
      <c r="C8" s="298"/>
      <c r="D8" s="289"/>
      <c r="E8" s="289"/>
      <c r="G8" s="69"/>
      <c r="H8" s="69"/>
      <c r="I8" s="69"/>
      <c r="J8" s="69"/>
    </row>
    <row r="9" spans="1:10" s="40" customFormat="1" ht="17.25" customHeight="1">
      <c r="A9" s="41"/>
      <c r="B9" s="41"/>
      <c r="C9" s="42" t="s">
        <v>37</v>
      </c>
      <c r="D9" s="72">
        <f t="shared" ref="D9:E9" si="0">D11</f>
        <v>0</v>
      </c>
      <c r="E9" s="72">
        <f t="shared" si="0"/>
        <v>0</v>
      </c>
      <c r="G9" s="71"/>
      <c r="H9" s="71"/>
      <c r="I9" s="71"/>
      <c r="J9" s="71"/>
    </row>
    <row r="10" spans="1:10" ht="17.25" customHeight="1">
      <c r="A10" s="41"/>
      <c r="B10" s="41"/>
      <c r="C10" s="42" t="s">
        <v>38</v>
      </c>
      <c r="D10" s="72"/>
      <c r="E10" s="72"/>
    </row>
    <row r="11" spans="1:10" s="44" customFormat="1" ht="34.5" customHeight="1">
      <c r="A11" s="45"/>
      <c r="B11" s="46"/>
      <c r="C11" s="46" t="s">
        <v>39</v>
      </c>
      <c r="D11" s="47">
        <f t="shared" ref="D11:E11" si="1">D13+D18+D21</f>
        <v>0</v>
      </c>
      <c r="E11" s="47">
        <f t="shared" si="1"/>
        <v>0</v>
      </c>
      <c r="G11" s="73"/>
      <c r="H11" s="73"/>
      <c r="I11" s="73"/>
      <c r="J11" s="73"/>
    </row>
    <row r="12" spans="1:10" s="44" customFormat="1" ht="17.25" customHeight="1">
      <c r="A12" s="45"/>
      <c r="B12" s="45"/>
      <c r="C12" s="45" t="s">
        <v>40</v>
      </c>
      <c r="D12" s="49"/>
      <c r="E12" s="49"/>
      <c r="G12" s="73"/>
      <c r="H12" s="73"/>
      <c r="I12" s="73"/>
      <c r="J12" s="73"/>
    </row>
    <row r="13" spans="1:10" s="74" customFormat="1" ht="32.25" customHeight="1">
      <c r="A13" s="155">
        <v>1004</v>
      </c>
      <c r="B13" s="155">
        <v>31002</v>
      </c>
      <c r="C13" s="131" t="s">
        <v>41</v>
      </c>
      <c r="D13" s="100">
        <f t="shared" ref="D13:E13" si="2">D15</f>
        <v>11105.2</v>
      </c>
      <c r="E13" s="100">
        <f t="shared" si="2"/>
        <v>11105.2</v>
      </c>
      <c r="G13" s="75"/>
      <c r="H13" s="75"/>
      <c r="I13" s="75"/>
      <c r="J13" s="75"/>
    </row>
    <row r="14" spans="1:10" s="50" customFormat="1" ht="17.25" customHeight="1">
      <c r="A14" s="155"/>
      <c r="B14" s="155"/>
      <c r="C14" s="143" t="s">
        <v>70</v>
      </c>
      <c r="D14" s="100"/>
      <c r="E14" s="100"/>
      <c r="G14" s="76"/>
      <c r="H14" s="76"/>
      <c r="I14" s="76"/>
      <c r="J14" s="76"/>
    </row>
    <row r="15" spans="1:10" s="77" customFormat="1" ht="34.5" customHeight="1">
      <c r="A15" s="156"/>
      <c r="B15" s="156"/>
      <c r="C15" s="157" t="s">
        <v>71</v>
      </c>
      <c r="D15" s="106">
        <f>SUM(D17:D17)</f>
        <v>11105.2</v>
      </c>
      <c r="E15" s="106">
        <f>SUM(E17:E17)</f>
        <v>11105.2</v>
      </c>
      <c r="G15" s="78"/>
      <c r="H15" s="78"/>
      <c r="I15" s="78"/>
      <c r="J15" s="78"/>
    </row>
    <row r="16" spans="1:10" s="50" customFormat="1" ht="17.25" customHeight="1">
      <c r="A16" s="158"/>
      <c r="B16" s="158"/>
      <c r="C16" s="159" t="s">
        <v>72</v>
      </c>
      <c r="D16" s="160"/>
      <c r="E16" s="160"/>
      <c r="G16" s="76"/>
      <c r="H16" s="76"/>
      <c r="I16" s="76"/>
      <c r="J16" s="76"/>
    </row>
    <row r="17" spans="1:10" s="50" customFormat="1" ht="54">
      <c r="A17" s="158"/>
      <c r="B17" s="158"/>
      <c r="C17" s="180" t="s">
        <v>149</v>
      </c>
      <c r="D17" s="179">
        <v>11105.2</v>
      </c>
      <c r="E17" s="179">
        <f>D17</f>
        <v>11105.2</v>
      </c>
      <c r="G17" s="76"/>
      <c r="H17" s="76"/>
      <c r="I17" s="76"/>
      <c r="J17" s="76"/>
    </row>
    <row r="18" spans="1:10" ht="34.5" customHeight="1">
      <c r="A18" s="155">
        <v>1004</v>
      </c>
      <c r="B18" s="155">
        <v>31010</v>
      </c>
      <c r="C18" s="161" t="str">
        <f>'2'!C16</f>
        <v>Հեր-Հերի ջրամբարից ինքնահոս ջրատարի կառուցում</v>
      </c>
      <c r="D18" s="100">
        <f t="shared" ref="D18:E18" si="3">D20</f>
        <v>-152835.29999999999</v>
      </c>
      <c r="E18" s="100">
        <f t="shared" si="3"/>
        <v>-152835.29999999999</v>
      </c>
    </row>
    <row r="19" spans="1:10" s="50" customFormat="1" ht="17.25" customHeight="1">
      <c r="A19" s="155"/>
      <c r="B19" s="155"/>
      <c r="C19" s="143" t="s">
        <v>70</v>
      </c>
      <c r="D19" s="100"/>
      <c r="E19" s="100"/>
      <c r="G19" s="76"/>
      <c r="H19" s="76"/>
      <c r="I19" s="76"/>
      <c r="J19" s="76"/>
    </row>
    <row r="20" spans="1:10" s="77" customFormat="1" ht="34.5" customHeight="1">
      <c r="A20" s="156"/>
      <c r="B20" s="156"/>
      <c r="C20" s="157" t="s">
        <v>71</v>
      </c>
      <c r="D20" s="106">
        <v>-152835.29999999999</v>
      </c>
      <c r="E20" s="106">
        <f>D20</f>
        <v>-152835.29999999999</v>
      </c>
      <c r="G20" s="78"/>
      <c r="H20" s="78"/>
      <c r="I20" s="78"/>
      <c r="J20" s="78"/>
    </row>
    <row r="21" spans="1:10" s="74" customFormat="1" ht="44.25" customHeight="1">
      <c r="A21" s="155">
        <v>1004</v>
      </c>
      <c r="B21" s="155">
        <v>31012</v>
      </c>
      <c r="C21" s="131" t="s">
        <v>23</v>
      </c>
      <c r="D21" s="100">
        <f>D23</f>
        <v>141730.1</v>
      </c>
      <c r="E21" s="100">
        <f t="shared" ref="E21" si="4">E23</f>
        <v>141730.1</v>
      </c>
      <c r="G21" s="75"/>
      <c r="H21" s="75"/>
      <c r="I21" s="75"/>
      <c r="J21" s="75"/>
    </row>
    <row r="22" spans="1:10" s="50" customFormat="1" ht="17.25" customHeight="1">
      <c r="A22" s="155"/>
      <c r="B22" s="155"/>
      <c r="C22" s="143" t="s">
        <v>70</v>
      </c>
      <c r="D22" s="100"/>
      <c r="E22" s="100"/>
      <c r="G22" s="76"/>
      <c r="H22" s="76"/>
      <c r="I22" s="76"/>
      <c r="J22" s="76"/>
    </row>
    <row r="23" spans="1:10" s="77" customFormat="1" ht="42" customHeight="1">
      <c r="A23" s="156"/>
      <c r="B23" s="156"/>
      <c r="C23" s="157" t="s">
        <v>71</v>
      </c>
      <c r="D23" s="106">
        <f>SUM(D25:D27)</f>
        <v>141730.1</v>
      </c>
      <c r="E23" s="106">
        <f>SUM(E25:E27)</f>
        <v>141730.1</v>
      </c>
      <c r="G23" s="78"/>
      <c r="H23" s="78"/>
      <c r="I23" s="78"/>
      <c r="J23" s="78"/>
    </row>
    <row r="24" spans="1:10" s="50" customFormat="1" ht="22.5" customHeight="1">
      <c r="A24" s="158"/>
      <c r="B24" s="158"/>
      <c r="C24" s="159" t="s">
        <v>72</v>
      </c>
      <c r="D24" s="160"/>
      <c r="E24" s="160"/>
      <c r="G24" s="76"/>
      <c r="H24" s="76"/>
      <c r="I24" s="76"/>
      <c r="J24" s="76"/>
    </row>
    <row r="25" spans="1:10" s="50" customFormat="1" ht="50.25" customHeight="1">
      <c r="A25" s="162"/>
      <c r="B25" s="162"/>
      <c r="C25" s="180" t="s">
        <v>155</v>
      </c>
      <c r="D25" s="179">
        <v>60670.5</v>
      </c>
      <c r="E25" s="179">
        <f t="shared" ref="E25:E27" si="5">D25</f>
        <v>60670.5</v>
      </c>
      <c r="G25" s="76"/>
      <c r="H25" s="76"/>
      <c r="I25" s="76"/>
      <c r="J25" s="76"/>
    </row>
    <row r="26" spans="1:10" ht="40.5" customHeight="1">
      <c r="A26" s="155"/>
      <c r="B26" s="155"/>
      <c r="C26" s="180" t="s">
        <v>156</v>
      </c>
      <c r="D26" s="179">
        <v>28895.599999999999</v>
      </c>
      <c r="E26" s="179">
        <f t="shared" si="5"/>
        <v>28895.599999999999</v>
      </c>
    </row>
    <row r="27" spans="1:10" ht="54">
      <c r="A27" s="155"/>
      <c r="B27" s="155"/>
      <c r="C27" s="180" t="s">
        <v>154</v>
      </c>
      <c r="D27" s="179">
        <v>52164</v>
      </c>
      <c r="E27" s="179">
        <f t="shared" si="5"/>
        <v>52164</v>
      </c>
    </row>
  </sheetData>
  <mergeCells count="10">
    <mergeCell ref="D7:D8"/>
    <mergeCell ref="E7:E8"/>
    <mergeCell ref="A1:E1"/>
    <mergeCell ref="A2:E2"/>
    <mergeCell ref="A3:E3"/>
    <mergeCell ref="A4:E4"/>
    <mergeCell ref="D5:E5"/>
    <mergeCell ref="A6:B7"/>
    <mergeCell ref="C6:C8"/>
    <mergeCell ref="D6:E6"/>
  </mergeCells>
  <pageMargins left="0.7" right="0.43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topLeftCell="A10" zoomScale="90" zoomScaleNormal="100" zoomScaleSheetLayoutView="90" workbookViewId="0">
      <selection activeCell="D2" sqref="D2"/>
    </sheetView>
  </sheetViews>
  <sheetFormatPr defaultRowHeight="17.25" customHeight="1"/>
  <cols>
    <col min="1" max="1" width="10.140625" style="132" customWidth="1"/>
    <col min="2" max="2" width="9.42578125" style="132" customWidth="1"/>
    <col min="3" max="3" width="58.42578125" style="136" customWidth="1"/>
    <col min="4" max="4" width="23.28515625" style="153" customWidth="1"/>
    <col min="5" max="5" width="22" style="136" customWidth="1"/>
    <col min="6" max="7" width="9.140625" style="136"/>
    <col min="8" max="8" width="15.42578125" style="136" customWidth="1"/>
    <col min="9" max="16384" width="9.140625" style="136"/>
  </cols>
  <sheetData>
    <row r="1" spans="1:10" s="24" customFormat="1" ht="14.25" customHeight="1">
      <c r="A1" s="132"/>
      <c r="B1" s="133"/>
      <c r="C1" s="133"/>
      <c r="D1" s="134" t="s">
        <v>73</v>
      </c>
      <c r="E1" s="133"/>
      <c r="F1" s="133"/>
      <c r="G1" s="133"/>
      <c r="H1" s="133"/>
    </row>
    <row r="2" spans="1:10" s="24" customFormat="1" ht="14.25" customHeight="1">
      <c r="D2" s="134" t="s">
        <v>1</v>
      </c>
      <c r="F2" s="113"/>
      <c r="G2" s="113"/>
      <c r="H2" s="135"/>
      <c r="I2" s="113"/>
      <c r="J2" s="113"/>
    </row>
    <row r="3" spans="1:10" s="30" customFormat="1" ht="16.5" customHeight="1">
      <c r="B3" s="31"/>
      <c r="C3" s="31"/>
      <c r="D3" s="134" t="s">
        <v>2</v>
      </c>
      <c r="E3" s="31"/>
      <c r="F3" s="31"/>
      <c r="G3" s="31"/>
      <c r="H3" s="31"/>
      <c r="I3" s="31"/>
      <c r="J3" s="31"/>
    </row>
    <row r="4" spans="1:10" s="30" customFormat="1" ht="16.5" customHeight="1">
      <c r="B4" s="31"/>
      <c r="C4" s="31"/>
      <c r="D4" s="31"/>
      <c r="E4" s="31"/>
      <c r="F4" s="31"/>
      <c r="G4" s="31"/>
      <c r="H4" s="31"/>
      <c r="I4" s="31"/>
      <c r="J4" s="31"/>
    </row>
    <row r="5" spans="1:10" s="30" customFormat="1" ht="55.5" customHeight="1">
      <c r="A5" s="275" t="s">
        <v>136</v>
      </c>
      <c r="B5" s="275"/>
      <c r="C5" s="275"/>
      <c r="D5" s="275"/>
      <c r="E5" s="33"/>
      <c r="F5" s="33"/>
      <c r="G5" s="33"/>
      <c r="H5" s="33"/>
      <c r="I5" s="33"/>
      <c r="J5" s="33"/>
    </row>
    <row r="6" spans="1:10" ht="17.25" customHeight="1">
      <c r="A6" s="35"/>
      <c r="B6" s="35"/>
      <c r="C6" s="301" t="s">
        <v>139</v>
      </c>
      <c r="D6" s="301"/>
    </row>
    <row r="7" spans="1:10" s="137" customFormat="1" ht="40.5" customHeight="1">
      <c r="A7" s="302" t="s">
        <v>27</v>
      </c>
      <c r="B7" s="303"/>
      <c r="C7" s="304" t="s">
        <v>28</v>
      </c>
      <c r="D7" s="306" t="s">
        <v>74</v>
      </c>
    </row>
    <row r="8" spans="1:10" s="137" customFormat="1" ht="55.5" customHeight="1">
      <c r="A8" s="138" t="s">
        <v>31</v>
      </c>
      <c r="B8" s="138" t="s">
        <v>32</v>
      </c>
      <c r="C8" s="305"/>
      <c r="D8" s="307"/>
    </row>
    <row r="9" spans="1:10" s="132" customFormat="1" ht="41.25" customHeight="1">
      <c r="A9" s="139"/>
      <c r="B9" s="139"/>
      <c r="C9" s="140" t="s">
        <v>37</v>
      </c>
      <c r="D9" s="141">
        <f>D11</f>
        <v>-152835.30000000002</v>
      </c>
    </row>
    <row r="10" spans="1:10" ht="17.25" customHeight="1">
      <c r="A10" s="139"/>
      <c r="B10" s="139"/>
      <c r="C10" s="140" t="s">
        <v>38</v>
      </c>
      <c r="D10" s="142"/>
    </row>
    <row r="11" spans="1:10" s="132" customFormat="1" ht="56.25" customHeight="1">
      <c r="A11" s="143"/>
      <c r="B11" s="144"/>
      <c r="C11" s="144" t="s">
        <v>39</v>
      </c>
      <c r="D11" s="141">
        <f>SUM(D13:D14)</f>
        <v>-152835.30000000002</v>
      </c>
      <c r="E11" s="145"/>
    </row>
    <row r="12" spans="1:10" s="132" customFormat="1" ht="17.25" customHeight="1">
      <c r="A12" s="143"/>
      <c r="B12" s="143"/>
      <c r="C12" s="143" t="s">
        <v>40</v>
      </c>
      <c r="D12" s="146"/>
    </row>
    <row r="13" spans="1:10" s="150" customFormat="1" ht="39.75" customHeight="1">
      <c r="A13" s="147">
        <v>1004</v>
      </c>
      <c r="B13" s="147">
        <v>31002</v>
      </c>
      <c r="C13" s="148" t="s">
        <v>41</v>
      </c>
      <c r="D13" s="149">
        <f>-'4'!E13</f>
        <v>-11105.2</v>
      </c>
    </row>
    <row r="14" spans="1:10" s="152" customFormat="1" ht="45" customHeight="1">
      <c r="A14" s="147">
        <v>1004</v>
      </c>
      <c r="B14" s="147">
        <v>31012</v>
      </c>
      <c r="C14" s="151" t="s">
        <v>23</v>
      </c>
      <c r="D14" s="149">
        <f>-'4'!E21</f>
        <v>-141730.1</v>
      </c>
    </row>
  </sheetData>
  <mergeCells count="5">
    <mergeCell ref="A5:D5"/>
    <mergeCell ref="C6:D6"/>
    <mergeCell ref="A7:B7"/>
    <mergeCell ref="C7:C8"/>
    <mergeCell ref="D7:D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topLeftCell="A37" zoomScaleNormal="100" zoomScaleSheetLayoutView="100" workbookViewId="0">
      <selection activeCell="C32" sqref="C32:C36"/>
    </sheetView>
  </sheetViews>
  <sheetFormatPr defaultColWidth="8" defaultRowHeight="11.25" customHeight="1"/>
  <cols>
    <col min="1" max="1" width="28.5703125" customWidth="1"/>
    <col min="2" max="2" width="47.5703125" customWidth="1"/>
    <col min="3" max="3" width="18.140625" customWidth="1"/>
    <col min="4" max="4" width="18.28515625" style="51" customWidth="1"/>
    <col min="5" max="5" width="34.140625" customWidth="1"/>
  </cols>
  <sheetData>
    <row r="1" spans="1:10" s="34" customFormat="1" ht="17.25" customHeight="1">
      <c r="A1" s="319" t="s">
        <v>75</v>
      </c>
      <c r="B1" s="319"/>
      <c r="C1" s="319"/>
      <c r="D1" s="319"/>
      <c r="E1" s="81"/>
      <c r="G1" s="64"/>
      <c r="H1" s="64"/>
      <c r="I1" s="64"/>
      <c r="J1" s="64"/>
    </row>
    <row r="2" spans="1:10" s="65" customFormat="1" ht="16.5" customHeight="1">
      <c r="A2" s="320" t="s">
        <v>1</v>
      </c>
      <c r="B2" s="320"/>
      <c r="C2" s="320"/>
      <c r="D2" s="320"/>
      <c r="E2" s="82"/>
      <c r="F2" s="67"/>
      <c r="G2" s="67"/>
      <c r="H2" s="67"/>
    </row>
    <row r="3" spans="1:10" s="30" customFormat="1" ht="16.5" customHeight="1">
      <c r="A3" s="319" t="s">
        <v>2</v>
      </c>
      <c r="B3" s="319"/>
      <c r="C3" s="319"/>
      <c r="D3" s="319"/>
      <c r="E3" s="79"/>
      <c r="F3" s="31"/>
      <c r="G3" s="31"/>
      <c r="H3" s="31"/>
    </row>
    <row r="4" spans="1:10" s="30" customFormat="1" ht="16.5" customHeight="1">
      <c r="A4" s="80"/>
      <c r="B4" s="80"/>
      <c r="C4" s="80"/>
      <c r="D4" s="80"/>
      <c r="E4" s="80"/>
      <c r="F4" s="31"/>
      <c r="G4" s="31"/>
      <c r="H4" s="31"/>
    </row>
    <row r="5" spans="1:10" s="34" customFormat="1" ht="17.25" customHeight="1">
      <c r="A5" s="319" t="s">
        <v>76</v>
      </c>
      <c r="B5" s="319"/>
      <c r="C5" s="319"/>
      <c r="D5" s="319"/>
      <c r="E5" s="79"/>
      <c r="G5" s="64"/>
      <c r="H5" s="64"/>
      <c r="I5" s="64"/>
      <c r="J5" s="64"/>
    </row>
    <row r="6" spans="1:10" s="30" customFormat="1" ht="48.75" customHeight="1">
      <c r="A6" s="321" t="s">
        <v>157</v>
      </c>
      <c r="B6" s="321"/>
      <c r="C6" s="321"/>
      <c r="D6" s="321"/>
      <c r="E6" s="83"/>
      <c r="F6" s="33"/>
      <c r="G6" s="33"/>
      <c r="H6" s="33"/>
    </row>
    <row r="9" spans="1:10" s="54" customFormat="1" ht="20.25" customHeight="1">
      <c r="A9" s="344" t="s">
        <v>77</v>
      </c>
      <c r="B9" s="344"/>
      <c r="C9" s="344"/>
      <c r="D9" s="344"/>
    </row>
    <row r="10" spans="1:10" s="54" customFormat="1" ht="11.25" customHeight="1">
      <c r="A10" s="345" t="s">
        <v>78</v>
      </c>
      <c r="B10" s="345"/>
      <c r="C10" s="345"/>
      <c r="D10" s="345"/>
    </row>
    <row r="11" spans="1:10" s="54" customFormat="1" ht="11.25" customHeight="1">
      <c r="D11" s="84">
        <v>9.8000000000000007</v>
      </c>
    </row>
    <row r="12" spans="1:10" s="54" customFormat="1" ht="11.25" customHeight="1">
      <c r="D12" s="84" t="s">
        <v>139</v>
      </c>
    </row>
    <row r="13" spans="1:10" s="54" customFormat="1" ht="11.25" customHeight="1">
      <c r="A13" s="55" t="s">
        <v>79</v>
      </c>
      <c r="B13" s="346" t="s">
        <v>80</v>
      </c>
      <c r="C13" s="347"/>
      <c r="D13" s="348"/>
    </row>
    <row r="14" spans="1:10" s="54" customFormat="1" ht="11.25" customHeight="1">
      <c r="A14" s="57" t="s">
        <v>81</v>
      </c>
      <c r="B14" s="349" t="s">
        <v>82</v>
      </c>
      <c r="C14" s="350"/>
      <c r="D14" s="351"/>
    </row>
    <row r="15" spans="1:10" s="54" customFormat="1" ht="11.25" customHeight="1">
      <c r="A15" s="352"/>
      <c r="B15" s="353"/>
      <c r="C15" s="353"/>
      <c r="D15" s="354"/>
    </row>
    <row r="16" spans="1:10" s="54" customFormat="1" ht="11.25" customHeight="1">
      <c r="A16" s="322" t="s">
        <v>83</v>
      </c>
      <c r="B16" s="323"/>
      <c r="C16" s="323"/>
      <c r="D16" s="324"/>
    </row>
    <row r="17" spans="1:4" s="211" customFormat="1" ht="9" customHeight="1">
      <c r="A17" s="217"/>
      <c r="B17" s="217"/>
      <c r="C17" s="218"/>
      <c r="D17" s="219"/>
    </row>
    <row r="18" spans="1:4" s="54" customFormat="1" ht="11.25" customHeight="1">
      <c r="A18" s="336" t="s">
        <v>84</v>
      </c>
      <c r="B18" s="334" t="s">
        <v>81</v>
      </c>
      <c r="C18" s="315" t="s">
        <v>137</v>
      </c>
      <c r="D18" s="316"/>
    </row>
    <row r="19" spans="1:4" s="54" customFormat="1" ht="29.25" customHeight="1">
      <c r="A19" s="337"/>
      <c r="B19" s="335"/>
      <c r="C19" s="317"/>
      <c r="D19" s="318"/>
    </row>
    <row r="20" spans="1:4" s="54" customFormat="1" ht="15.75" customHeight="1">
      <c r="A20" s="56" t="s">
        <v>85</v>
      </c>
      <c r="B20" s="85">
        <v>31002</v>
      </c>
      <c r="C20" s="308" t="s">
        <v>86</v>
      </c>
      <c r="D20" s="308" t="s">
        <v>87</v>
      </c>
    </row>
    <row r="21" spans="1:4" s="54" customFormat="1" ht="12.75">
      <c r="A21" s="25" t="s">
        <v>88</v>
      </c>
      <c r="B21" s="61" t="s">
        <v>41</v>
      </c>
      <c r="C21" s="309"/>
      <c r="D21" s="309"/>
    </row>
    <row r="22" spans="1:4" s="54" customFormat="1" ht="12.75">
      <c r="A22" s="25" t="s">
        <v>89</v>
      </c>
      <c r="B22" s="61" t="s">
        <v>41</v>
      </c>
      <c r="C22" s="309"/>
      <c r="D22" s="309"/>
    </row>
    <row r="23" spans="1:4" s="54" customFormat="1" ht="25.5" customHeight="1">
      <c r="A23" s="25" t="s">
        <v>90</v>
      </c>
      <c r="B23" s="61" t="s">
        <v>91</v>
      </c>
      <c r="C23" s="309"/>
      <c r="D23" s="309"/>
    </row>
    <row r="24" spans="1:4" s="54" customFormat="1" ht="38.25" customHeight="1">
      <c r="A24" s="25" t="s">
        <v>92</v>
      </c>
      <c r="B24" s="57" t="s">
        <v>93</v>
      </c>
      <c r="C24" s="310"/>
      <c r="D24" s="310"/>
    </row>
    <row r="25" spans="1:4" s="54" customFormat="1" ht="11.25" customHeight="1">
      <c r="A25" s="342" t="s">
        <v>94</v>
      </c>
      <c r="B25" s="343"/>
      <c r="C25" s="86"/>
      <c r="D25" s="25"/>
    </row>
    <row r="26" spans="1:4" s="107" customFormat="1" ht="12.75" customHeight="1">
      <c r="A26" s="340" t="s">
        <v>152</v>
      </c>
      <c r="B26" s="341"/>
      <c r="C26" s="215">
        <v>15</v>
      </c>
      <c r="D26" s="215">
        <v>15</v>
      </c>
    </row>
    <row r="27" spans="1:4" s="54" customFormat="1" ht="12.75" customHeight="1">
      <c r="A27" s="338" t="s">
        <v>95</v>
      </c>
      <c r="B27" s="339"/>
      <c r="C27" s="29">
        <f>'4'!D13</f>
        <v>11105.2</v>
      </c>
      <c r="D27" s="29">
        <f>'4'!E13</f>
        <v>11105.2</v>
      </c>
    </row>
    <row r="28" spans="1:4" s="87" customFormat="1" ht="11.25" customHeight="1">
      <c r="A28" s="88"/>
      <c r="B28" s="88"/>
      <c r="C28" s="89"/>
      <c r="D28" s="89"/>
    </row>
    <row r="29" spans="1:4" s="87" customFormat="1" ht="11.25" customHeight="1">
      <c r="A29" s="88"/>
      <c r="B29" s="88"/>
      <c r="C29" s="89"/>
      <c r="D29" s="89"/>
    </row>
    <row r="30" spans="1:4" s="54" customFormat="1" ht="16.5" customHeight="1">
      <c r="A30" s="311" t="s">
        <v>84</v>
      </c>
      <c r="B30" s="313" t="s">
        <v>81</v>
      </c>
      <c r="C30" s="315" t="s">
        <v>160</v>
      </c>
      <c r="D30" s="316"/>
    </row>
    <row r="31" spans="1:4" s="54" customFormat="1" ht="12.75">
      <c r="A31" s="312"/>
      <c r="B31" s="314"/>
      <c r="C31" s="317"/>
      <c r="D31" s="318"/>
    </row>
    <row r="32" spans="1:4" s="54" customFormat="1" ht="17.25" customHeight="1">
      <c r="A32" s="25" t="s">
        <v>85</v>
      </c>
      <c r="B32" s="90">
        <v>31010</v>
      </c>
      <c r="C32" s="329" t="s">
        <v>6</v>
      </c>
      <c r="D32" s="329" t="s">
        <v>87</v>
      </c>
    </row>
    <row r="33" spans="1:4" s="54" customFormat="1" ht="25.5" customHeight="1">
      <c r="A33" s="25" t="s">
        <v>88</v>
      </c>
      <c r="B33" s="61" t="str">
        <f>'1'!C26</f>
        <v>Հեր-Հերի ջրամբարից ինքնահոս ջրատարի կառուցում</v>
      </c>
      <c r="C33" s="330"/>
      <c r="D33" s="330"/>
    </row>
    <row r="34" spans="1:4" s="54" customFormat="1" ht="25.5" customHeight="1">
      <c r="A34" s="25" t="s">
        <v>89</v>
      </c>
      <c r="B34" s="61" t="str">
        <f>'1'!C28</f>
        <v>Հեր-Հերի ջրամբարից ինքնահոս ջրատարի կառուցման համար նախագծերի և աշխատանքների ձեռքբերում</v>
      </c>
      <c r="C34" s="330"/>
      <c r="D34" s="330"/>
    </row>
    <row r="35" spans="1:4" s="54" customFormat="1" ht="28.5" customHeight="1">
      <c r="A35" s="25" t="s">
        <v>90</v>
      </c>
      <c r="B35" s="112" t="s">
        <v>96</v>
      </c>
      <c r="C35" s="330"/>
      <c r="D35" s="330"/>
    </row>
    <row r="36" spans="1:4" s="54" customFormat="1" ht="38.25" customHeight="1">
      <c r="A36" s="25" t="s">
        <v>92</v>
      </c>
      <c r="B36" s="57" t="s">
        <v>93</v>
      </c>
      <c r="C36" s="331"/>
      <c r="D36" s="331"/>
    </row>
    <row r="37" spans="1:4" s="54" customFormat="1" ht="11.25" customHeight="1">
      <c r="A37" s="327" t="s">
        <v>94</v>
      </c>
      <c r="B37" s="328"/>
      <c r="C37" s="91"/>
      <c r="D37" s="92"/>
    </row>
    <row r="38" spans="1:4" s="54" customFormat="1" ht="13.5" customHeight="1">
      <c r="A38" s="332" t="s">
        <v>119</v>
      </c>
      <c r="B38" s="333"/>
      <c r="C38" s="216">
        <v>-0.4</v>
      </c>
      <c r="D38" s="216">
        <v>-0.6</v>
      </c>
    </row>
    <row r="39" spans="1:4" s="54" customFormat="1" ht="13.5" customHeight="1">
      <c r="A39" s="325" t="s">
        <v>95</v>
      </c>
      <c r="B39" s="326"/>
      <c r="C39" s="53">
        <f>'4'!D18</f>
        <v>-152835.29999999999</v>
      </c>
      <c r="D39" s="53">
        <f>'4'!E18</f>
        <v>-152835.29999999999</v>
      </c>
    </row>
    <row r="40" spans="1:4" s="87" customFormat="1" ht="11.25" customHeight="1">
      <c r="A40" s="88"/>
      <c r="B40" s="88"/>
      <c r="C40" s="93"/>
      <c r="D40" s="93"/>
    </row>
    <row r="41" spans="1:4" s="54" customFormat="1" ht="11.25" customHeight="1">
      <c r="A41" s="311" t="s">
        <v>84</v>
      </c>
      <c r="B41" s="313" t="s">
        <v>81</v>
      </c>
      <c r="C41" s="315" t="s">
        <v>137</v>
      </c>
      <c r="D41" s="316"/>
    </row>
    <row r="42" spans="1:4" s="54" customFormat="1" ht="12.75">
      <c r="A42" s="312"/>
      <c r="B42" s="314"/>
      <c r="C42" s="317"/>
      <c r="D42" s="318"/>
    </row>
    <row r="43" spans="1:4" s="54" customFormat="1" ht="15.75" customHeight="1">
      <c r="A43" s="56" t="s">
        <v>85</v>
      </c>
      <c r="B43" s="85">
        <v>31012</v>
      </c>
      <c r="C43" s="330" t="s">
        <v>86</v>
      </c>
      <c r="D43" s="330" t="s">
        <v>87</v>
      </c>
    </row>
    <row r="44" spans="1:4" s="54" customFormat="1" ht="25.5" customHeight="1">
      <c r="A44" s="25" t="s">
        <v>88</v>
      </c>
      <c r="B44" s="61" t="s">
        <v>23</v>
      </c>
      <c r="C44" s="330"/>
      <c r="D44" s="330"/>
    </row>
    <row r="45" spans="1:4" s="54" customFormat="1" ht="38.25" customHeight="1">
      <c r="A45" s="25" t="s">
        <v>89</v>
      </c>
      <c r="B45" s="61" t="s">
        <v>24</v>
      </c>
      <c r="C45" s="330"/>
      <c r="D45" s="330"/>
    </row>
    <row r="46" spans="1:4" s="54" customFormat="1" ht="25.5" customHeight="1">
      <c r="A46" s="25" t="s">
        <v>90</v>
      </c>
      <c r="B46" s="112" t="s">
        <v>96</v>
      </c>
      <c r="C46" s="330"/>
      <c r="D46" s="330"/>
    </row>
    <row r="47" spans="1:4" s="54" customFormat="1" ht="38.25" customHeight="1">
      <c r="A47" s="25" t="s">
        <v>92</v>
      </c>
      <c r="B47" s="57" t="s">
        <v>93</v>
      </c>
      <c r="C47" s="331"/>
      <c r="D47" s="331"/>
    </row>
    <row r="48" spans="1:4" s="54" customFormat="1" ht="11.25" customHeight="1">
      <c r="A48" s="359" t="s">
        <v>94</v>
      </c>
      <c r="B48" s="360"/>
      <c r="C48" s="86"/>
      <c r="D48" s="25"/>
    </row>
    <row r="49" spans="1:4" s="54" customFormat="1" ht="13.5" customHeight="1">
      <c r="A49" s="357" t="s">
        <v>97</v>
      </c>
      <c r="B49" s="358"/>
      <c r="C49" s="241">
        <v>2540.8000000000002</v>
      </c>
      <c r="D49" s="241">
        <v>2540.8000000000002</v>
      </c>
    </row>
    <row r="50" spans="1:4" s="54" customFormat="1" ht="13.5" customHeight="1">
      <c r="A50" s="357" t="s">
        <v>153</v>
      </c>
      <c r="B50" s="358"/>
      <c r="C50" s="242">
        <v>1</v>
      </c>
      <c r="D50" s="242">
        <v>1</v>
      </c>
    </row>
    <row r="51" spans="1:4" s="54" customFormat="1" ht="18" customHeight="1">
      <c r="A51" s="355" t="s">
        <v>95</v>
      </c>
      <c r="B51" s="356"/>
      <c r="C51" s="101">
        <f>'4'!D21</f>
        <v>141730.1</v>
      </c>
      <c r="D51" s="101">
        <f>'4'!E21</f>
        <v>141730.1</v>
      </c>
    </row>
    <row r="52" spans="1:4" s="54" customFormat="1" ht="11.25" customHeight="1">
      <c r="A52" s="88"/>
      <c r="B52" s="88"/>
      <c r="C52" s="88"/>
      <c r="D52" s="93"/>
    </row>
  </sheetData>
  <mergeCells count="36">
    <mergeCell ref="A51:B51"/>
    <mergeCell ref="C43:C47"/>
    <mergeCell ref="A50:B50"/>
    <mergeCell ref="D43:D47"/>
    <mergeCell ref="A48:B48"/>
    <mergeCell ref="A49:B49"/>
    <mergeCell ref="D32:D36"/>
    <mergeCell ref="C41:D42"/>
    <mergeCell ref="C18:D19"/>
    <mergeCell ref="A38:B38"/>
    <mergeCell ref="B18:B19"/>
    <mergeCell ref="A18:A19"/>
    <mergeCell ref="A27:B27"/>
    <mergeCell ref="A26:B26"/>
    <mergeCell ref="A25:B25"/>
    <mergeCell ref="D20:D24"/>
    <mergeCell ref="A39:B39"/>
    <mergeCell ref="A41:A42"/>
    <mergeCell ref="B41:B42"/>
    <mergeCell ref="A37:B37"/>
    <mergeCell ref="C32:C36"/>
    <mergeCell ref="C20:C24"/>
    <mergeCell ref="A30:A31"/>
    <mergeCell ref="B30:B31"/>
    <mergeCell ref="C30:D31"/>
    <mergeCell ref="A1:D1"/>
    <mergeCell ref="A5:D5"/>
    <mergeCell ref="A2:D2"/>
    <mergeCell ref="A3:D3"/>
    <mergeCell ref="A6:D6"/>
    <mergeCell ref="A16:D16"/>
    <mergeCell ref="A9:D9"/>
    <mergeCell ref="A10:D10"/>
    <mergeCell ref="B13:D13"/>
    <mergeCell ref="B14:D14"/>
    <mergeCell ref="A15:D1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topLeftCell="A31" zoomScaleNormal="100" zoomScaleSheetLayoutView="100" workbookViewId="0">
      <selection activeCell="C13" sqref="C13:D14"/>
    </sheetView>
  </sheetViews>
  <sheetFormatPr defaultColWidth="8" defaultRowHeight="11.25" customHeight="1"/>
  <cols>
    <col min="1" max="1" width="28.5703125" customWidth="1"/>
    <col min="2" max="2" width="47.5703125" customWidth="1"/>
    <col min="3" max="3" width="13.85546875" customWidth="1"/>
    <col min="4" max="4" width="19.140625" style="51" customWidth="1"/>
    <col min="5" max="5" width="35.7109375" customWidth="1"/>
  </cols>
  <sheetData>
    <row r="1" spans="1:10" s="34" customFormat="1" ht="17.25" customHeight="1">
      <c r="A1" s="319" t="s">
        <v>98</v>
      </c>
      <c r="B1" s="319"/>
      <c r="C1" s="319"/>
      <c r="D1" s="319"/>
      <c r="E1" s="79"/>
      <c r="G1" s="64"/>
      <c r="H1" s="64"/>
      <c r="I1" s="64"/>
      <c r="J1" s="64"/>
    </row>
    <row r="2" spans="1:10" s="30" customFormat="1" ht="54.75" customHeight="1">
      <c r="A2" s="321" t="s">
        <v>158</v>
      </c>
      <c r="B2" s="321"/>
      <c r="C2" s="321"/>
      <c r="D2" s="321"/>
      <c r="E2" s="83"/>
      <c r="F2" s="33"/>
      <c r="G2" s="33"/>
      <c r="H2" s="33"/>
    </row>
    <row r="5" spans="1:10" ht="22.5" customHeight="1">
      <c r="D5" s="84" t="s">
        <v>99</v>
      </c>
    </row>
    <row r="6" spans="1:10" s="54" customFormat="1" ht="20.25" customHeight="1">
      <c r="A6" s="344" t="s">
        <v>100</v>
      </c>
      <c r="B6" s="344"/>
      <c r="C6" s="344"/>
      <c r="D6" s="344"/>
    </row>
    <row r="7" spans="1:10" s="54" customFormat="1" ht="11.25" customHeight="1">
      <c r="A7" s="88"/>
      <c r="B7" s="88"/>
      <c r="C7" s="88"/>
      <c r="D7" s="181" t="s">
        <v>139</v>
      </c>
    </row>
    <row r="8" spans="1:10" s="54" customFormat="1" ht="11.25" customHeight="1">
      <c r="A8" s="55" t="s">
        <v>79</v>
      </c>
      <c r="B8" s="361" t="s">
        <v>80</v>
      </c>
      <c r="C8" s="347"/>
      <c r="D8" s="362"/>
    </row>
    <row r="9" spans="1:10" s="54" customFormat="1" ht="11.25" customHeight="1">
      <c r="A9" s="57" t="s">
        <v>81</v>
      </c>
      <c r="B9" s="363" t="s">
        <v>82</v>
      </c>
      <c r="C9" s="350"/>
      <c r="D9" s="364"/>
    </row>
    <row r="10" spans="1:10" s="54" customFormat="1" ht="11.25" customHeight="1">
      <c r="A10" s="365"/>
      <c r="B10" s="353"/>
      <c r="C10" s="353"/>
      <c r="D10" s="366"/>
    </row>
    <row r="11" spans="1:10" s="54" customFormat="1" ht="15.75" customHeight="1">
      <c r="A11" s="361" t="s">
        <v>83</v>
      </c>
      <c r="B11" s="347"/>
      <c r="C11" s="347"/>
      <c r="D11" s="362"/>
    </row>
    <row r="12" spans="1:10" s="211" customFormat="1" ht="15.75" customHeight="1">
      <c r="A12" s="220"/>
      <c r="B12" s="221"/>
      <c r="C12" s="222"/>
      <c r="D12" s="223"/>
    </row>
    <row r="13" spans="1:10" s="54" customFormat="1" ht="11.25" customHeight="1">
      <c r="A13" s="336" t="s">
        <v>84</v>
      </c>
      <c r="B13" s="334" t="s">
        <v>81</v>
      </c>
      <c r="C13" s="315" t="s">
        <v>137</v>
      </c>
      <c r="D13" s="316"/>
    </row>
    <row r="14" spans="1:10" s="54" customFormat="1" ht="29.25" customHeight="1">
      <c r="A14" s="337"/>
      <c r="B14" s="335"/>
      <c r="C14" s="317"/>
      <c r="D14" s="318"/>
    </row>
    <row r="15" spans="1:10" s="54" customFormat="1" ht="11.25" customHeight="1">
      <c r="A15" s="56" t="s">
        <v>85</v>
      </c>
      <c r="B15" s="85">
        <v>31002</v>
      </c>
      <c r="C15" s="308" t="s">
        <v>86</v>
      </c>
      <c r="D15" s="308" t="s">
        <v>87</v>
      </c>
    </row>
    <row r="16" spans="1:10" s="54" customFormat="1" ht="25.5" customHeight="1">
      <c r="A16" s="25" t="s">
        <v>88</v>
      </c>
      <c r="B16" s="61" t="s">
        <v>41</v>
      </c>
      <c r="C16" s="309"/>
      <c r="D16" s="309"/>
    </row>
    <row r="17" spans="1:4" s="54" customFormat="1" ht="38.25" customHeight="1">
      <c r="A17" s="25" t="s">
        <v>89</v>
      </c>
      <c r="B17" s="61" t="s">
        <v>41</v>
      </c>
      <c r="C17" s="309"/>
      <c r="D17" s="309"/>
    </row>
    <row r="18" spans="1:4" s="54" customFormat="1" ht="25.5" customHeight="1">
      <c r="A18" s="25" t="s">
        <v>90</v>
      </c>
      <c r="B18" s="61" t="s">
        <v>91</v>
      </c>
      <c r="C18" s="309"/>
      <c r="D18" s="309"/>
    </row>
    <row r="19" spans="1:4" s="54" customFormat="1" ht="38.25" customHeight="1">
      <c r="A19" s="25" t="s">
        <v>92</v>
      </c>
      <c r="B19" s="57" t="s">
        <v>93</v>
      </c>
      <c r="C19" s="310"/>
      <c r="D19" s="310"/>
    </row>
    <row r="20" spans="1:4" s="54" customFormat="1" ht="11.25" customHeight="1">
      <c r="A20" s="342" t="s">
        <v>94</v>
      </c>
      <c r="B20" s="343"/>
      <c r="C20" s="109"/>
      <c r="D20" s="25"/>
    </row>
    <row r="21" spans="1:4" s="107" customFormat="1" ht="11.25" customHeight="1">
      <c r="A21" s="340" t="s">
        <v>120</v>
      </c>
      <c r="B21" s="341"/>
      <c r="C21" s="216">
        <f>'6-1'!C26</f>
        <v>15</v>
      </c>
      <c r="D21" s="216">
        <f>'6-1'!D26</f>
        <v>15</v>
      </c>
    </row>
    <row r="22" spans="1:4" s="54" customFormat="1" ht="11.25" customHeight="1">
      <c r="A22" s="338" t="s">
        <v>95</v>
      </c>
      <c r="B22" s="339"/>
      <c r="C22" s="29">
        <f>'6-1'!C27</f>
        <v>11105.2</v>
      </c>
      <c r="D22" s="29">
        <f>'6-1'!D27</f>
        <v>11105.2</v>
      </c>
    </row>
    <row r="23" spans="1:4" s="87" customFormat="1" ht="11.25" customHeight="1">
      <c r="A23" s="88"/>
      <c r="B23" s="88"/>
      <c r="C23" s="89"/>
      <c r="D23" s="89"/>
    </row>
    <row r="24" spans="1:4" s="87" customFormat="1" ht="11.25" customHeight="1">
      <c r="A24" s="88"/>
      <c r="B24" s="88"/>
      <c r="C24" s="89"/>
      <c r="D24" s="89"/>
    </row>
    <row r="25" spans="1:4" s="54" customFormat="1" ht="16.5" customHeight="1">
      <c r="A25" s="336" t="s">
        <v>84</v>
      </c>
      <c r="B25" s="334" t="s">
        <v>81</v>
      </c>
      <c r="C25" s="315" t="s">
        <v>138</v>
      </c>
      <c r="D25" s="316"/>
    </row>
    <row r="26" spans="1:4" s="54" customFormat="1" ht="29.25" customHeight="1">
      <c r="A26" s="337"/>
      <c r="B26" s="335"/>
      <c r="C26" s="317"/>
      <c r="D26" s="318"/>
    </row>
    <row r="27" spans="1:4" s="54" customFormat="1" ht="11.25" customHeight="1">
      <c r="A27" s="25" t="s">
        <v>85</v>
      </c>
      <c r="B27" s="90">
        <v>31010</v>
      </c>
      <c r="C27" s="308" t="s">
        <v>6</v>
      </c>
      <c r="D27" s="308" t="s">
        <v>87</v>
      </c>
    </row>
    <row r="28" spans="1:4" s="54" customFormat="1" ht="25.5" customHeight="1">
      <c r="A28" s="25" t="s">
        <v>88</v>
      </c>
      <c r="B28" s="61" t="str">
        <f>'6-1'!B33</f>
        <v>Հեր-Հերի ջրամբարից ինքնահոս ջրատարի կառուցում</v>
      </c>
      <c r="C28" s="309"/>
      <c r="D28" s="309"/>
    </row>
    <row r="29" spans="1:4" s="54" customFormat="1" ht="25.5" customHeight="1">
      <c r="A29" s="25" t="s">
        <v>89</v>
      </c>
      <c r="B29" s="61" t="str">
        <f>'6-1'!B34</f>
        <v>Հեր-Հերի ջրամբարից ինքնահոս ջրատարի կառուցման համար նախագծերի և աշխատանքների ձեռքբերում</v>
      </c>
      <c r="C29" s="309"/>
      <c r="D29" s="309"/>
    </row>
    <row r="30" spans="1:4" s="54" customFormat="1" ht="28.5" customHeight="1">
      <c r="A30" s="25" t="s">
        <v>90</v>
      </c>
      <c r="B30" s="112" t="s">
        <v>96</v>
      </c>
      <c r="C30" s="309"/>
      <c r="D30" s="309"/>
    </row>
    <row r="31" spans="1:4" s="54" customFormat="1" ht="38.25" customHeight="1">
      <c r="A31" s="25" t="s">
        <v>92</v>
      </c>
      <c r="B31" s="57" t="s">
        <v>93</v>
      </c>
      <c r="C31" s="310"/>
      <c r="D31" s="310"/>
    </row>
    <row r="32" spans="1:4" s="54" customFormat="1" ht="11.25" customHeight="1">
      <c r="A32" s="342" t="s">
        <v>94</v>
      </c>
      <c r="B32" s="343"/>
      <c r="C32" s="110"/>
      <c r="D32" s="92"/>
    </row>
    <row r="33" spans="1:4" s="54" customFormat="1" ht="11.25" customHeight="1">
      <c r="A33" s="340" t="str">
        <f>'6-1'!A38:B38</f>
        <v>Կառուցվող ջրատար, կմ</v>
      </c>
      <c r="B33" s="341"/>
      <c r="C33" s="216">
        <f>'6-1'!C38</f>
        <v>-0.4</v>
      </c>
      <c r="D33" s="216">
        <f>'6-1'!D38</f>
        <v>-0.6</v>
      </c>
    </row>
    <row r="34" spans="1:4" s="54" customFormat="1" ht="11.25" customHeight="1">
      <c r="A34" s="338" t="s">
        <v>95</v>
      </c>
      <c r="B34" s="339"/>
      <c r="C34" s="53">
        <f>'6-1'!C39</f>
        <v>-152835.29999999999</v>
      </c>
      <c r="D34" s="53">
        <f>'6-1'!D39</f>
        <v>-152835.29999999999</v>
      </c>
    </row>
    <row r="35" spans="1:4" s="87" customFormat="1" ht="11.25" customHeight="1">
      <c r="A35" s="88"/>
      <c r="B35" s="88"/>
      <c r="C35" s="93"/>
      <c r="D35" s="93"/>
    </row>
    <row r="36" spans="1:4" s="54" customFormat="1" ht="11.25" customHeight="1">
      <c r="A36" s="336" t="s">
        <v>84</v>
      </c>
      <c r="B36" s="334" t="s">
        <v>81</v>
      </c>
      <c r="C36" s="315" t="s">
        <v>137</v>
      </c>
      <c r="D36" s="316"/>
    </row>
    <row r="37" spans="1:4" s="54" customFormat="1" ht="29.25" customHeight="1">
      <c r="A37" s="337"/>
      <c r="B37" s="335"/>
      <c r="C37" s="317"/>
      <c r="D37" s="318"/>
    </row>
    <row r="38" spans="1:4" s="54" customFormat="1" ht="11.25" customHeight="1">
      <c r="A38" s="56" t="s">
        <v>85</v>
      </c>
      <c r="B38" s="85">
        <v>31012</v>
      </c>
      <c r="C38" s="308" t="s">
        <v>86</v>
      </c>
      <c r="D38" s="308" t="s">
        <v>87</v>
      </c>
    </row>
    <row r="39" spans="1:4" s="54" customFormat="1" ht="25.5" customHeight="1">
      <c r="A39" s="25" t="s">
        <v>88</v>
      </c>
      <c r="B39" s="61" t="s">
        <v>23</v>
      </c>
      <c r="C39" s="309"/>
      <c r="D39" s="309"/>
    </row>
    <row r="40" spans="1:4" s="54" customFormat="1" ht="38.25" customHeight="1">
      <c r="A40" s="25" t="s">
        <v>89</v>
      </c>
      <c r="B40" s="61" t="s">
        <v>24</v>
      </c>
      <c r="C40" s="309"/>
      <c r="D40" s="309"/>
    </row>
    <row r="41" spans="1:4" s="54" customFormat="1" ht="25.5" customHeight="1">
      <c r="A41" s="25" t="s">
        <v>90</v>
      </c>
      <c r="B41" s="112" t="s">
        <v>96</v>
      </c>
      <c r="C41" s="309"/>
      <c r="D41" s="309"/>
    </row>
    <row r="42" spans="1:4" s="54" customFormat="1" ht="38.25" customHeight="1">
      <c r="A42" s="25" t="s">
        <v>92</v>
      </c>
      <c r="B42" s="57" t="s">
        <v>93</v>
      </c>
      <c r="C42" s="310"/>
      <c r="D42" s="310"/>
    </row>
    <row r="43" spans="1:4" s="54" customFormat="1" ht="11.25" customHeight="1">
      <c r="A43" s="367" t="s">
        <v>94</v>
      </c>
      <c r="B43" s="368"/>
      <c r="C43" s="243"/>
      <c r="D43" s="58"/>
    </row>
    <row r="44" spans="1:4" s="54" customFormat="1" ht="13.5" customHeight="1">
      <c r="A44" s="357" t="s">
        <v>97</v>
      </c>
      <c r="B44" s="358"/>
      <c r="C44" s="241">
        <v>2540.8000000000002</v>
      </c>
      <c r="D44" s="241">
        <v>2540.8000000000002</v>
      </c>
    </row>
    <row r="45" spans="1:4" s="54" customFormat="1" ht="13.5" customHeight="1">
      <c r="A45" s="357" t="s">
        <v>153</v>
      </c>
      <c r="B45" s="358"/>
      <c r="C45" s="242">
        <v>1</v>
      </c>
      <c r="D45" s="242">
        <v>1</v>
      </c>
    </row>
    <row r="46" spans="1:4" s="54" customFormat="1" ht="11.25" customHeight="1">
      <c r="A46" s="338" t="s">
        <v>95</v>
      </c>
      <c r="B46" s="339"/>
      <c r="C46" s="53">
        <f>'6-1'!C51</f>
        <v>141730.1</v>
      </c>
      <c r="D46" s="53">
        <f>'6-1'!D51</f>
        <v>141730.1</v>
      </c>
    </row>
    <row r="47" spans="1:4" s="87" customFormat="1" ht="11.25" customHeight="1">
      <c r="A47" s="88"/>
      <c r="B47" s="88"/>
      <c r="C47" s="89"/>
      <c r="D47" s="89"/>
    </row>
  </sheetData>
  <mergeCells count="32">
    <mergeCell ref="C25:D26"/>
    <mergeCell ref="C36:D37"/>
    <mergeCell ref="C13:D14"/>
    <mergeCell ref="A43:B43"/>
    <mergeCell ref="A46:B46"/>
    <mergeCell ref="C27:C31"/>
    <mergeCell ref="D27:D31"/>
    <mergeCell ref="A32:B32"/>
    <mergeCell ref="A33:B33"/>
    <mergeCell ref="C38:C42"/>
    <mergeCell ref="D38:D42"/>
    <mergeCell ref="A34:B34"/>
    <mergeCell ref="A36:A37"/>
    <mergeCell ref="B36:B37"/>
    <mergeCell ref="A44:B44"/>
    <mergeCell ref="A45:B45"/>
    <mergeCell ref="A22:B22"/>
    <mergeCell ref="A25:A26"/>
    <mergeCell ref="B25:B26"/>
    <mergeCell ref="A21:B21"/>
    <mergeCell ref="A1:D1"/>
    <mergeCell ref="A2:D2"/>
    <mergeCell ref="A20:B20"/>
    <mergeCell ref="B8:D8"/>
    <mergeCell ref="B9:D9"/>
    <mergeCell ref="A10:D10"/>
    <mergeCell ref="A11:D11"/>
    <mergeCell ref="A13:A14"/>
    <mergeCell ref="B13:B14"/>
    <mergeCell ref="C15:C19"/>
    <mergeCell ref="D15:D19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G30"/>
  <sheetViews>
    <sheetView view="pageBreakPreview" zoomScaleNormal="100" zoomScaleSheetLayoutView="100" workbookViewId="0">
      <selection activeCell="A20" sqref="A20:F20"/>
    </sheetView>
  </sheetViews>
  <sheetFormatPr defaultColWidth="8" defaultRowHeight="11.25" customHeight="1"/>
  <cols>
    <col min="1" max="1" width="16.28515625" style="123" customWidth="1"/>
    <col min="2" max="2" width="39.28515625" style="123" customWidth="1"/>
    <col min="3" max="3" width="15.42578125" style="123" customWidth="1"/>
    <col min="4" max="4" width="19.28515625" style="123" customWidth="1"/>
    <col min="5" max="5" width="18" style="123" customWidth="1"/>
    <col min="6" max="6" width="17.5703125" style="123" customWidth="1"/>
    <col min="7" max="7" width="18.5703125" style="123" customWidth="1"/>
    <col min="8" max="8" width="6.85546875" style="123" customWidth="1"/>
    <col min="9" max="16384" width="8" style="123"/>
  </cols>
  <sheetData>
    <row r="2" spans="1:7" ht="17.25" customHeight="1">
      <c r="A2" s="377" t="s">
        <v>101</v>
      </c>
      <c r="B2" s="377"/>
      <c r="C2" s="377"/>
      <c r="D2" s="377"/>
      <c r="E2" s="377"/>
      <c r="F2" s="377"/>
      <c r="G2" s="377"/>
    </row>
    <row r="3" spans="1:7" ht="17.25" customHeight="1">
      <c r="A3" s="377" t="s">
        <v>1</v>
      </c>
      <c r="B3" s="377"/>
      <c r="C3" s="377"/>
      <c r="D3" s="377"/>
      <c r="E3" s="377"/>
      <c r="F3" s="377"/>
      <c r="G3" s="377"/>
    </row>
    <row r="4" spans="1:7" ht="17.25" customHeight="1">
      <c r="A4" s="377" t="s">
        <v>102</v>
      </c>
      <c r="B4" s="377"/>
      <c r="C4" s="377"/>
      <c r="D4" s="377"/>
      <c r="E4" s="377"/>
      <c r="F4" s="377"/>
      <c r="G4" s="377"/>
    </row>
    <row r="5" spans="1:7" ht="17.25" customHeight="1">
      <c r="A5" s="124"/>
      <c r="B5" s="125"/>
      <c r="C5" s="126"/>
      <c r="D5" s="126"/>
      <c r="E5" s="126"/>
      <c r="F5" s="126"/>
      <c r="G5" s="125"/>
    </row>
    <row r="6" spans="1:7" ht="43.5" customHeight="1">
      <c r="A6" s="378" t="s">
        <v>129</v>
      </c>
      <c r="B6" s="378"/>
      <c r="C6" s="378"/>
      <c r="D6" s="378"/>
      <c r="E6" s="378"/>
      <c r="F6" s="378"/>
      <c r="G6" s="378"/>
    </row>
    <row r="7" spans="1:7" ht="15.75" customHeight="1">
      <c r="A7" s="127"/>
      <c r="B7" s="127"/>
      <c r="C7" s="128"/>
      <c r="D7" s="128"/>
      <c r="E7" s="128"/>
      <c r="F7" s="128"/>
      <c r="G7" s="124"/>
    </row>
    <row r="8" spans="1:7" s="127" customFormat="1" ht="58.5" customHeight="1">
      <c r="A8" s="379" t="s">
        <v>103</v>
      </c>
      <c r="B8" s="381" t="s">
        <v>104</v>
      </c>
      <c r="C8" s="383" t="s">
        <v>105</v>
      </c>
      <c r="D8" s="383" t="s">
        <v>106</v>
      </c>
      <c r="E8" s="385" t="s">
        <v>140</v>
      </c>
      <c r="F8" s="385"/>
      <c r="G8" s="385"/>
    </row>
    <row r="9" spans="1:7" s="127" customFormat="1" ht="39.75" customHeight="1">
      <c r="A9" s="380"/>
      <c r="B9" s="382"/>
      <c r="C9" s="384"/>
      <c r="D9" s="384"/>
      <c r="E9" s="182" t="s">
        <v>107</v>
      </c>
      <c r="F9" s="120" t="s">
        <v>108</v>
      </c>
      <c r="G9" s="121" t="s">
        <v>109</v>
      </c>
    </row>
    <row r="10" spans="1:7" s="129" customFormat="1" ht="35.25" customHeight="1">
      <c r="A10" s="369" t="s">
        <v>100</v>
      </c>
      <c r="B10" s="370"/>
      <c r="C10" s="370"/>
      <c r="D10" s="370"/>
      <c r="E10" s="370"/>
      <c r="F10" s="371"/>
      <c r="G10" s="122">
        <f>G11+G14+G20</f>
        <v>0</v>
      </c>
    </row>
    <row r="11" spans="1:7" s="129" customFormat="1" ht="66.75" customHeight="1">
      <c r="A11" s="374" t="s">
        <v>131</v>
      </c>
      <c r="B11" s="375"/>
      <c r="C11" s="375"/>
      <c r="D11" s="375"/>
      <c r="E11" s="375"/>
      <c r="F11" s="376"/>
      <c r="G11" s="232">
        <f>G12</f>
        <v>-152835.29999999999</v>
      </c>
    </row>
    <row r="12" spans="1:7" s="127" customFormat="1" ht="17.25" customHeight="1">
      <c r="A12" s="233"/>
      <c r="B12" s="234" t="s">
        <v>110</v>
      </c>
      <c r="C12" s="235"/>
      <c r="D12" s="235"/>
      <c r="E12" s="236"/>
      <c r="F12" s="120"/>
      <c r="G12" s="122">
        <f>G13</f>
        <v>-152835.29999999999</v>
      </c>
    </row>
    <row r="13" spans="1:7" s="127" customFormat="1" ht="57" customHeight="1">
      <c r="A13" s="237" t="s">
        <v>121</v>
      </c>
      <c r="B13" s="238" t="s">
        <v>122</v>
      </c>
      <c r="C13" s="230" t="s">
        <v>111</v>
      </c>
      <c r="D13" s="231" t="s">
        <v>112</v>
      </c>
      <c r="E13" s="239"/>
      <c r="F13" s="230"/>
      <c r="G13" s="240">
        <f>'1'!E25</f>
        <v>-152835.29999999999</v>
      </c>
    </row>
    <row r="14" spans="1:7" s="127" customFormat="1" ht="70.5" customHeight="1">
      <c r="A14" s="372" t="s">
        <v>130</v>
      </c>
      <c r="B14" s="373"/>
      <c r="C14" s="373"/>
      <c r="D14" s="373"/>
      <c r="E14" s="373"/>
      <c r="F14" s="373"/>
      <c r="G14" s="226">
        <f>G15+G17</f>
        <v>11105.199999999999</v>
      </c>
    </row>
    <row r="15" spans="1:7" s="127" customFormat="1" ht="32.25" customHeight="1">
      <c r="A15" s="184"/>
      <c r="B15" s="185" t="s">
        <v>110</v>
      </c>
      <c r="C15" s="120"/>
      <c r="D15" s="121"/>
      <c r="E15" s="186"/>
      <c r="F15" s="120"/>
      <c r="G15" s="122">
        <f>G16</f>
        <v>10844.9</v>
      </c>
    </row>
    <row r="16" spans="1:7" s="127" customFormat="1" ht="33.75" customHeight="1">
      <c r="A16" s="187" t="s">
        <v>123</v>
      </c>
      <c r="B16" s="195" t="s">
        <v>141</v>
      </c>
      <c r="C16" s="188" t="s">
        <v>115</v>
      </c>
      <c r="D16" s="189" t="s">
        <v>112</v>
      </c>
      <c r="E16" s="190">
        <v>10844900</v>
      </c>
      <c r="F16" s="191">
        <v>1</v>
      </c>
      <c r="G16" s="227">
        <f>E16*F16/1000</f>
        <v>10844.9</v>
      </c>
    </row>
    <row r="17" spans="1:7" s="127" customFormat="1" ht="33.75" customHeight="1">
      <c r="A17" s="192"/>
      <c r="B17" s="193" t="s">
        <v>113</v>
      </c>
      <c r="C17" s="120"/>
      <c r="D17" s="121"/>
      <c r="E17" s="194"/>
      <c r="F17" s="120"/>
      <c r="G17" s="228">
        <f>G18+G19</f>
        <v>260.3</v>
      </c>
    </row>
    <row r="18" spans="1:7" s="127" customFormat="1" ht="33.75" customHeight="1">
      <c r="A18" s="195" t="s">
        <v>125</v>
      </c>
      <c r="B18" s="195" t="s">
        <v>126</v>
      </c>
      <c r="C18" s="196" t="s">
        <v>115</v>
      </c>
      <c r="D18" s="183" t="s">
        <v>112</v>
      </c>
      <c r="E18" s="197">
        <v>216900</v>
      </c>
      <c r="F18" s="196">
        <v>1</v>
      </c>
      <c r="G18" s="229">
        <f t="shared" ref="G18:G19" si="0">E18*F18/1000</f>
        <v>216.9</v>
      </c>
    </row>
    <row r="19" spans="1:7" s="127" customFormat="1" ht="33.75" customHeight="1">
      <c r="A19" s="195" t="s">
        <v>127</v>
      </c>
      <c r="B19" s="195" t="s">
        <v>128</v>
      </c>
      <c r="C19" s="196" t="s">
        <v>114</v>
      </c>
      <c r="D19" s="183" t="s">
        <v>112</v>
      </c>
      <c r="E19" s="197">
        <v>43400</v>
      </c>
      <c r="F19" s="198">
        <v>1</v>
      </c>
      <c r="G19" s="199">
        <f t="shared" si="0"/>
        <v>43.4</v>
      </c>
    </row>
    <row r="20" spans="1:7" s="127" customFormat="1" ht="69.75" customHeight="1">
      <c r="A20" s="372" t="s">
        <v>132</v>
      </c>
      <c r="B20" s="373"/>
      <c r="C20" s="373"/>
      <c r="D20" s="373"/>
      <c r="E20" s="373"/>
      <c r="F20" s="373"/>
      <c r="G20" s="122">
        <f>G21+G24</f>
        <v>141730.1</v>
      </c>
    </row>
    <row r="21" spans="1:7" s="127" customFormat="1" ht="27" customHeight="1">
      <c r="A21" s="200"/>
      <c r="B21" s="201" t="s">
        <v>110</v>
      </c>
      <c r="C21" s="200"/>
      <c r="D21" s="200"/>
      <c r="E21" s="202"/>
      <c r="F21" s="203"/>
      <c r="G21" s="204">
        <f>SUM(G22:G23)</f>
        <v>87400</v>
      </c>
    </row>
    <row r="22" spans="1:7" s="127" customFormat="1" ht="38.25" customHeight="1">
      <c r="A22" s="195" t="s">
        <v>142</v>
      </c>
      <c r="B22" s="195" t="s">
        <v>124</v>
      </c>
      <c r="C22" s="196" t="s">
        <v>115</v>
      </c>
      <c r="D22" s="183" t="s">
        <v>112</v>
      </c>
      <c r="E22" s="197">
        <v>59200000</v>
      </c>
      <c r="F22" s="196">
        <v>1</v>
      </c>
      <c r="G22" s="199">
        <f>E22*F22/1000</f>
        <v>59200</v>
      </c>
    </row>
    <row r="23" spans="1:7" s="127" customFormat="1" ht="38.25" customHeight="1">
      <c r="A23" s="195" t="s">
        <v>143</v>
      </c>
      <c r="B23" s="195" t="s">
        <v>124</v>
      </c>
      <c r="C23" s="196" t="s">
        <v>115</v>
      </c>
      <c r="D23" s="183" t="s">
        <v>112</v>
      </c>
      <c r="E23" s="197">
        <v>28200000</v>
      </c>
      <c r="F23" s="196">
        <v>1</v>
      </c>
      <c r="G23" s="199">
        <f>E23*F23/1000</f>
        <v>28200</v>
      </c>
    </row>
    <row r="24" spans="1:7" s="127" customFormat="1" ht="31.5" customHeight="1">
      <c r="A24" s="205"/>
      <c r="B24" s="193" t="s">
        <v>113</v>
      </c>
      <c r="C24" s="206"/>
      <c r="D24" s="206"/>
      <c r="E24" s="206"/>
      <c r="F24" s="207"/>
      <c r="G24" s="122">
        <f>SUM(G25:G30)</f>
        <v>54330.1</v>
      </c>
    </row>
    <row r="25" spans="1:7" s="127" customFormat="1" ht="31.5" customHeight="1">
      <c r="A25" s="209" t="s">
        <v>144</v>
      </c>
      <c r="B25" s="209" t="s">
        <v>145</v>
      </c>
      <c r="C25" s="210" t="s">
        <v>146</v>
      </c>
      <c r="D25" s="210" t="s">
        <v>112</v>
      </c>
      <c r="E25" s="225">
        <v>1764000</v>
      </c>
      <c r="F25" s="210">
        <v>1</v>
      </c>
      <c r="G25" s="199">
        <f>E25*F25/1000</f>
        <v>1764</v>
      </c>
    </row>
    <row r="26" spans="1:7" s="127" customFormat="1" ht="31.5" customHeight="1">
      <c r="A26" s="209" t="s">
        <v>147</v>
      </c>
      <c r="B26" s="209" t="s">
        <v>148</v>
      </c>
      <c r="C26" s="210" t="s">
        <v>146</v>
      </c>
      <c r="D26" s="210" t="s">
        <v>112</v>
      </c>
      <c r="E26" s="225">
        <v>50400000</v>
      </c>
      <c r="F26" s="210">
        <v>1</v>
      </c>
      <c r="G26" s="199">
        <f>E26*F26/1000</f>
        <v>50400</v>
      </c>
    </row>
    <row r="27" spans="1:7" s="127" customFormat="1" ht="36" customHeight="1">
      <c r="A27" s="208" t="s">
        <v>125</v>
      </c>
      <c r="B27" s="195" t="s">
        <v>126</v>
      </c>
      <c r="C27" s="196" t="s">
        <v>115</v>
      </c>
      <c r="D27" s="183" t="s">
        <v>112</v>
      </c>
      <c r="E27" s="197">
        <v>1225400</v>
      </c>
      <c r="F27" s="196">
        <v>1</v>
      </c>
      <c r="G27" s="199">
        <f>E27*F27/1000</f>
        <v>1225.4000000000001</v>
      </c>
    </row>
    <row r="28" spans="1:7" s="127" customFormat="1" ht="36" customHeight="1">
      <c r="A28" s="208" t="s">
        <v>125</v>
      </c>
      <c r="B28" s="195" t="s">
        <v>126</v>
      </c>
      <c r="C28" s="196" t="s">
        <v>115</v>
      </c>
      <c r="D28" s="183" t="s">
        <v>112</v>
      </c>
      <c r="E28" s="197">
        <v>579600</v>
      </c>
      <c r="F28" s="196">
        <v>1</v>
      </c>
      <c r="G28" s="199">
        <f t="shared" ref="G28:G30" si="1">E28*F28/1000</f>
        <v>579.6</v>
      </c>
    </row>
    <row r="29" spans="1:7" s="127" customFormat="1" ht="36" customHeight="1">
      <c r="A29" s="195" t="s">
        <v>127</v>
      </c>
      <c r="B29" s="195" t="s">
        <v>128</v>
      </c>
      <c r="C29" s="196" t="s">
        <v>114</v>
      </c>
      <c r="D29" s="183" t="s">
        <v>112</v>
      </c>
      <c r="E29" s="197">
        <v>245100</v>
      </c>
      <c r="F29" s="197">
        <v>1</v>
      </c>
      <c r="G29" s="199">
        <f t="shared" si="1"/>
        <v>245.1</v>
      </c>
    </row>
    <row r="30" spans="1:7" s="127" customFormat="1" ht="36" customHeight="1">
      <c r="A30" s="195" t="s">
        <v>127</v>
      </c>
      <c r="B30" s="195" t="s">
        <v>128</v>
      </c>
      <c r="C30" s="196" t="s">
        <v>114</v>
      </c>
      <c r="D30" s="224" t="s">
        <v>112</v>
      </c>
      <c r="E30" s="197">
        <v>116000</v>
      </c>
      <c r="F30" s="197">
        <v>1</v>
      </c>
      <c r="G30" s="199">
        <f t="shared" si="1"/>
        <v>116</v>
      </c>
    </row>
  </sheetData>
  <mergeCells count="13">
    <mergeCell ref="A10:F10"/>
    <mergeCell ref="A20:F20"/>
    <mergeCell ref="A11:F11"/>
    <mergeCell ref="A14:F14"/>
    <mergeCell ref="A2:G2"/>
    <mergeCell ref="A3:G3"/>
    <mergeCell ref="A4:G4"/>
    <mergeCell ref="A6:G6"/>
    <mergeCell ref="A8:A9"/>
    <mergeCell ref="B8:B9"/>
    <mergeCell ref="C8:C9"/>
    <mergeCell ref="D8:D9"/>
    <mergeCell ref="E8:G8"/>
  </mergeCells>
  <pageMargins left="0.78740157480314965" right="0.15748031496062992" top="0.74803149606299213" bottom="0.74803149606299213" header="0.31496062992125984" footer="0.31496062992125984"/>
  <pageSetup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6-1</vt:lpstr>
      <vt:lpstr>6-2</vt:lpstr>
      <vt:lpstr>7</vt:lpstr>
      <vt:lpstr>Sheet1</vt:lpstr>
      <vt:lpstr>'1'!Print_Area</vt:lpstr>
      <vt:lpstr>'2'!Print_Area</vt:lpstr>
      <vt:lpstr>'3'!Print_Area</vt:lpstr>
      <vt:lpstr>'4'!Print_Area</vt:lpstr>
      <vt:lpstr>'5'!Print_Area</vt:lpstr>
      <vt:lpstr>'6-1'!Print_Area</vt:lpstr>
      <vt:lpstr>'6-2'!Print_Area</vt:lpstr>
      <vt:lpstr>'7'!Print_Area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2021-07-07T06:24:48Z</cp:lastPrinted>
  <dcterms:created xsi:type="dcterms:W3CDTF">2021-01-18T06:14:28Z</dcterms:created>
  <dcterms:modified xsi:type="dcterms:W3CDTF">2021-07-07T06:32:01Z</dcterms:modified>
</cp:coreProperties>
</file>