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ՊԵԿ - 40860\"/>
    </mc:Choice>
  </mc:AlternateContent>
  <bookViews>
    <workbookView xWindow="0" yWindow="0" windowWidth="28800" windowHeight="11430" activeTab="3"/>
  </bookViews>
  <sheets>
    <sheet name="Հավելված 1" sheetId="24" r:id="rId1"/>
    <sheet name="Հավելված 2" sheetId="28" r:id="rId2"/>
    <sheet name="Հավելված 3" sheetId="5" r:id="rId3"/>
    <sheet name="Հավելված 4" sheetId="26" r:id="rId4"/>
    <sheet name="Հավելված 5 աղյուսակներ 1,2" sheetId="7" r:id="rId5"/>
    <sheet name="Հավելված 6" sheetId="23" r:id="rId6"/>
  </sheets>
  <definedNames>
    <definedName name="_xlnm._FilterDatabase" localSheetId="4" hidden="1">'Հավելված 5 աղյուսակներ 1,2'!$A$1:$A$65</definedName>
    <definedName name="_xlnm.Print_Area" localSheetId="0">'Հավելված 1'!$A$1:$E$26</definedName>
    <definedName name="_xlnm.Print_Area" localSheetId="2">'Հավելված 3'!$A$1:$H$37</definedName>
    <definedName name="_xlnm.Print_Area" localSheetId="3">'Հավելված 4'!$A$1:$E$12</definedName>
    <definedName name="_xlnm.Print_Area" localSheetId="4">'Հավելված 5 աղյուսակներ 1,2'!$A$1:$D$65</definedName>
    <definedName name="_xlnm.Print_Titles" localSheetId="2">'Հավելված 3'!$5:$6</definedName>
  </definedNames>
  <calcPr calcId="162913"/>
</workbook>
</file>

<file path=xl/calcChain.xml><?xml version="1.0" encoding="utf-8"?>
<calcChain xmlns="http://schemas.openxmlformats.org/spreadsheetml/2006/main">
  <c r="G15" i="23" l="1"/>
  <c r="G14" i="23" s="1"/>
  <c r="G11" i="23"/>
  <c r="G10" i="23" s="1"/>
  <c r="G17" i="23" l="1"/>
  <c r="G16" i="23" s="1"/>
  <c r="G13" i="23" s="1"/>
  <c r="G9" i="23" l="1"/>
  <c r="G8" i="23" s="1"/>
  <c r="H12" i="28"/>
  <c r="H37" i="5"/>
  <c r="G37" i="5"/>
  <c r="D15" i="24" l="1"/>
  <c r="E15" i="24"/>
  <c r="G25" i="5"/>
  <c r="G24" i="5" s="1"/>
  <c r="H25" i="5"/>
  <c r="H24" i="5" s="1"/>
  <c r="G36" i="5" l="1"/>
  <c r="G34" i="5"/>
  <c r="H34" i="5"/>
  <c r="F8" i="28"/>
  <c r="E10" i="28"/>
  <c r="E8" i="28" s="1"/>
  <c r="F10" i="28"/>
  <c r="G10" i="28"/>
  <c r="G8" i="28" s="1"/>
  <c r="G33" i="5" l="1"/>
  <c r="G32" i="5" s="1"/>
  <c r="H36" i="5"/>
  <c r="H33" i="5" s="1"/>
  <c r="H32" i="5" s="1"/>
  <c r="H10" i="28"/>
  <c r="H8" i="28" s="1"/>
  <c r="D12" i="28" l="1"/>
  <c r="D10" i="28" s="1"/>
  <c r="D8" i="28" s="1"/>
  <c r="G31" i="5"/>
  <c r="G29" i="5" s="1"/>
  <c r="G27" i="5" s="1"/>
  <c r="H31" i="5"/>
  <c r="H29" i="5" s="1"/>
  <c r="H27" i="5" s="1"/>
  <c r="G23" i="5"/>
  <c r="G22" i="5" s="1"/>
  <c r="G20" i="5" s="1"/>
  <c r="G18" i="5" s="1"/>
  <c r="G16" i="5" s="1"/>
  <c r="G15" i="5" s="1"/>
  <c r="D32" i="7" l="1"/>
  <c r="E12" i="26"/>
  <c r="E10" i="26" s="1"/>
  <c r="E8" i="26" s="1"/>
  <c r="E6" i="26" s="1"/>
  <c r="E21" i="24"/>
  <c r="E8" i="24" s="1"/>
  <c r="D65" i="7"/>
  <c r="C32" i="7"/>
  <c r="D12" i="26"/>
  <c r="D10" i="26" s="1"/>
  <c r="D8" i="26" s="1"/>
  <c r="D6" i="26" s="1"/>
  <c r="D21" i="24"/>
  <c r="D8" i="24" s="1"/>
  <c r="C65" i="7"/>
  <c r="C21" i="7"/>
  <c r="G13" i="5"/>
  <c r="G11" i="5" s="1"/>
  <c r="G9" i="5" s="1"/>
  <c r="G7" i="5" s="1"/>
  <c r="C54" i="7"/>
  <c r="H23" i="5"/>
  <c r="H22" i="5" s="1"/>
  <c r="H20" i="5" s="1"/>
  <c r="H18" i="5" s="1"/>
  <c r="D54" i="7" l="1"/>
  <c r="D21" i="7"/>
  <c r="H16" i="5"/>
  <c r="H15" i="5" s="1"/>
  <c r="H13" i="5" s="1"/>
  <c r="H11" i="5" s="1"/>
  <c r="H9" i="5" s="1"/>
  <c r="H7" i="5" s="1"/>
  <c r="E7" i="24" l="1"/>
  <c r="E6" i="24" s="1"/>
  <c r="D7" i="24" l="1"/>
  <c r="D6" i="24" s="1"/>
</calcChain>
</file>

<file path=xl/sharedStrings.xml><?xml version="1.0" encoding="utf-8"?>
<sst xmlns="http://schemas.openxmlformats.org/spreadsheetml/2006/main" count="238" uniqueCount="145">
  <si>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</si>
  <si>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</si>
  <si>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</si>
  <si>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</si>
  <si>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</si>
  <si>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</si>
  <si>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</si>
  <si>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</si>
  <si>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</si>
  <si>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</si>
  <si>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</si>
  <si>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</si>
  <si>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</si>
  <si>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</si>
  <si>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</si>
  <si>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</si>
  <si>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</si>
  <si>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</si>
  <si>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</si>
  <si>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</si>
  <si>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</si>
  <si>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</si>
  <si>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</si>
  <si>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</si>
  <si>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</si>
  <si>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</si>
  <si>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</si>
  <si>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 N 2</t>
  </si>
  <si>
    <t xml:space="preserve"> Ծառայությունների մատուցում 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</si>
  <si>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</si>
  <si>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</si>
  <si>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</si>
  <si>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</si>
  <si>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</si>
  <si>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</si>
  <si>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</si>
  <si>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</si>
  <si>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</si>
  <si>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</si>
  <si>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</si>
  <si>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</si>
  <si>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</si>
  <si>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</si>
  <si>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</si>
  <si>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</si>
  <si>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</si>
  <si>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</si>
  <si>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</si>
  <si>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</si>
  <si>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</si>
  <si>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</si>
  <si>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</si>
  <si>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ՀԻՄՆԱԿԱՆ ՄԻՋՈՑՆԵՐ</t>
  </si>
  <si>
    <t>այդ թվում`</t>
  </si>
  <si>
    <t>այդ թվում՝ բյուջետային ծախսերի տնտեսագիտական դասակարգման հոդվածներ</t>
  </si>
  <si>
    <t>այդ թվում` ըստ կատարողների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</si>
  <si>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</si>
  <si>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</si>
  <si>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</si>
  <si>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</si>
  <si>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</si>
  <si>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</si>
  <si>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</si>
  <si>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</si>
  <si>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>Հավելված N 5</t>
  </si>
  <si>
    <t>Ինն ամիս</t>
  </si>
  <si>
    <t xml:space="preserve"> Միջոցառման անվանումը`</t>
  </si>
  <si>
    <t>ՄԱՍ 1. ՊԵՏԱԿԱՆ ՄԱՐՄՆԻ ԳԾՈՎ ԱՐԴՅՈՒՆՔԱՅԻՆ (ԿԱՏԱՐՈՂԱԿԱՆ) ՑՈՒՑԱՆԻՇՆԵՐԸ</t>
  </si>
  <si>
    <t xml:space="preserve"> 1023 </t>
  </si>
  <si>
    <t xml:space="preserve"> ԸՆԹԱՑԻԿ ԾԱԽՍԵՐ</t>
  </si>
  <si>
    <t xml:space="preserve"> Ծառայությունների մատուցում</t>
  </si>
  <si>
    <t xml:space="preserve"> այդ թվում` ըստ կատարողների</t>
  </si>
  <si>
    <t>Հավելված N 4</t>
  </si>
  <si>
    <t xml:space="preserve"> 11001</t>
  </si>
  <si>
    <t xml:space="preserve"> Հարկային և մաքսային ծառայություններ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</si>
  <si>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</si>
  <si>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ԾԱՌԱՅՈՒԹՅՈՒՆՆԵՐԻ  ԵՎ   ԱՊՐԱՆՔՆԵՐԻ  ՁԵՌՔԲԵՐՈՒՄ</t>
  </si>
  <si>
    <t xml:space="preserve"> ՀՀ պետական եկամուտների կոմիտեի տեխնիկական հագեցվածության բարելավում</t>
  </si>
  <si>
    <t xml:space="preserve"> 31001</t>
  </si>
  <si>
    <t xml:space="preserve"> ՈՉ ՖԻՆԱՆՍԱԿԱՆ ԱԿՏԻՎՆԵՐԻ ԳԾՈՎ ԾԱԽՍԵՐ</t>
  </si>
  <si>
    <t xml:space="preserve"> ՄԵՔԵՆԱՆԵՐ  ԵՎ  ՍԱՐՔԱՎՈՐՈՒՄՆԵՐ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</si>
  <si>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</si>
  <si>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</si>
  <si>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</si>
  <si>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</si>
  <si>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</si>
  <si>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</si>
  <si>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</si>
  <si>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</si>
  <si>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 xml:space="preserve">ՀՀ պետական եկամուտների կոմիտեի տեխնիկական հագեցվածության բարելավում 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</si>
  <si>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</si>
  <si>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</si>
  <si>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</si>
  <si>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 xml:space="preserve"> ԱՅԼ ՀԻՄՆԱԿԱՆ ՄԻՋՈՑՆԵՐ</t>
  </si>
  <si>
    <t xml:space="preserve"> - Ոչ նյութական հիմնական միջոցներ</t>
  </si>
  <si>
    <t xml:space="preserve"> Հարկային և մաքսային ծառայություններ 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</si>
  <si>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</si>
  <si>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 xml:space="preserve"> Ծառայությունը մատուցող կազմակերպության անվանումը </t>
  </si>
  <si>
    <t xml:space="preserve"> 31001 </t>
  </si>
  <si>
    <t xml:space="preserve"> ՀՀ պետական եկամուտների կոմիտեի տեխնիկական հագեցվածության բարելավում </t>
  </si>
  <si>
    <t>Ցուցանիշների փոփոխությունը (ավելացումները նշված են դրական նշաններով)</t>
  </si>
  <si>
    <t>Ցուցանիշների փոփոխությունը (ավելացումները նշված են դրական նշանով, իսկ նվազեցումները՝ փակագծերում)</t>
  </si>
  <si>
    <t>Հավելված N 6</t>
  </si>
  <si>
    <t>Էլեկտրոնային հաշվառման համակարգերի ներդրում, հատ</t>
  </si>
  <si>
    <t xml:space="preserve">«ՀԱՅԱՍՏԱՆԻ ՀԱՆՐԱՊԵՏՈՒԹՅԱՆ 2021 ԹՎԱԿԱՆԻ ՊԵՏԱԿԱՆ ԲՅՈՒՋԵԻ ՄԱՍԻՆ» ՀԱՅԱՍՏԱՆԻ ՀԱՆՐԱՊԵՏՈՒԹՅԱՆ ՕՐԵՆՔԻ N 1 ՀԱՎԵԼՎԱԾԻ N 2 ԱՂՅՈՒՍԱԿՈՒՄ ՎԵՐԱԲԱՇԽՈՒՄ ԵՎ ՀԱՅԱՍՏԱՆԻ ՀԱՆՐԱՊԵՏՈՒԹՅԱՆ ԿԱՌԱՎԱՐՈՒԹՅԱՆ 2020 ԹՎԱԿԱՆԻ ԴԵԿՏԵՄԲԵՐԻ 30-Ի N 2215-Ն ՈՐՈՇՄԱՆ N 5 ՀԱՎԵԼՎԱԾԻ N 1 ԱՂՅՈՒՍԱԿՈՒՄ ԿԱՏԱՐՎՈՂ ՓՈՓՈԽՈՒԹՅՈՒՆՆԵՐԸ  </t>
  </si>
  <si>
    <t xml:space="preserve">«ՀԱՅԱՍՏԱՆԻ ՀԱՆՐԱՊԵՏՈՒԹՅԱՆ 2021 ԹՎԱԿԱՆԻ ՊԵՏԱԿԱՆ ԲՅՈՒՋԵԻ ՄԱՍԻՆ» ՀԱՅԱՍՏԱՆԻ ՀԱՆՐԱՊԵՏՈՒԹՅԱՆ ՕՐԵՆՔԻ N 1 ՀԱՎԵԼՎԱԾԻ N 3 ԱՂՅՈՒՍԱԿՈՒՄ ԿԱՏԱՐՎՈՂ ՓՈՓՈԽՈՒԹՅՈՒՆՆԵՐԸ </t>
  </si>
  <si>
    <t xml:space="preserve"> ՀԱՅԱՍՏԱՆԻ ՀԱՆՐԱՊԵՏՈՒԹՅԱՆ ԿԱՌԱՎԱՐՈՒԹՅԱՆ 2020 ԹՎԱԿԱՆԻ ԴԵԿՏԵՄԲԵՐԻ 30-Ի N 2215-Ն ՈՐՈՇՄԱՆ NN 3 ԵՎ 4 ՀԱՎԵԼՎԱԾՆԵՐԻ ԱՂՅՈՒՍԱԿՆԵՐՈՒՄ ԿԱՏԱՐՎՈՂ ՓՈՓՈԽՈՒԹՅՈՒՆՆԵՐԸ </t>
  </si>
  <si>
    <t>ՀԱՅԱՍՏԱՆԻ ՀԱՆՐԱՊԵՏՈՒԹՅԱՆ ԿԱՌԱՎԱՐՈՒԹՅԱՆ 2020 ԹՎԱԿԱՆԻ ԴԵԿՏԵՄԲԵՐԻ 30-Ի N 2215-Ն ՈՐՈՇՄԱՆ N 5 ՀԱՎԵԼՎԱԾԻ N 2 ԱՂՅՈՒՍԱԿՈՒՄ ԿԱՏԱՐՎՈՂ ՓՈՓՈԽՈՒԹՅՈՒՆՆԵՐԸ</t>
  </si>
  <si>
    <t xml:space="preserve">ՀԱՅԱՍՏԱՆԻ ՀԱՆՐԱՊԵՏՈՒԹՅԱՆ ԿԱՌԱՎԱՐՈՒԹՅԱՆ 2020 ԹՎԱԿԱՆԻ ԴԵԿՏԵՄԲԵՐԻ 30-Ի N 2215-Ն ՈՐՈՇՄԱՆ N 9 
ՀԱՎԵԼՎԱԾԻ  N 9.26 ԱՂՅՈՒՍԱԿՈՒՄ ԿԱՏԱՐՎՈՂ ՓՈՓՈԽՈՒԹՅՈՒՆՆԵՐԸ  </t>
  </si>
  <si>
    <t>ՀԱՅԱՍՏԱՆԻ ՀԱՆՐԱՊԵՏՈՒԹՅԱՆ ԿԱՌԱՎԱՐՈՒԹՅԱՆ 2020 ԹՎԱԿԱՆԻ ԴԵԿՏԵՄԲԵՐԻ 30-Ի N 2215-Ն ՈՐՈՇՄԱՆ  N 9.1
ՀԱՎԵԼՎԱԾԻ  N 9.1.28 ԱՂՅՈՒՍԱԿՈՒՄ ԿԱՏԱՐՎՈՂ ՓՈՓՈԽՈՒԹՅՈՒՆՆԵՐԸ</t>
  </si>
  <si>
    <t xml:space="preserve">ՀԱՅԱՍՏԱՆԻ ՀԱՆՐԱՊԵՏՈՒԹՅԱՆ ԿԱՌԱՎԱՐՈՒԹՅԱՆ 2020 ԹՎԱԿԱՆԻ ԴԵԿՏԵՄԲԵՐԻ 30-Ի N 2215-Ն ՈՐՈՇՄԱՆ N 10  ՀԱՎԵԼՎԱԾԻ ԱՂՅՈՒՍԱԿՈՒՄ ԿԱՏԱՐՎՈՂ ՓՈՓՈԽՈՒԹՅՈՒՆՆԵՐԸ </t>
  </si>
  <si>
    <t xml:space="preserve"> - Համակարգչային ծառայություններ</t>
  </si>
  <si>
    <t xml:space="preserve"> Պայմանագրային այլ ծառայությունների ձեռքբերում</t>
  </si>
  <si>
    <t xml:space="preserve"> - Վարչական սարքավորումներ</t>
  </si>
  <si>
    <t xml:space="preserve"> Այլ սարքավորումների քանակ, հատ </t>
  </si>
  <si>
    <t>Ցուցանիշների փոփոխությունը
 (նվազեցումները նշված են փակագծերում)</t>
  </si>
  <si>
    <t>հազ. դրամ</t>
  </si>
  <si>
    <t xml:space="preserve">Այլ սարքավորումների քանակ, հատ 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</si>
  <si>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</si>
  <si>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</si>
  <si>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</si>
  <si>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</si>
  <si>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</si>
  <si>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</si>
  <si>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</si>
  <si>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</si>
  <si>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</si>
  <si>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</si>
  <si>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</si>
  <si>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</si>
  <si>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1023 11001</t>
  </si>
  <si>
    <t>ՄԱՍ III. ԾԱՌԱՅՈՒԹՅՈՒՆՆԵՐ</t>
  </si>
  <si>
    <t xml:space="preserve">72711200-501 </t>
  </si>
  <si>
    <t>տեխնիկական ենթակառուցվածքի արդիականացման, գործող ենթակառուցվածքի հետ ինտեգրման ― ներդրման ծառայություններ</t>
  </si>
  <si>
    <t>ԲՄ</t>
  </si>
  <si>
    <t>դրամ</t>
  </si>
  <si>
    <t>1023 31001</t>
  </si>
  <si>
    <t>ՄԱՍ I. ԱՊՐԱՆՔՆԵՐ</t>
  </si>
  <si>
    <t>48821100-502</t>
  </si>
  <si>
    <t xml:space="preserve">  ցանցային սերվերներ</t>
  </si>
  <si>
    <t>էԱՃ</t>
  </si>
  <si>
    <t>72261110-10</t>
  </si>
  <si>
    <t xml:space="preserve"> ծրագրային ապահովման մշակման ծառայություններ</t>
  </si>
  <si>
    <t>Ցուցանիշների փոփոխությունը (ավելացումները նշված են դրական նշաններով, իսկ նվազեցումները՝ փակագծերում)</t>
  </si>
  <si>
    <t>հավաքածու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</si>
</sst>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_-* #,##0.0\ _ _-;\-* #,##0.0\ _ _-;_-* &quot;-&quot;??\ _ _-;_-@_-"/>
    <numFmt numFmtId="169" formatCode="##,##0.0;\(##,##0.0\);\-"/>
    <numFmt numFmtId="170" formatCode="_(* #,##0.0_);_(* \(#,##0.0\);_(* &quot;-&quot;?_);_(@_)"/>
    <numFmt numFmtId="171" formatCode="#,##0.0_);\(#,##0.0\)"/>
    <numFmt numFmtId="172" formatCode="_-* #,##0.00\ _դ_ր_._-;\-* #,##0.00\ _դ_ր_._-;_-* &quot;-&quot;??\ _դ_ր_._-;_-@_-"/>
    <numFmt numFmtId="173" formatCode="_(* #,##0_);_(* \(#,##0\);_(* &quot;-&quot;??_);_(@_)"/>
  </numFmts>
  <fonts count="4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name val="GHEA Grapalat"/>
      <family val="3"/>
    </font>
    <font>
      <b/>
      <u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b/>
      <u/>
      <sz val="12"/>
      <color theme="1"/>
      <name val="GHEA Grapalat"/>
      <family val="3"/>
    </font>
    <font>
      <sz val="12"/>
      <color rgb="FF000000"/>
      <name val="Times New Roman"/>
      <family val="1"/>
    </font>
    <font>
      <sz val="12"/>
      <color rgb="FFFF0000"/>
      <name val="GHEA Grapalat"/>
      <family val="3"/>
    </font>
    <font>
      <sz val="12"/>
      <color rgb="FF333333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4">
    <xf numFmtId="0" fontId="0" fillId="0" borderId="0"/>
    <xf numFmtId="0" fontId="3" fillId="0" borderId="0"/>
    <xf numFmtId="164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169" fontId="10" fillId="0" borderId="0" applyFill="0" applyBorder="0" applyProtection="0">
      <alignment horizontal="right" vertical="top"/>
    </xf>
    <xf numFmtId="0" fontId="2" fillId="0" borderId="0"/>
    <xf numFmtId="164" fontId="2" fillId="0" borderId="0" applyFont="0" applyFill="0" applyBorder="0" applyAlignment="0" applyProtection="0"/>
    <xf numFmtId="0" fontId="10" fillId="0" borderId="0">
      <alignment horizontal="left" vertical="top" wrapText="1"/>
    </xf>
    <xf numFmtId="0" fontId="4" fillId="0" borderId="0"/>
    <xf numFmtId="0" fontId="4" fillId="0" borderId="0"/>
    <xf numFmtId="164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13" fillId="0" borderId="0"/>
    <xf numFmtId="0" fontId="4" fillId="0" borderId="0"/>
    <xf numFmtId="0" fontId="14" fillId="3" borderId="0" applyNumberFormat="0" applyBorder="0" applyAlignment="0" applyProtection="0"/>
    <xf numFmtId="0" fontId="12" fillId="0" borderId="0"/>
    <xf numFmtId="0" fontId="3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4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10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5" borderId="0" applyNumberFormat="0" applyBorder="0" applyAlignment="0" applyProtection="0"/>
    <xf numFmtId="0" fontId="17" fillId="22" borderId="6" applyNumberFormat="0" applyAlignment="0" applyProtection="0"/>
    <xf numFmtId="0" fontId="18" fillId="23" borderId="7" applyNumberFormat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6" applyNumberFormat="0" applyAlignment="0" applyProtection="0"/>
    <xf numFmtId="0" fontId="25" fillId="0" borderId="11" applyNumberFormat="0" applyFill="0" applyAlignment="0" applyProtection="0"/>
    <xf numFmtId="0" fontId="26" fillId="24" borderId="0" applyNumberFormat="0" applyBorder="0" applyAlignment="0" applyProtection="0"/>
    <xf numFmtId="1" fontId="32" fillId="0" borderId="0"/>
    <xf numFmtId="1" fontId="32" fillId="0" borderId="0"/>
    <xf numFmtId="1" fontId="32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27" fillId="22" borderId="13" applyNumberFormat="0" applyAlignment="0" applyProtection="0"/>
    <xf numFmtId="0" fontId="31" fillId="0" borderId="0"/>
    <xf numFmtId="0" fontId="31" fillId="0" borderId="0"/>
    <xf numFmtId="0" fontId="31" fillId="0" borderId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13" fillId="0" borderId="0"/>
    <xf numFmtId="1" fontId="32" fillId="0" borderId="0"/>
    <xf numFmtId="0" fontId="3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4" fillId="0" borderId="0"/>
    <xf numFmtId="0" fontId="12" fillId="0" borderId="0"/>
  </cellStyleXfs>
  <cellXfs count="171">
    <xf numFmtId="0" fontId="0" fillId="0" borderId="0" xfId="0" applyFill="1" applyBorder="1" applyAlignment="1">
      <alignment horizontal="left" vertical="top"/>
    </xf>
    <xf numFmtId="0" fontId="7" fillId="0" borderId="0" xfId="0" applyFont="1"/>
    <xf numFmtId="0" fontId="6" fillId="0" borderId="0" xfId="0" applyFont="1" applyFill="1" applyAlignment="1">
      <alignment wrapText="1"/>
    </xf>
    <xf numFmtId="0" fontId="6" fillId="0" borderId="0" xfId="0" applyFont="1"/>
    <xf numFmtId="0" fontId="7" fillId="2" borderId="0" xfId="0" applyFont="1" applyFill="1"/>
    <xf numFmtId="167" fontId="7" fillId="0" borderId="0" xfId="0" applyNumberFormat="1" applyFont="1"/>
    <xf numFmtId="170" fontId="7" fillId="0" borderId="0" xfId="0" applyNumberFormat="1" applyFont="1"/>
    <xf numFmtId="0" fontId="8" fillId="2" borderId="0" xfId="0" applyFont="1" applyFill="1" applyBorder="1" applyAlignment="1">
      <alignment horizontal="left"/>
    </xf>
    <xf numFmtId="0" fontId="7" fillId="0" borderId="0" xfId="0" applyFont="1" applyFill="1" applyAlignment="1">
      <alignment horizontal="center" wrapText="1"/>
    </xf>
    <xf numFmtId="171" fontId="33" fillId="0" borderId="0" xfId="0" applyNumberFormat="1" applyFont="1" applyFill="1" applyAlignment="1">
      <alignment vertical="center" wrapText="1"/>
    </xf>
    <xf numFmtId="0" fontId="33" fillId="0" borderId="17" xfId="0" applyFont="1" applyBorder="1" applyAlignment="1">
      <alignment horizontal="left" vertical="center" wrapText="1"/>
    </xf>
    <xf numFmtId="0" fontId="33" fillId="0" borderId="17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167" fontId="8" fillId="0" borderId="0" xfId="3" applyNumberFormat="1" applyFont="1" applyAlignment="1">
      <alignment horizontal="right" vertical="center"/>
    </xf>
    <xf numFmtId="0" fontId="7" fillId="0" borderId="0" xfId="0" applyFont="1" applyFill="1" applyAlignment="1"/>
    <xf numFmtId="0" fontId="7" fillId="0" borderId="0" xfId="0" applyFont="1" applyBorder="1"/>
    <xf numFmtId="167" fontId="6" fillId="0" borderId="0" xfId="0" applyNumberFormat="1" applyFont="1" applyFill="1" applyAlignment="1">
      <alignment horizontal="center" wrapText="1"/>
    </xf>
    <xf numFmtId="0" fontId="7" fillId="0" borderId="17" xfId="0" applyFont="1" applyBorder="1" applyAlignment="1">
      <alignment horizontal="center" vertical="center"/>
    </xf>
    <xf numFmtId="167" fontId="7" fillId="0" borderId="17" xfId="0" applyNumberFormat="1" applyFont="1" applyBorder="1" applyAlignment="1">
      <alignment horizontal="center" vertical="center" wrapText="1"/>
    </xf>
    <xf numFmtId="1" fontId="35" fillId="0" borderId="17" xfId="0" applyNumberFormat="1" applyFont="1" applyFill="1" applyBorder="1" applyAlignment="1">
      <alignment vertical="top" shrinkToFit="1"/>
    </xf>
    <xf numFmtId="0" fontId="6" fillId="0" borderId="17" xfId="0" applyFont="1" applyBorder="1" applyAlignment="1">
      <alignment vertical="center"/>
    </xf>
    <xf numFmtId="0" fontId="6" fillId="0" borderId="17" xfId="0" applyFont="1" applyBorder="1" applyAlignment="1">
      <alignment horizontal="center" vertical="center" wrapText="1"/>
    </xf>
    <xf numFmtId="167" fontId="36" fillId="0" borderId="17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vertical="top" wrapText="1"/>
    </xf>
    <xf numFmtId="167" fontId="37" fillId="2" borderId="17" xfId="0" applyNumberFormat="1" applyFont="1" applyFill="1" applyBorder="1" applyAlignment="1">
      <alignment vertical="center"/>
    </xf>
    <xf numFmtId="0" fontId="33" fillId="0" borderId="17" xfId="0" applyFont="1" applyFill="1" applyBorder="1" applyAlignment="1">
      <alignment horizontal="left" vertical="top" wrapText="1"/>
    </xf>
    <xf numFmtId="0" fontId="7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vertical="center" wrapText="1"/>
    </xf>
    <xf numFmtId="1" fontId="38" fillId="0" borderId="17" xfId="0" applyNumberFormat="1" applyFont="1" applyFill="1" applyBorder="1" applyAlignment="1">
      <alignment horizontal="left" vertical="top" shrinkToFit="1"/>
    </xf>
    <xf numFmtId="0" fontId="38" fillId="0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vertical="center" wrapText="1"/>
    </xf>
    <xf numFmtId="0" fontId="38" fillId="0" borderId="17" xfId="0" applyFont="1" applyBorder="1" applyAlignment="1">
      <alignment horizontal="left" vertical="top" wrapText="1"/>
    </xf>
    <xf numFmtId="171" fontId="8" fillId="0" borderId="0" xfId="0" applyNumberFormat="1" applyFont="1" applyFill="1" applyAlignment="1">
      <alignment vertical="center" wrapText="1"/>
    </xf>
    <xf numFmtId="49" fontId="8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171" fontId="8" fillId="0" borderId="0" xfId="0" applyNumberFormat="1" applyFont="1" applyFill="1" applyAlignment="1">
      <alignment horizontal="center" vertical="center" wrapText="1"/>
    </xf>
    <xf numFmtId="171" fontId="33" fillId="0" borderId="0" xfId="0" applyNumberFormat="1" applyFont="1" applyFill="1" applyBorder="1" applyAlignment="1">
      <alignment horizontal="right" vertical="center" wrapText="1"/>
    </xf>
    <xf numFmtId="166" fontId="33" fillId="0" borderId="0" xfId="92" applyNumberFormat="1" applyFont="1" applyFill="1" applyBorder="1" applyAlignment="1">
      <alignment horizontal="right" vertical="center"/>
    </xf>
    <xf numFmtId="49" fontId="37" fillId="0" borderId="17" xfId="0" applyNumberFormat="1" applyFont="1" applyFill="1" applyBorder="1" applyAlignment="1">
      <alignment horizontal="center" vertical="center" textRotation="90" wrapText="1"/>
    </xf>
    <xf numFmtId="49" fontId="36" fillId="0" borderId="17" xfId="0" applyNumberFormat="1" applyFont="1" applyFill="1" applyBorder="1" applyAlignment="1">
      <alignment horizontal="center" vertical="center" textRotation="90" wrapText="1"/>
    </xf>
    <xf numFmtId="0" fontId="36" fillId="0" borderId="4" xfId="0" applyNumberFormat="1" applyFont="1" applyFill="1" applyBorder="1" applyAlignment="1">
      <alignment horizontal="center" vertical="center" wrapText="1"/>
    </xf>
    <xf numFmtId="167" fontId="6" fillId="0" borderId="17" xfId="0" applyNumberFormat="1" applyFont="1" applyFill="1" applyBorder="1" applyAlignment="1">
      <alignment horizontal="center" vertical="center" wrapText="1"/>
    </xf>
    <xf numFmtId="0" fontId="37" fillId="0" borderId="4" xfId="0" applyNumberFormat="1" applyFont="1" applyFill="1" applyBorder="1" applyAlignment="1">
      <alignment horizontal="center" vertical="center" wrapText="1"/>
    </xf>
    <xf numFmtId="167" fontId="7" fillId="0" borderId="17" xfId="0" applyNumberFormat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39" fillId="0" borderId="17" xfId="0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 wrapText="1"/>
    </xf>
    <xf numFmtId="167" fontId="33" fillId="0" borderId="17" xfId="0" applyNumberFormat="1" applyFont="1" applyFill="1" applyBorder="1" applyAlignment="1">
      <alignment horizontal="center" vertical="center" wrapText="1"/>
    </xf>
    <xf numFmtId="171" fontId="33" fillId="0" borderId="17" xfId="0" applyNumberFormat="1" applyFont="1" applyFill="1" applyBorder="1" applyAlignment="1">
      <alignment horizontal="center" vertical="center" wrapText="1"/>
    </xf>
    <xf numFmtId="0" fontId="33" fillId="2" borderId="17" xfId="0" applyFont="1" applyFill="1" applyBorder="1" applyAlignment="1">
      <alignment vertical="center" wrapText="1"/>
    </xf>
    <xf numFmtId="0" fontId="33" fillId="2" borderId="17" xfId="0" applyFont="1" applyFill="1" applyBorder="1" applyAlignment="1">
      <alignment horizontal="center" vertical="center" wrapText="1"/>
    </xf>
    <xf numFmtId="167" fontId="33" fillId="2" borderId="17" xfId="0" applyNumberFormat="1" applyFont="1" applyFill="1" applyBorder="1" applyAlignment="1">
      <alignment horizontal="center" vertical="center" wrapText="1"/>
    </xf>
    <xf numFmtId="164" fontId="7" fillId="0" borderId="0" xfId="0" applyNumberFormat="1" applyFont="1"/>
    <xf numFmtId="0" fontId="38" fillId="0" borderId="0" xfId="0" applyFont="1" applyFill="1" applyBorder="1" applyAlignment="1">
      <alignment horizontal="left" vertical="top"/>
    </xf>
    <xf numFmtId="0" fontId="38" fillId="2" borderId="0" xfId="0" applyFont="1" applyFill="1" applyBorder="1" applyAlignment="1">
      <alignment horizontal="left" vertical="top"/>
    </xf>
    <xf numFmtId="0" fontId="33" fillId="2" borderId="17" xfId="0" applyFont="1" applyFill="1" applyBorder="1" applyAlignment="1">
      <alignment horizontal="center" vertical="center" textRotation="90" wrapText="1"/>
    </xf>
    <xf numFmtId="0" fontId="7" fillId="2" borderId="17" xfId="0" applyFont="1" applyFill="1" applyBorder="1" applyAlignment="1">
      <alignment horizontal="center" vertical="center" wrapText="1"/>
    </xf>
    <xf numFmtId="0" fontId="33" fillId="2" borderId="17" xfId="0" applyFont="1" applyFill="1" applyBorder="1" applyAlignment="1">
      <alignment horizontal="left" vertical="top" wrapText="1"/>
    </xf>
    <xf numFmtId="0" fontId="33" fillId="2" borderId="17" xfId="0" applyFont="1" applyFill="1" applyBorder="1" applyAlignment="1">
      <alignment horizontal="center" vertical="top" wrapText="1"/>
    </xf>
    <xf numFmtId="0" fontId="38" fillId="2" borderId="17" xfId="0" applyFont="1" applyFill="1" applyBorder="1" applyAlignment="1">
      <alignment horizontal="left" vertical="top" wrapText="1"/>
    </xf>
    <xf numFmtId="167" fontId="38" fillId="2" borderId="17" xfId="0" applyNumberFormat="1" applyFont="1" applyFill="1" applyBorder="1" applyAlignment="1">
      <alignment horizontal="center" vertical="center" wrapText="1"/>
    </xf>
    <xf numFmtId="0" fontId="38" fillId="2" borderId="17" xfId="0" applyFont="1" applyFill="1" applyBorder="1" applyAlignment="1">
      <alignment horizontal="left" vertical="center" wrapText="1"/>
    </xf>
    <xf numFmtId="167" fontId="37" fillId="2" borderId="17" xfId="0" applyNumberFormat="1" applyFont="1" applyFill="1" applyBorder="1" applyAlignment="1">
      <alignment horizontal="center" vertical="center"/>
    </xf>
    <xf numFmtId="0" fontId="33" fillId="2" borderId="17" xfId="0" applyFont="1" applyFill="1" applyBorder="1" applyAlignment="1">
      <alignment horizontal="left" vertical="center" wrapText="1"/>
    </xf>
    <xf numFmtId="170" fontId="38" fillId="0" borderId="0" xfId="0" applyNumberFormat="1" applyFont="1" applyFill="1" applyBorder="1" applyAlignment="1">
      <alignment horizontal="left" vertical="top"/>
    </xf>
    <xf numFmtId="166" fontId="41" fillId="2" borderId="17" xfId="0" applyNumberFormat="1" applyFont="1" applyFill="1" applyBorder="1" applyAlignment="1">
      <alignment horizontal="center" vertical="center" shrinkToFit="1"/>
    </xf>
    <xf numFmtId="0" fontId="40" fillId="2" borderId="17" xfId="0" applyFont="1" applyFill="1" applyBorder="1" applyAlignment="1">
      <alignment horizontal="left" vertical="top" wrapText="1"/>
    </xf>
    <xf numFmtId="0" fontId="7" fillId="0" borderId="17" xfId="0" applyFont="1" applyBorder="1" applyAlignment="1">
      <alignment vertical="center"/>
    </xf>
    <xf numFmtId="0" fontId="7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horizontal="center" vertical="center" wrapText="1"/>
    </xf>
    <xf numFmtId="167" fontId="8" fillId="2" borderId="19" xfId="0" applyNumberFormat="1" applyFont="1" applyFill="1" applyBorder="1" applyAlignment="1">
      <alignment horizontal="center" vertical="center" wrapText="1"/>
    </xf>
    <xf numFmtId="167" fontId="8" fillId="2" borderId="0" xfId="3" applyNumberFormat="1" applyFont="1" applyFill="1" applyAlignment="1">
      <alignment horizontal="right" vertical="center"/>
    </xf>
    <xf numFmtId="0" fontId="6" fillId="2" borderId="1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33" fillId="2" borderId="2" xfId="0" applyFont="1" applyFill="1" applyBorder="1" applyAlignment="1">
      <alignment horizontal="left" vertical="top" wrapText="1"/>
    </xf>
    <xf numFmtId="0" fontId="33" fillId="2" borderId="0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justify"/>
    </xf>
    <xf numFmtId="0" fontId="8" fillId="2" borderId="0" xfId="0" applyFont="1" applyFill="1" applyBorder="1" applyAlignment="1">
      <alignment vertical="top" wrapText="1"/>
    </xf>
    <xf numFmtId="0" fontId="33" fillId="2" borderId="0" xfId="0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vertical="top" wrapText="1"/>
    </xf>
    <xf numFmtId="0" fontId="7" fillId="2" borderId="17" xfId="0" applyFont="1" applyFill="1" applyBorder="1" applyAlignment="1">
      <alignment horizontal="left" vertical="top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top"/>
    </xf>
    <xf numFmtId="172" fontId="7" fillId="0" borderId="0" xfId="0" applyNumberFormat="1" applyFont="1"/>
    <xf numFmtId="0" fontId="7" fillId="2" borderId="0" xfId="0" applyFont="1" applyFill="1" applyBorder="1" applyAlignment="1">
      <alignment horizontal="left" vertical="top" wrapText="1"/>
    </xf>
    <xf numFmtId="168" fontId="7" fillId="2" borderId="0" xfId="3" applyNumberFormat="1" applyFont="1" applyFill="1" applyBorder="1"/>
    <xf numFmtId="0" fontId="7" fillId="2" borderId="17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top"/>
    </xf>
    <xf numFmtId="167" fontId="33" fillId="2" borderId="0" xfId="0" applyNumberFormat="1" applyFont="1" applyFill="1" applyBorder="1" applyAlignment="1">
      <alignment horizontal="center" vertical="center" wrapText="1"/>
    </xf>
    <xf numFmtId="170" fontId="7" fillId="2" borderId="0" xfId="0" applyNumberFormat="1" applyFont="1" applyFill="1"/>
    <xf numFmtId="0" fontId="33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center"/>
    </xf>
    <xf numFmtId="0" fontId="41" fillId="0" borderId="0" xfId="0" applyFont="1" applyFill="1" applyBorder="1" applyAlignment="1">
      <alignment horizontal="left" vertical="top"/>
    </xf>
    <xf numFmtId="0" fontId="33" fillId="0" borderId="0" xfId="0" applyFont="1" applyFill="1" applyBorder="1" applyAlignment="1">
      <alignment horizontal="left" vertical="center"/>
    </xf>
    <xf numFmtId="167" fontId="37" fillId="2" borderId="17" xfId="0" applyNumberFormat="1" applyFont="1" applyFill="1" applyBorder="1" applyAlignment="1">
      <alignment horizontal="center" vertical="center"/>
    </xf>
    <xf numFmtId="167" fontId="37" fillId="2" borderId="17" xfId="0" applyNumberFormat="1" applyFont="1" applyFill="1" applyBorder="1" applyAlignment="1">
      <alignment horizontal="center" vertical="center"/>
    </xf>
    <xf numFmtId="0" fontId="33" fillId="2" borderId="17" xfId="0" applyFont="1" applyFill="1" applyBorder="1" applyAlignment="1">
      <alignment horizontal="center" vertical="center" wrapText="1"/>
    </xf>
    <xf numFmtId="49" fontId="33" fillId="2" borderId="17" xfId="0" applyNumberFormat="1" applyFont="1" applyFill="1" applyBorder="1" applyAlignment="1">
      <alignment horizontal="left" vertical="center" wrapText="1"/>
    </xf>
    <xf numFmtId="0" fontId="40" fillId="0" borderId="17" xfId="0" applyFont="1" applyBorder="1" applyAlignment="1">
      <alignment horizontal="left" vertical="center" wrapText="1"/>
    </xf>
    <xf numFmtId="0" fontId="38" fillId="2" borderId="17" xfId="0" applyFont="1" applyFill="1" applyBorder="1" applyAlignment="1">
      <alignment horizontal="left" vertical="center"/>
    </xf>
    <xf numFmtId="0" fontId="38" fillId="2" borderId="17" xfId="0" applyFont="1" applyFill="1" applyBorder="1" applyAlignment="1">
      <alignment vertical="center" wrapText="1"/>
    </xf>
    <xf numFmtId="0" fontId="38" fillId="0" borderId="17" xfId="0" applyFont="1" applyFill="1" applyBorder="1" applyAlignment="1">
      <alignment horizontal="left" vertical="center"/>
    </xf>
    <xf numFmtId="0" fontId="7" fillId="0" borderId="17" xfId="0" applyFont="1" applyBorder="1" applyAlignment="1">
      <alignment vertical="center" wrapText="1"/>
    </xf>
    <xf numFmtId="0" fontId="6" fillId="2" borderId="17" xfId="0" applyFont="1" applyFill="1" applyBorder="1" applyAlignment="1">
      <alignment vertical="top" wrapText="1"/>
    </xf>
    <xf numFmtId="167" fontId="33" fillId="0" borderId="17" xfId="0" applyNumberFormat="1" applyFont="1" applyFill="1" applyBorder="1" applyAlignment="1">
      <alignment horizontal="right" wrapText="1"/>
    </xf>
    <xf numFmtId="0" fontId="33" fillId="0" borderId="17" xfId="0" applyFont="1" applyFill="1" applyBorder="1" applyAlignment="1">
      <alignment horizontal="center" vertical="center"/>
    </xf>
    <xf numFmtId="173" fontId="33" fillId="0" borderId="17" xfId="0" applyNumberFormat="1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/>
    </xf>
    <xf numFmtId="173" fontId="33" fillId="2" borderId="17" xfId="0" applyNumberFormat="1" applyFont="1" applyFill="1" applyBorder="1" applyAlignment="1">
      <alignment horizontal="center" vertical="center" wrapText="1"/>
    </xf>
    <xf numFmtId="0" fontId="38" fillId="0" borderId="17" xfId="0" applyFont="1" applyFill="1" applyBorder="1" applyAlignment="1">
      <alignment horizontal="center" vertical="top" wrapText="1"/>
    </xf>
    <xf numFmtId="167" fontId="37" fillId="2" borderId="19" xfId="0" applyNumberFormat="1" applyFont="1" applyFill="1" applyBorder="1" applyAlignment="1">
      <alignment horizontal="center" vertical="center"/>
    </xf>
    <xf numFmtId="167" fontId="37" fillId="2" borderId="3" xfId="0" applyNumberFormat="1" applyFont="1" applyFill="1" applyBorder="1" applyAlignment="1">
      <alignment horizontal="center" vertical="center"/>
    </xf>
    <xf numFmtId="167" fontId="37" fillId="2" borderId="4" xfId="0" applyNumberFormat="1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top" wrapText="1"/>
    </xf>
    <xf numFmtId="167" fontId="37" fillId="2" borderId="17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1" fontId="38" fillId="0" borderId="17" xfId="0" applyNumberFormat="1" applyFont="1" applyFill="1" applyBorder="1" applyAlignment="1">
      <alignment horizontal="center" vertical="top" shrinkToFit="1"/>
    </xf>
    <xf numFmtId="0" fontId="6" fillId="0" borderId="17" xfId="0" applyFont="1" applyBorder="1" applyAlignment="1">
      <alignment horizontal="center"/>
    </xf>
    <xf numFmtId="167" fontId="33" fillId="0" borderId="15" xfId="0" applyNumberFormat="1" applyFont="1" applyFill="1" applyBorder="1" applyAlignment="1">
      <alignment horizontal="center" vertical="center" wrapText="1"/>
    </xf>
    <xf numFmtId="167" fontId="33" fillId="0" borderId="16" xfId="0" applyNumberFormat="1" applyFont="1" applyFill="1" applyBorder="1" applyAlignment="1">
      <alignment horizontal="center" vertical="center" wrapText="1"/>
    </xf>
    <xf numFmtId="49" fontId="37" fillId="0" borderId="20" xfId="0" applyNumberFormat="1" applyFont="1" applyFill="1" applyBorder="1" applyAlignment="1">
      <alignment horizontal="center" vertical="center" wrapText="1"/>
    </xf>
    <xf numFmtId="49" fontId="37" fillId="0" borderId="21" xfId="0" applyNumberFormat="1" applyFont="1" applyFill="1" applyBorder="1" applyAlignment="1">
      <alignment horizontal="center" vertical="center" wrapText="1"/>
    </xf>
    <xf numFmtId="49" fontId="37" fillId="0" borderId="22" xfId="0" applyNumberFormat="1" applyFont="1" applyFill="1" applyBorder="1" applyAlignment="1">
      <alignment horizontal="center" vertical="center" wrapText="1"/>
    </xf>
    <xf numFmtId="49" fontId="37" fillId="0" borderId="23" xfId="0" applyNumberFormat="1" applyFont="1" applyFill="1" applyBorder="1" applyAlignment="1">
      <alignment horizontal="center" vertical="center" wrapText="1"/>
    </xf>
    <xf numFmtId="49" fontId="37" fillId="0" borderId="25" xfId="0" applyNumberFormat="1" applyFont="1" applyFill="1" applyBorder="1" applyAlignment="1">
      <alignment horizontal="center" vertical="center" wrapText="1"/>
    </xf>
    <xf numFmtId="49" fontId="37" fillId="0" borderId="26" xfId="0" applyNumberFormat="1" applyFont="1" applyFill="1" applyBorder="1" applyAlignment="1">
      <alignment horizontal="center" vertical="center" wrapText="1"/>
    </xf>
    <xf numFmtId="0" fontId="37" fillId="0" borderId="19" xfId="0" applyNumberFormat="1" applyFont="1" applyFill="1" applyBorder="1" applyAlignment="1">
      <alignment horizontal="center" vertical="center" wrapText="1"/>
    </xf>
    <xf numFmtId="0" fontId="37" fillId="0" borderId="3" xfId="0" applyNumberFormat="1" applyFont="1" applyFill="1" applyBorder="1" applyAlignment="1">
      <alignment horizontal="center" vertical="center" wrapText="1"/>
    </xf>
    <xf numFmtId="0" fontId="37" fillId="0" borderId="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171" fontId="37" fillId="0" borderId="19" xfId="0" applyNumberFormat="1" applyFont="1" applyFill="1" applyBorder="1" applyAlignment="1">
      <alignment horizontal="center" vertical="center" wrapText="1"/>
    </xf>
    <xf numFmtId="171" fontId="37" fillId="0" borderId="3" xfId="0" applyNumberFormat="1" applyFont="1" applyFill="1" applyBorder="1" applyAlignment="1">
      <alignment horizontal="center" vertical="center" wrapText="1"/>
    </xf>
    <xf numFmtId="171" fontId="37" fillId="0" borderId="4" xfId="0" applyNumberFormat="1" applyFont="1" applyFill="1" applyBorder="1" applyAlignment="1">
      <alignment horizontal="center" vertical="center" wrapText="1"/>
    </xf>
    <xf numFmtId="171" fontId="33" fillId="0" borderId="20" xfId="0" applyNumberFormat="1" applyFont="1" applyFill="1" applyBorder="1" applyAlignment="1">
      <alignment horizontal="center" vertical="center" wrapText="1"/>
    </xf>
    <xf numFmtId="171" fontId="33" fillId="0" borderId="24" xfId="0" applyNumberFormat="1" applyFont="1" applyFill="1" applyBorder="1" applyAlignment="1">
      <alignment horizontal="center" vertical="center" wrapText="1"/>
    </xf>
    <xf numFmtId="171" fontId="33" fillId="0" borderId="21" xfId="0" applyNumberFormat="1" applyFont="1" applyFill="1" applyBorder="1" applyAlignment="1">
      <alignment horizontal="center" vertical="center" wrapText="1"/>
    </xf>
    <xf numFmtId="171" fontId="37" fillId="0" borderId="17" xfId="0" applyNumberFormat="1" applyFont="1" applyFill="1" applyBorder="1" applyAlignment="1">
      <alignment horizontal="center" vertical="center" wrapText="1"/>
    </xf>
    <xf numFmtId="171" fontId="37" fillId="2" borderId="1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33" fillId="2" borderId="17" xfId="0" applyFont="1" applyFill="1" applyBorder="1" applyAlignment="1">
      <alignment horizontal="center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33" fillId="2" borderId="16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17" xfId="0" applyFont="1" applyFill="1" applyBorder="1" applyAlignment="1">
      <alignment horizontal="left"/>
    </xf>
    <xf numFmtId="0" fontId="7" fillId="2" borderId="15" xfId="0" applyFont="1" applyFill="1" applyBorder="1" applyAlignment="1">
      <alignment horizontal="left" vertical="top" wrapText="1"/>
    </xf>
    <xf numFmtId="0" fontId="7" fillId="2" borderId="16" xfId="0" applyFont="1" applyFill="1" applyBorder="1" applyAlignment="1">
      <alignment horizontal="left" vertical="top" wrapText="1"/>
    </xf>
    <xf numFmtId="0" fontId="7" fillId="2" borderId="15" xfId="0" applyFont="1" applyFill="1" applyBorder="1" applyAlignment="1">
      <alignment horizontal="center" vertical="top" wrapText="1"/>
    </xf>
    <xf numFmtId="0" fontId="7" fillId="2" borderId="16" xfId="0" applyFont="1" applyFill="1" applyBorder="1" applyAlignment="1">
      <alignment horizontal="center" vertical="top" wrapText="1"/>
    </xf>
    <xf numFmtId="0" fontId="33" fillId="0" borderId="15" xfId="0" applyFont="1" applyFill="1" applyBorder="1" applyAlignment="1">
      <alignment horizontal="center" vertical="center"/>
    </xf>
    <xf numFmtId="0" fontId="33" fillId="0" borderId="18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</cellXfs>
  <cellStyles count="94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1 2" xfId="93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6"/>
  <sheetViews>
    <sheetView topLeftCell="A10" zoomScaleNormal="100" workbookViewId="0">
      <selection activeCell="P11" sqref="P11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20.1640625" style="5" customWidth="1"/>
    <col min="5" max="5" width="23.1640625" style="5" customWidth="1"/>
    <col min="6" max="6" width="9.33203125" style="1"/>
    <col min="7" max="7" width="14.1640625" style="1" customWidth="1"/>
    <col min="8" max="8" width="15.5" style="1" bestFit="1" customWidth="1"/>
    <col min="9" max="16384" width="9.33203125" style="1"/>
  </cols>
  <sheetData>
    <row r="1" spans="1:42" x14ac:dyDescent="0.3">
      <c r="E1" s="14" t="s">
        <v>35</v>
      </c>
      <c r="F1" s="15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</row>
    <row r="2" spans="1:42" ht="79.5" customHeight="1" x14ac:dyDescent="0.3">
      <c r="A2" s="121" t="s">
        <v>104</v>
      </c>
      <c r="B2" s="121"/>
      <c r="C2" s="121"/>
      <c r="D2" s="121"/>
      <c r="E2" s="121"/>
      <c r="F2" s="2"/>
      <c r="G2" s="13"/>
    </row>
    <row r="3" spans="1:42" x14ac:dyDescent="0.3">
      <c r="B3" s="13"/>
      <c r="C3" s="13"/>
      <c r="D3" s="17"/>
      <c r="E3" s="39" t="s">
        <v>116</v>
      </c>
      <c r="F3" s="13"/>
      <c r="G3" s="13"/>
    </row>
    <row r="4" spans="1:42" ht="91.5" customHeight="1" x14ac:dyDescent="0.3">
      <c r="A4" s="122" t="s">
        <v>0</v>
      </c>
      <c r="B4" s="122"/>
      <c r="C4" s="123" t="s">
        <v>30</v>
      </c>
      <c r="D4" s="126" t="s">
        <v>101</v>
      </c>
      <c r="E4" s="127"/>
    </row>
    <row r="5" spans="1:42" ht="48.75" customHeight="1" x14ac:dyDescent="0.3">
      <c r="A5" s="18" t="s">
        <v>37</v>
      </c>
      <c r="B5" s="18" t="s">
        <v>38</v>
      </c>
      <c r="C5" s="123"/>
      <c r="D5" s="19" t="s">
        <v>65</v>
      </c>
      <c r="E5" s="19" t="s">
        <v>36</v>
      </c>
    </row>
    <row r="6" spans="1:42" s="3" customFormat="1" ht="25.5" customHeight="1" x14ac:dyDescent="0.3">
      <c r="A6" s="20"/>
      <c r="B6" s="21"/>
      <c r="C6" s="22" t="s">
        <v>31</v>
      </c>
      <c r="D6" s="23">
        <f t="shared" ref="D6:E7" si="0">D7</f>
        <v>0</v>
      </c>
      <c r="E6" s="23">
        <f>E7</f>
        <v>0</v>
      </c>
    </row>
    <row r="7" spans="1:42" s="3" customFormat="1" x14ac:dyDescent="0.3">
      <c r="A7" s="125"/>
      <c r="B7" s="125"/>
      <c r="C7" s="24" t="s">
        <v>1</v>
      </c>
      <c r="D7" s="25">
        <f t="shared" si="0"/>
        <v>0</v>
      </c>
      <c r="E7" s="25">
        <f t="shared" si="0"/>
        <v>0</v>
      </c>
    </row>
    <row r="8" spans="1:42" x14ac:dyDescent="0.3">
      <c r="A8" s="124">
        <v>1023</v>
      </c>
      <c r="B8" s="124"/>
      <c r="C8" s="26" t="s">
        <v>39</v>
      </c>
      <c r="D8" s="120">
        <f>D15+D21</f>
        <v>0</v>
      </c>
      <c r="E8" s="120">
        <f t="shared" ref="E8" si="1">E15+E21</f>
        <v>0</v>
      </c>
    </row>
    <row r="9" spans="1:42" x14ac:dyDescent="0.3">
      <c r="A9" s="124"/>
      <c r="B9" s="124"/>
      <c r="C9" s="26" t="s">
        <v>2</v>
      </c>
      <c r="D9" s="120"/>
      <c r="E9" s="120"/>
    </row>
    <row r="10" spans="1:42" x14ac:dyDescent="0.3">
      <c r="A10" s="124"/>
      <c r="B10" s="124"/>
      <c r="C10" s="26" t="s">
        <v>40</v>
      </c>
      <c r="D10" s="120"/>
      <c r="E10" s="120"/>
    </row>
    <row r="11" spans="1:42" ht="79.5" customHeight="1" x14ac:dyDescent="0.3">
      <c r="A11" s="124"/>
      <c r="B11" s="124"/>
      <c r="C11" s="27" t="s">
        <v>32</v>
      </c>
      <c r="D11" s="120"/>
      <c r="E11" s="120"/>
    </row>
    <row r="12" spans="1:42" x14ac:dyDescent="0.3">
      <c r="A12" s="124"/>
      <c r="B12" s="124"/>
      <c r="C12" s="26" t="s">
        <v>41</v>
      </c>
      <c r="D12" s="120"/>
      <c r="E12" s="120"/>
    </row>
    <row r="13" spans="1:42" ht="51.75" x14ac:dyDescent="0.3">
      <c r="A13" s="124"/>
      <c r="B13" s="124"/>
      <c r="C13" s="28" t="s">
        <v>33</v>
      </c>
      <c r="D13" s="120"/>
      <c r="E13" s="120"/>
      <c r="H13" s="29"/>
    </row>
    <row r="14" spans="1:42" x14ac:dyDescent="0.3">
      <c r="A14" s="119" t="s">
        <v>34</v>
      </c>
      <c r="B14" s="119"/>
      <c r="C14" s="119"/>
      <c r="D14" s="119"/>
      <c r="E14" s="119"/>
    </row>
    <row r="15" spans="1:42" x14ac:dyDescent="0.3">
      <c r="A15" s="30"/>
      <c r="B15" s="31" t="s">
        <v>73</v>
      </c>
      <c r="C15" s="32" t="s">
        <v>66</v>
      </c>
      <c r="D15" s="120">
        <f>'Հավելված 3'!G26</f>
        <v>158880</v>
      </c>
      <c r="E15" s="120">
        <f>'Հավելված 3'!H26</f>
        <v>158880</v>
      </c>
    </row>
    <row r="16" spans="1:42" ht="27" customHeight="1" x14ac:dyDescent="0.3">
      <c r="A16" s="115"/>
      <c r="B16" s="115"/>
      <c r="C16" s="33" t="s">
        <v>74</v>
      </c>
      <c r="D16" s="120"/>
      <c r="E16" s="120"/>
    </row>
    <row r="17" spans="1:9" ht="23.25" customHeight="1" x14ac:dyDescent="0.3">
      <c r="A17" s="115"/>
      <c r="B17" s="115"/>
      <c r="C17" s="33" t="s">
        <v>42</v>
      </c>
      <c r="D17" s="120"/>
      <c r="E17" s="120"/>
      <c r="G17" s="6"/>
      <c r="H17" s="6"/>
      <c r="I17" s="6"/>
    </row>
    <row r="18" spans="1:9" ht="78.75" customHeight="1" x14ac:dyDescent="0.3">
      <c r="A18" s="115"/>
      <c r="B18" s="115"/>
      <c r="C18" s="33" t="s">
        <v>75</v>
      </c>
      <c r="D18" s="120"/>
      <c r="E18" s="120"/>
    </row>
    <row r="19" spans="1:9" x14ac:dyDescent="0.3">
      <c r="A19" s="115"/>
      <c r="B19" s="115"/>
      <c r="C19" s="33" t="s">
        <v>50</v>
      </c>
      <c r="D19" s="120"/>
      <c r="E19" s="120"/>
    </row>
    <row r="20" spans="1:9" ht="26.25" customHeight="1" x14ac:dyDescent="0.3">
      <c r="A20" s="115"/>
      <c r="B20" s="115"/>
      <c r="C20" s="33" t="s">
        <v>70</v>
      </c>
      <c r="D20" s="120"/>
      <c r="E20" s="120"/>
    </row>
    <row r="21" spans="1:9" x14ac:dyDescent="0.3">
      <c r="A21" s="30"/>
      <c r="B21" s="31">
        <v>31001</v>
      </c>
      <c r="C21" s="32" t="s">
        <v>66</v>
      </c>
      <c r="D21" s="116">
        <f>'Հավելված 3'!G27</f>
        <v>-158880</v>
      </c>
      <c r="E21" s="116">
        <f>'Հավելված 3'!H27</f>
        <v>-158880</v>
      </c>
    </row>
    <row r="22" spans="1:9" ht="37.5" customHeight="1" x14ac:dyDescent="0.3">
      <c r="A22" s="115"/>
      <c r="B22" s="115"/>
      <c r="C22" s="33" t="s">
        <v>77</v>
      </c>
      <c r="D22" s="117"/>
      <c r="E22" s="117"/>
    </row>
    <row r="23" spans="1:9" x14ac:dyDescent="0.3">
      <c r="A23" s="115"/>
      <c r="B23" s="115"/>
      <c r="C23" s="33" t="s">
        <v>42</v>
      </c>
      <c r="D23" s="117"/>
      <c r="E23" s="117"/>
    </row>
    <row r="24" spans="1:9" ht="40.5" customHeight="1" x14ac:dyDescent="0.3">
      <c r="A24" s="115"/>
      <c r="B24" s="115"/>
      <c r="C24" s="33" t="s">
        <v>77</v>
      </c>
      <c r="D24" s="117"/>
      <c r="E24" s="117"/>
      <c r="F24" s="6"/>
      <c r="G24" s="6"/>
      <c r="H24" s="6"/>
      <c r="I24" s="6"/>
    </row>
    <row r="25" spans="1:9" x14ac:dyDescent="0.3">
      <c r="A25" s="115"/>
      <c r="B25" s="115"/>
      <c r="C25" s="33" t="s">
        <v>50</v>
      </c>
      <c r="D25" s="117"/>
      <c r="E25" s="117"/>
      <c r="H25" s="6"/>
    </row>
    <row r="26" spans="1:9" ht="39" customHeight="1" x14ac:dyDescent="0.3">
      <c r="A26" s="115"/>
      <c r="B26" s="115"/>
      <c r="C26" s="33" t="s">
        <v>51</v>
      </c>
      <c r="D26" s="118"/>
      <c r="E26" s="118"/>
    </row>
  </sheetData>
  <mergeCells count="18">
    <mergeCell ref="A2:E2"/>
    <mergeCell ref="A4:B4"/>
    <mergeCell ref="C4:C5"/>
    <mergeCell ref="A8:A13"/>
    <mergeCell ref="B8:B13"/>
    <mergeCell ref="A7:B7"/>
    <mergeCell ref="E8:E13"/>
    <mergeCell ref="D8:D13"/>
    <mergeCell ref="D4:E4"/>
    <mergeCell ref="A22:A26"/>
    <mergeCell ref="B22:B26"/>
    <mergeCell ref="E21:E26"/>
    <mergeCell ref="D21:D26"/>
    <mergeCell ref="A14:E14"/>
    <mergeCell ref="D15:D20"/>
    <mergeCell ref="E15:E20"/>
    <mergeCell ref="A16:A20"/>
    <mergeCell ref="B16:B20"/>
  </mergeCells>
  <pageMargins left="0.59" right="0.26" top="0.59" bottom="0.31" header="0.24" footer="0.15748031496063"/>
  <pageSetup scale="70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Normal="100" workbookViewId="0">
      <selection activeCell="N14" sqref="N14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5.33203125" style="1" customWidth="1"/>
    <col min="7" max="7" width="26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x14ac:dyDescent="0.3">
      <c r="A1" s="34"/>
      <c r="B1" s="34"/>
      <c r="C1" s="34"/>
      <c r="D1" s="34"/>
      <c r="E1" s="34"/>
      <c r="F1" s="34"/>
      <c r="G1" s="9"/>
      <c r="H1" s="14" t="s">
        <v>27</v>
      </c>
    </row>
    <row r="2" spans="1:11" ht="48" customHeight="1" x14ac:dyDescent="0.3">
      <c r="A2" s="121" t="s">
        <v>105</v>
      </c>
      <c r="B2" s="121"/>
      <c r="C2" s="121"/>
      <c r="D2" s="121"/>
      <c r="E2" s="121"/>
      <c r="F2" s="121"/>
      <c r="G2" s="121"/>
      <c r="H2" s="121"/>
    </row>
    <row r="3" spans="1:11" x14ac:dyDescent="0.3">
      <c r="A3" s="35"/>
      <c r="B3" s="35"/>
      <c r="C3" s="36"/>
      <c r="D3" s="37"/>
      <c r="E3" s="37"/>
      <c r="F3" s="37"/>
      <c r="G3" s="38"/>
      <c r="H3" s="39" t="s">
        <v>116</v>
      </c>
    </row>
    <row r="4" spans="1:11" ht="54" customHeight="1" x14ac:dyDescent="0.3">
      <c r="A4" s="128" t="s">
        <v>81</v>
      </c>
      <c r="B4" s="129"/>
      <c r="C4" s="134" t="s">
        <v>82</v>
      </c>
      <c r="D4" s="137" t="s">
        <v>115</v>
      </c>
      <c r="E4" s="138"/>
      <c r="F4" s="138"/>
      <c r="G4" s="138"/>
      <c r="H4" s="139"/>
    </row>
    <row r="5" spans="1:11" x14ac:dyDescent="0.3">
      <c r="A5" s="130"/>
      <c r="B5" s="131"/>
      <c r="C5" s="135"/>
      <c r="D5" s="140" t="s">
        <v>83</v>
      </c>
      <c r="E5" s="143" t="s">
        <v>3</v>
      </c>
      <c r="F5" s="144"/>
      <c r="G5" s="144"/>
      <c r="H5" s="145"/>
    </row>
    <row r="6" spans="1:11" x14ac:dyDescent="0.3">
      <c r="A6" s="132"/>
      <c r="B6" s="133"/>
      <c r="C6" s="135"/>
      <c r="D6" s="141"/>
      <c r="E6" s="146" t="s">
        <v>84</v>
      </c>
      <c r="F6" s="146" t="s">
        <v>85</v>
      </c>
      <c r="G6" s="146" t="s">
        <v>86</v>
      </c>
      <c r="H6" s="147" t="s">
        <v>87</v>
      </c>
    </row>
    <row r="7" spans="1:11" ht="75" customHeight="1" x14ac:dyDescent="0.3">
      <c r="A7" s="40" t="s">
        <v>37</v>
      </c>
      <c r="B7" s="40" t="s">
        <v>38</v>
      </c>
      <c r="C7" s="136"/>
      <c r="D7" s="142"/>
      <c r="E7" s="146"/>
      <c r="F7" s="146"/>
      <c r="G7" s="146"/>
      <c r="H7" s="147"/>
    </row>
    <row r="8" spans="1:11" s="3" customFormat="1" x14ac:dyDescent="0.3">
      <c r="A8" s="41"/>
      <c r="B8" s="41"/>
      <c r="C8" s="42" t="s">
        <v>31</v>
      </c>
      <c r="D8" s="43">
        <f>D10</f>
        <v>-158880</v>
      </c>
      <c r="E8" s="43">
        <f t="shared" ref="E8:H8" si="0">E10</f>
        <v>0</v>
      </c>
      <c r="F8" s="43">
        <f t="shared" si="0"/>
        <v>0</v>
      </c>
      <c r="G8" s="43">
        <f t="shared" si="0"/>
        <v>0</v>
      </c>
      <c r="H8" s="43">
        <f t="shared" si="0"/>
        <v>-158880</v>
      </c>
    </row>
    <row r="9" spans="1:11" x14ac:dyDescent="0.3">
      <c r="A9" s="40"/>
      <c r="B9" s="40"/>
      <c r="C9" s="44" t="s">
        <v>3</v>
      </c>
      <c r="D9" s="45"/>
      <c r="E9" s="45"/>
      <c r="F9" s="45"/>
      <c r="G9" s="45"/>
      <c r="H9" s="45"/>
    </row>
    <row r="10" spans="1:11" s="3" customFormat="1" ht="34.5" x14ac:dyDescent="0.3">
      <c r="A10" s="46"/>
      <c r="B10" s="47"/>
      <c r="C10" s="47" t="s">
        <v>88</v>
      </c>
      <c r="D10" s="43">
        <f>D12</f>
        <v>-158880</v>
      </c>
      <c r="E10" s="43">
        <f t="shared" ref="E10:H10" si="1">E12</f>
        <v>0</v>
      </c>
      <c r="F10" s="43">
        <f t="shared" si="1"/>
        <v>0</v>
      </c>
      <c r="G10" s="43">
        <f t="shared" si="1"/>
        <v>0</v>
      </c>
      <c r="H10" s="43">
        <f t="shared" si="1"/>
        <v>-158880</v>
      </c>
    </row>
    <row r="11" spans="1:11" x14ac:dyDescent="0.3">
      <c r="A11" s="48"/>
      <c r="B11" s="48"/>
      <c r="C11" s="48" t="s">
        <v>53</v>
      </c>
      <c r="D11" s="49"/>
      <c r="E11" s="49"/>
      <c r="F11" s="50"/>
      <c r="G11" s="50"/>
      <c r="H11" s="51"/>
    </row>
    <row r="12" spans="1:11" ht="51.75" x14ac:dyDescent="0.3">
      <c r="A12" s="52">
        <v>1023</v>
      </c>
      <c r="B12" s="52">
        <v>31001</v>
      </c>
      <c r="C12" s="10" t="s">
        <v>89</v>
      </c>
      <c r="D12" s="53">
        <f>E12+F12+G12+H12</f>
        <v>-158880</v>
      </c>
      <c r="E12" s="53"/>
      <c r="F12" s="53"/>
      <c r="G12" s="53"/>
      <c r="H12" s="53">
        <f>'Հավելված 3'!H37+'Հավելված 3'!H35</f>
        <v>-158880</v>
      </c>
      <c r="K12" s="54"/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7" right="0.33" top="0.53" bottom="0.37" header="0.3" footer="0.18"/>
  <pageSetup scale="78" firstPageNumber="2" orientation="landscape" useFirstPageNumber="1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19" zoomScaleNormal="100" zoomScaleSheetLayoutView="100" workbookViewId="0">
      <selection activeCell="G35" sqref="G35"/>
    </sheetView>
  </sheetViews>
  <sheetFormatPr defaultRowHeight="17.25" x14ac:dyDescent="0.2"/>
  <cols>
    <col min="1" max="1" width="5" style="55" customWidth="1"/>
    <col min="2" max="2" width="6.5" style="55" customWidth="1"/>
    <col min="3" max="3" width="6.83203125" style="55" customWidth="1"/>
    <col min="4" max="4" width="7.5" style="55" customWidth="1"/>
    <col min="5" max="5" width="9.1640625" style="55" customWidth="1"/>
    <col min="6" max="6" width="71.5" style="55" customWidth="1"/>
    <col min="7" max="7" width="23.33203125" style="55" customWidth="1"/>
    <col min="8" max="8" width="19" style="55" customWidth="1"/>
    <col min="9" max="9" width="9.33203125" style="55"/>
    <col min="10" max="10" width="15.5" style="55" customWidth="1"/>
    <col min="11" max="11" width="13.83203125" style="55" customWidth="1"/>
    <col min="12" max="12" width="18.83203125" style="55" customWidth="1"/>
    <col min="13" max="16384" width="9.33203125" style="55"/>
  </cols>
  <sheetData>
    <row r="1" spans="1:12" ht="16.5" customHeight="1" x14ac:dyDescent="0.2">
      <c r="H1" s="14" t="s">
        <v>29</v>
      </c>
    </row>
    <row r="2" spans="1:12" ht="48" customHeight="1" x14ac:dyDescent="0.3">
      <c r="A2" s="148" t="s">
        <v>106</v>
      </c>
      <c r="B2" s="148"/>
      <c r="C2" s="148"/>
      <c r="D2" s="148"/>
      <c r="E2" s="148"/>
      <c r="F2" s="148"/>
      <c r="G2" s="148"/>
      <c r="H2" s="148"/>
    </row>
    <row r="3" spans="1:12" x14ac:dyDescent="0.3">
      <c r="A3" s="8"/>
      <c r="B3" s="8"/>
      <c r="C3" s="8"/>
      <c r="D3" s="8"/>
      <c r="E3" s="8"/>
      <c r="F3" s="8"/>
      <c r="G3" s="8"/>
      <c r="H3" s="8"/>
    </row>
    <row r="4" spans="1:12" ht="22.5" customHeight="1" x14ac:dyDescent="0.2">
      <c r="A4" s="56"/>
      <c r="B4" s="56"/>
      <c r="C4" s="56"/>
      <c r="D4" s="56"/>
      <c r="E4" s="56"/>
      <c r="F4" s="56"/>
      <c r="G4" s="56"/>
      <c r="H4" s="39" t="s">
        <v>116</v>
      </c>
    </row>
    <row r="5" spans="1:12" ht="87.75" customHeight="1" x14ac:dyDescent="0.2">
      <c r="A5" s="149" t="s">
        <v>18</v>
      </c>
      <c r="B5" s="149"/>
      <c r="C5" s="149"/>
      <c r="D5" s="149" t="s">
        <v>0</v>
      </c>
      <c r="E5" s="149"/>
      <c r="F5" s="149" t="s">
        <v>16</v>
      </c>
      <c r="G5" s="150" t="s">
        <v>101</v>
      </c>
      <c r="H5" s="151"/>
    </row>
    <row r="6" spans="1:12" ht="83.25" customHeight="1" x14ac:dyDescent="0.2">
      <c r="A6" s="57" t="s">
        <v>45</v>
      </c>
      <c r="B6" s="57" t="s">
        <v>46</v>
      </c>
      <c r="C6" s="57" t="s">
        <v>47</v>
      </c>
      <c r="D6" s="57" t="s">
        <v>43</v>
      </c>
      <c r="E6" s="57" t="s">
        <v>44</v>
      </c>
      <c r="F6" s="149"/>
      <c r="G6" s="58" t="s">
        <v>65</v>
      </c>
      <c r="H6" s="58" t="s">
        <v>36</v>
      </c>
    </row>
    <row r="7" spans="1:12" x14ac:dyDescent="0.2">
      <c r="A7" s="59"/>
      <c r="B7" s="59"/>
      <c r="C7" s="60"/>
      <c r="D7" s="59"/>
      <c r="E7" s="59"/>
      <c r="F7" s="61" t="s">
        <v>19</v>
      </c>
      <c r="G7" s="62">
        <f t="shared" ref="G7:H7" si="0">G9</f>
        <v>0</v>
      </c>
      <c r="H7" s="62">
        <f t="shared" si="0"/>
        <v>0</v>
      </c>
    </row>
    <row r="8" spans="1:12" x14ac:dyDescent="0.2">
      <c r="A8" s="59"/>
      <c r="B8" s="59"/>
      <c r="C8" s="60"/>
      <c r="D8" s="59"/>
      <c r="E8" s="59"/>
      <c r="F8" s="61" t="s">
        <v>3</v>
      </c>
      <c r="G8" s="61"/>
      <c r="H8" s="61"/>
    </row>
    <row r="9" spans="1:12" ht="34.5" x14ac:dyDescent="0.2">
      <c r="A9" s="103" t="s">
        <v>4</v>
      </c>
      <c r="B9" s="65"/>
      <c r="C9" s="102"/>
      <c r="D9" s="65"/>
      <c r="E9" s="65"/>
      <c r="F9" s="61" t="s">
        <v>20</v>
      </c>
      <c r="G9" s="62">
        <f t="shared" ref="G9:H9" si="1">G11</f>
        <v>0</v>
      </c>
      <c r="H9" s="62">
        <f t="shared" si="1"/>
        <v>0</v>
      </c>
    </row>
    <row r="10" spans="1:12" x14ac:dyDescent="0.2">
      <c r="A10" s="103"/>
      <c r="B10" s="65"/>
      <c r="C10" s="102"/>
      <c r="D10" s="65"/>
      <c r="E10" s="65"/>
      <c r="F10" s="61" t="s">
        <v>3</v>
      </c>
      <c r="G10" s="61"/>
      <c r="H10" s="61"/>
    </row>
    <row r="11" spans="1:12" ht="51.75" x14ac:dyDescent="0.2">
      <c r="A11" s="65"/>
      <c r="B11" s="103" t="s">
        <v>4</v>
      </c>
      <c r="C11" s="102"/>
      <c r="D11" s="65"/>
      <c r="E11" s="65"/>
      <c r="F11" s="61" t="s">
        <v>21</v>
      </c>
      <c r="G11" s="62">
        <f t="shared" ref="G11:H11" si="2">G13</f>
        <v>0</v>
      </c>
      <c r="H11" s="62">
        <f t="shared" si="2"/>
        <v>0</v>
      </c>
    </row>
    <row r="12" spans="1:12" x14ac:dyDescent="0.2">
      <c r="A12" s="65"/>
      <c r="B12" s="103"/>
      <c r="C12" s="102"/>
      <c r="D12" s="65"/>
      <c r="E12" s="65"/>
      <c r="F12" s="61" t="s">
        <v>3</v>
      </c>
      <c r="G12" s="61"/>
      <c r="H12" s="61"/>
    </row>
    <row r="13" spans="1:12" ht="34.5" x14ac:dyDescent="0.2">
      <c r="A13" s="65"/>
      <c r="B13" s="65"/>
      <c r="C13" s="103" t="s">
        <v>5</v>
      </c>
      <c r="D13" s="65"/>
      <c r="E13" s="63"/>
      <c r="F13" s="61" t="s">
        <v>22</v>
      </c>
      <c r="G13" s="62">
        <f t="shared" ref="G13:H13" si="3">G15</f>
        <v>0</v>
      </c>
      <c r="H13" s="62">
        <f t="shared" si="3"/>
        <v>0</v>
      </c>
    </row>
    <row r="14" spans="1:12" x14ac:dyDescent="0.2">
      <c r="A14" s="65"/>
      <c r="B14" s="65"/>
      <c r="C14" s="103"/>
      <c r="D14" s="65"/>
      <c r="E14" s="63"/>
      <c r="F14" s="61" t="s">
        <v>3</v>
      </c>
      <c r="G14" s="61"/>
      <c r="H14" s="61"/>
    </row>
    <row r="15" spans="1:12" x14ac:dyDescent="0.2">
      <c r="A15" s="65"/>
      <c r="B15" s="65"/>
      <c r="C15" s="103"/>
      <c r="D15" s="65"/>
      <c r="E15" s="63"/>
      <c r="F15" s="61" t="s">
        <v>24</v>
      </c>
      <c r="G15" s="62">
        <f>G16</f>
        <v>0</v>
      </c>
      <c r="H15" s="62">
        <f t="shared" ref="H15" si="4">H16</f>
        <v>0</v>
      </c>
    </row>
    <row r="16" spans="1:12" x14ac:dyDescent="0.2">
      <c r="A16" s="65"/>
      <c r="B16" s="65"/>
      <c r="C16" s="103"/>
      <c r="D16" s="63">
        <v>1023</v>
      </c>
      <c r="E16" s="63"/>
      <c r="F16" s="61" t="s">
        <v>23</v>
      </c>
      <c r="G16" s="62">
        <f>G18+G27</f>
        <v>0</v>
      </c>
      <c r="H16" s="62">
        <f t="shared" ref="H16" si="5">H18+H27</f>
        <v>0</v>
      </c>
      <c r="I16" s="66"/>
      <c r="J16" s="66"/>
      <c r="K16" s="66"/>
      <c r="L16" s="66"/>
    </row>
    <row r="17" spans="1:12" x14ac:dyDescent="0.2">
      <c r="A17" s="65"/>
      <c r="B17" s="65"/>
      <c r="C17" s="103"/>
      <c r="D17" s="63"/>
      <c r="E17" s="63"/>
      <c r="F17" s="61" t="s">
        <v>3</v>
      </c>
      <c r="G17" s="64"/>
      <c r="H17" s="64"/>
    </row>
    <row r="18" spans="1:12" x14ac:dyDescent="0.2">
      <c r="A18" s="103"/>
      <c r="B18" s="103"/>
      <c r="C18" s="103"/>
      <c r="D18" s="103"/>
      <c r="E18" s="102" t="s">
        <v>73</v>
      </c>
      <c r="F18" s="65" t="s">
        <v>74</v>
      </c>
      <c r="G18" s="64">
        <f>G20</f>
        <v>158880</v>
      </c>
      <c r="H18" s="64">
        <f t="shared" ref="H18" si="6">H20</f>
        <v>158880</v>
      </c>
      <c r="I18" s="66"/>
      <c r="J18" s="66"/>
      <c r="K18" s="66"/>
      <c r="L18" s="66"/>
    </row>
    <row r="19" spans="1:12" x14ac:dyDescent="0.2">
      <c r="A19" s="103"/>
      <c r="B19" s="103"/>
      <c r="C19" s="103"/>
      <c r="D19" s="103"/>
      <c r="E19" s="104"/>
      <c r="F19" s="65" t="s">
        <v>71</v>
      </c>
      <c r="G19" s="64"/>
      <c r="H19" s="64"/>
    </row>
    <row r="20" spans="1:12" ht="20.25" customHeight="1" x14ac:dyDescent="0.2">
      <c r="A20" s="103"/>
      <c r="B20" s="103"/>
      <c r="C20" s="103"/>
      <c r="D20" s="103"/>
      <c r="E20" s="104"/>
      <c r="F20" s="65" t="s">
        <v>24</v>
      </c>
      <c r="G20" s="64">
        <f t="shared" ref="G20:H20" si="7">G22</f>
        <v>158880</v>
      </c>
      <c r="H20" s="64">
        <f t="shared" si="7"/>
        <v>158880</v>
      </c>
    </row>
    <row r="21" spans="1:12" ht="34.5" x14ac:dyDescent="0.2">
      <c r="A21" s="105"/>
      <c r="B21" s="105"/>
      <c r="C21" s="105"/>
      <c r="D21" s="106"/>
      <c r="E21" s="104"/>
      <c r="F21" s="65" t="s">
        <v>25</v>
      </c>
      <c r="G21" s="67"/>
      <c r="H21" s="67"/>
    </row>
    <row r="22" spans="1:12" ht="17.25" customHeight="1" x14ac:dyDescent="0.2">
      <c r="A22" s="105"/>
      <c r="B22" s="105"/>
      <c r="C22" s="105"/>
      <c r="D22" s="106"/>
      <c r="E22" s="104"/>
      <c r="F22" s="65" t="s">
        <v>26</v>
      </c>
      <c r="G22" s="64">
        <f t="shared" ref="G22:H25" si="8">G23</f>
        <v>158880</v>
      </c>
      <c r="H22" s="64">
        <f t="shared" si="8"/>
        <v>158880</v>
      </c>
    </row>
    <row r="23" spans="1:12" x14ac:dyDescent="0.2">
      <c r="A23" s="105"/>
      <c r="B23" s="105"/>
      <c r="C23" s="105"/>
      <c r="D23" s="106"/>
      <c r="E23" s="104"/>
      <c r="F23" s="65" t="s">
        <v>69</v>
      </c>
      <c r="G23" s="64">
        <f t="shared" si="8"/>
        <v>158880</v>
      </c>
      <c r="H23" s="64">
        <f t="shared" si="8"/>
        <v>158880</v>
      </c>
    </row>
    <row r="24" spans="1:12" ht="34.5" x14ac:dyDescent="0.2">
      <c r="A24" s="105"/>
      <c r="B24" s="105"/>
      <c r="C24" s="105"/>
      <c r="D24" s="106"/>
      <c r="E24" s="104"/>
      <c r="F24" s="65" t="s">
        <v>76</v>
      </c>
      <c r="G24" s="100">
        <f t="shared" si="8"/>
        <v>158880</v>
      </c>
      <c r="H24" s="100">
        <f t="shared" si="8"/>
        <v>158880</v>
      </c>
      <c r="I24" s="66"/>
      <c r="J24" s="66"/>
      <c r="K24" s="66"/>
      <c r="L24" s="66"/>
    </row>
    <row r="25" spans="1:12" x14ac:dyDescent="0.2">
      <c r="A25" s="105"/>
      <c r="B25" s="105"/>
      <c r="C25" s="105"/>
      <c r="D25" s="106"/>
      <c r="E25" s="104"/>
      <c r="F25" s="65" t="s">
        <v>112</v>
      </c>
      <c r="G25" s="100">
        <f t="shared" si="8"/>
        <v>158880</v>
      </c>
      <c r="H25" s="100">
        <f t="shared" si="8"/>
        <v>158880</v>
      </c>
    </row>
    <row r="26" spans="1:12" x14ac:dyDescent="0.2">
      <c r="A26" s="105"/>
      <c r="B26" s="105"/>
      <c r="C26" s="105"/>
      <c r="D26" s="106"/>
      <c r="E26" s="104"/>
      <c r="F26" s="65" t="s">
        <v>111</v>
      </c>
      <c r="G26" s="64">
        <v>158880</v>
      </c>
      <c r="H26" s="101">
        <v>158880</v>
      </c>
    </row>
    <row r="27" spans="1:12" ht="51.75" customHeight="1" x14ac:dyDescent="0.2">
      <c r="A27" s="103"/>
      <c r="B27" s="103"/>
      <c r="C27" s="103"/>
      <c r="D27" s="103"/>
      <c r="E27" s="102" t="s">
        <v>78</v>
      </c>
      <c r="F27" s="65" t="s">
        <v>77</v>
      </c>
      <c r="G27" s="64">
        <f t="shared" ref="G27:H27" si="9">G29</f>
        <v>-158880</v>
      </c>
      <c r="H27" s="64">
        <f t="shared" si="9"/>
        <v>-158880</v>
      </c>
    </row>
    <row r="28" spans="1:12" x14ac:dyDescent="0.2">
      <c r="A28" s="103"/>
      <c r="B28" s="103"/>
      <c r="C28" s="103"/>
      <c r="D28" s="103"/>
      <c r="E28" s="102"/>
      <c r="F28" s="65" t="s">
        <v>71</v>
      </c>
      <c r="G28" s="64"/>
      <c r="H28" s="64"/>
    </row>
    <row r="29" spans="1:12" x14ac:dyDescent="0.2">
      <c r="A29" s="103"/>
      <c r="B29" s="103"/>
      <c r="C29" s="103"/>
      <c r="D29" s="103"/>
      <c r="E29" s="102"/>
      <c r="F29" s="65" t="s">
        <v>24</v>
      </c>
      <c r="G29" s="64">
        <f t="shared" ref="G29:H29" si="10">G31</f>
        <v>-158880</v>
      </c>
      <c r="H29" s="64">
        <f t="shared" si="10"/>
        <v>-158880</v>
      </c>
      <c r="I29" s="66"/>
      <c r="J29" s="66"/>
      <c r="K29" s="66"/>
      <c r="L29" s="66"/>
    </row>
    <row r="30" spans="1:12" ht="34.5" x14ac:dyDescent="0.2">
      <c r="A30" s="105"/>
      <c r="B30" s="105"/>
      <c r="C30" s="105"/>
      <c r="D30" s="106"/>
      <c r="E30" s="102"/>
      <c r="F30" s="65" t="s">
        <v>54</v>
      </c>
      <c r="G30" s="68"/>
      <c r="H30" s="68"/>
    </row>
    <row r="31" spans="1:12" ht="17.25" customHeight="1" x14ac:dyDescent="0.2">
      <c r="A31" s="105"/>
      <c r="B31" s="105"/>
      <c r="C31" s="105"/>
      <c r="D31" s="106"/>
      <c r="E31" s="102"/>
      <c r="F31" s="65" t="s">
        <v>26</v>
      </c>
      <c r="G31" s="64">
        <f t="shared" ref="G31:H32" si="11">G32</f>
        <v>-158880</v>
      </c>
      <c r="H31" s="64">
        <f t="shared" si="11"/>
        <v>-158880</v>
      </c>
    </row>
    <row r="32" spans="1:12" x14ac:dyDescent="0.2">
      <c r="A32" s="105"/>
      <c r="B32" s="105"/>
      <c r="C32" s="105"/>
      <c r="D32" s="106"/>
      <c r="E32" s="102"/>
      <c r="F32" s="65" t="s">
        <v>79</v>
      </c>
      <c r="G32" s="64">
        <f t="shared" si="11"/>
        <v>-158880</v>
      </c>
      <c r="H32" s="64">
        <f t="shared" si="11"/>
        <v>-158880</v>
      </c>
    </row>
    <row r="33" spans="1:8" x14ac:dyDescent="0.2">
      <c r="A33" s="105"/>
      <c r="B33" s="105"/>
      <c r="C33" s="105"/>
      <c r="D33" s="106"/>
      <c r="E33" s="102"/>
      <c r="F33" s="65" t="s">
        <v>52</v>
      </c>
      <c r="G33" s="64">
        <f>G34+G36</f>
        <v>-158880</v>
      </c>
      <c r="H33" s="64">
        <f t="shared" ref="H33" si="12">H34+H36</f>
        <v>-158880</v>
      </c>
    </row>
    <row r="34" spans="1:8" x14ac:dyDescent="0.2">
      <c r="A34" s="105"/>
      <c r="B34" s="105"/>
      <c r="C34" s="105"/>
      <c r="D34" s="106"/>
      <c r="E34" s="102"/>
      <c r="F34" s="65" t="s">
        <v>80</v>
      </c>
      <c r="G34" s="64">
        <f t="shared" ref="G34:H34" si="13">G35</f>
        <v>27177.9</v>
      </c>
      <c r="H34" s="64">
        <f t="shared" si="13"/>
        <v>27177.9</v>
      </c>
    </row>
    <row r="35" spans="1:8" x14ac:dyDescent="0.2">
      <c r="A35" s="105"/>
      <c r="B35" s="105"/>
      <c r="C35" s="105"/>
      <c r="D35" s="106"/>
      <c r="E35" s="102"/>
      <c r="F35" s="65" t="s">
        <v>113</v>
      </c>
      <c r="G35" s="53">
        <v>27177.9</v>
      </c>
      <c r="H35" s="53">
        <v>27177.9</v>
      </c>
    </row>
    <row r="36" spans="1:8" x14ac:dyDescent="0.2">
      <c r="A36" s="107"/>
      <c r="B36" s="105"/>
      <c r="C36" s="105"/>
      <c r="D36" s="106"/>
      <c r="E36" s="106"/>
      <c r="F36" s="59" t="s">
        <v>93</v>
      </c>
      <c r="G36" s="53">
        <f t="shared" ref="G36:H36" si="14">G37</f>
        <v>-186057.9</v>
      </c>
      <c r="H36" s="53">
        <f t="shared" si="14"/>
        <v>-186057.9</v>
      </c>
    </row>
    <row r="37" spans="1:8" x14ac:dyDescent="0.2">
      <c r="A37" s="107"/>
      <c r="B37" s="105"/>
      <c r="C37" s="105"/>
      <c r="D37" s="106"/>
      <c r="E37" s="106"/>
      <c r="F37" s="59" t="s">
        <v>94</v>
      </c>
      <c r="G37" s="64">
        <f>-(G26+G35)</f>
        <v>-186057.9</v>
      </c>
      <c r="H37" s="101">
        <f>-(H26+H35)</f>
        <v>-186057.9</v>
      </c>
    </row>
  </sheetData>
  <mergeCells count="5">
    <mergeCell ref="A2:H2"/>
    <mergeCell ref="A5:C5"/>
    <mergeCell ref="D5:E5"/>
    <mergeCell ref="F5:F6"/>
    <mergeCell ref="G5:H5"/>
  </mergeCells>
  <pageMargins left="0.22" right="0.17" top="0.47244094488188998" bottom="0.511811023622047" header="0.31496062992126" footer="0.31496062992126"/>
  <pageSetup paperSize="9" scale="69" firstPageNumber="3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zoomScaleNormal="100" workbookViewId="0">
      <selection activeCell="L15" sqref="L15"/>
    </sheetView>
  </sheetViews>
  <sheetFormatPr defaultColWidth="10.6640625" defaultRowHeight="17.25" x14ac:dyDescent="0.3"/>
  <cols>
    <col min="1" max="1" width="14.1640625" style="1" customWidth="1"/>
    <col min="2" max="2" width="18.33203125" style="1" customWidth="1"/>
    <col min="3" max="3" width="57.83203125" style="1" customWidth="1"/>
    <col min="4" max="4" width="24.83203125" style="1" customWidth="1"/>
    <col min="5" max="5" width="19.6640625" style="1" customWidth="1"/>
    <col min="6" max="6" width="18.5" style="1" customWidth="1"/>
    <col min="7" max="16384" width="10.6640625" style="1"/>
  </cols>
  <sheetData>
    <row r="1" spans="1:5" ht="27.75" customHeight="1" x14ac:dyDescent="0.3">
      <c r="E1" s="14" t="s">
        <v>72</v>
      </c>
    </row>
    <row r="2" spans="1:5" ht="53.25" customHeight="1" x14ac:dyDescent="0.3">
      <c r="A2" s="121" t="s">
        <v>107</v>
      </c>
      <c r="B2" s="121"/>
      <c r="C2" s="121"/>
      <c r="D2" s="121"/>
      <c r="E2" s="121"/>
    </row>
    <row r="3" spans="1:5" x14ac:dyDescent="0.3">
      <c r="B3" s="13"/>
      <c r="C3" s="13"/>
      <c r="D3" s="13"/>
      <c r="E3" s="39" t="s">
        <v>116</v>
      </c>
    </row>
    <row r="4" spans="1:5" ht="82.5" customHeight="1" x14ac:dyDescent="0.3">
      <c r="A4" s="152" t="s">
        <v>0</v>
      </c>
      <c r="B4" s="153"/>
      <c r="C4" s="154" t="s">
        <v>90</v>
      </c>
      <c r="D4" s="156" t="s">
        <v>115</v>
      </c>
      <c r="E4" s="157"/>
    </row>
    <row r="5" spans="1:5" ht="58.5" customHeight="1" x14ac:dyDescent="0.3">
      <c r="A5" s="108" t="s">
        <v>91</v>
      </c>
      <c r="B5" s="108" t="s">
        <v>92</v>
      </c>
      <c r="C5" s="155"/>
      <c r="D5" s="70" t="s">
        <v>65</v>
      </c>
      <c r="E5" s="70" t="s">
        <v>36</v>
      </c>
    </row>
    <row r="6" spans="1:5" s="3" customFormat="1" x14ac:dyDescent="0.3">
      <c r="A6" s="71"/>
      <c r="B6" s="71"/>
      <c r="C6" s="72" t="s">
        <v>31</v>
      </c>
      <c r="D6" s="73">
        <f t="shared" ref="D6:E6" si="0">D8</f>
        <v>-158880</v>
      </c>
      <c r="E6" s="73">
        <f t="shared" si="0"/>
        <v>-158880</v>
      </c>
    </row>
    <row r="7" spans="1:5" x14ac:dyDescent="0.3">
      <c r="A7" s="69"/>
      <c r="B7" s="69"/>
      <c r="C7" s="70" t="s">
        <v>3</v>
      </c>
      <c r="D7" s="70"/>
      <c r="E7" s="70"/>
    </row>
    <row r="8" spans="1:5" x14ac:dyDescent="0.3">
      <c r="A8" s="11"/>
      <c r="B8" s="12"/>
      <c r="C8" s="12" t="s">
        <v>88</v>
      </c>
      <c r="D8" s="53">
        <f t="shared" ref="D8:E8" si="1">D10</f>
        <v>-158880</v>
      </c>
      <c r="E8" s="53">
        <f t="shared" si="1"/>
        <v>-158880</v>
      </c>
    </row>
    <row r="9" spans="1:5" x14ac:dyDescent="0.3">
      <c r="A9" s="11"/>
      <c r="B9" s="11"/>
      <c r="C9" s="11" t="s">
        <v>53</v>
      </c>
      <c r="D9" s="11"/>
      <c r="E9" s="53"/>
    </row>
    <row r="10" spans="1:5" ht="51.75" x14ac:dyDescent="0.3">
      <c r="A10" s="11">
        <v>1023</v>
      </c>
      <c r="B10" s="11">
        <v>31001</v>
      </c>
      <c r="C10" s="10" t="s">
        <v>89</v>
      </c>
      <c r="D10" s="53">
        <f>D12</f>
        <v>-158880</v>
      </c>
      <c r="E10" s="53">
        <f>E12</f>
        <v>-158880</v>
      </c>
    </row>
    <row r="11" spans="1:5" x14ac:dyDescent="0.3">
      <c r="A11" s="11"/>
      <c r="B11" s="11"/>
      <c r="C11" s="11" t="s">
        <v>55</v>
      </c>
      <c r="D11" s="11"/>
      <c r="E11" s="53"/>
    </row>
    <row r="12" spans="1:5" x14ac:dyDescent="0.3">
      <c r="A12" s="11"/>
      <c r="B12" s="11"/>
      <c r="C12" s="10" t="s">
        <v>1</v>
      </c>
      <c r="D12" s="53">
        <f>'Հավելված 3'!G27</f>
        <v>-158880</v>
      </c>
      <c r="E12" s="53">
        <f>'Հավելված 3'!H27</f>
        <v>-158880</v>
      </c>
    </row>
  </sheetData>
  <mergeCells count="4">
    <mergeCell ref="A2:E2"/>
    <mergeCell ref="A4:B4"/>
    <mergeCell ref="C4:C5"/>
    <mergeCell ref="D4:E4"/>
  </mergeCells>
  <pageMargins left="0.35" right="0.17" top="0.75" bottom="0.47" header="0.3" footer="0.3"/>
  <pageSetup paperSize="9" scale="80" firstPageNumber="4" orientation="landscape" useFirstPageNumber="1" verticalDpi="0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opLeftCell="A58" zoomScaleNormal="100" zoomScaleSheetLayoutView="100" workbookViewId="0">
      <selection activeCell="I61" sqref="I61"/>
    </sheetView>
  </sheetViews>
  <sheetFormatPr defaultColWidth="10.6640625" defaultRowHeight="17.25" x14ac:dyDescent="0.3"/>
  <cols>
    <col min="1" max="1" width="48.83203125" style="4" customWidth="1"/>
    <col min="2" max="2" width="72.5" style="4" customWidth="1"/>
    <col min="3" max="3" width="21.5" style="4" customWidth="1"/>
    <col min="4" max="4" width="23.5" style="4" customWidth="1"/>
    <col min="5" max="5" width="15.6640625" style="4" bestFit="1" customWidth="1"/>
    <col min="6" max="16384" width="10.6640625" style="4"/>
  </cols>
  <sheetData>
    <row r="1" spans="1:4" x14ac:dyDescent="0.3">
      <c r="D1" s="74" t="s">
        <v>64</v>
      </c>
    </row>
    <row r="2" spans="1:4" x14ac:dyDescent="0.3">
      <c r="D2" s="74" t="s">
        <v>48</v>
      </c>
    </row>
    <row r="3" spans="1:4" ht="53.25" customHeight="1" x14ac:dyDescent="0.3">
      <c r="A3" s="158" t="s">
        <v>108</v>
      </c>
      <c r="B3" s="158"/>
      <c r="C3" s="158"/>
      <c r="D3" s="158"/>
    </row>
    <row r="4" spans="1:4" ht="10.5" customHeight="1" x14ac:dyDescent="0.3"/>
    <row r="5" spans="1:4" x14ac:dyDescent="0.3">
      <c r="A5" s="159" t="s">
        <v>1</v>
      </c>
      <c r="B5" s="159"/>
      <c r="C5" s="159"/>
      <c r="D5" s="159"/>
    </row>
    <row r="6" spans="1:4" ht="11.25" customHeight="1" x14ac:dyDescent="0.3"/>
    <row r="7" spans="1:4" x14ac:dyDescent="0.3">
      <c r="A7" s="160" t="s">
        <v>6</v>
      </c>
      <c r="B7" s="160"/>
      <c r="C7" s="161"/>
      <c r="D7" s="160"/>
    </row>
    <row r="9" spans="1:4" x14ac:dyDescent="0.3">
      <c r="A9" s="75" t="s">
        <v>7</v>
      </c>
      <c r="B9" s="75" t="s">
        <v>8</v>
      </c>
      <c r="C9" s="76"/>
    </row>
    <row r="10" spans="1:4" x14ac:dyDescent="0.3">
      <c r="A10" s="77">
        <v>1023</v>
      </c>
      <c r="B10" s="78" t="s">
        <v>2</v>
      </c>
      <c r="C10" s="79"/>
    </row>
    <row r="11" spans="1:4" x14ac:dyDescent="0.3">
      <c r="A11" s="80"/>
    </row>
    <row r="12" spans="1:4" x14ac:dyDescent="0.3">
      <c r="A12" s="81" t="s">
        <v>9</v>
      </c>
    </row>
    <row r="13" spans="1:4" x14ac:dyDescent="0.3">
      <c r="A13" s="80"/>
      <c r="D13" s="82"/>
    </row>
    <row r="14" spans="1:4" s="1" customFormat="1" ht="76.5" customHeight="1" x14ac:dyDescent="0.3">
      <c r="A14" s="83" t="s">
        <v>10</v>
      </c>
      <c r="B14" s="84">
        <v>1023</v>
      </c>
      <c r="C14" s="164" t="s">
        <v>100</v>
      </c>
      <c r="D14" s="165"/>
    </row>
    <row r="15" spans="1:4" s="1" customFormat="1" ht="42" customHeight="1" x14ac:dyDescent="0.3">
      <c r="A15" s="32" t="s">
        <v>11</v>
      </c>
      <c r="B15" s="85">
        <v>11001</v>
      </c>
      <c r="C15" s="70" t="s">
        <v>65</v>
      </c>
      <c r="D15" s="70" t="s">
        <v>36</v>
      </c>
    </row>
    <row r="16" spans="1:4" s="1" customFormat="1" ht="25.5" customHeight="1" x14ac:dyDescent="0.3">
      <c r="A16" s="32" t="s">
        <v>12</v>
      </c>
      <c r="B16" s="26" t="s">
        <v>95</v>
      </c>
      <c r="C16" s="26"/>
      <c r="D16" s="83"/>
    </row>
    <row r="17" spans="1:7" s="1" customFormat="1" ht="69.75" customHeight="1" x14ac:dyDescent="0.3">
      <c r="A17" s="32" t="s">
        <v>13</v>
      </c>
      <c r="B17" s="32" t="s">
        <v>96</v>
      </c>
      <c r="C17" s="32"/>
      <c r="D17" s="83"/>
    </row>
    <row r="18" spans="1:7" s="1" customFormat="1" ht="27.75" customHeight="1" x14ac:dyDescent="0.3">
      <c r="A18" s="32" t="s">
        <v>14</v>
      </c>
      <c r="B18" s="32" t="s">
        <v>28</v>
      </c>
      <c r="C18" s="32"/>
      <c r="D18" s="83"/>
    </row>
    <row r="19" spans="1:7" s="1" customFormat="1" ht="34.5" x14ac:dyDescent="0.3">
      <c r="A19" s="32" t="s">
        <v>97</v>
      </c>
      <c r="B19" s="32" t="s">
        <v>1</v>
      </c>
      <c r="C19" s="32"/>
      <c r="D19" s="83"/>
    </row>
    <row r="20" spans="1:7" s="1" customFormat="1" x14ac:dyDescent="0.3">
      <c r="A20" s="164" t="s">
        <v>15</v>
      </c>
      <c r="B20" s="165"/>
      <c r="C20" s="83"/>
      <c r="D20" s="83"/>
    </row>
    <row r="21" spans="1:7" s="1" customFormat="1" ht="21" customHeight="1" x14ac:dyDescent="0.3">
      <c r="A21" s="86" t="s">
        <v>17</v>
      </c>
      <c r="B21" s="87"/>
      <c r="C21" s="53">
        <f>'Հավելված 3'!G18</f>
        <v>158880</v>
      </c>
      <c r="D21" s="53">
        <f>'Հավելված 3'!H18</f>
        <v>158880</v>
      </c>
      <c r="E21" s="88"/>
      <c r="F21" s="88"/>
      <c r="G21" s="88"/>
    </row>
    <row r="22" spans="1:7" x14ac:dyDescent="0.3">
      <c r="A22" s="89"/>
      <c r="B22" s="89"/>
      <c r="C22" s="89"/>
      <c r="D22" s="90"/>
    </row>
    <row r="23" spans="1:7" ht="77.25" customHeight="1" x14ac:dyDescent="0.3">
      <c r="A23" s="83" t="s">
        <v>58</v>
      </c>
      <c r="B23" s="84" t="s">
        <v>68</v>
      </c>
      <c r="C23" s="164" t="s">
        <v>143</v>
      </c>
      <c r="D23" s="165"/>
    </row>
    <row r="24" spans="1:7" ht="38.25" customHeight="1" x14ac:dyDescent="0.3">
      <c r="A24" s="32" t="s">
        <v>59</v>
      </c>
      <c r="B24" s="85" t="s">
        <v>98</v>
      </c>
      <c r="C24" s="58" t="s">
        <v>65</v>
      </c>
      <c r="D24" s="58" t="s">
        <v>36</v>
      </c>
    </row>
    <row r="25" spans="1:7" ht="56.25" customHeight="1" x14ac:dyDescent="0.3">
      <c r="A25" s="32" t="s">
        <v>60</v>
      </c>
      <c r="B25" s="59" t="s">
        <v>99</v>
      </c>
      <c r="C25" s="59"/>
      <c r="D25" s="83"/>
    </row>
    <row r="26" spans="1:7" ht="53.25" customHeight="1" x14ac:dyDescent="0.3">
      <c r="A26" s="32" t="s">
        <v>61</v>
      </c>
      <c r="B26" s="32" t="s">
        <v>99</v>
      </c>
      <c r="C26" s="32"/>
      <c r="D26" s="83"/>
    </row>
    <row r="27" spans="1:7" ht="42" customHeight="1" x14ac:dyDescent="0.3">
      <c r="A27" s="32" t="s">
        <v>62</v>
      </c>
      <c r="B27" s="32" t="s">
        <v>56</v>
      </c>
      <c r="C27" s="32"/>
      <c r="D27" s="83"/>
    </row>
    <row r="28" spans="1:7" ht="34.5" x14ac:dyDescent="0.3">
      <c r="A28" s="32" t="s">
        <v>63</v>
      </c>
      <c r="B28" s="32" t="s">
        <v>57</v>
      </c>
      <c r="C28" s="32"/>
      <c r="D28" s="83"/>
    </row>
    <row r="29" spans="1:7" x14ac:dyDescent="0.3">
      <c r="A29" s="164" t="s">
        <v>15</v>
      </c>
      <c r="B29" s="165"/>
      <c r="C29" s="91"/>
      <c r="D29" s="91"/>
    </row>
    <row r="30" spans="1:7" x14ac:dyDescent="0.3">
      <c r="A30" s="162" t="s">
        <v>103</v>
      </c>
      <c r="B30" s="163"/>
      <c r="C30" s="114">
        <v>-1</v>
      </c>
      <c r="D30" s="114">
        <v>-1</v>
      </c>
    </row>
    <row r="31" spans="1:7" x14ac:dyDescent="0.3">
      <c r="A31" s="162" t="s">
        <v>117</v>
      </c>
      <c r="B31" s="163"/>
      <c r="C31" s="114">
        <v>1</v>
      </c>
      <c r="D31" s="114">
        <v>1</v>
      </c>
    </row>
    <row r="32" spans="1:7" x14ac:dyDescent="0.3">
      <c r="A32" s="86" t="s">
        <v>17</v>
      </c>
      <c r="B32" s="87"/>
      <c r="C32" s="53">
        <f>'Հավելված 3'!G27</f>
        <v>-158880</v>
      </c>
      <c r="D32" s="53">
        <f>'Հավելված 3'!H27</f>
        <v>-158880</v>
      </c>
    </row>
    <row r="34" spans="1:4" x14ac:dyDescent="0.3">
      <c r="A34" s="92"/>
      <c r="B34" s="93"/>
      <c r="C34" s="94"/>
      <c r="D34" s="94"/>
    </row>
    <row r="35" spans="1:4" x14ac:dyDescent="0.3">
      <c r="D35" s="74" t="s">
        <v>49</v>
      </c>
    </row>
    <row r="36" spans="1:4" ht="53.25" customHeight="1" x14ac:dyDescent="0.3">
      <c r="A36" s="158" t="s">
        <v>109</v>
      </c>
      <c r="B36" s="158"/>
      <c r="C36" s="158"/>
      <c r="D36" s="158"/>
    </row>
    <row r="37" spans="1:4" ht="10.5" customHeight="1" x14ac:dyDescent="0.3"/>
    <row r="38" spans="1:4" x14ac:dyDescent="0.3">
      <c r="A38" s="159" t="s">
        <v>1</v>
      </c>
      <c r="B38" s="159"/>
      <c r="C38" s="159"/>
      <c r="D38" s="159"/>
    </row>
    <row r="39" spans="1:4" ht="11.25" customHeight="1" x14ac:dyDescent="0.3"/>
    <row r="40" spans="1:4" x14ac:dyDescent="0.3">
      <c r="A40" s="161" t="s">
        <v>67</v>
      </c>
      <c r="B40" s="161"/>
      <c r="C40" s="161"/>
      <c r="D40" s="161"/>
    </row>
    <row r="41" spans="1:4" x14ac:dyDescent="0.3">
      <c r="A41" s="7"/>
      <c r="B41" s="7"/>
      <c r="C41" s="7"/>
      <c r="D41" s="7"/>
    </row>
    <row r="42" spans="1:4" x14ac:dyDescent="0.3">
      <c r="A42" s="109" t="s">
        <v>7</v>
      </c>
      <c r="B42" s="109" t="s">
        <v>8</v>
      </c>
      <c r="C42" s="76"/>
    </row>
    <row r="43" spans="1:4" x14ac:dyDescent="0.3">
      <c r="A43" s="84">
        <v>1023</v>
      </c>
      <c r="B43" s="59" t="s">
        <v>2</v>
      </c>
      <c r="C43" s="79"/>
    </row>
    <row r="44" spans="1:4" x14ac:dyDescent="0.3">
      <c r="A44" s="80"/>
    </row>
    <row r="45" spans="1:4" x14ac:dyDescent="0.3">
      <c r="A45" s="81" t="s">
        <v>9</v>
      </c>
    </row>
    <row r="46" spans="1:4" x14ac:dyDescent="0.3">
      <c r="A46" s="80"/>
      <c r="D46" s="82"/>
    </row>
    <row r="47" spans="1:4" s="1" customFormat="1" ht="51.75" customHeight="1" x14ac:dyDescent="0.3">
      <c r="A47" s="83" t="s">
        <v>10</v>
      </c>
      <c r="B47" s="84">
        <v>1023</v>
      </c>
      <c r="C47" s="164" t="s">
        <v>100</v>
      </c>
      <c r="D47" s="165"/>
    </row>
    <row r="48" spans="1:4" s="1" customFormat="1" x14ac:dyDescent="0.3">
      <c r="A48" s="32" t="s">
        <v>11</v>
      </c>
      <c r="B48" s="85">
        <v>11001</v>
      </c>
      <c r="C48" s="70" t="s">
        <v>65</v>
      </c>
      <c r="D48" s="70" t="s">
        <v>36</v>
      </c>
    </row>
    <row r="49" spans="1:7" s="1" customFormat="1" ht="25.5" customHeight="1" x14ac:dyDescent="0.3">
      <c r="A49" s="32" t="s">
        <v>12</v>
      </c>
      <c r="B49" s="26" t="s">
        <v>95</v>
      </c>
      <c r="C49" s="26"/>
      <c r="D49" s="83"/>
    </row>
    <row r="50" spans="1:7" s="1" customFormat="1" ht="69.75" customHeight="1" x14ac:dyDescent="0.3">
      <c r="A50" s="32" t="s">
        <v>13</v>
      </c>
      <c r="B50" s="32" t="s">
        <v>96</v>
      </c>
      <c r="C50" s="32"/>
      <c r="D50" s="83"/>
    </row>
    <row r="51" spans="1:7" s="1" customFormat="1" ht="27.75" customHeight="1" x14ac:dyDescent="0.3">
      <c r="A51" s="32" t="s">
        <v>14</v>
      </c>
      <c r="B51" s="32" t="s">
        <v>28</v>
      </c>
      <c r="C51" s="32"/>
      <c r="D51" s="83"/>
    </row>
    <row r="52" spans="1:7" s="1" customFormat="1" ht="34.5" x14ac:dyDescent="0.3">
      <c r="A52" s="32" t="s">
        <v>97</v>
      </c>
      <c r="B52" s="32" t="s">
        <v>1</v>
      </c>
      <c r="C52" s="32"/>
      <c r="D52" s="83"/>
    </row>
    <row r="53" spans="1:7" s="1" customFormat="1" x14ac:dyDescent="0.3">
      <c r="A53" s="164" t="s">
        <v>15</v>
      </c>
      <c r="B53" s="165"/>
      <c r="C53" s="83"/>
      <c r="D53" s="83"/>
    </row>
    <row r="54" spans="1:7" s="1" customFormat="1" x14ac:dyDescent="0.3">
      <c r="A54" s="86" t="s">
        <v>17</v>
      </c>
      <c r="B54" s="87"/>
      <c r="C54" s="53">
        <f>'Հավելված 3'!G18</f>
        <v>158880</v>
      </c>
      <c r="D54" s="53">
        <f>'Հավելված 3'!H18</f>
        <v>158880</v>
      </c>
      <c r="E54" s="88"/>
      <c r="F54" s="88"/>
      <c r="G54" s="88"/>
    </row>
    <row r="55" spans="1:7" x14ac:dyDescent="0.3">
      <c r="A55" s="89"/>
      <c r="B55" s="89"/>
      <c r="C55" s="89"/>
      <c r="D55" s="90"/>
    </row>
    <row r="56" spans="1:7" ht="72.75" customHeight="1" x14ac:dyDescent="0.3">
      <c r="A56" s="83" t="s">
        <v>58</v>
      </c>
      <c r="B56" s="84" t="s">
        <v>68</v>
      </c>
      <c r="C56" s="164" t="s">
        <v>143</v>
      </c>
      <c r="D56" s="165"/>
    </row>
    <row r="57" spans="1:7" ht="38.25" customHeight="1" x14ac:dyDescent="0.3">
      <c r="A57" s="32" t="s">
        <v>59</v>
      </c>
      <c r="B57" s="85" t="s">
        <v>98</v>
      </c>
      <c r="C57" s="58" t="s">
        <v>65</v>
      </c>
      <c r="D57" s="58" t="s">
        <v>36</v>
      </c>
    </row>
    <row r="58" spans="1:7" ht="56.25" customHeight="1" x14ac:dyDescent="0.3">
      <c r="A58" s="32" t="s">
        <v>60</v>
      </c>
      <c r="B58" s="59" t="s">
        <v>99</v>
      </c>
      <c r="C58" s="59"/>
      <c r="D58" s="83"/>
    </row>
    <row r="59" spans="1:7" ht="53.25" customHeight="1" x14ac:dyDescent="0.3">
      <c r="A59" s="32" t="s">
        <v>61</v>
      </c>
      <c r="B59" s="32" t="s">
        <v>99</v>
      </c>
      <c r="C59" s="32"/>
      <c r="D59" s="83"/>
    </row>
    <row r="60" spans="1:7" ht="42" customHeight="1" x14ac:dyDescent="0.3">
      <c r="A60" s="32" t="s">
        <v>62</v>
      </c>
      <c r="B60" s="32" t="s">
        <v>56</v>
      </c>
      <c r="C60" s="32"/>
      <c r="D60" s="83"/>
    </row>
    <row r="61" spans="1:7" ht="34.5" x14ac:dyDescent="0.3">
      <c r="A61" s="32" t="s">
        <v>63</v>
      </c>
      <c r="B61" s="32" t="s">
        <v>57</v>
      </c>
      <c r="C61" s="32"/>
      <c r="D61" s="83"/>
    </row>
    <row r="62" spans="1:7" x14ac:dyDescent="0.3">
      <c r="A62" s="164" t="s">
        <v>15</v>
      </c>
      <c r="B62" s="165"/>
      <c r="C62" s="91"/>
      <c r="D62" s="91"/>
    </row>
    <row r="63" spans="1:7" x14ac:dyDescent="0.3">
      <c r="A63" s="162" t="s">
        <v>103</v>
      </c>
      <c r="B63" s="163"/>
      <c r="C63" s="114">
        <v>-1</v>
      </c>
      <c r="D63" s="114">
        <v>-1</v>
      </c>
    </row>
    <row r="64" spans="1:7" x14ac:dyDescent="0.3">
      <c r="A64" s="162" t="s">
        <v>114</v>
      </c>
      <c r="B64" s="163"/>
      <c r="C64" s="114">
        <v>1</v>
      </c>
      <c r="D64" s="114">
        <v>1</v>
      </c>
    </row>
    <row r="65" spans="1:4" x14ac:dyDescent="0.3">
      <c r="A65" s="86" t="s">
        <v>17</v>
      </c>
      <c r="B65" s="87"/>
      <c r="C65" s="53">
        <f>'Հավելված 3'!G27</f>
        <v>-158880</v>
      </c>
      <c r="D65" s="53">
        <f>'Հավելված 3'!H27</f>
        <v>-158880</v>
      </c>
    </row>
    <row r="66" spans="1:4" x14ac:dyDescent="0.3">
      <c r="C66" s="95"/>
      <c r="D66" s="95"/>
    </row>
  </sheetData>
  <mergeCells count="18">
    <mergeCell ref="A53:B53"/>
    <mergeCell ref="A62:B62"/>
    <mergeCell ref="A31:B31"/>
    <mergeCell ref="A64:B64"/>
    <mergeCell ref="A63:B63"/>
    <mergeCell ref="A40:D40"/>
    <mergeCell ref="C47:D47"/>
    <mergeCell ref="C56:D56"/>
    <mergeCell ref="A3:D3"/>
    <mergeCell ref="A5:D5"/>
    <mergeCell ref="A7:D7"/>
    <mergeCell ref="A36:D36"/>
    <mergeCell ref="A38:D38"/>
    <mergeCell ref="A30:B30"/>
    <mergeCell ref="C23:D23"/>
    <mergeCell ref="C14:D14"/>
    <mergeCell ref="A29:B29"/>
    <mergeCell ref="A20:B20"/>
  </mergeCells>
  <pageMargins left="0.39370078740157499" right="0.23622047244094499" top="0.47244094488188998" bottom="0.511811023622047" header="0.31496062992126" footer="0.31496062992126"/>
  <pageSetup paperSize="9" scale="80" firstPageNumber="8" orientation="landscape" useFirstPageNumber="1" r:id="rId1"/>
  <headerFooter>
    <oddFooter>&amp;C&amp;P</oddFooter>
  </headerFooter>
  <rowBreaks count="1" manualBreakCount="1">
    <brk id="34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Normal="100" workbookViewId="0">
      <selection activeCell="J6" sqref="J6"/>
    </sheetView>
  </sheetViews>
  <sheetFormatPr defaultRowHeight="17.25" x14ac:dyDescent="0.2"/>
  <cols>
    <col min="1" max="1" width="20.33203125" style="98" customWidth="1"/>
    <col min="2" max="2" width="40" style="98" bestFit="1" customWidth="1"/>
    <col min="3" max="3" width="13.83203125" style="98" customWidth="1"/>
    <col min="4" max="4" width="15.5" style="98" customWidth="1"/>
    <col min="5" max="5" width="25.5" style="98" customWidth="1"/>
    <col min="6" max="6" width="28.33203125" style="98" customWidth="1"/>
    <col min="7" max="7" width="29.1640625" style="98" customWidth="1"/>
    <col min="8" max="8" width="15.33203125" style="98" bestFit="1" customWidth="1"/>
    <col min="9" max="9" width="19.83203125" style="98" bestFit="1" customWidth="1"/>
    <col min="10" max="14" width="9.33203125" style="98"/>
    <col min="15" max="15" width="13.33203125" style="98" bestFit="1" customWidth="1"/>
    <col min="16" max="16384" width="9.33203125" style="98"/>
  </cols>
  <sheetData>
    <row r="1" spans="1:7" x14ac:dyDescent="0.2">
      <c r="A1" s="96"/>
      <c r="B1" s="96"/>
      <c r="C1" s="96"/>
      <c r="D1" s="96"/>
      <c r="E1" s="96"/>
      <c r="F1" s="96"/>
      <c r="G1" s="97" t="s">
        <v>102</v>
      </c>
    </row>
    <row r="2" spans="1:7" x14ac:dyDescent="0.2">
      <c r="A2" s="99"/>
      <c r="B2" s="96"/>
      <c r="C2" s="96"/>
      <c r="D2" s="96"/>
      <c r="E2" s="96"/>
      <c r="F2" s="96"/>
      <c r="G2" s="96"/>
    </row>
    <row r="3" spans="1:7" ht="42" customHeight="1" x14ac:dyDescent="0.2">
      <c r="A3" s="170" t="s">
        <v>110</v>
      </c>
      <c r="B3" s="170"/>
      <c r="C3" s="170"/>
      <c r="D3" s="170"/>
      <c r="E3" s="170"/>
      <c r="F3" s="170"/>
      <c r="G3" s="170"/>
    </row>
    <row r="5" spans="1:7" ht="55.5" customHeight="1" x14ac:dyDescent="0.2">
      <c r="A5" s="166" t="s">
        <v>118</v>
      </c>
      <c r="B5" s="167"/>
      <c r="C5" s="167"/>
      <c r="D5" s="167"/>
      <c r="E5" s="168"/>
      <c r="F5" s="156" t="s">
        <v>101</v>
      </c>
      <c r="G5" s="157"/>
    </row>
    <row r="6" spans="1:7" x14ac:dyDescent="0.2">
      <c r="A6" s="169" t="s">
        <v>119</v>
      </c>
      <c r="B6" s="169" t="s">
        <v>120</v>
      </c>
      <c r="C6" s="169" t="s">
        <v>121</v>
      </c>
      <c r="D6" s="169" t="s">
        <v>122</v>
      </c>
      <c r="E6" s="169" t="s">
        <v>123</v>
      </c>
      <c r="F6" s="169" t="s">
        <v>124</v>
      </c>
      <c r="G6" s="169" t="s">
        <v>125</v>
      </c>
    </row>
    <row r="7" spans="1:7" x14ac:dyDescent="0.2">
      <c r="A7" s="169"/>
      <c r="B7" s="169"/>
      <c r="C7" s="169"/>
      <c r="D7" s="169"/>
      <c r="E7" s="169"/>
      <c r="F7" s="169"/>
      <c r="G7" s="169"/>
    </row>
    <row r="8" spans="1:7" x14ac:dyDescent="0.3">
      <c r="A8" s="166" t="s">
        <v>24</v>
      </c>
      <c r="B8" s="167"/>
      <c r="C8" s="167"/>
      <c r="D8" s="167"/>
      <c r="E8" s="167"/>
      <c r="F8" s="168"/>
      <c r="G8" s="110">
        <f>G9</f>
        <v>0</v>
      </c>
    </row>
    <row r="9" spans="1:7" ht="34.5" x14ac:dyDescent="0.3">
      <c r="A9" s="111" t="s">
        <v>126</v>
      </c>
      <c r="B9" s="111" t="s">
        <v>127</v>
      </c>
      <c r="C9" s="48" t="s">
        <v>128</v>
      </c>
      <c r="D9" s="169" t="s">
        <v>129</v>
      </c>
      <c r="E9" s="169"/>
      <c r="F9" s="169"/>
      <c r="G9" s="110">
        <f>G10+G13</f>
        <v>0</v>
      </c>
    </row>
    <row r="10" spans="1:7" x14ac:dyDescent="0.3">
      <c r="A10" s="111" t="s">
        <v>130</v>
      </c>
      <c r="B10" s="156" t="s">
        <v>2</v>
      </c>
      <c r="C10" s="167"/>
      <c r="D10" s="167"/>
      <c r="E10" s="167"/>
      <c r="F10" s="168"/>
      <c r="G10" s="110">
        <f>G11</f>
        <v>158880</v>
      </c>
    </row>
    <row r="11" spans="1:7" x14ac:dyDescent="0.3">
      <c r="A11" s="111"/>
      <c r="B11" s="111" t="s">
        <v>131</v>
      </c>
      <c r="C11" s="111"/>
      <c r="D11" s="111"/>
      <c r="E11" s="111"/>
      <c r="F11" s="111"/>
      <c r="G11" s="110">
        <f>G12</f>
        <v>158880</v>
      </c>
    </row>
    <row r="12" spans="1:7" ht="103.5" x14ac:dyDescent="0.2">
      <c r="A12" s="111" t="s">
        <v>132</v>
      </c>
      <c r="B12" s="48" t="s">
        <v>133</v>
      </c>
      <c r="C12" s="111" t="s">
        <v>134</v>
      </c>
      <c r="D12" s="111" t="s">
        <v>135</v>
      </c>
      <c r="E12" s="112">
        <v>158880000</v>
      </c>
      <c r="F12" s="112">
        <v>1</v>
      </c>
      <c r="G12" s="49">
        <v>158880</v>
      </c>
    </row>
    <row r="13" spans="1:7" x14ac:dyDescent="0.3">
      <c r="A13" s="111" t="s">
        <v>136</v>
      </c>
      <c r="B13" s="156" t="s">
        <v>77</v>
      </c>
      <c r="C13" s="167"/>
      <c r="D13" s="167"/>
      <c r="E13" s="167"/>
      <c r="F13" s="168"/>
      <c r="G13" s="110">
        <f>G14+G16</f>
        <v>-158880</v>
      </c>
    </row>
    <row r="14" spans="1:7" x14ac:dyDescent="0.3">
      <c r="A14" s="111"/>
      <c r="B14" s="166" t="s">
        <v>137</v>
      </c>
      <c r="C14" s="168"/>
      <c r="D14" s="111"/>
      <c r="E14" s="111"/>
      <c r="F14" s="111"/>
      <c r="G14" s="110">
        <f>G15</f>
        <v>27177.93</v>
      </c>
    </row>
    <row r="15" spans="1:7" x14ac:dyDescent="0.2">
      <c r="A15" s="111" t="s">
        <v>138</v>
      </c>
      <c r="B15" s="48" t="s">
        <v>139</v>
      </c>
      <c r="C15" s="113" t="s">
        <v>140</v>
      </c>
      <c r="D15" s="55" t="s">
        <v>144</v>
      </c>
      <c r="E15" s="112">
        <v>27177930</v>
      </c>
      <c r="F15" s="112">
        <v>1</v>
      </c>
      <c r="G15" s="49">
        <f>E15*F15/1000</f>
        <v>27177.93</v>
      </c>
    </row>
    <row r="16" spans="1:7" x14ac:dyDescent="0.3">
      <c r="A16" s="111"/>
      <c r="B16" s="111" t="s">
        <v>131</v>
      </c>
      <c r="C16" s="111"/>
      <c r="D16" s="111"/>
      <c r="E16" s="111"/>
      <c r="F16" s="111"/>
      <c r="G16" s="110">
        <f>G17</f>
        <v>-186057.93</v>
      </c>
    </row>
    <row r="17" spans="1:7" ht="34.5" x14ac:dyDescent="0.2">
      <c r="A17" s="111" t="s">
        <v>141</v>
      </c>
      <c r="B17" s="48" t="s">
        <v>142</v>
      </c>
      <c r="C17" s="111" t="s">
        <v>134</v>
      </c>
      <c r="D17" s="111" t="s">
        <v>135</v>
      </c>
      <c r="E17" s="112"/>
      <c r="F17" s="112"/>
      <c r="G17" s="49">
        <f>-(G15+G11)</f>
        <v>-186057.93</v>
      </c>
    </row>
  </sheetData>
  <mergeCells count="15">
    <mergeCell ref="A3:G3"/>
    <mergeCell ref="A6:A7"/>
    <mergeCell ref="B6:B7"/>
    <mergeCell ref="C6:C7"/>
    <mergeCell ref="D6:D7"/>
    <mergeCell ref="E6:E7"/>
    <mergeCell ref="F6:F7"/>
    <mergeCell ref="G6:G7"/>
    <mergeCell ref="F5:G5"/>
    <mergeCell ref="A5:E5"/>
    <mergeCell ref="A8:F8"/>
    <mergeCell ref="D9:F9"/>
    <mergeCell ref="B10:F10"/>
    <mergeCell ref="B13:F13"/>
    <mergeCell ref="B14:C14"/>
  </mergeCells>
  <pageMargins left="0.37" right="0.17" top="0.41" bottom="0.33" header="0.17" footer="0.17"/>
  <pageSetup scale="80" firstPageNumber="12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 աղյուսակներ 1,2</vt:lpstr>
      <vt:lpstr>Հավելված 6</vt:lpstr>
      <vt:lpstr>'Հավելված 1'!Print_Area</vt:lpstr>
      <vt:lpstr>'Հավելված 3'!Print_Area</vt:lpstr>
      <vt:lpstr>'Հավելված 4'!Print_Area</vt:lpstr>
      <vt:lpstr>'Հավելված 5 աղյուսակներ 1,2'!Print_Area</vt:lpstr>
      <vt:lpstr>'Հավելված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Ashot Pirumyan</cp:lastModifiedBy>
  <cp:lastPrinted>2021-06-17T06:36:36Z</cp:lastPrinted>
  <dcterms:created xsi:type="dcterms:W3CDTF">2018-09-30T11:43:43Z</dcterms:created>
  <dcterms:modified xsi:type="dcterms:W3CDTF">2021-07-08T07:15:02Z</dcterms:modified>
</cp:coreProperties>
</file>