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zip\Finotdel 2021\VOROSHUMNER\Atletika_dasht\kar\"/>
    </mc:Choice>
  </mc:AlternateContent>
  <bookViews>
    <workbookView xWindow="0" yWindow="0" windowWidth="25200" windowHeight="12030" tabRatio="1000" activeTab="7"/>
  </bookViews>
  <sheets>
    <sheet name="Havelvats 1" sheetId="27" r:id="rId1"/>
    <sheet name="Havelvats 2 " sheetId="32" r:id="rId2"/>
    <sheet name="Havelvats 3" sheetId="44" r:id="rId3"/>
    <sheet name="Havelvats 4" sheetId="35" r:id="rId4"/>
    <sheet name="Havelvac 5" sheetId="45" r:id="rId5"/>
    <sheet name="Havelvats 6" sheetId="29" r:id="rId6"/>
    <sheet name="Havelvats 7" sheetId="43" r:id="rId7"/>
    <sheet name="Havelvats 8" sheetId="46" r:id="rId8"/>
  </sheets>
  <definedNames>
    <definedName name="AgencyCode" localSheetId="1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6">#REF!</definedName>
    <definedName name="AgencyName" localSheetId="7">#REF!</definedName>
    <definedName name="AgencyName">#REF!</definedName>
    <definedName name="davit" localSheetId="6">#REF!</definedName>
    <definedName name="davit" localSheetId="7">#REF!</definedName>
    <definedName name="davit">#REF!</definedName>
    <definedName name="Functional1" localSheetId="1">#REF!</definedName>
    <definedName name="Functional1" localSheetId="6">#REF!</definedName>
    <definedName name="Functional1" localSheetId="7">#REF!</definedName>
    <definedName name="Functional1">#REF!</definedName>
    <definedName name="ggg" localSheetId="6">#REF!</definedName>
    <definedName name="ggg" localSheetId="7">#REF!</definedName>
    <definedName name="ggg">#REF!</definedName>
    <definedName name="PANature" localSheetId="1">#REF!</definedName>
    <definedName name="PANature" localSheetId="6">#REF!</definedName>
    <definedName name="PANature" localSheetId="7">#REF!</definedName>
    <definedName name="PANature">#REF!</definedName>
    <definedName name="PAType" localSheetId="1">#REF!</definedName>
    <definedName name="PAType" localSheetId="6">#REF!</definedName>
    <definedName name="PAType" localSheetId="7">#REF!</definedName>
    <definedName name="PAType">#REF!</definedName>
    <definedName name="Performance2" localSheetId="1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7">#REF!</definedName>
    <definedName name="PerformanceType">#REF!</definedName>
    <definedName name="_xlnm.Print_Area" localSheetId="4">'Havelvac 5'!$A$1:$H$10</definedName>
    <definedName name="_xlnm.Print_Titles" localSheetId="4">'Havelvac 5'!$7:$8</definedName>
    <definedName name="Հավելված" localSheetId="6">#REF!</definedName>
    <definedName name="Հավելված" localSheetId="7">#REF!</definedName>
    <definedName name="Հավելված">#REF!</definedName>
    <definedName name="Մաս" localSheetId="6">#REF!</definedName>
    <definedName name="Մաս" localSheetId="7">#REF!</definedName>
    <definedName name="Մաս">#REF!</definedName>
    <definedName name="շախմատիստ" localSheetId="4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32" i="32" l="1"/>
  <c r="G12" i="32"/>
  <c r="G13" i="32"/>
  <c r="G15" i="32"/>
  <c r="G17" i="32"/>
  <c r="H19" i="32"/>
  <c r="I19" i="32"/>
  <c r="G19" i="32"/>
  <c r="H42" i="32"/>
  <c r="I42" i="32"/>
  <c r="G42" i="32"/>
  <c r="G41" i="32" s="1"/>
  <c r="G40" i="32" s="1"/>
  <c r="G39" i="32" s="1"/>
  <c r="G38" i="32" s="1"/>
  <c r="G36" i="32" s="1"/>
  <c r="G34" i="32" s="1"/>
  <c r="H51" i="32"/>
  <c r="H50" i="32" s="1"/>
  <c r="H49" i="32" s="1"/>
  <c r="H48" i="32" s="1"/>
  <c r="H47" i="32" s="1"/>
  <c r="H45" i="32" s="1"/>
  <c r="H43" i="32" s="1"/>
  <c r="I51" i="32"/>
  <c r="I50" i="32" s="1"/>
  <c r="I49" i="32" s="1"/>
  <c r="I48" i="32" s="1"/>
  <c r="I47" i="32" s="1"/>
  <c r="I45" i="32" s="1"/>
  <c r="I43" i="32" s="1"/>
  <c r="G51" i="32"/>
  <c r="G50" i="32" s="1"/>
  <c r="G49" i="32" s="1"/>
  <c r="G48" i="32" s="1"/>
  <c r="G47" i="32" s="1"/>
  <c r="G45" i="32" s="1"/>
  <c r="G43" i="32" s="1"/>
  <c r="H60" i="32"/>
  <c r="I60" i="32"/>
  <c r="I59" i="32" s="1"/>
  <c r="I58" i="32" s="1"/>
  <c r="I57" i="32" s="1"/>
  <c r="I56" i="32" s="1"/>
  <c r="I54" i="32" s="1"/>
  <c r="I52" i="32" s="1"/>
  <c r="G60" i="32"/>
  <c r="G59" i="32" s="1"/>
  <c r="G58" i="32" s="1"/>
  <c r="G57" i="32" s="1"/>
  <c r="G56" i="32" s="1"/>
  <c r="G54" i="32" s="1"/>
  <c r="G52" i="32" s="1"/>
  <c r="H59" i="32"/>
  <c r="H58" i="32" s="1"/>
  <c r="H57" i="32" s="1"/>
  <c r="H56" i="32" s="1"/>
  <c r="H54" i="32" s="1"/>
  <c r="H52" i="32" s="1"/>
  <c r="I41" i="32"/>
  <c r="I40" i="32" s="1"/>
  <c r="I39" i="32" s="1"/>
  <c r="I38" i="32" s="1"/>
  <c r="I36" i="32" s="1"/>
  <c r="I34" i="32" s="1"/>
  <c r="H41" i="32"/>
  <c r="H40" i="32" s="1"/>
  <c r="H39" i="32" s="1"/>
  <c r="H38" i="32" s="1"/>
  <c r="H36" i="32" s="1"/>
  <c r="H34" i="32" s="1"/>
  <c r="H32" i="32" l="1"/>
  <c r="I32" i="32"/>
  <c r="D12" i="27"/>
  <c r="E10" i="27"/>
  <c r="F10" i="27"/>
  <c r="D10" i="27"/>
  <c r="I11" i="46" l="1"/>
  <c r="I10" i="46"/>
  <c r="I17" i="46"/>
  <c r="I16" i="46" s="1"/>
  <c r="I15" i="46" s="1"/>
  <c r="I14" i="46"/>
  <c r="I13" i="46"/>
  <c r="I12" i="46" s="1"/>
  <c r="D34" i="27" l="1"/>
  <c r="F70" i="43" l="1"/>
  <c r="E70" i="43"/>
  <c r="D70" i="43"/>
  <c r="F55" i="43"/>
  <c r="E55" i="43"/>
  <c r="D55" i="43"/>
  <c r="F41" i="43"/>
  <c r="E41" i="43"/>
  <c r="D41" i="43"/>
  <c r="F24" i="43"/>
  <c r="E24" i="43"/>
  <c r="D24" i="43"/>
  <c r="E81" i="29" l="1"/>
  <c r="F81" i="29"/>
  <c r="D81" i="29"/>
  <c r="E66" i="29"/>
  <c r="F66" i="29"/>
  <c r="D66" i="29"/>
  <c r="E52" i="29"/>
  <c r="F52" i="29"/>
  <c r="D52" i="29"/>
  <c r="E24" i="29"/>
  <c r="F24" i="29"/>
  <c r="D24" i="29"/>
  <c r="H12" i="45" l="1"/>
  <c r="H11" i="45"/>
  <c r="H10" i="45"/>
  <c r="H31" i="32" l="1"/>
  <c r="H21" i="32" s="1"/>
  <c r="I31" i="32"/>
  <c r="I30" i="32" s="1"/>
  <c r="I29" i="32" s="1"/>
  <c r="I28" i="32" s="1"/>
  <c r="I27" i="32" s="1"/>
  <c r="I25" i="32" s="1"/>
  <c r="I23" i="32" s="1"/>
  <c r="G31" i="32"/>
  <c r="G30" i="32" s="1"/>
  <c r="G29" i="32" s="1"/>
  <c r="G28" i="32" s="1"/>
  <c r="G27" i="32" s="1"/>
  <c r="G25" i="32" s="1"/>
  <c r="G23" i="32" s="1"/>
  <c r="G21" i="32" l="1"/>
  <c r="H30" i="32"/>
  <c r="H29" i="32" s="1"/>
  <c r="H28" i="32" s="1"/>
  <c r="H27" i="32" s="1"/>
  <c r="H25" i="32" s="1"/>
  <c r="H23" i="32" s="1"/>
  <c r="I21" i="32"/>
  <c r="H79" i="32"/>
  <c r="I79" i="32"/>
  <c r="G79" i="32"/>
  <c r="E27" i="27" l="1"/>
  <c r="F27" i="27"/>
  <c r="F12" i="27" s="1"/>
  <c r="D27" i="27"/>
  <c r="E14" i="27"/>
  <c r="E12" i="27" s="1"/>
  <c r="F14" i="27"/>
  <c r="D14" i="27"/>
  <c r="D20" i="44" l="1"/>
  <c r="D18" i="44" s="1"/>
  <c r="D16" i="44" s="1"/>
  <c r="D15" i="44" s="1"/>
  <c r="D13" i="44" s="1"/>
  <c r="D11" i="44" s="1"/>
  <c r="F17" i="35" l="1"/>
  <c r="F13" i="35" s="1"/>
  <c r="G17" i="35"/>
  <c r="G13" i="35" s="1"/>
  <c r="E17" i="35"/>
  <c r="E13" i="35" s="1"/>
  <c r="E38" i="29" l="1"/>
  <c r="F38" i="29"/>
  <c r="D38" i="29"/>
  <c r="H78" i="32" l="1"/>
  <c r="H77" i="32" s="1"/>
  <c r="H76" i="32" s="1"/>
  <c r="H75" i="32" s="1"/>
  <c r="H73" i="32" s="1"/>
  <c r="H71" i="32" s="1"/>
  <c r="H69" i="32" s="1"/>
  <c r="I78" i="32"/>
  <c r="I77" i="32" s="1"/>
  <c r="I76" i="32" s="1"/>
  <c r="I75" i="32" s="1"/>
  <c r="I73" i="32" s="1"/>
  <c r="I71" i="32" s="1"/>
  <c r="I69" i="32" s="1"/>
  <c r="G78" i="32"/>
  <c r="G77" i="32" s="1"/>
  <c r="G76" i="32" s="1"/>
  <c r="G75" i="32" s="1"/>
  <c r="G73" i="32" s="1"/>
  <c r="G71" i="32" s="1"/>
  <c r="G69" i="32" s="1"/>
  <c r="H67" i="32" l="1"/>
  <c r="I67" i="32"/>
  <c r="G67" i="32"/>
  <c r="E11" i="35" l="1"/>
  <c r="F11" i="35" l="1"/>
  <c r="G11" i="35" l="1"/>
  <c r="D86" i="43" l="1"/>
  <c r="E86" i="43"/>
  <c r="F86" i="43"/>
  <c r="G65" i="32" l="1"/>
  <c r="G63" i="32" s="1"/>
  <c r="G61" i="32" s="1"/>
  <c r="I65" i="32"/>
  <c r="I63" i="32" s="1"/>
  <c r="I61" i="32" s="1"/>
  <c r="H65" i="32"/>
  <c r="H63" i="32" s="1"/>
  <c r="H61" i="32" s="1"/>
  <c r="H17" i="32" l="1"/>
  <c r="H15" i="32" s="1"/>
  <c r="H13" i="32" s="1"/>
  <c r="H12" i="32" s="1"/>
  <c r="H10" i="32" s="1"/>
  <c r="I17" i="32"/>
  <c r="I15" i="32" s="1"/>
  <c r="I13" i="32" s="1"/>
  <c r="I12" i="32" s="1"/>
  <c r="I10" i="32" s="1"/>
  <c r="G10" i="32"/>
</calcChain>
</file>

<file path=xl/sharedStrings.xml><?xml version="1.0" encoding="utf-8"?>
<sst xmlns="http://schemas.openxmlformats.org/spreadsheetml/2006/main" count="480" uniqueCount="190">
  <si>
    <t>Արդյունքի չափորոշիչներ</t>
  </si>
  <si>
    <t>Ծրագրի դասիչը</t>
  </si>
  <si>
    <t>Ծրագրի անվանումը</t>
  </si>
  <si>
    <t>Ծրագրի միջոցառումները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</si>
  <si>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</si>
  <si>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</si>
  <si>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</si>
  <si>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</si>
  <si>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</si>
  <si>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</si>
  <si>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</si>
  <si>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</si>
  <si>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</si>
  <si>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</si>
  <si>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</si>
  <si>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</si>
  <si>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</si>
  <si>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</si>
  <si>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</si>
  <si>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</si>
  <si>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</si>
  <si>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</si>
  <si>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</si>
  <si>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</si>
  <si>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</si>
  <si>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</si>
  <si>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</si>
  <si>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</si>
  <si>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</si>
  <si>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</si>
  <si>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</si>
  <si>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</si>
  <si>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</si>
  <si>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</si>
  <si>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</si>
  <si>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</si>
  <si>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</si>
  <si>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</si>
  <si>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</si>
  <si>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</si>
  <si>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>այդ թվում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</si>
  <si>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</si>
  <si>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</si>
  <si>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</si>
  <si>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</si>
  <si>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</si>
  <si>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</si>
  <si>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</si>
  <si>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</si>
  <si>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Մասսայական սպորտ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</si>
  <si>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</si>
  <si>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</si>
  <si>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</si>
  <si>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Տրանսֆերտների տրամադրում</t>
  </si>
  <si>
    <t xml:space="preserve">
1192</t>
  </si>
  <si>
    <t>Ծրագրային դասիչ</t>
  </si>
  <si>
    <t>Առաջին կիսամյակ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</si>
  <si>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</si>
  <si>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</si>
  <si>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</si>
  <si>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</si>
  <si>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</si>
  <si>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</si>
  <si>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Շահառուների ընտրության չափանիշները</t>
  </si>
  <si>
    <t>ՀՀ ԿՐԹՈՒԹՅԱՆ, ԳԻՏՈՒԹՅԱՆ, ՄՇԱԿՈՒՅԹԻ ԵՎ ՍՊՈՐՏԻ ՆԱԽԱՐԱՐՈՒԹՅՈՒՆ</t>
  </si>
  <si>
    <t>այդ  թվում՝</t>
  </si>
  <si>
    <t>այդ թվում՝</t>
  </si>
  <si>
    <t>այդ թվում`</t>
  </si>
  <si>
    <t>Աղյուսակ 9․14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</si>
  <si>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</si>
  <si>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</si>
  <si>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</si>
  <si>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</si>
  <si>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</si>
  <si>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ՀՀ կառավարության  2021 թվականի</t>
  </si>
  <si>
    <t xml:space="preserve">ՀՀ կառավարության  2021 թվականի 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</si>
  <si>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</si>
  <si>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</si>
  <si>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</si>
  <si>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</si>
  <si>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</si>
  <si>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</si>
  <si>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</si>
  <si>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</si>
  <si>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</si>
  <si>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Հավելված N 5</t>
  </si>
  <si>
    <t>Վերակառուցման ենթակա օբյեկտների թիվ, հատ</t>
  </si>
  <si>
    <t>Արարատի մարզպետարան</t>
  </si>
  <si>
    <t>Աղյուսակ 9․1.49</t>
  </si>
  <si>
    <t>Հավելված N 6</t>
  </si>
  <si>
    <t>Ծրագրային դասիչը</t>
  </si>
  <si>
    <t>Գումարը                      (հազար դրամներով)</t>
  </si>
  <si>
    <t>Ընդամենը</t>
  </si>
  <si>
    <t xml:space="preserve"> Կապիտալ սուբվենցիաներ համայնքներին</t>
  </si>
  <si>
    <t xml:space="preserve"> ՀՀ  կրթության, գիտության, մշակույթի և սպորտի նախարարություն</t>
  </si>
  <si>
    <t>«ՀԱՅԱUՏԱՆԻ ՀԱՆՐԱՊԵՏՈՒԹՅԱՆ 2021 ԹՎԱԿԱՆԻ ՊԵՏԱԿԱՆ ԲՅՈՒՋԵԻ ՄԱUԻՆ» ՀԱՅԱUՏԱՆԻ ՀԱՆՐԱՊԵՏՈՒԹՅԱՆ OՐԵՆՔԻ N 1 ՀԱՎԵԼՎԱԾԻ N 7 ԱՂՅՈՒՍԱԿՈՒՄ ԿԱՏԱՐՎՈՂ  ԼՐԱՑՈՒՄԸ</t>
  </si>
  <si>
    <t xml:space="preserve">Ցուցանիշների փոփոխությունը (ավելացումները նշված են դրական նշանով) </t>
  </si>
  <si>
    <t>ՀԱՅԱՍՏԱՆԻ ՀԱՆՐԱՊԵՏՈՒԹՅԱՆ ԿԱՌԱՎԱՐՈՒԹՅԱՆ 2019 ԹՎԱԿԱՆԻ ԴԵԿՏԵՄԲԵՐԻ 26-Ի N 1919-Ն ՈՐՈՇՄԱՆ N 5 ՀԱՎԵԼՎԱԾԻ N 6 ԱՂՅՈՒՍԱԿՈՒՄ ԿԱՏԱՐՎՈՂ ԼՐԱՑՈՒՄԸ</t>
  </si>
  <si>
    <t xml:space="preserve"> «Լավագույն մարզական ընտանիք» մրցույթի կազմակերպում և անցկացում</t>
  </si>
  <si>
    <t xml:space="preserve"> «Հաշմանդամություն ունեցող լավագույն մարզիկ» մրցույթի անցկացում</t>
  </si>
  <si>
    <t xml:space="preserve"> «Հաշմանդամություն ունեցող լավագույն մարզիկ» մրցույթի կազմակերպում և անցկացում</t>
  </si>
  <si>
    <t xml:space="preserve"> Հանրապետական ուսանողական մարզական խաղերի անցկացում</t>
  </si>
  <si>
    <t xml:space="preserve"> Հանրապետական ուսանողական մարզական խաղերի կազմակերպում և անցկացում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</si>
  <si>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</si>
  <si>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</si>
  <si>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</si>
  <si>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</t>
  </si>
  <si>
    <t xml:space="preserve"> ՀՀ  կրթության , գիտության, մշակույթի և սպորտի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</si>
  <si>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</si>
  <si>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</si>
  <si>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</si>
  <si>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Համաշխարհային ունիվերսիադային Հայաստանի ուսանողական մարզական պատվիրակության մասնակցության ապահովում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</si>
  <si>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</si>
  <si>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</si>
  <si>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08</t>
  </si>
  <si>
    <t>01</t>
  </si>
  <si>
    <t xml:space="preserve"> ՀԱՆԳԻՍՏ, ՄՇԱԿՈՒՅԹ ԵՎ ԿՐՈՆ</t>
  </si>
  <si>
    <t xml:space="preserve"> Հանգստի և սպորտի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</si>
  <si>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</si>
  <si>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</si>
  <si>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</si>
  <si>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>Հավելված N 7</t>
  </si>
  <si>
    <t>հազ.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</si>
  <si>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</si>
  <si>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</si>
  <si>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կրթության, գիտության, մշակույթի և սպորտի նախարարություն </t>
  </si>
  <si>
    <t>ՀԱՅԱՍՏԱՆԻ ՀԱՆՐԱՊԵՏՈՒԹՅԱՆ ԿԱՌԱՎԱՐՈՒԹՅԱՆ 2020 ԹՎԱԿԱՆԻ ԴԵԿՏԵՄԲԵՐԻ 30-Ի N 2215-Ն ՈՐՈՇՄԱՆ N 5 ՀԱՎԵԼՎԱԾԻ N 7 ԱՂՅՈՒՍԱԿՈՒՄ ԿԱՏԱՐՎՈՂ ՓՈՓՈԽՈՒԹՅՈՒՆԸ</t>
  </si>
  <si>
    <t>Համաշխարհային ունիվերսիադային Հայաստանի ուսանողական մարզական պատվիրակության մասնակցության ապահովում</t>
  </si>
  <si>
    <t>ՀՀ «Ուսանողական մարզական ֆեդերացիա» ՀԿ</t>
  </si>
  <si>
    <t>Ցուցանիշների փոփոխությունը (նվազեցումները նշված են  փակագծերում) Տարի</t>
  </si>
  <si>
    <t xml:space="preserve"> Մեծ նվաճումների սպորտ </t>
  </si>
  <si>
    <t xml:space="preserve"> 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 </t>
  </si>
  <si>
    <t xml:space="preserve"> Տրանսֆերտների տրամադրում </t>
  </si>
  <si>
    <t xml:space="preserve"> Միջոցառման շրջանակներում շահառուներին անվանական թոշակի հատկացման կարգ </t>
  </si>
  <si>
    <t xml:space="preserve">Ազգային հավաքական թիմերում ընգրկված մարզիկներին տրվող թոշակներ (մարզիկների թիվը) </t>
  </si>
  <si>
    <t xml:space="preserve"> Ազգային հավաքական թիմերում ընգրկված մարզչական անձնակազմին տրվող թոշակներ (մարզչական անձնակազմի թիվը) </t>
  </si>
  <si>
    <t xml:space="preserve"> 11002 </t>
  </si>
  <si>
    <t xml:space="preserve"> «Լավագույն մարզական ընտանիք» մրցույթի կազմակերպում և անցկացում </t>
  </si>
  <si>
    <t xml:space="preserve"> Ծառայությունների մատուցում </t>
  </si>
  <si>
    <t xml:space="preserve"> «Գնումների մասին» ՀՀ օրենքի համաձայն ընտրված կազմակերպություն </t>
  </si>
  <si>
    <t xml:space="preserve"> Մրցույթի մասնակից ընտանիքների թիվ </t>
  </si>
  <si>
    <t xml:space="preserve"> Մասանկիցների ընդհանուր թվից իգական սեռի ներկայացուցիչների մասնաբաժինը, տոկոս </t>
  </si>
  <si>
    <t xml:space="preserve"> Մասանկիցների ընդհանուր թվից արական սեռի ներկայացուցիչների մասնաբաժինը, տոկոս </t>
  </si>
  <si>
    <t xml:space="preserve"> Մարզաձևերի թիվ, հատ </t>
  </si>
  <si>
    <t xml:space="preserve"> «Հաշմանդամություն ունեցող լավագույն մարզիկ» մրցույթի անցկացում </t>
  </si>
  <si>
    <t xml:space="preserve"> «Հաշմանդամություն ունեցող լավագույն մարզիկ» մրցույթի կազմակերպում և անցկացում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</si>
  <si>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</si>
  <si>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</si>
  <si>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</si>
  <si>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Ծառայությունը մատուցող կազմակերպությունների անվանումը </t>
  </si>
  <si>
    <t xml:space="preserve"> Մրցաձևերի թիվ, հատ </t>
  </si>
  <si>
    <t xml:space="preserve"> Մասնակիցների թիվ, մարդ </t>
  </si>
  <si>
    <t xml:space="preserve"> 0 </t>
  </si>
  <si>
    <t xml:space="preserve"> Համաշխարհային ունիվերսիադային Հայաստանի ուսանողական մարզական պատվիրակության մասնակցության ապահովում </t>
  </si>
  <si>
    <t xml:space="preserve"> Համաշխարհային ունիվերսիադային Հայաստանի ուսանողական մարզական պատվիրակության մասնակցության ապահովում  </t>
  </si>
  <si>
    <t xml:space="preserve">  Մասնագիտացված կազմակերպություն </t>
  </si>
  <si>
    <t xml:space="preserve"> Միջոցառումների թիվ, հատ 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</si>
  <si>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</si>
  <si>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</si>
  <si>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Աղյուսակ 9․1.14</t>
  </si>
  <si>
    <t>ՀՀ Արարատի մարզպետարան</t>
  </si>
  <si>
    <t>Հավելված N 8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</si>
  <si>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</si>
  <si>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</si>
  <si>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</si>
  <si>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</si>
  <si>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</si>
  <si>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նշանով, իսկ նվազեցումները` փակագծերում)</t>
  </si>
  <si>
    <t>Քանակը</t>
  </si>
  <si>
    <t>Գումարը (հազար դրամ)</t>
  </si>
  <si>
    <t>Բաժին N 08</t>
  </si>
  <si>
    <t>Խումբ N 01</t>
  </si>
  <si>
    <t>Դաս N 01</t>
  </si>
  <si>
    <t xml:space="preserve"> ՄԱՍ III. ԾԱՌԱՅՈՒԹՅՈՒՆՆԵՐ</t>
  </si>
  <si>
    <t xml:space="preserve">  սպորտային միջոցառումների կազմակերպման ծառայություններ</t>
  </si>
  <si>
    <t xml:space="preserve"> դրամ</t>
  </si>
  <si>
    <t>1163-11002</t>
  </si>
  <si>
    <t>սպորտային միջոցառումների կազմակերպման ծառայություններ</t>
  </si>
  <si>
    <t>1163-11004</t>
  </si>
  <si>
    <t xml:space="preserve">ՀԱՅԱՍՏԱՆԻ ՀԱՆՐԱՊԵՏՈՒԹՅԱՆ ԿԱՌԱՎԱՐՈՒԹՅԱՆ 2020 ԹՎԱԿԱՆԻ ԴԵԿՏԵՄԲԵՐԻ 30-Ի 
N 2215-Ն ՈՐՈՇՄԱՆ N 10 ՀԱՎԵԼՎԱԾՈՒՄ ԿԱՏԱՐՎՈՂ ՓՈՓՈԽՈՒԹՅՈՒՆՆԵՐԸ 
</t>
  </si>
  <si>
    <t xml:space="preserve">ՀԱՅԱՍՏԱՆԻ ՀԱՆՐԱՊԵՏՈՒԹՅԱՆ ԿԱՌԱՎԱՐՈՒԹՅԱՆ 2020 ԹՎԱԿԱՆԻ ԴԵԿՏԵՄԲԵՐԻ 30-Ի N 2215-Ն ՈՐՈՇՄԱՆ N 9 ՀԱՎԵԼՎԱԾԻ  N 9.14 ԱՂՅՈՒՍԱԿՈՒՄ ԿԱՏԱՐՎՈՂ ՓՈՓՈԽՈՒԹՅՈՒՆՆԵՐԸ ԵՎ ԼՐԱՑՈՒՄՆԵՐԸ </t>
  </si>
  <si>
    <t xml:space="preserve">ՀԱՅԱՍՏԱՆԻ ՀԱՆՐԱՊԵՏՈՒԹՅԱՆ ԿԱՌԱՎԱՐՈՒԹՅԱՆ 2020 ԹՎԱԿԱՆԻ ԴԵԿՏԵՄԲԵՐԻ 30-Ի N 2215-Ն ՈՐՈՇՄԱՆ N 9.1 ՀԱՎԵԼՎԱԾԻ  N 9.1.14 ԵՎ 9.1.49 ԱՂՅՈՒՍԱԿՆԵՐՈՒՄ ԿԱՏԱՐՎՈՂ ՓՈՓՈԽՈՒԹՅՈՒՆՆԵՐԸ ԵՎ ԼՐԱՑՈՒՄՆԵՐԸ </t>
  </si>
  <si>
    <t xml:space="preserve"> Աջակցություն համայնքներին մարզական հաստատությունների շենքային
պայմանների բարելավման համար </t>
  </si>
  <si>
    <t xml:space="preserve"> Համայնքային ենթակայության մարզական հաստատությունների վերանորոգում
և կառուցում</t>
  </si>
  <si>
    <t xml:space="preserve">  Աջակցություն համայնքներին մարզական հաստատությունների շենքային
պայմանների բարելավման համար </t>
  </si>
  <si>
    <t xml:space="preserve">  Համայնքային ենթակայության մարզական հաստատությունների վերանորոգում
և կառուցում</t>
  </si>
  <si>
    <t>Համայնքային ենթակայության մարզական
հաստատություններ</t>
  </si>
  <si>
    <t>ԷԱՃ</t>
  </si>
  <si>
    <t xml:space="preserve"> 92621110-4</t>
  </si>
  <si>
    <t xml:space="preserve"> 92621110-2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</si>
</sst>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0.0_);\(0.0\)"/>
    <numFmt numFmtId="174" formatCode="0_);\(0\)"/>
    <numFmt numFmtId="175" formatCode="##,##0;\(##,##0\);\-"/>
  </numFmts>
  <fonts count="10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i/>
      <sz val="8"/>
      <name val="GHEA Grapalat"/>
      <family val="2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202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4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4" fillId="0" borderId="0"/>
    <xf numFmtId="0" fontId="51" fillId="55" borderId="35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5" fillId="0" borderId="36">
      <protection locked="0"/>
    </xf>
    <xf numFmtId="172" fontId="86" fillId="56" borderId="36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7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165" fontId="97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</cellStyleXfs>
  <cellXfs count="363">
    <xf numFmtId="0" fontId="0" fillId="0" borderId="0" xfId="0"/>
    <xf numFmtId="0" fontId="14" fillId="0" borderId="0" xfId="0" applyFont="1" applyAlignment="1">
      <alignment wrapText="1"/>
    </xf>
    <xf numFmtId="0" fontId="76" fillId="2" borderId="1" xfId="0" applyFont="1" applyFill="1" applyBorder="1" applyAlignment="1">
      <alignment horizontal="center" vertical="center" wrapText="1"/>
    </xf>
    <xf numFmtId="0" fontId="17" fillId="0" borderId="1" xfId="96" applyFont="1" applyBorder="1" applyAlignment="1">
      <alignment horizontal="center" vertical="center" wrapText="1"/>
    </xf>
    <xf numFmtId="0" fontId="17" fillId="0" borderId="1" xfId="96" applyFont="1" applyBorder="1" applyAlignment="1">
      <alignment horizontal="left" vertical="center" wrapText="1"/>
    </xf>
    <xf numFmtId="49" fontId="17" fillId="0" borderId="1" xfId="96" applyNumberFormat="1" applyFont="1" applyFill="1" applyBorder="1" applyAlignment="1">
      <alignment horizontal="center" vertical="center" textRotation="90" wrapText="1"/>
    </xf>
    <xf numFmtId="0" fontId="77" fillId="2" borderId="0" xfId="0" applyFont="1" applyFill="1"/>
    <xf numFmtId="0" fontId="17" fillId="0" borderId="29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center" wrapText="1"/>
    </xf>
    <xf numFmtId="168" fontId="75" fillId="2" borderId="1" xfId="96" applyNumberFormat="1" applyFont="1" applyFill="1" applyBorder="1" applyAlignment="1">
      <alignment horizontal="center" vertical="center" wrapText="1"/>
    </xf>
    <xf numFmtId="0" fontId="73" fillId="0" borderId="0" xfId="0" applyFont="1"/>
    <xf numFmtId="0" fontId="73" fillId="2" borderId="0" xfId="0" applyFont="1" applyFill="1"/>
    <xf numFmtId="0" fontId="88" fillId="0" borderId="0" xfId="0" applyFont="1" applyAlignment="1">
      <alignment horizontal="left" vertical="top" wrapText="1"/>
    </xf>
    <xf numFmtId="0" fontId="73" fillId="0" borderId="10" xfId="0" applyFont="1" applyBorder="1" applyAlignment="1">
      <alignment horizontal="center" vertical="center" wrapText="1"/>
    </xf>
    <xf numFmtId="0" fontId="73" fillId="0" borderId="8" xfId="0" applyFont="1" applyBorder="1" applyAlignment="1">
      <alignment horizontal="center" vertical="center" wrapText="1"/>
    </xf>
    <xf numFmtId="0" fontId="73" fillId="2" borderId="8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vertical="top" wrapText="1"/>
    </xf>
    <xf numFmtId="0" fontId="73" fillId="0" borderId="7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167" fontId="17" fillId="0" borderId="29" xfId="6" applyNumberFormat="1" applyFont="1" applyBorder="1" applyAlignment="1">
      <alignment horizontal="center" vertical="center"/>
    </xf>
    <xf numFmtId="0" fontId="89" fillId="0" borderId="4" xfId="0" applyFont="1" applyBorder="1" applyAlignment="1">
      <alignment vertical="top" wrapText="1"/>
    </xf>
    <xf numFmtId="0" fontId="73" fillId="0" borderId="1" xfId="0" applyFont="1" applyBorder="1" applyAlignment="1">
      <alignment horizontal="left" vertical="top" wrapText="1"/>
    </xf>
    <xf numFmtId="167" fontId="73" fillId="0" borderId="29" xfId="0" applyNumberFormat="1" applyFont="1" applyBorder="1" applyAlignment="1">
      <alignment horizontal="center" vertical="center" wrapText="1"/>
    </xf>
    <xf numFmtId="167" fontId="73" fillId="2" borderId="29" xfId="0" applyNumberFormat="1" applyFont="1" applyFill="1" applyBorder="1" applyAlignment="1">
      <alignment horizontal="center" vertical="center" wrapText="1"/>
    </xf>
    <xf numFmtId="0" fontId="89" fillId="0" borderId="6" xfId="0" applyFont="1" applyBorder="1" applyAlignment="1">
      <alignment vertical="top" wrapText="1"/>
    </xf>
    <xf numFmtId="165" fontId="17" fillId="0" borderId="29" xfId="6" applyNumberFormat="1" applyFont="1" applyBorder="1" applyAlignment="1">
      <alignment horizontal="center" vertical="center"/>
    </xf>
    <xf numFmtId="0" fontId="17" fillId="0" borderId="29" xfId="0" applyFont="1" applyFill="1" applyBorder="1" applyAlignment="1">
      <alignment horizontal="left" vertical="top" wrapText="1"/>
    </xf>
    <xf numFmtId="0" fontId="90" fillId="0" borderId="3" xfId="0" applyFont="1" applyBorder="1" applyAlignment="1">
      <alignment horizontal="left" vertical="top" wrapText="1"/>
    </xf>
    <xf numFmtId="165" fontId="73" fillId="0" borderId="29" xfId="0" applyNumberFormat="1" applyFont="1" applyBorder="1"/>
    <xf numFmtId="165" fontId="73" fillId="2" borderId="29" xfId="0" applyNumberFormat="1" applyFont="1" applyFill="1" applyBorder="1"/>
    <xf numFmtId="165" fontId="73" fillId="0" borderId="0" xfId="0" applyNumberFormat="1" applyFont="1"/>
    <xf numFmtId="0" fontId="90" fillId="0" borderId="1" xfId="0" applyFont="1" applyBorder="1" applyAlignment="1">
      <alignment horizontal="left" vertical="top" wrapText="1"/>
    </xf>
    <xf numFmtId="0" fontId="17" fillId="0" borderId="29" xfId="0" applyFont="1" applyBorder="1"/>
    <xf numFmtId="0" fontId="17" fillId="2" borderId="29" xfId="0" applyFont="1" applyFill="1" applyBorder="1"/>
    <xf numFmtId="0" fontId="92" fillId="0" borderId="1" xfId="8" applyFont="1" applyBorder="1" applyAlignment="1">
      <alignment horizontal="left" vertical="top" wrapText="1"/>
    </xf>
    <xf numFmtId="0" fontId="92" fillId="0" borderId="8" xfId="8" applyFont="1" applyBorder="1" applyAlignment="1">
      <alignment horizontal="left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1" xfId="0" applyFont="1" applyBorder="1" applyAlignment="1"/>
    <xf numFmtId="0" fontId="73" fillId="2" borderId="1" xfId="0" applyFont="1" applyFill="1" applyBorder="1" applyAlignment="1"/>
    <xf numFmtId="0" fontId="17" fillId="0" borderId="1" xfId="8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top" wrapText="1"/>
    </xf>
    <xf numFmtId="0" fontId="73" fillId="0" borderId="1" xfId="8" applyFont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 wrapText="1"/>
    </xf>
    <xf numFmtId="0" fontId="73" fillId="0" borderId="1" xfId="0" applyFont="1" applyBorder="1" applyAlignment="1">
      <alignment horizontal="center" vertic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top"/>
    </xf>
    <xf numFmtId="0" fontId="73" fillId="0" borderId="0" xfId="0" applyFont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left" vertical="top" wrapText="1"/>
    </xf>
    <xf numFmtId="169" fontId="73" fillId="0" borderId="29" xfId="7" applyNumberFormat="1" applyFont="1" applyFill="1" applyBorder="1" applyAlignment="1">
      <alignment horizontal="center" vertical="center" wrapText="1"/>
    </xf>
    <xf numFmtId="166" fontId="73" fillId="0" borderId="0" xfId="0" applyNumberFormat="1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73" fillId="0" borderId="29" xfId="0" applyFont="1" applyFill="1" applyBorder="1" applyAlignment="1">
      <alignment horizontal="left" vertical="top" wrapText="1"/>
    </xf>
    <xf numFmtId="43" fontId="73" fillId="0" borderId="29" xfId="7" applyNumberFormat="1" applyFont="1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left" vertical="center" wrapText="1"/>
    </xf>
    <xf numFmtId="166" fontId="17" fillId="0" borderId="29" xfId="7" applyNumberFormat="1" applyFont="1" applyFill="1" applyBorder="1" applyAlignment="1">
      <alignment horizontal="center" vertical="center" wrapText="1"/>
    </xf>
    <xf numFmtId="166" fontId="17" fillId="0" borderId="29" xfId="7" applyNumberFormat="1" applyFont="1" applyFill="1" applyBorder="1" applyAlignment="1">
      <alignment horizontal="right" vertical="center" wrapText="1"/>
    </xf>
    <xf numFmtId="0" fontId="90" fillId="0" borderId="0" xfId="0" applyFont="1" applyAlignment="1">
      <alignment horizontal="left" vertical="top" wrapText="1"/>
    </xf>
    <xf numFmtId="171" fontId="73" fillId="0" borderId="0" xfId="0" applyNumberFormat="1" applyFont="1" applyAlignment="1">
      <alignment horizontal="left" vertical="top" wrapText="1"/>
    </xf>
    <xf numFmtId="167" fontId="73" fillId="0" borderId="0" xfId="0" applyNumberFormat="1" applyFont="1" applyAlignment="1">
      <alignment horizontal="left" vertical="top" wrapText="1"/>
    </xf>
    <xf numFmtId="43" fontId="73" fillId="0" borderId="29" xfId="7" applyNumberFormat="1" applyFont="1" applyFill="1" applyBorder="1" applyAlignment="1">
      <alignment vertical="center" wrapText="1"/>
    </xf>
    <xf numFmtId="0" fontId="77" fillId="0" borderId="0" xfId="0" applyFont="1"/>
    <xf numFmtId="0" fontId="77" fillId="0" borderId="0" xfId="0" applyFont="1" applyAlignment="1">
      <alignment wrapText="1"/>
    </xf>
    <xf numFmtId="0" fontId="77" fillId="0" borderId="0" xfId="0" applyFont="1" applyAlignment="1">
      <alignment horizontal="center"/>
    </xf>
    <xf numFmtId="168" fontId="77" fillId="0" borderId="0" xfId="0" applyNumberFormat="1" applyFont="1"/>
    <xf numFmtId="0" fontId="90" fillId="2" borderId="1" xfId="0" applyFont="1" applyFill="1" applyBorder="1" applyAlignment="1">
      <alignment horizontal="center" vertical="center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168" fontId="17" fillId="2" borderId="1" xfId="96" applyNumberFormat="1" applyFont="1" applyFill="1" applyBorder="1" applyAlignment="1">
      <alignment horizontal="center" vertical="center" wrapText="1"/>
    </xf>
    <xf numFmtId="168" fontId="17" fillId="2" borderId="29" xfId="96" applyNumberFormat="1" applyFont="1" applyFill="1" applyBorder="1" applyAlignment="1">
      <alignment vertical="center" wrapText="1"/>
    </xf>
    <xf numFmtId="168" fontId="73" fillId="2" borderId="29" xfId="96" applyNumberFormat="1" applyFont="1" applyFill="1" applyBorder="1" applyAlignment="1">
      <alignment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right"/>
    </xf>
    <xf numFmtId="0" fontId="77" fillId="0" borderId="0" xfId="0" applyFont="1" applyBorder="1"/>
    <xf numFmtId="0" fontId="73" fillId="0" borderId="0" xfId="0" applyFont="1" applyBorder="1"/>
    <xf numFmtId="167" fontId="77" fillId="0" borderId="0" xfId="0" applyNumberFormat="1" applyFont="1" applyBorder="1"/>
    <xf numFmtId="0" fontId="17" fillId="0" borderId="1" xfId="0" applyFont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91" fillId="0" borderId="1" xfId="0" applyFont="1" applyBorder="1" applyAlignment="1">
      <alignment horizontal="left" vertical="top" wrapText="1"/>
    </xf>
    <xf numFmtId="0" fontId="73" fillId="0" borderId="4" xfId="0" applyFont="1" applyBorder="1" applyAlignment="1">
      <alignment horizontal="left" vertical="top" wrapText="1"/>
    </xf>
    <xf numFmtId="0" fontId="73" fillId="2" borderId="1" xfId="0" applyFont="1" applyFill="1" applyBorder="1" applyAlignment="1">
      <alignment wrapText="1"/>
    </xf>
    <xf numFmtId="165" fontId="73" fillId="0" borderId="1" xfId="6" applyNumberFormat="1" applyFont="1" applyBorder="1" applyAlignment="1">
      <alignment horizontal="right" vertical="center"/>
    </xf>
    <xf numFmtId="0" fontId="77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77" fillId="2" borderId="1" xfId="0" applyFont="1" applyFill="1" applyBorder="1" applyAlignment="1">
      <alignment horizontal="center" vertical="top" wrapText="1"/>
    </xf>
    <xf numFmtId="0" fontId="77" fillId="2" borderId="1" xfId="0" applyFont="1" applyFill="1" applyBorder="1" applyAlignment="1">
      <alignment wrapText="1"/>
    </xf>
    <xf numFmtId="0" fontId="77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77" fillId="2" borderId="1" xfId="0" applyFont="1" applyFill="1" applyBorder="1" applyAlignment="1">
      <alignment horizontal="left" vertical="top" wrapText="1"/>
    </xf>
    <xf numFmtId="0" fontId="93" fillId="0" borderId="1" xfId="0" applyFont="1" applyBorder="1" applyAlignment="1">
      <alignment horizontal="right"/>
    </xf>
    <xf numFmtId="0" fontId="14" fillId="2" borderId="29" xfId="0" applyFont="1" applyFill="1" applyBorder="1" applyAlignment="1">
      <alignment horizontal="center" vertical="top" wrapText="1"/>
    </xf>
    <xf numFmtId="0" fontId="73" fillId="0" borderId="29" xfId="8" applyFont="1" applyFill="1" applyBorder="1" applyAlignment="1">
      <alignment horizontal="center" vertical="top" wrapText="1"/>
    </xf>
    <xf numFmtId="0" fontId="90" fillId="0" borderId="1" xfId="0" applyFont="1" applyBorder="1" applyAlignment="1">
      <alignment horizontal="right"/>
    </xf>
    <xf numFmtId="0" fontId="90" fillId="0" borderId="29" xfId="165" applyFont="1" applyFill="1" applyBorder="1" applyAlignment="1">
      <alignment horizontal="left" vertical="top" wrapText="1"/>
    </xf>
    <xf numFmtId="0" fontId="17" fillId="0" borderId="43" xfId="96" applyFont="1" applyBorder="1" applyAlignment="1">
      <alignment horizontal="center" vertical="center" wrapText="1"/>
    </xf>
    <xf numFmtId="168" fontId="17" fillId="2" borderId="43" xfId="96" applyNumberFormat="1" applyFont="1" applyFill="1" applyBorder="1" applyAlignment="1">
      <alignment vertical="center" wrapText="1"/>
    </xf>
    <xf numFmtId="168" fontId="73" fillId="2" borderId="43" xfId="96" applyNumberFormat="1" applyFont="1" applyFill="1" applyBorder="1" applyAlignment="1">
      <alignment vertical="center" wrapText="1"/>
    </xf>
    <xf numFmtId="168" fontId="73" fillId="2" borderId="43" xfId="96" applyNumberFormat="1" applyFont="1" applyFill="1" applyBorder="1" applyAlignment="1">
      <alignment horizontal="center" vertical="center" wrapText="1"/>
    </xf>
    <xf numFmtId="0" fontId="90" fillId="0" borderId="1" xfId="96" applyFont="1" applyBorder="1" applyAlignment="1">
      <alignment horizontal="center" vertical="center" wrapText="1"/>
    </xf>
    <xf numFmtId="0" fontId="73" fillId="0" borderId="1" xfId="96" applyFont="1" applyBorder="1" applyAlignment="1">
      <alignment horizontal="left" vertical="center" wrapText="1"/>
    </xf>
    <xf numFmtId="0" fontId="73" fillId="0" borderId="43" xfId="96" applyFont="1" applyBorder="1" applyAlignment="1">
      <alignment horizontal="left" vertical="center" wrapText="1"/>
    </xf>
    <xf numFmtId="0" fontId="77" fillId="0" borderId="43" xfId="0" applyFont="1" applyBorder="1"/>
    <xf numFmtId="0" fontId="73" fillId="0" borderId="0" xfId="0" applyFont="1" applyAlignment="1"/>
    <xf numFmtId="0" fontId="17" fillId="0" borderId="0" xfId="0" applyFont="1" applyAlignment="1">
      <alignment vertical="center" wrapText="1"/>
    </xf>
    <xf numFmtId="0" fontId="14" fillId="0" borderId="43" xfId="0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vertical="center" wrapText="1"/>
    </xf>
    <xf numFmtId="168" fontId="17" fillId="0" borderId="43" xfId="0" applyNumberFormat="1" applyFont="1" applyBorder="1" applyAlignment="1">
      <alignment horizontal="center" vertical="center" wrapText="1"/>
    </xf>
    <xf numFmtId="0" fontId="77" fillId="0" borderId="43" xfId="0" applyFont="1" applyBorder="1" applyAlignment="1">
      <alignment horizontal="left" vertical="center" wrapText="1"/>
    </xf>
    <xf numFmtId="165" fontId="73" fillId="0" borderId="43" xfId="6" applyNumberFormat="1" applyFont="1" applyBorder="1" applyAlignment="1">
      <alignment horizontal="right" vertical="center"/>
    </xf>
    <xf numFmtId="0" fontId="93" fillId="0" borderId="43" xfId="0" applyFont="1" applyBorder="1" applyAlignment="1">
      <alignment horizontal="left" vertical="center" wrapText="1"/>
    </xf>
    <xf numFmtId="0" fontId="73" fillId="0" borderId="43" xfId="0" applyFont="1" applyBorder="1" applyAlignment="1">
      <alignment horizontal="left" vertical="center" wrapText="1"/>
    </xf>
    <xf numFmtId="165" fontId="73" fillId="0" borderId="43" xfId="2021" applyNumberFormat="1" applyFont="1" applyBorder="1" applyAlignment="1">
      <alignment horizontal="right" vertical="center"/>
    </xf>
    <xf numFmtId="165" fontId="77" fillId="0" borderId="43" xfId="0" applyNumberFormat="1" applyFont="1" applyBorder="1"/>
    <xf numFmtId="0" fontId="73" fillId="0" borderId="37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horizontal="left" vertical="center" wrapText="1"/>
    </xf>
    <xf numFmtId="0" fontId="90" fillId="0" borderId="43" xfId="0" applyFont="1" applyBorder="1" applyAlignment="1">
      <alignment horizontal="left" vertical="top" wrapText="1"/>
    </xf>
    <xf numFmtId="165" fontId="73" fillId="0" borderId="43" xfId="6" applyNumberFormat="1" applyFont="1" applyBorder="1" applyAlignment="1">
      <alignment horizontal="right" vertical="top"/>
    </xf>
    <xf numFmtId="165" fontId="73" fillId="2" borderId="43" xfId="6" applyNumberFormat="1" applyFont="1" applyFill="1" applyBorder="1" applyAlignment="1">
      <alignment horizontal="right" vertical="top"/>
    </xf>
    <xf numFmtId="0" fontId="92" fillId="0" borderId="43" xfId="8" applyFont="1" applyBorder="1" applyAlignment="1">
      <alignment horizontal="left" vertical="top" wrapText="1"/>
    </xf>
    <xf numFmtId="165" fontId="17" fillId="0" borderId="43" xfId="6" applyNumberFormat="1" applyFont="1" applyFill="1" applyBorder="1" applyAlignment="1">
      <alignment vertical="center"/>
    </xf>
    <xf numFmtId="0" fontId="73" fillId="0" borderId="43" xfId="0" applyFont="1" applyFill="1" applyBorder="1" applyAlignment="1">
      <alignment horizontal="left" vertical="top" wrapText="1"/>
    </xf>
    <xf numFmtId="165" fontId="73" fillId="0" borderId="3" xfId="0" applyNumberFormat="1" applyFont="1" applyFill="1" applyBorder="1"/>
    <xf numFmtId="165" fontId="17" fillId="0" borderId="29" xfId="6" applyNumberFormat="1" applyFont="1" applyFill="1" applyBorder="1" applyAlignment="1">
      <alignment horizontal="center" vertical="center"/>
    </xf>
    <xf numFmtId="0" fontId="17" fillId="0" borderId="29" xfId="0" applyFont="1" applyFill="1" applyBorder="1"/>
    <xf numFmtId="0" fontId="73" fillId="0" borderId="1" xfId="0" applyFont="1" applyFill="1" applyBorder="1" applyAlignment="1"/>
    <xf numFmtId="165" fontId="73" fillId="0" borderId="29" xfId="6" applyNumberFormat="1" applyFont="1" applyFill="1" applyBorder="1" applyAlignment="1">
      <alignment horizontal="right" vertical="top"/>
    </xf>
    <xf numFmtId="165" fontId="17" fillId="0" borderId="29" xfId="6" applyNumberFormat="1" applyFont="1" applyFill="1" applyBorder="1" applyAlignment="1">
      <alignment vertical="center"/>
    </xf>
    <xf numFmtId="0" fontId="73" fillId="0" borderId="1" xfId="0" applyFont="1" applyFill="1" applyBorder="1" applyAlignment="1">
      <alignment horizontal="left" vertical="top" wrapText="1"/>
    </xf>
    <xf numFmtId="0" fontId="17" fillId="0" borderId="45" xfId="0" applyFont="1" applyBorder="1" applyAlignment="1">
      <alignment horizontal="center" wrapText="1"/>
    </xf>
    <xf numFmtId="0" fontId="73" fillId="0" borderId="0" xfId="0" applyFont="1" applyFill="1"/>
    <xf numFmtId="0" fontId="73" fillId="0" borderId="29" xfId="0" applyFont="1" applyFill="1" applyBorder="1" applyAlignment="1">
      <alignment horizontal="center" vertical="center" wrapText="1"/>
    </xf>
    <xf numFmtId="169" fontId="17" fillId="0" borderId="29" xfId="7" applyNumberFormat="1" applyFont="1" applyFill="1" applyBorder="1" applyAlignment="1">
      <alignment horizontal="center" vertical="center" wrapText="1"/>
    </xf>
    <xf numFmtId="166" fontId="73" fillId="0" borderId="29" xfId="7" applyNumberFormat="1" applyFont="1" applyFill="1" applyBorder="1" applyAlignment="1">
      <alignment horizontal="center" vertical="center" wrapText="1"/>
    </xf>
    <xf numFmtId="166" fontId="90" fillId="0" borderId="29" xfId="7" applyNumberFormat="1" applyFont="1" applyFill="1" applyBorder="1" applyAlignment="1">
      <alignment horizontal="center" vertical="center" wrapText="1"/>
    </xf>
    <xf numFmtId="166" fontId="73" fillId="0" borderId="29" xfId="7" applyNumberFormat="1" applyFont="1" applyFill="1" applyBorder="1" applyAlignment="1">
      <alignment horizontal="right" vertical="center" wrapText="1"/>
    </xf>
    <xf numFmtId="0" fontId="77" fillId="0" borderId="0" xfId="2022" applyFont="1" applyFill="1" applyAlignment="1">
      <alignment horizontal="center" vertical="center"/>
    </xf>
    <xf numFmtId="0" fontId="77" fillId="0" borderId="0" xfId="2022" applyFont="1" applyFill="1" applyAlignment="1">
      <alignment vertical="center"/>
    </xf>
    <xf numFmtId="168" fontId="17" fillId="0" borderId="0" xfId="2022" applyNumberFormat="1" applyFont="1" applyFill="1" applyAlignment="1">
      <alignment horizontal="center" vertical="center"/>
    </xf>
    <xf numFmtId="0" fontId="77" fillId="0" borderId="0" xfId="2022" applyFont="1" applyFill="1"/>
    <xf numFmtId="168" fontId="17" fillId="0" borderId="0" xfId="249" applyNumberFormat="1" applyFont="1" applyFill="1" applyAlignment="1">
      <alignment horizontal="center" vertical="center"/>
    </xf>
    <xf numFmtId="168" fontId="73" fillId="0" borderId="0" xfId="249" applyNumberFormat="1" applyFont="1" applyFill="1" applyAlignment="1">
      <alignment horizontal="center" vertical="center"/>
    </xf>
    <xf numFmtId="168" fontId="73" fillId="0" borderId="0" xfId="2023" applyNumberFormat="1" applyFont="1" applyFill="1" applyAlignment="1">
      <alignment horizontal="right" vertical="center"/>
    </xf>
    <xf numFmtId="0" fontId="14" fillId="0" borderId="45" xfId="2022" applyFont="1" applyFill="1" applyBorder="1" applyAlignment="1">
      <alignment horizontal="center" vertical="center" wrapText="1"/>
    </xf>
    <xf numFmtId="1" fontId="93" fillId="0" borderId="2" xfId="2022" applyNumberFormat="1" applyFont="1" applyFill="1" applyBorder="1" applyAlignment="1">
      <alignment horizontal="center" vertical="center"/>
    </xf>
    <xf numFmtId="1" fontId="93" fillId="0" borderId="3" xfId="2022" applyNumberFormat="1" applyFont="1" applyFill="1" applyBorder="1" applyAlignment="1">
      <alignment horizontal="center" vertical="center"/>
    </xf>
    <xf numFmtId="169" fontId="17" fillId="57" borderId="45" xfId="2022" applyNumberFormat="1" applyFont="1" applyFill="1" applyBorder="1" applyAlignment="1">
      <alignment horizontal="right" vertical="center"/>
    </xf>
    <xf numFmtId="168" fontId="77" fillId="0" borderId="0" xfId="2022" applyNumberFormat="1" applyFont="1" applyFill="1"/>
    <xf numFmtId="0" fontId="14" fillId="2" borderId="3" xfId="2022" applyFont="1" applyFill="1" applyBorder="1" applyAlignment="1">
      <alignment horizontal="center" vertical="center"/>
    </xf>
    <xf numFmtId="0" fontId="17" fillId="2" borderId="45" xfId="2022" applyFont="1" applyFill="1" applyBorder="1" applyAlignment="1">
      <alignment horizontal="center" vertical="center" wrapText="1"/>
    </xf>
    <xf numFmtId="166" fontId="14" fillId="0" borderId="45" xfId="165" applyNumberFormat="1" applyFont="1" applyBorder="1" applyAlignment="1"/>
    <xf numFmtId="0" fontId="77" fillId="2" borderId="0" xfId="2022" applyFont="1" applyFill="1"/>
    <xf numFmtId="0" fontId="17" fillId="2" borderId="3" xfId="2022" applyFont="1" applyFill="1" applyBorder="1" applyAlignment="1">
      <alignment horizontal="center" vertical="center"/>
    </xf>
    <xf numFmtId="168" fontId="90" fillId="2" borderId="45" xfId="2022" applyNumberFormat="1" applyFont="1" applyFill="1" applyBorder="1" applyAlignment="1">
      <alignment horizontal="left" vertical="center"/>
    </xf>
    <xf numFmtId="166" fontId="77" fillId="0" borderId="45" xfId="165" applyNumberFormat="1" applyFont="1" applyBorder="1" applyAlignment="1"/>
    <xf numFmtId="168" fontId="77" fillId="0" borderId="0" xfId="2022" applyNumberFormat="1" applyFont="1" applyFill="1" applyAlignment="1">
      <alignment horizontal="center" vertical="center"/>
    </xf>
    <xf numFmtId="0" fontId="77" fillId="2" borderId="0" xfId="0" applyFont="1" applyFill="1" applyBorder="1" applyAlignment="1">
      <alignment horizontal="left" vertical="top" wrapText="1"/>
    </xf>
    <xf numFmtId="165" fontId="73" fillId="0" borderId="0" xfId="6" applyNumberFormat="1" applyFont="1" applyBorder="1" applyAlignment="1">
      <alignment horizontal="right" vertical="center"/>
    </xf>
    <xf numFmtId="165" fontId="73" fillId="0" borderId="45" xfId="6" applyNumberFormat="1" applyFont="1" applyBorder="1" applyAlignment="1">
      <alignment horizontal="right" vertical="center"/>
    </xf>
    <xf numFmtId="173" fontId="91" fillId="0" borderId="45" xfId="0" applyNumberFormat="1" applyFont="1" applyBorder="1" applyAlignment="1">
      <alignment horizontal="right" vertical="top" wrapText="1"/>
    </xf>
    <xf numFmtId="174" fontId="91" fillId="0" borderId="45" xfId="0" applyNumberFormat="1" applyFont="1" applyBorder="1" applyAlignment="1">
      <alignment horizontal="right" vertical="top" wrapText="1"/>
    </xf>
    <xf numFmtId="0" fontId="93" fillId="0" borderId="1" xfId="0" applyFont="1" applyFill="1" applyBorder="1" applyAlignment="1">
      <alignment horizontal="right"/>
    </xf>
    <xf numFmtId="175" fontId="73" fillId="0" borderId="1" xfId="6" applyNumberFormat="1" applyFont="1" applyFill="1" applyBorder="1" applyAlignment="1">
      <alignment horizontal="right" vertical="center"/>
    </xf>
    <xf numFmtId="0" fontId="77" fillId="0" borderId="0" xfId="0" applyFont="1" applyAlignment="1">
      <alignment horizontal="right"/>
    </xf>
    <xf numFmtId="0" fontId="77" fillId="0" borderId="0" xfId="0" applyFont="1" applyAlignment="1"/>
    <xf numFmtId="0" fontId="77" fillId="58" borderId="37" xfId="0" applyFont="1" applyFill="1" applyBorder="1" applyAlignment="1">
      <alignment horizontal="center" vertical="center" wrapText="1"/>
    </xf>
    <xf numFmtId="0" fontId="77" fillId="58" borderId="45" xfId="0" applyFont="1" applyFill="1" applyBorder="1" applyAlignment="1">
      <alignment horizontal="center" vertical="center"/>
    </xf>
    <xf numFmtId="0" fontId="77" fillId="58" borderId="45" xfId="0" applyFont="1" applyFill="1" applyBorder="1" applyAlignment="1">
      <alignment horizontal="center"/>
    </xf>
    <xf numFmtId="0" fontId="77" fillId="58" borderId="45" xfId="0" applyFont="1" applyFill="1" applyBorder="1" applyAlignment="1">
      <alignment horizontal="center" wrapText="1"/>
    </xf>
    <xf numFmtId="0" fontId="77" fillId="0" borderId="45" xfId="0" applyFont="1" applyBorder="1" applyAlignment="1">
      <alignment horizontal="center"/>
    </xf>
    <xf numFmtId="166" fontId="98" fillId="0" borderId="45" xfId="7" applyNumberFormat="1" applyFont="1" applyFill="1" applyBorder="1" applyAlignment="1">
      <alignment vertical="top" wrapText="1"/>
    </xf>
    <xf numFmtId="0" fontId="77" fillId="0" borderId="0" xfId="0" applyFont="1" applyFill="1"/>
    <xf numFmtId="0" fontId="77" fillId="0" borderId="45" xfId="0" applyFont="1" applyFill="1" applyBorder="1" applyAlignment="1">
      <alignment wrapText="1"/>
    </xf>
    <xf numFmtId="169" fontId="99" fillId="0" borderId="44" xfId="0" applyNumberFormat="1" applyFont="1" applyFill="1" applyBorder="1" applyAlignment="1">
      <alignment horizontal="right" vertical="center" wrapText="1"/>
    </xf>
    <xf numFmtId="0" fontId="73" fillId="0" borderId="45" xfId="0" applyFont="1" applyFill="1" applyBorder="1" applyAlignment="1">
      <alignment vertical="top" wrapText="1"/>
    </xf>
    <xf numFmtId="169" fontId="73" fillId="0" borderId="44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>
      <alignment vertical="top"/>
    </xf>
    <xf numFmtId="0" fontId="73" fillId="0" borderId="45" xfId="0" applyFont="1" applyBorder="1" applyAlignment="1">
      <alignment horizontal="left" vertical="center" wrapText="1"/>
    </xf>
    <xf numFmtId="0" fontId="73" fillId="0" borderId="47" xfId="0" applyFont="1" applyFill="1" applyBorder="1" applyAlignment="1">
      <alignment vertical="center"/>
    </xf>
    <xf numFmtId="0" fontId="73" fillId="0" borderId="44" xfId="0" applyFont="1" applyFill="1" applyBorder="1" applyAlignment="1">
      <alignment horizontal="center" vertical="center"/>
    </xf>
    <xf numFmtId="169" fontId="73" fillId="0" borderId="45" xfId="0" applyNumberFormat="1" applyFont="1" applyFill="1" applyBorder="1" applyAlignment="1">
      <alignment horizontal="right" vertical="center" wrapText="1"/>
    </xf>
    <xf numFmtId="0" fontId="73" fillId="0" borderId="0" xfId="0" applyFont="1" applyAlignment="1">
      <alignment horizontal="left" vertical="center" wrapText="1"/>
    </xf>
    <xf numFmtId="0" fontId="73" fillId="2" borderId="45" xfId="0" applyFont="1" applyFill="1" applyBorder="1" applyAlignment="1">
      <alignment horizontal="left" vertical="top" wrapText="1"/>
    </xf>
    <xf numFmtId="169" fontId="73" fillId="0" borderId="45" xfId="0" applyNumberFormat="1" applyFont="1" applyFill="1" applyBorder="1" applyAlignment="1">
      <alignment horizontal="right" vertical="top" wrapText="1"/>
    </xf>
    <xf numFmtId="0" fontId="77" fillId="0" borderId="52" xfId="0" applyFont="1" applyBorder="1" applyAlignment="1">
      <alignment horizontal="center" vertical="top" wrapText="1"/>
    </xf>
    <xf numFmtId="165" fontId="73" fillId="0" borderId="52" xfId="6" applyNumberFormat="1" applyFont="1" applyBorder="1" applyAlignment="1">
      <alignment horizontal="right" vertical="top"/>
    </xf>
    <xf numFmtId="0" fontId="77" fillId="0" borderId="52" xfId="0" applyFont="1" applyBorder="1" applyAlignment="1">
      <alignment horizontal="left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0" borderId="56" xfId="0" applyFont="1" applyBorder="1" applyAlignment="1">
      <alignment horizontal="left" vertical="top" wrapText="1"/>
    </xf>
    <xf numFmtId="166" fontId="73" fillId="0" borderId="56" xfId="7" applyNumberFormat="1" applyFont="1" applyFill="1" applyBorder="1" applyAlignment="1">
      <alignment horizontal="right" vertical="center" wrapText="1"/>
    </xf>
    <xf numFmtId="49" fontId="17" fillId="2" borderId="57" xfId="0" applyNumberFormat="1" applyFont="1" applyFill="1" applyBorder="1" applyAlignment="1">
      <alignment horizontal="center" vertical="top" wrapText="1"/>
    </xf>
    <xf numFmtId="169" fontId="73" fillId="0" borderId="56" xfId="7" applyNumberFormat="1" applyFont="1" applyFill="1" applyBorder="1" applyAlignment="1">
      <alignment horizontal="center" vertical="center" wrapText="1"/>
    </xf>
    <xf numFmtId="0" fontId="17" fillId="2" borderId="56" xfId="0" applyFont="1" applyFill="1" applyBorder="1" applyAlignment="1">
      <alignment horizontal="left" vertical="top" wrapText="1"/>
    </xf>
    <xf numFmtId="169" fontId="17" fillId="0" borderId="56" xfId="7" applyNumberFormat="1" applyFont="1" applyFill="1" applyBorder="1" applyAlignment="1">
      <alignment horizontal="center" vertical="center" wrapText="1"/>
    </xf>
    <xf numFmtId="0" fontId="73" fillId="2" borderId="56" xfId="0" applyFont="1" applyFill="1" applyBorder="1" applyAlignment="1">
      <alignment horizontal="left" vertical="top" wrapText="1"/>
    </xf>
    <xf numFmtId="166" fontId="73" fillId="0" borderId="56" xfId="7" applyNumberFormat="1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left" vertical="top" wrapText="1"/>
    </xf>
    <xf numFmtId="0" fontId="73" fillId="0" borderId="56" xfId="0" applyFont="1" applyFill="1" applyBorder="1" applyAlignment="1">
      <alignment horizontal="left" vertical="top" wrapText="1"/>
    </xf>
    <xf numFmtId="43" fontId="73" fillId="0" borderId="56" xfId="7" applyNumberFormat="1" applyFont="1" applyFill="1" applyBorder="1" applyAlignment="1">
      <alignment horizontal="center" vertical="center" wrapText="1"/>
    </xf>
    <xf numFmtId="0" fontId="73" fillId="0" borderId="56" xfId="0" applyFont="1" applyFill="1" applyBorder="1" applyAlignment="1">
      <alignment horizontal="left" vertical="center" wrapText="1"/>
    </xf>
    <xf numFmtId="43" fontId="73" fillId="0" borderId="56" xfId="7" applyNumberFormat="1" applyFont="1" applyFill="1" applyBorder="1" applyAlignment="1">
      <alignment vertical="center" wrapText="1"/>
    </xf>
    <xf numFmtId="169" fontId="73" fillId="0" borderId="56" xfId="7" applyNumberFormat="1" applyFont="1" applyFill="1" applyBorder="1" applyAlignment="1">
      <alignment vertical="center" wrapText="1"/>
    </xf>
    <xf numFmtId="166" fontId="17" fillId="0" borderId="56" xfId="7" applyNumberFormat="1" applyFont="1" applyFill="1" applyBorder="1" applyAlignment="1">
      <alignment horizontal="center" vertical="center" wrapText="1"/>
    </xf>
    <xf numFmtId="166" fontId="17" fillId="0" borderId="56" xfId="7" applyNumberFormat="1" applyFont="1" applyFill="1" applyBorder="1" applyAlignment="1">
      <alignment horizontal="right" vertical="center" wrapText="1"/>
    </xf>
    <xf numFmtId="0" fontId="90" fillId="0" borderId="56" xfId="165" applyFont="1" applyFill="1" applyBorder="1" applyAlignment="1">
      <alignment horizontal="left" vertical="top" wrapText="1"/>
    </xf>
    <xf numFmtId="166" fontId="90" fillId="0" borderId="56" xfId="7" applyNumberFormat="1" applyFont="1" applyFill="1" applyBorder="1" applyAlignment="1">
      <alignment horizontal="center" vertical="center" wrapText="1"/>
    </xf>
    <xf numFmtId="0" fontId="73" fillId="0" borderId="5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39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8" xfId="0" applyFont="1" applyBorder="1" applyAlignment="1">
      <alignment horizontal="center" vertical="top" wrapText="1"/>
    </xf>
    <xf numFmtId="0" fontId="17" fillId="0" borderId="43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73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73" fillId="0" borderId="5" xfId="0" applyFont="1" applyBorder="1" applyAlignment="1">
      <alignment horizontal="center" vertical="center" wrapText="1"/>
    </xf>
    <xf numFmtId="0" fontId="73" fillId="0" borderId="8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56" xfId="0" applyFont="1" applyBorder="1" applyAlignment="1">
      <alignment horizontal="center" wrapText="1"/>
    </xf>
    <xf numFmtId="0" fontId="73" fillId="0" borderId="56" xfId="0" applyFont="1" applyBorder="1" applyAlignment="1">
      <alignment horizontal="center" wrapText="1"/>
    </xf>
    <xf numFmtId="0" fontId="17" fillId="0" borderId="29" xfId="0" applyFont="1" applyBorder="1" applyAlignment="1">
      <alignment horizontal="center" wrapText="1"/>
    </xf>
    <xf numFmtId="0" fontId="73" fillId="0" borderId="29" xfId="0" applyFont="1" applyBorder="1" applyAlignment="1">
      <alignment horizontal="center" wrapText="1"/>
    </xf>
    <xf numFmtId="0" fontId="17" fillId="0" borderId="3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center"/>
    </xf>
    <xf numFmtId="0" fontId="73" fillId="0" borderId="29" xfId="0" applyFont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58" xfId="0" applyNumberFormat="1" applyFont="1" applyFill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0" borderId="56" xfId="0" applyNumberFormat="1" applyFont="1" applyFill="1" applyBorder="1" applyAlignment="1">
      <alignment horizontal="left" vertical="top" wrapText="1"/>
    </xf>
    <xf numFmtId="0" fontId="73" fillId="0" borderId="56" xfId="0" applyFont="1" applyFill="1" applyBorder="1" applyAlignment="1">
      <alignment wrapText="1"/>
    </xf>
    <xf numFmtId="49" fontId="17" fillId="0" borderId="29" xfId="0" applyNumberFormat="1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wrapText="1"/>
    </xf>
    <xf numFmtId="0" fontId="73" fillId="2" borderId="38" xfId="0" applyNumberFormat="1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17" fillId="0" borderId="43" xfId="0" applyFont="1" applyBorder="1" applyAlignment="1">
      <alignment horizontal="left" vertical="center" wrapText="1"/>
    </xf>
    <xf numFmtId="0" fontId="73" fillId="0" borderId="0" xfId="0" applyFont="1" applyAlignment="1">
      <alignment horizontal="right"/>
    </xf>
    <xf numFmtId="0" fontId="14" fillId="0" borderId="43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 wrapText="1"/>
    </xf>
    <xf numFmtId="0" fontId="90" fillId="0" borderId="43" xfId="0" applyFont="1" applyBorder="1" applyAlignment="1">
      <alignment horizontal="left" vertical="center" wrapText="1"/>
    </xf>
    <xf numFmtId="0" fontId="93" fillId="0" borderId="43" xfId="0" applyFont="1" applyBorder="1" applyAlignment="1">
      <alignment horizontal="left" vertical="center" wrapText="1"/>
    </xf>
    <xf numFmtId="0" fontId="17" fillId="0" borderId="42" xfId="96" applyFont="1" applyBorder="1" applyAlignment="1">
      <alignment vertical="center" wrapText="1"/>
    </xf>
    <xf numFmtId="0" fontId="17" fillId="0" borderId="41" xfId="96" applyFont="1" applyBorder="1" applyAlignment="1">
      <alignment vertical="center" wrapText="1"/>
    </xf>
    <xf numFmtId="0" fontId="77" fillId="0" borderId="0" xfId="0" applyFont="1" applyAlignment="1">
      <alignment horizontal="right" wrapText="1"/>
    </xf>
    <xf numFmtId="49" fontId="17" fillId="0" borderId="4" xfId="96" applyNumberFormat="1" applyFont="1" applyFill="1" applyBorder="1" applyAlignment="1">
      <alignment horizontal="center" vertical="center" wrapText="1"/>
    </xf>
    <xf numFmtId="49" fontId="17" fillId="0" borderId="5" xfId="96" applyNumberFormat="1" applyFont="1" applyFill="1" applyBorder="1" applyAlignment="1">
      <alignment horizontal="center" vertical="center" wrapText="1"/>
    </xf>
    <xf numFmtId="0" fontId="17" fillId="0" borderId="8" xfId="96" applyNumberFormat="1" applyFont="1" applyFill="1" applyBorder="1" applyAlignment="1">
      <alignment horizontal="center" vertical="center" wrapText="1"/>
    </xf>
    <xf numFmtId="0" fontId="17" fillId="0" borderId="2" xfId="96" applyNumberFormat="1" applyFont="1" applyFill="1" applyBorder="1" applyAlignment="1">
      <alignment horizontal="center" vertical="center" wrapText="1"/>
    </xf>
    <xf numFmtId="0" fontId="17" fillId="0" borderId="3" xfId="96" applyNumberFormat="1" applyFont="1" applyFill="1" applyBorder="1" applyAlignment="1">
      <alignment horizontal="center" vertical="center" wrapText="1"/>
    </xf>
    <xf numFmtId="49" fontId="17" fillId="0" borderId="43" xfId="96" applyNumberFormat="1" applyFont="1" applyFill="1" applyBorder="1" applyAlignment="1">
      <alignment horizontal="center" vertical="center" textRotation="90" wrapText="1"/>
    </xf>
    <xf numFmtId="49" fontId="17" fillId="0" borderId="31" xfId="96" applyNumberFormat="1" applyFont="1" applyFill="1" applyBorder="1" applyAlignment="1">
      <alignment horizontal="center" vertical="center" textRotation="90" wrapText="1"/>
    </xf>
    <xf numFmtId="49" fontId="17" fillId="0" borderId="9" xfId="96" applyNumberFormat="1" applyFont="1" applyFill="1" applyBorder="1" applyAlignment="1">
      <alignment horizontal="center" vertical="center" textRotation="90" wrapText="1"/>
    </xf>
    <xf numFmtId="168" fontId="75" fillId="2" borderId="30" xfId="96" applyNumberFormat="1" applyFont="1" applyFill="1" applyBorder="1" applyAlignment="1">
      <alignment horizontal="center" vertical="center" wrapText="1"/>
    </xf>
    <xf numFmtId="168" fontId="75" fillId="2" borderId="3" xfId="96" applyNumberFormat="1" applyFont="1" applyFill="1" applyBorder="1" applyAlignment="1">
      <alignment horizontal="center" vertical="center" wrapText="1"/>
    </xf>
    <xf numFmtId="168" fontId="94" fillId="2" borderId="42" xfId="96" applyNumberFormat="1" applyFont="1" applyFill="1" applyBorder="1" applyAlignment="1">
      <alignment horizontal="center" vertical="center" wrapText="1"/>
    </xf>
    <xf numFmtId="168" fontId="94" fillId="2" borderId="40" xfId="96" applyNumberFormat="1" applyFont="1" applyFill="1" applyBorder="1" applyAlignment="1">
      <alignment horizontal="center" vertical="center" wrapText="1"/>
    </xf>
    <xf numFmtId="168" fontId="94" fillId="2" borderId="41" xfId="96" applyNumberFormat="1" applyFont="1" applyFill="1" applyBorder="1" applyAlignment="1">
      <alignment horizontal="center" vertical="center" wrapText="1"/>
    </xf>
    <xf numFmtId="0" fontId="17" fillId="57" borderId="46" xfId="2022" applyFont="1" applyFill="1" applyBorder="1" applyAlignment="1">
      <alignment horizontal="center" vertical="center"/>
    </xf>
    <xf numFmtId="0" fontId="17" fillId="57" borderId="47" xfId="2022" applyFont="1" applyFill="1" applyBorder="1" applyAlignment="1">
      <alignment horizontal="center" vertical="center"/>
    </xf>
    <xf numFmtId="0" fontId="17" fillId="57" borderId="44" xfId="2022" applyFont="1" applyFill="1" applyBorder="1" applyAlignment="1">
      <alignment horizontal="center" vertical="center"/>
    </xf>
    <xf numFmtId="0" fontId="17" fillId="2" borderId="46" xfId="2022" applyFont="1" applyFill="1" applyBorder="1" applyAlignment="1">
      <alignment horizontal="center" vertical="center" wrapText="1"/>
    </xf>
    <xf numFmtId="0" fontId="17" fillId="2" borderId="47" xfId="2022" applyFont="1" applyFill="1" applyBorder="1" applyAlignment="1">
      <alignment horizontal="center" vertical="center" wrapText="1"/>
    </xf>
    <xf numFmtId="0" fontId="17" fillId="2" borderId="44" xfId="2022" applyFont="1" applyFill="1" applyBorder="1" applyAlignment="1">
      <alignment horizontal="center" vertical="center" wrapText="1"/>
    </xf>
    <xf numFmtId="0" fontId="14" fillId="2" borderId="30" xfId="2022" applyFont="1" applyFill="1" applyBorder="1" applyAlignment="1">
      <alignment horizontal="center" vertical="center"/>
    </xf>
    <xf numFmtId="0" fontId="14" fillId="2" borderId="3" xfId="2022" applyFont="1" applyFill="1" applyBorder="1" applyAlignment="1">
      <alignment horizontal="center" vertical="center"/>
    </xf>
    <xf numFmtId="0" fontId="17" fillId="0" borderId="3" xfId="2022" applyFont="1" applyFill="1" applyBorder="1" applyAlignment="1">
      <alignment horizontal="left" vertical="center" wrapText="1"/>
    </xf>
    <xf numFmtId="1" fontId="93" fillId="0" borderId="2" xfId="2022" applyNumberFormat="1" applyFont="1" applyFill="1" applyBorder="1" applyAlignment="1">
      <alignment horizontal="center" vertical="center"/>
    </xf>
    <xf numFmtId="0" fontId="17" fillId="0" borderId="0" xfId="2022" applyFont="1" applyFill="1" applyAlignment="1">
      <alignment horizontal="center" vertical="center" wrapText="1"/>
    </xf>
    <xf numFmtId="0" fontId="14" fillId="0" borderId="46" xfId="2022" applyFont="1" applyFill="1" applyBorder="1" applyAlignment="1">
      <alignment horizontal="center" vertical="center" wrapText="1"/>
    </xf>
    <xf numFmtId="0" fontId="14" fillId="0" borderId="44" xfId="2022" applyFont="1" applyFill="1" applyBorder="1" applyAlignment="1">
      <alignment horizontal="center" vertical="center" wrapText="1"/>
    </xf>
    <xf numFmtId="0" fontId="14" fillId="0" borderId="45" xfId="2022" applyFont="1" applyFill="1" applyBorder="1" applyAlignment="1">
      <alignment horizontal="center" vertical="center" wrapText="1"/>
    </xf>
    <xf numFmtId="168" fontId="14" fillId="0" borderId="45" xfId="2022" applyNumberFormat="1" applyFont="1" applyFill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73" fillId="0" borderId="34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0" fontId="90" fillId="2" borderId="33" xfId="0" applyFont="1" applyFill="1" applyBorder="1" applyAlignment="1">
      <alignment horizontal="left" vertical="top" wrapText="1"/>
    </xf>
    <xf numFmtId="0" fontId="90" fillId="2" borderId="32" xfId="0" applyFont="1" applyFill="1" applyBorder="1" applyAlignment="1">
      <alignment horizontal="left" vertical="top" wrapText="1"/>
    </xf>
    <xf numFmtId="49" fontId="14" fillId="0" borderId="30" xfId="0" applyNumberFormat="1" applyFont="1" applyBorder="1" applyAlignment="1">
      <alignment horizontal="center"/>
    </xf>
    <xf numFmtId="49" fontId="14" fillId="0" borderId="2" xfId="0" applyNumberFormat="1" applyFont="1" applyBorder="1" applyAlignment="1">
      <alignment horizontal="center"/>
    </xf>
    <xf numFmtId="49" fontId="14" fillId="0" borderId="3" xfId="0" applyNumberFormat="1" applyFont="1" applyBorder="1" applyAlignment="1">
      <alignment horizontal="center"/>
    </xf>
    <xf numFmtId="0" fontId="77" fillId="0" borderId="30" xfId="0" applyFont="1" applyBorder="1" applyAlignment="1">
      <alignment horizontal="center"/>
    </xf>
    <xf numFmtId="0" fontId="77" fillId="0" borderId="2" xfId="0" applyFont="1" applyBorder="1" applyAlignment="1">
      <alignment horizontal="center"/>
    </xf>
    <xf numFmtId="0" fontId="77" fillId="0" borderId="3" xfId="0" applyFont="1" applyBorder="1" applyAlignment="1">
      <alignment horizontal="center"/>
    </xf>
    <xf numFmtId="0" fontId="77" fillId="2" borderId="33" xfId="0" applyFont="1" applyFill="1" applyBorder="1" applyAlignment="1">
      <alignment horizontal="center" vertical="top" wrapText="1"/>
    </xf>
    <xf numFmtId="0" fontId="77" fillId="2" borderId="32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/>
    </xf>
    <xf numFmtId="0" fontId="17" fillId="2" borderId="40" xfId="0" applyFont="1" applyFill="1" applyBorder="1" applyAlignment="1">
      <alignment horizontal="left"/>
    </xf>
    <xf numFmtId="0" fontId="17" fillId="2" borderId="41" xfId="0" applyFont="1" applyFill="1" applyBorder="1" applyAlignment="1">
      <alignment horizontal="left"/>
    </xf>
    <xf numFmtId="0" fontId="77" fillId="0" borderId="0" xfId="0" applyFont="1" applyAlignment="1">
      <alignment horizontal="center"/>
    </xf>
    <xf numFmtId="0" fontId="17" fillId="0" borderId="4" xfId="0" applyFont="1" applyBorder="1" applyAlignment="1">
      <alignment horizontal="left" vertical="center" wrapText="1"/>
    </xf>
    <xf numFmtId="0" fontId="96" fillId="0" borderId="5" xfId="0" applyFont="1" applyBorder="1" applyAlignment="1">
      <alignment vertical="center" wrapText="1"/>
    </xf>
    <xf numFmtId="0" fontId="95" fillId="0" borderId="0" xfId="0" applyFont="1" applyBorder="1" applyAlignment="1">
      <alignment horizontal="right" vertical="top" wrapText="1"/>
    </xf>
    <xf numFmtId="0" fontId="14" fillId="0" borderId="0" xfId="0" applyFont="1" applyAlignment="1">
      <alignment horizontal="center" wrapText="1"/>
    </xf>
    <xf numFmtId="0" fontId="14" fillId="0" borderId="4" xfId="0" applyFont="1" applyBorder="1" applyAlignment="1">
      <alignment horizontal="left" vertical="top" wrapText="1"/>
    </xf>
    <xf numFmtId="0" fontId="96" fillId="0" borderId="7" xfId="0" applyFont="1" applyBorder="1" applyAlignment="1">
      <alignment wrapText="1"/>
    </xf>
    <xf numFmtId="0" fontId="96" fillId="0" borderId="5" xfId="0" applyFont="1" applyBorder="1" applyAlignment="1">
      <alignment wrapText="1"/>
    </xf>
    <xf numFmtId="0" fontId="93" fillId="2" borderId="33" xfId="0" applyFont="1" applyFill="1" applyBorder="1" applyAlignment="1">
      <alignment horizontal="left" vertical="top" wrapText="1"/>
    </xf>
    <xf numFmtId="0" fontId="93" fillId="2" borderId="32" xfId="0" applyFont="1" applyFill="1" applyBorder="1" applyAlignment="1">
      <alignment horizontal="left" vertical="top" wrapText="1"/>
    </xf>
    <xf numFmtId="0" fontId="77" fillId="2" borderId="33" xfId="0" applyFont="1" applyFill="1" applyBorder="1" applyAlignment="1">
      <alignment horizontal="left" vertical="top" wrapText="1"/>
    </xf>
    <xf numFmtId="0" fontId="77" fillId="2" borderId="32" xfId="0" applyFont="1" applyFill="1" applyBorder="1" applyAlignment="1">
      <alignment horizontal="left" vertical="top" wrapText="1"/>
    </xf>
    <xf numFmtId="0" fontId="77" fillId="2" borderId="46" xfId="0" applyFont="1" applyFill="1" applyBorder="1" applyAlignment="1">
      <alignment horizontal="left" vertical="top" wrapText="1"/>
    </xf>
    <xf numFmtId="0" fontId="77" fillId="2" borderId="4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top" wrapText="1"/>
    </xf>
    <xf numFmtId="0" fontId="89" fillId="0" borderId="5" xfId="0" applyFont="1" applyBorder="1" applyAlignment="1">
      <alignment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49" fontId="17" fillId="0" borderId="30" xfId="0" applyNumberFormat="1" applyFont="1" applyBorder="1" applyAlignment="1">
      <alignment horizontal="center"/>
    </xf>
    <xf numFmtId="49" fontId="17" fillId="0" borderId="2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0" fontId="73" fillId="0" borderId="30" xfId="0" applyFont="1" applyBorder="1" applyAlignment="1">
      <alignment horizontal="center"/>
    </xf>
    <xf numFmtId="0" fontId="73" fillId="0" borderId="2" xfId="0" applyFont="1" applyBorder="1" applyAlignment="1">
      <alignment horizontal="center"/>
    </xf>
    <xf numFmtId="0" fontId="73" fillId="0" borderId="3" xfId="0" applyFont="1" applyBorder="1" applyAlignment="1">
      <alignment horizontal="center"/>
    </xf>
    <xf numFmtId="0" fontId="73" fillId="0" borderId="45" xfId="0" applyFont="1" applyFill="1" applyBorder="1" applyAlignment="1">
      <alignment horizontal="left" vertical="top" wrapText="1"/>
    </xf>
    <xf numFmtId="0" fontId="73" fillId="0" borderId="45" xfId="0" applyFont="1" applyBorder="1" applyAlignment="1">
      <alignment horizontal="left" vertical="center" wrapText="1"/>
    </xf>
    <xf numFmtId="0" fontId="77" fillId="0" borderId="53" xfId="0" applyFont="1" applyBorder="1" applyAlignment="1">
      <alignment horizontal="left" vertical="top" wrapText="1"/>
    </xf>
    <xf numFmtId="0" fontId="77" fillId="0" borderId="54" xfId="0" applyFont="1" applyBorder="1" applyAlignment="1">
      <alignment horizontal="left" vertical="top" wrapText="1"/>
    </xf>
    <xf numFmtId="0" fontId="77" fillId="0" borderId="55" xfId="0" applyFont="1" applyBorder="1" applyAlignment="1">
      <alignment horizontal="left" vertical="top" wrapText="1"/>
    </xf>
    <xf numFmtId="0" fontId="77" fillId="58" borderId="46" xfId="0" applyFont="1" applyFill="1" applyBorder="1" applyAlignment="1">
      <alignment horizontal="center" wrapText="1"/>
    </xf>
    <xf numFmtId="0" fontId="77" fillId="58" borderId="47" xfId="0" applyFont="1" applyFill="1" applyBorder="1" applyAlignment="1">
      <alignment horizontal="center" wrapText="1"/>
    </xf>
    <xf numFmtId="0" fontId="77" fillId="58" borderId="44" xfId="0" applyFont="1" applyFill="1" applyBorder="1" applyAlignment="1">
      <alignment horizontal="center" wrapText="1"/>
    </xf>
    <xf numFmtId="0" fontId="14" fillId="0" borderId="45" xfId="0" applyFont="1" applyFill="1" applyBorder="1" applyAlignment="1">
      <alignment vertical="top" wrapText="1"/>
    </xf>
    <xf numFmtId="0" fontId="77" fillId="0" borderId="46" xfId="0" applyFont="1" applyFill="1" applyBorder="1" applyAlignment="1">
      <alignment horizontal="left" vertical="center" wrapText="1"/>
    </xf>
    <xf numFmtId="0" fontId="77" fillId="0" borderId="47" xfId="0" applyFont="1" applyFill="1" applyBorder="1" applyAlignment="1">
      <alignment horizontal="left" vertical="center" wrapText="1"/>
    </xf>
    <xf numFmtId="0" fontId="77" fillId="0" borderId="44" xfId="0" applyFont="1" applyFill="1" applyBorder="1" applyAlignment="1">
      <alignment horizontal="left" vertical="center" wrapText="1"/>
    </xf>
    <xf numFmtId="0" fontId="73" fillId="2" borderId="45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horizontal="center" wrapText="1"/>
    </xf>
    <xf numFmtId="0" fontId="77" fillId="58" borderId="45" xfId="0" applyFont="1" applyFill="1" applyBorder="1" applyAlignment="1">
      <alignment horizontal="center" vertical="center" wrapText="1"/>
    </xf>
    <xf numFmtId="0" fontId="77" fillId="58" borderId="31" xfId="0" applyFont="1" applyFill="1" applyBorder="1" applyAlignment="1">
      <alignment horizontal="center" vertical="center" wrapText="1"/>
    </xf>
    <xf numFmtId="0" fontId="77" fillId="58" borderId="48" xfId="0" applyFont="1" applyFill="1" applyBorder="1" applyAlignment="1">
      <alignment horizontal="center" vertical="center" wrapText="1"/>
    </xf>
    <xf numFmtId="0" fontId="77" fillId="58" borderId="49" xfId="0" applyFont="1" applyFill="1" applyBorder="1" applyAlignment="1">
      <alignment horizontal="center" vertical="center" wrapText="1"/>
    </xf>
    <xf numFmtId="0" fontId="77" fillId="58" borderId="9" xfId="0" applyFont="1" applyFill="1" applyBorder="1" applyAlignment="1">
      <alignment horizontal="center" vertical="center" wrapText="1"/>
    </xf>
    <xf numFmtId="0" fontId="77" fillId="58" borderId="50" xfId="0" applyFont="1" applyFill="1" applyBorder="1" applyAlignment="1">
      <alignment horizontal="center" vertical="center" wrapText="1"/>
    </xf>
    <xf numFmtId="0" fontId="77" fillId="58" borderId="51" xfId="0" applyFont="1" applyFill="1" applyBorder="1" applyAlignment="1">
      <alignment horizontal="center" vertical="center" wrapText="1"/>
    </xf>
    <xf numFmtId="0" fontId="73" fillId="2" borderId="46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</cellXfs>
  <cellStyles count="202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4" xfId="2023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6 4" xfId="2022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N_it" xfId="2021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1" zoomScale="90" zoomScaleNormal="90" zoomScaleSheetLayoutView="100" workbookViewId="0">
      <selection activeCell="B45" sqref="B45:B50"/>
    </sheetView>
  </sheetViews>
  <sheetFormatPr defaultColWidth="9.140625" defaultRowHeight="17.25" x14ac:dyDescent="0.3"/>
  <cols>
    <col min="1" max="1" width="9.7109375" style="11" customWidth="1"/>
    <col min="2" max="2" width="24.7109375" style="11" customWidth="1"/>
    <col min="3" max="3" width="62.140625" style="11" customWidth="1"/>
    <col min="4" max="5" width="14.85546875" style="11" customWidth="1"/>
    <col min="6" max="6" width="14.85546875" style="12" customWidth="1"/>
    <col min="7" max="7" width="15.85546875" style="11" customWidth="1"/>
    <col min="8" max="8" width="15.7109375" style="11" customWidth="1"/>
    <col min="9" max="9" width="13.85546875" style="11" customWidth="1"/>
    <col min="10" max="11" width="12.42578125" style="11" customWidth="1"/>
    <col min="12" max="16384" width="9.140625" style="11"/>
  </cols>
  <sheetData>
    <row r="1" spans="1:7" ht="37.5" customHeight="1" x14ac:dyDescent="0.3">
      <c r="D1" s="220" t="s">
        <v>69</v>
      </c>
      <c r="E1" s="220"/>
      <c r="F1" s="220"/>
    </row>
    <row r="2" spans="1:7" ht="17.25" customHeight="1" x14ac:dyDescent="0.3">
      <c r="D2" s="220" t="s">
        <v>75</v>
      </c>
      <c r="E2" s="220"/>
      <c r="F2" s="220"/>
    </row>
    <row r="3" spans="1:7" ht="17.25" customHeight="1" x14ac:dyDescent="0.3">
      <c r="D3" s="220" t="s">
        <v>8</v>
      </c>
      <c r="E3" s="220"/>
      <c r="F3" s="220"/>
    </row>
    <row r="4" spans="1:7" x14ac:dyDescent="0.3">
      <c r="F4" s="11"/>
    </row>
    <row r="5" spans="1:7" ht="75.75" customHeight="1" x14ac:dyDescent="0.3">
      <c r="A5" s="221" t="s">
        <v>158</v>
      </c>
      <c r="B5" s="221"/>
      <c r="C5" s="221"/>
      <c r="D5" s="221"/>
      <c r="E5" s="221"/>
      <c r="F5" s="221"/>
    </row>
    <row r="7" spans="1:7" x14ac:dyDescent="0.3">
      <c r="E7" s="11" t="s">
        <v>28</v>
      </c>
    </row>
    <row r="8" spans="1:7" s="13" customFormat="1" ht="75.95" customHeight="1" x14ac:dyDescent="0.25">
      <c r="A8" s="222" t="s">
        <v>14</v>
      </c>
      <c r="B8" s="223"/>
      <c r="C8" s="227" t="s">
        <v>15</v>
      </c>
      <c r="D8" s="223" t="s">
        <v>78</v>
      </c>
      <c r="E8" s="223"/>
      <c r="F8" s="226"/>
    </row>
    <row r="9" spans="1:7" s="13" customFormat="1" ht="44.1" customHeight="1" x14ac:dyDescent="0.25">
      <c r="A9" s="45" t="s">
        <v>59</v>
      </c>
      <c r="B9" s="46" t="s">
        <v>20</v>
      </c>
      <c r="C9" s="228"/>
      <c r="D9" s="14" t="s">
        <v>16</v>
      </c>
      <c r="E9" s="15" t="s">
        <v>17</v>
      </c>
      <c r="F9" s="16" t="s">
        <v>18</v>
      </c>
    </row>
    <row r="10" spans="1:7" s="13" customFormat="1" ht="17.25" customHeight="1" x14ac:dyDescent="0.25">
      <c r="A10" s="17" t="s">
        <v>54</v>
      </c>
      <c r="B10" s="18"/>
      <c r="C10" s="19" t="s">
        <v>27</v>
      </c>
      <c r="D10" s="20">
        <f>+D12</f>
        <v>0</v>
      </c>
      <c r="E10" s="20">
        <f t="shared" ref="E10:F10" si="0">+E12</f>
        <v>0</v>
      </c>
      <c r="F10" s="20">
        <f t="shared" si="0"/>
        <v>0</v>
      </c>
    </row>
    <row r="11" spans="1:7" s="13" customFormat="1" ht="18" customHeight="1" x14ac:dyDescent="0.25">
      <c r="A11" s="21"/>
      <c r="B11" s="18"/>
      <c r="C11" s="22" t="s">
        <v>40</v>
      </c>
      <c r="D11" s="23"/>
      <c r="E11" s="23"/>
      <c r="F11" s="24"/>
    </row>
    <row r="12" spans="1:7" s="13" customFormat="1" ht="24.75" customHeight="1" x14ac:dyDescent="0.25">
      <c r="A12" s="25"/>
      <c r="B12" s="224" t="s">
        <v>41</v>
      </c>
      <c r="C12" s="225"/>
      <c r="D12" s="20">
        <f>D14+D27</f>
        <v>0</v>
      </c>
      <c r="E12" s="20">
        <f t="shared" ref="E12:F12" si="1">E14+E27</f>
        <v>0</v>
      </c>
      <c r="F12" s="20">
        <f t="shared" si="1"/>
        <v>0</v>
      </c>
    </row>
    <row r="13" spans="1:7" x14ac:dyDescent="0.3">
      <c r="A13" s="211">
        <v>1041</v>
      </c>
      <c r="B13" s="213"/>
      <c r="C13" s="28" t="s">
        <v>32</v>
      </c>
      <c r="D13" s="29"/>
      <c r="E13" s="29"/>
      <c r="F13" s="30"/>
    </row>
    <row r="14" spans="1:7" ht="19.350000000000001" customHeight="1" x14ac:dyDescent="0.3">
      <c r="A14" s="211"/>
      <c r="B14" s="214"/>
      <c r="C14" s="7" t="s">
        <v>103</v>
      </c>
      <c r="D14" s="26">
        <f>D21</f>
        <v>0</v>
      </c>
      <c r="E14" s="26">
        <f t="shared" ref="E14:F14" si="2">E21</f>
        <v>0</v>
      </c>
      <c r="F14" s="26">
        <f t="shared" si="2"/>
        <v>-4907.7</v>
      </c>
      <c r="G14" s="31"/>
    </row>
    <row r="15" spans="1:7" x14ac:dyDescent="0.3">
      <c r="A15" s="211"/>
      <c r="B15" s="214"/>
      <c r="C15" s="32" t="s">
        <v>33</v>
      </c>
      <c r="D15" s="33"/>
      <c r="E15" s="33"/>
      <c r="F15" s="34"/>
    </row>
    <row r="16" spans="1:7" ht="51.75" x14ac:dyDescent="0.3">
      <c r="A16" s="211"/>
      <c r="B16" s="214"/>
      <c r="C16" s="35" t="s">
        <v>104</v>
      </c>
      <c r="D16" s="33"/>
      <c r="E16" s="33"/>
      <c r="F16" s="34"/>
    </row>
    <row r="17" spans="1:7" x14ac:dyDescent="0.3">
      <c r="A17" s="211"/>
      <c r="B17" s="214"/>
      <c r="C17" s="32" t="s">
        <v>34</v>
      </c>
      <c r="D17" s="33"/>
      <c r="E17" s="33"/>
      <c r="F17" s="34"/>
    </row>
    <row r="18" spans="1:7" ht="51.75" x14ac:dyDescent="0.3">
      <c r="A18" s="211"/>
      <c r="B18" s="215"/>
      <c r="C18" s="36" t="s">
        <v>105</v>
      </c>
      <c r="D18" s="33"/>
      <c r="E18" s="33"/>
      <c r="F18" s="34"/>
    </row>
    <row r="19" spans="1:7" ht="24" customHeight="1" x14ac:dyDescent="0.3">
      <c r="A19" s="211"/>
      <c r="B19" s="37"/>
      <c r="C19" s="47" t="s">
        <v>21</v>
      </c>
      <c r="D19" s="38"/>
      <c r="E19" s="38"/>
      <c r="F19" s="39"/>
    </row>
    <row r="20" spans="1:7" x14ac:dyDescent="0.3">
      <c r="A20" s="212"/>
      <c r="B20" s="216">
        <v>12003</v>
      </c>
      <c r="C20" s="119" t="s">
        <v>35</v>
      </c>
      <c r="D20" s="120"/>
      <c r="E20" s="120"/>
      <c r="F20" s="121"/>
    </row>
    <row r="21" spans="1:7" ht="69" x14ac:dyDescent="0.3">
      <c r="A21" s="212"/>
      <c r="B21" s="216"/>
      <c r="C21" s="118" t="s">
        <v>106</v>
      </c>
      <c r="D21" s="123">
        <v>0</v>
      </c>
      <c r="E21" s="123">
        <v>0</v>
      </c>
      <c r="F21" s="123">
        <v>-4907.7</v>
      </c>
      <c r="G21" s="31"/>
    </row>
    <row r="22" spans="1:7" x14ac:dyDescent="0.3">
      <c r="A22" s="212"/>
      <c r="B22" s="216"/>
      <c r="C22" s="119" t="s">
        <v>36</v>
      </c>
      <c r="D22" s="124"/>
      <c r="E22" s="124"/>
      <c r="F22" s="124"/>
    </row>
    <row r="23" spans="1:7" ht="69" x14ac:dyDescent="0.3">
      <c r="A23" s="212"/>
      <c r="B23" s="216"/>
      <c r="C23" s="122" t="s">
        <v>106</v>
      </c>
      <c r="D23" s="124"/>
      <c r="E23" s="124"/>
      <c r="F23" s="124"/>
    </row>
    <row r="24" spans="1:7" x14ac:dyDescent="0.3">
      <c r="A24" s="212"/>
      <c r="B24" s="216"/>
      <c r="C24" s="119" t="s">
        <v>37</v>
      </c>
      <c r="D24" s="124"/>
      <c r="E24" s="124"/>
      <c r="F24" s="124"/>
    </row>
    <row r="25" spans="1:7" x14ac:dyDescent="0.3">
      <c r="A25" s="212"/>
      <c r="B25" s="216"/>
      <c r="C25" s="122" t="s">
        <v>53</v>
      </c>
      <c r="D25" s="124"/>
      <c r="E25" s="124"/>
      <c r="F25" s="124"/>
    </row>
    <row r="26" spans="1:7" x14ac:dyDescent="0.3">
      <c r="A26" s="217">
        <v>1163</v>
      </c>
      <c r="B26" s="213"/>
      <c r="C26" s="28" t="s">
        <v>32</v>
      </c>
      <c r="D26" s="125"/>
      <c r="E26" s="125"/>
      <c r="F26" s="125"/>
    </row>
    <row r="27" spans="1:7" ht="19.350000000000001" customHeight="1" x14ac:dyDescent="0.3">
      <c r="A27" s="218"/>
      <c r="B27" s="214"/>
      <c r="C27" s="7" t="s">
        <v>50</v>
      </c>
      <c r="D27" s="126">
        <f>D34+D40+D46+D52</f>
        <v>0</v>
      </c>
      <c r="E27" s="126">
        <f t="shared" ref="E27:F27" si="3">E34+E40+E46+E52</f>
        <v>0</v>
      </c>
      <c r="F27" s="126">
        <f t="shared" si="3"/>
        <v>4907.6999999999971</v>
      </c>
      <c r="G27" s="31"/>
    </row>
    <row r="28" spans="1:7" x14ac:dyDescent="0.3">
      <c r="A28" s="218"/>
      <c r="B28" s="214"/>
      <c r="C28" s="32" t="s">
        <v>33</v>
      </c>
      <c r="D28" s="127"/>
      <c r="E28" s="127"/>
      <c r="F28" s="127"/>
    </row>
    <row r="29" spans="1:7" ht="69" x14ac:dyDescent="0.3">
      <c r="A29" s="218"/>
      <c r="B29" s="214"/>
      <c r="C29" s="35" t="s">
        <v>51</v>
      </c>
      <c r="D29" s="127"/>
      <c r="E29" s="127"/>
      <c r="F29" s="127"/>
    </row>
    <row r="30" spans="1:7" x14ac:dyDescent="0.3">
      <c r="A30" s="218"/>
      <c r="B30" s="214"/>
      <c r="C30" s="32" t="s">
        <v>34</v>
      </c>
      <c r="D30" s="127"/>
      <c r="E30" s="127"/>
      <c r="F30" s="127"/>
    </row>
    <row r="31" spans="1:7" ht="34.5" x14ac:dyDescent="0.3">
      <c r="A31" s="218"/>
      <c r="B31" s="215"/>
      <c r="C31" s="36" t="s">
        <v>52</v>
      </c>
      <c r="D31" s="127"/>
      <c r="E31" s="127"/>
      <c r="F31" s="127"/>
    </row>
    <row r="32" spans="1:7" ht="24" customHeight="1" x14ac:dyDescent="0.3">
      <c r="A32" s="218"/>
      <c r="B32" s="37"/>
      <c r="C32" s="47" t="s">
        <v>21</v>
      </c>
      <c r="D32" s="128"/>
      <c r="E32" s="128"/>
      <c r="F32" s="128"/>
    </row>
    <row r="33" spans="1:7" x14ac:dyDescent="0.3">
      <c r="A33" s="218"/>
      <c r="B33" s="210">
        <v>12001</v>
      </c>
      <c r="C33" s="32" t="s">
        <v>35</v>
      </c>
      <c r="D33" s="129"/>
      <c r="E33" s="129"/>
      <c r="F33" s="129"/>
    </row>
    <row r="34" spans="1:7" ht="51.75" x14ac:dyDescent="0.3">
      <c r="A34" s="218"/>
      <c r="B34" s="210"/>
      <c r="C34" s="40" t="s">
        <v>182</v>
      </c>
      <c r="D34" s="130">
        <f>33165.9+18920.5</f>
        <v>52086.400000000001</v>
      </c>
      <c r="E34" s="130">
        <v>66952.7</v>
      </c>
      <c r="F34" s="130">
        <v>71860.399999999994</v>
      </c>
      <c r="G34" s="31"/>
    </row>
    <row r="35" spans="1:7" x14ac:dyDescent="0.3">
      <c r="A35" s="218"/>
      <c r="B35" s="210"/>
      <c r="C35" s="32" t="s">
        <v>36</v>
      </c>
      <c r="D35" s="55"/>
      <c r="E35" s="55"/>
      <c r="F35" s="55"/>
    </row>
    <row r="36" spans="1:7" ht="51.75" x14ac:dyDescent="0.3">
      <c r="A36" s="218"/>
      <c r="B36" s="210"/>
      <c r="C36" s="43" t="s">
        <v>183</v>
      </c>
      <c r="D36" s="55"/>
      <c r="E36" s="55"/>
      <c r="F36" s="55"/>
    </row>
    <row r="37" spans="1:7" x14ac:dyDescent="0.3">
      <c r="A37" s="218"/>
      <c r="B37" s="210"/>
      <c r="C37" s="32" t="s">
        <v>37</v>
      </c>
      <c r="D37" s="131"/>
      <c r="E37" s="131"/>
      <c r="F37" s="131"/>
    </row>
    <row r="38" spans="1:7" x14ac:dyDescent="0.3">
      <c r="A38" s="218"/>
      <c r="B38" s="210"/>
      <c r="C38" s="43" t="s">
        <v>53</v>
      </c>
      <c r="D38" s="131"/>
      <c r="E38" s="131"/>
      <c r="F38" s="131"/>
    </row>
    <row r="39" spans="1:7" x14ac:dyDescent="0.3">
      <c r="A39" s="218"/>
      <c r="B39" s="210">
        <v>11002</v>
      </c>
      <c r="C39" s="32" t="s">
        <v>35</v>
      </c>
      <c r="D39" s="129"/>
      <c r="E39" s="129"/>
      <c r="F39" s="129"/>
    </row>
    <row r="40" spans="1:7" ht="34.5" x14ac:dyDescent="0.3">
      <c r="A40" s="218"/>
      <c r="B40" s="210"/>
      <c r="C40" s="40" t="s">
        <v>98</v>
      </c>
      <c r="D40" s="130">
        <v>-32736.400000000001</v>
      </c>
      <c r="E40" s="130">
        <v>-35721.699999999997</v>
      </c>
      <c r="F40" s="130">
        <v>-35721.699999999997</v>
      </c>
      <c r="G40" s="31"/>
    </row>
    <row r="41" spans="1:7" x14ac:dyDescent="0.3">
      <c r="A41" s="218"/>
      <c r="B41" s="210"/>
      <c r="C41" s="32" t="s">
        <v>36</v>
      </c>
      <c r="D41" s="55"/>
      <c r="E41" s="55"/>
      <c r="F41" s="55"/>
    </row>
    <row r="42" spans="1:7" ht="34.5" x14ac:dyDescent="0.3">
      <c r="A42" s="218"/>
      <c r="B42" s="210"/>
      <c r="C42" s="43" t="s">
        <v>98</v>
      </c>
      <c r="D42" s="55"/>
      <c r="E42" s="55"/>
      <c r="F42" s="55"/>
    </row>
    <row r="43" spans="1:7" x14ac:dyDescent="0.3">
      <c r="A43" s="218"/>
      <c r="B43" s="210"/>
      <c r="C43" s="32" t="s">
        <v>37</v>
      </c>
      <c r="D43" s="131"/>
      <c r="E43" s="131"/>
      <c r="F43" s="131"/>
    </row>
    <row r="44" spans="1:7" x14ac:dyDescent="0.3">
      <c r="A44" s="218"/>
      <c r="B44" s="210"/>
      <c r="C44" s="43" t="s">
        <v>38</v>
      </c>
      <c r="D44" s="131"/>
      <c r="E44" s="131"/>
      <c r="F44" s="131"/>
    </row>
    <row r="45" spans="1:7" x14ac:dyDescent="0.3">
      <c r="A45" s="218"/>
      <c r="B45" s="210">
        <v>11004</v>
      </c>
      <c r="C45" s="32" t="s">
        <v>35</v>
      </c>
      <c r="D45" s="129"/>
      <c r="E45" s="129"/>
      <c r="F45" s="129"/>
    </row>
    <row r="46" spans="1:7" ht="34.5" x14ac:dyDescent="0.3">
      <c r="A46" s="218"/>
      <c r="B46" s="210"/>
      <c r="C46" s="40" t="s">
        <v>99</v>
      </c>
      <c r="D46" s="130">
        <v>0</v>
      </c>
      <c r="E46" s="130">
        <v>-11881</v>
      </c>
      <c r="F46" s="130">
        <v>-11881</v>
      </c>
      <c r="G46" s="31"/>
    </row>
    <row r="47" spans="1:7" x14ac:dyDescent="0.3">
      <c r="A47" s="218"/>
      <c r="B47" s="210"/>
      <c r="C47" s="32" t="s">
        <v>36</v>
      </c>
      <c r="D47" s="55"/>
      <c r="E47" s="55"/>
      <c r="F47" s="55"/>
    </row>
    <row r="48" spans="1:7" ht="34.5" x14ac:dyDescent="0.3">
      <c r="A48" s="218"/>
      <c r="B48" s="210"/>
      <c r="C48" s="43" t="s">
        <v>100</v>
      </c>
      <c r="D48" s="55"/>
      <c r="E48" s="55"/>
      <c r="F48" s="55"/>
    </row>
    <row r="49" spans="1:7" x14ac:dyDescent="0.3">
      <c r="A49" s="218"/>
      <c r="B49" s="210"/>
      <c r="C49" s="32" t="s">
        <v>37</v>
      </c>
      <c r="D49" s="131"/>
      <c r="E49" s="131"/>
      <c r="F49" s="131"/>
    </row>
    <row r="50" spans="1:7" x14ac:dyDescent="0.3">
      <c r="A50" s="218"/>
      <c r="B50" s="210"/>
      <c r="C50" s="43" t="s">
        <v>38</v>
      </c>
      <c r="D50" s="131"/>
      <c r="E50" s="131"/>
      <c r="F50" s="131"/>
    </row>
    <row r="51" spans="1:7" x14ac:dyDescent="0.3">
      <c r="A51" s="218"/>
      <c r="B51" s="210">
        <v>11017</v>
      </c>
      <c r="C51" s="32" t="s">
        <v>35</v>
      </c>
      <c r="D51" s="129"/>
      <c r="E51" s="129"/>
      <c r="F51" s="129"/>
    </row>
    <row r="52" spans="1:7" ht="34.5" x14ac:dyDescent="0.3">
      <c r="A52" s="218"/>
      <c r="B52" s="210"/>
      <c r="C52" s="40" t="s">
        <v>101</v>
      </c>
      <c r="D52" s="130">
        <v>-19350</v>
      </c>
      <c r="E52" s="130">
        <v>-19350</v>
      </c>
      <c r="F52" s="130">
        <v>-19350</v>
      </c>
      <c r="G52" s="31"/>
    </row>
    <row r="53" spans="1:7" x14ac:dyDescent="0.3">
      <c r="A53" s="218"/>
      <c r="B53" s="210"/>
      <c r="C53" s="32" t="s">
        <v>36</v>
      </c>
      <c r="D53" s="55"/>
      <c r="E53" s="55"/>
      <c r="F53" s="55"/>
    </row>
    <row r="54" spans="1:7" ht="34.5" x14ac:dyDescent="0.3">
      <c r="A54" s="218"/>
      <c r="B54" s="210"/>
      <c r="C54" s="43" t="s">
        <v>102</v>
      </c>
      <c r="D54" s="55"/>
      <c r="E54" s="55"/>
      <c r="F54" s="55"/>
    </row>
    <row r="55" spans="1:7" x14ac:dyDescent="0.3">
      <c r="A55" s="218"/>
      <c r="B55" s="210"/>
      <c r="C55" s="32" t="s">
        <v>37</v>
      </c>
      <c r="D55" s="131"/>
      <c r="E55" s="131"/>
      <c r="F55" s="131"/>
    </row>
    <row r="56" spans="1:7" x14ac:dyDescent="0.3">
      <c r="A56" s="219"/>
      <c r="B56" s="210"/>
      <c r="C56" s="43" t="s">
        <v>38</v>
      </c>
      <c r="D56" s="131"/>
      <c r="E56" s="131"/>
      <c r="F56" s="131"/>
    </row>
  </sheetData>
  <mergeCells count="17">
    <mergeCell ref="B12:C12"/>
    <mergeCell ref="B33:B38"/>
    <mergeCell ref="D8:F8"/>
    <mergeCell ref="C8:C9"/>
    <mergeCell ref="B26:B31"/>
    <mergeCell ref="D1:F1"/>
    <mergeCell ref="D3:F3"/>
    <mergeCell ref="D2:F2"/>
    <mergeCell ref="A5:F5"/>
    <mergeCell ref="A8:B8"/>
    <mergeCell ref="B39:B44"/>
    <mergeCell ref="B45:B50"/>
    <mergeCell ref="B51:B56"/>
    <mergeCell ref="A13:A25"/>
    <mergeCell ref="B13:B18"/>
    <mergeCell ref="B20:B25"/>
    <mergeCell ref="A26:A56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opLeftCell="A10" zoomScale="85" zoomScaleNormal="85" zoomScaleSheetLayoutView="100" workbookViewId="0">
      <selection activeCell="G19" sqref="G19"/>
    </sheetView>
  </sheetViews>
  <sheetFormatPr defaultColWidth="9.140625" defaultRowHeight="17.25" x14ac:dyDescent="0.3"/>
  <cols>
    <col min="1" max="3" width="8.140625" style="11" customWidth="1"/>
    <col min="4" max="4" width="11.5703125" style="11" customWidth="1"/>
    <col min="5" max="5" width="16.5703125" style="11" customWidth="1"/>
    <col min="6" max="6" width="62.140625" style="11" customWidth="1"/>
    <col min="7" max="7" width="14.28515625" style="133" customWidth="1"/>
    <col min="8" max="8" width="14.85546875" style="133" customWidth="1"/>
    <col min="9" max="9" width="16" style="133" customWidth="1"/>
    <col min="10" max="12" width="15" style="11" customWidth="1"/>
    <col min="13" max="16384" width="9.140625" style="11"/>
  </cols>
  <sheetData>
    <row r="1" spans="1:9" ht="37.5" customHeight="1" x14ac:dyDescent="0.3">
      <c r="G1" s="244" t="s">
        <v>70</v>
      </c>
      <c r="H1" s="244"/>
      <c r="I1" s="244"/>
    </row>
    <row r="2" spans="1:9" ht="17.25" customHeight="1" x14ac:dyDescent="0.3">
      <c r="G2" s="244" t="s">
        <v>75</v>
      </c>
      <c r="H2" s="244"/>
      <c r="I2" s="244"/>
    </row>
    <row r="3" spans="1:9" ht="17.25" customHeight="1" x14ac:dyDescent="0.3">
      <c r="G3" s="244" t="s">
        <v>8</v>
      </c>
      <c r="H3" s="244"/>
      <c r="I3" s="244"/>
    </row>
    <row r="4" spans="1:9" ht="13.5" customHeight="1" x14ac:dyDescent="0.3"/>
    <row r="5" spans="1:9" ht="52.5" customHeight="1" x14ac:dyDescent="0.3">
      <c r="A5" s="248" t="s">
        <v>157</v>
      </c>
      <c r="B5" s="248"/>
      <c r="C5" s="248"/>
      <c r="D5" s="248"/>
      <c r="E5" s="248"/>
      <c r="F5" s="248"/>
      <c r="G5" s="248"/>
      <c r="H5" s="248"/>
      <c r="I5" s="248"/>
    </row>
    <row r="7" spans="1:9" x14ac:dyDescent="0.3">
      <c r="H7" s="133" t="s">
        <v>28</v>
      </c>
    </row>
    <row r="8" spans="1:9" s="48" customFormat="1" ht="76.7" customHeight="1" x14ac:dyDescent="0.25">
      <c r="A8" s="245" t="s">
        <v>29</v>
      </c>
      <c r="B8" s="245"/>
      <c r="C8" s="245"/>
      <c r="D8" s="245" t="s">
        <v>14</v>
      </c>
      <c r="E8" s="245"/>
      <c r="F8" s="245" t="s">
        <v>22</v>
      </c>
      <c r="G8" s="246" t="s">
        <v>78</v>
      </c>
      <c r="H8" s="246"/>
      <c r="I8" s="247"/>
    </row>
    <row r="9" spans="1:9" s="48" customFormat="1" ht="34.5" x14ac:dyDescent="0.25">
      <c r="A9" s="9" t="s">
        <v>79</v>
      </c>
      <c r="B9" s="9" t="s">
        <v>80</v>
      </c>
      <c r="C9" s="9" t="s">
        <v>30</v>
      </c>
      <c r="D9" s="9" t="s">
        <v>19</v>
      </c>
      <c r="E9" s="9" t="s">
        <v>60</v>
      </c>
      <c r="F9" s="245"/>
      <c r="G9" s="134" t="s">
        <v>16</v>
      </c>
      <c r="H9" s="134" t="s">
        <v>17</v>
      </c>
      <c r="I9" s="134" t="s">
        <v>18</v>
      </c>
    </row>
    <row r="10" spans="1:9" s="48" customFormat="1" x14ac:dyDescent="0.25">
      <c r="A10" s="41"/>
      <c r="B10" s="41"/>
      <c r="C10" s="41"/>
      <c r="D10" s="9"/>
      <c r="E10" s="9"/>
      <c r="F10" s="8" t="s">
        <v>27</v>
      </c>
      <c r="G10" s="135">
        <f>+G12</f>
        <v>0</v>
      </c>
      <c r="H10" s="135">
        <f t="shared" ref="H10:I10" si="0">+H12</f>
        <v>0</v>
      </c>
      <c r="I10" s="135">
        <f t="shared" si="0"/>
        <v>0</v>
      </c>
    </row>
    <row r="11" spans="1:9" s="48" customFormat="1" x14ac:dyDescent="0.25">
      <c r="A11" s="41"/>
      <c r="B11" s="41"/>
      <c r="C11" s="41"/>
      <c r="D11" s="9"/>
      <c r="E11" s="9"/>
      <c r="F11" s="41" t="s">
        <v>40</v>
      </c>
      <c r="G11" s="135"/>
      <c r="H11" s="135"/>
      <c r="I11" s="135"/>
    </row>
    <row r="12" spans="1:9" s="48" customFormat="1" ht="34.5" x14ac:dyDescent="0.25">
      <c r="A12" s="41"/>
      <c r="B12" s="41"/>
      <c r="C12" s="41"/>
      <c r="D12" s="9"/>
      <c r="E12" s="9"/>
      <c r="F12" s="8" t="s">
        <v>64</v>
      </c>
      <c r="G12" s="135">
        <f>G13+G61</f>
        <v>0</v>
      </c>
      <c r="H12" s="135">
        <f t="shared" ref="H12:I12" si="1">H13+H61</f>
        <v>0</v>
      </c>
      <c r="I12" s="135">
        <f t="shared" si="1"/>
        <v>0</v>
      </c>
    </row>
    <row r="13" spans="1:9" s="48" customFormat="1" x14ac:dyDescent="0.25">
      <c r="A13" s="238" t="s">
        <v>114</v>
      </c>
      <c r="B13" s="260"/>
      <c r="C13" s="261"/>
      <c r="D13" s="253"/>
      <c r="E13" s="249"/>
      <c r="F13" s="50" t="s">
        <v>116</v>
      </c>
      <c r="G13" s="135">
        <f>G15</f>
        <v>-52086.400000000001</v>
      </c>
      <c r="H13" s="135">
        <f t="shared" ref="H13:I13" si="2">H15</f>
        <v>-66952.7</v>
      </c>
      <c r="I13" s="135">
        <f t="shared" si="2"/>
        <v>-71860.399999999994</v>
      </c>
    </row>
    <row r="14" spans="1:9" s="48" customFormat="1" x14ac:dyDescent="0.25">
      <c r="A14" s="239"/>
      <c r="B14" s="260"/>
      <c r="C14" s="250"/>
      <c r="D14" s="254"/>
      <c r="E14" s="250"/>
      <c r="F14" s="42" t="s">
        <v>23</v>
      </c>
      <c r="G14" s="136"/>
      <c r="H14" s="51"/>
      <c r="I14" s="136"/>
    </row>
    <row r="15" spans="1:9" s="48" customFormat="1" x14ac:dyDescent="0.25">
      <c r="A15" s="239"/>
      <c r="B15" s="238" t="s">
        <v>115</v>
      </c>
      <c r="C15" s="250"/>
      <c r="D15" s="254"/>
      <c r="E15" s="250"/>
      <c r="F15" s="50" t="s">
        <v>117</v>
      </c>
      <c r="G15" s="51">
        <f>+G17</f>
        <v>-52086.400000000001</v>
      </c>
      <c r="H15" s="51">
        <f t="shared" ref="H15:I15" si="3">+H17</f>
        <v>-66952.7</v>
      </c>
      <c r="I15" s="51">
        <f t="shared" si="3"/>
        <v>-71860.399999999994</v>
      </c>
    </row>
    <row r="16" spans="1:9" s="48" customFormat="1" x14ac:dyDescent="0.25">
      <c r="A16" s="239"/>
      <c r="B16" s="239"/>
      <c r="C16" s="251"/>
      <c r="D16" s="254"/>
      <c r="E16" s="250"/>
      <c r="F16" s="42" t="s">
        <v>23</v>
      </c>
      <c r="G16" s="51"/>
      <c r="H16" s="51"/>
      <c r="I16" s="51"/>
    </row>
    <row r="17" spans="1:17" s="54" customFormat="1" x14ac:dyDescent="0.25">
      <c r="A17" s="239"/>
      <c r="B17" s="239"/>
      <c r="C17" s="238" t="s">
        <v>115</v>
      </c>
      <c r="D17" s="254"/>
      <c r="E17" s="250"/>
      <c r="F17" s="27" t="s">
        <v>117</v>
      </c>
      <c r="G17" s="51">
        <f>+G19</f>
        <v>-52086.400000000001</v>
      </c>
      <c r="H17" s="51">
        <f t="shared" ref="H17:I17" si="4">+H19</f>
        <v>-66952.7</v>
      </c>
      <c r="I17" s="51">
        <f t="shared" si="4"/>
        <v>-71860.399999999994</v>
      </c>
      <c r="J17" s="53"/>
      <c r="K17" s="53"/>
      <c r="L17" s="53"/>
      <c r="M17" s="53"/>
      <c r="N17" s="53"/>
      <c r="O17" s="53"/>
      <c r="P17" s="53"/>
      <c r="Q17" s="53"/>
    </row>
    <row r="18" spans="1:17" s="54" customFormat="1" x14ac:dyDescent="0.25">
      <c r="A18" s="239"/>
      <c r="B18" s="239"/>
      <c r="C18" s="239"/>
      <c r="D18" s="254"/>
      <c r="E18" s="250"/>
      <c r="F18" s="50" t="s">
        <v>23</v>
      </c>
      <c r="G18" s="56"/>
      <c r="H18" s="51"/>
      <c r="I18" s="56"/>
      <c r="J18" s="53"/>
      <c r="K18" s="53"/>
      <c r="L18" s="53"/>
      <c r="M18" s="53"/>
      <c r="N18" s="53"/>
      <c r="O18" s="53"/>
      <c r="P18" s="53"/>
      <c r="Q18" s="53"/>
    </row>
    <row r="19" spans="1:17" s="54" customFormat="1" ht="34.5" x14ac:dyDescent="0.25">
      <c r="A19" s="239"/>
      <c r="B19" s="239"/>
      <c r="C19" s="239"/>
      <c r="D19" s="254"/>
      <c r="E19" s="250"/>
      <c r="F19" s="57" t="s">
        <v>42</v>
      </c>
      <c r="G19" s="51">
        <f>G21+G32</f>
        <v>-52086.400000000001</v>
      </c>
      <c r="H19" s="51">
        <f t="shared" ref="H19:I19" si="5">H21+H32</f>
        <v>-66952.7</v>
      </c>
      <c r="I19" s="51">
        <f t="shared" si="5"/>
        <v>-71860.399999999994</v>
      </c>
      <c r="J19" s="53"/>
      <c r="K19" s="53"/>
      <c r="L19" s="53"/>
      <c r="M19" s="53"/>
      <c r="N19" s="53"/>
      <c r="O19" s="53"/>
      <c r="P19" s="53"/>
      <c r="Q19" s="53"/>
    </row>
    <row r="20" spans="1:17" s="54" customFormat="1" x14ac:dyDescent="0.25">
      <c r="A20" s="239"/>
      <c r="B20" s="239"/>
      <c r="C20" s="239"/>
      <c r="D20" s="255"/>
      <c r="E20" s="251"/>
      <c r="F20" s="57" t="s">
        <v>66</v>
      </c>
      <c r="G20" s="51"/>
      <c r="H20" s="51"/>
      <c r="I20" s="63"/>
      <c r="J20" s="53"/>
      <c r="K20" s="53"/>
      <c r="L20" s="53"/>
      <c r="M20" s="53"/>
      <c r="N20" s="53"/>
      <c r="O20" s="53"/>
      <c r="P20" s="53"/>
      <c r="Q20" s="53"/>
    </row>
    <row r="21" spans="1:17" s="54" customFormat="1" x14ac:dyDescent="0.3">
      <c r="A21" s="239"/>
      <c r="B21" s="239"/>
      <c r="C21" s="239"/>
      <c r="D21" s="217">
        <v>1041</v>
      </c>
      <c r="E21" s="258" t="s">
        <v>103</v>
      </c>
      <c r="F21" s="259"/>
      <c r="G21" s="135">
        <f>+G31</f>
        <v>0</v>
      </c>
      <c r="H21" s="135">
        <f t="shared" ref="H21:I21" si="6">+H31</f>
        <v>0</v>
      </c>
      <c r="I21" s="58">
        <f t="shared" si="6"/>
        <v>-4907.7</v>
      </c>
      <c r="J21" s="53"/>
      <c r="K21" s="53"/>
      <c r="L21" s="53"/>
      <c r="M21" s="53"/>
      <c r="N21" s="53"/>
      <c r="O21" s="53"/>
      <c r="P21" s="53"/>
      <c r="Q21" s="53"/>
    </row>
    <row r="22" spans="1:17" s="54" customFormat="1" x14ac:dyDescent="0.25">
      <c r="A22" s="239"/>
      <c r="B22" s="239"/>
      <c r="C22" s="239"/>
      <c r="D22" s="218"/>
      <c r="E22" s="229">
        <v>12003</v>
      </c>
      <c r="F22" s="55" t="s">
        <v>23</v>
      </c>
      <c r="G22" s="51"/>
      <c r="H22" s="51"/>
      <c r="I22" s="56"/>
      <c r="J22" s="53"/>
      <c r="K22" s="53"/>
      <c r="L22" s="53"/>
      <c r="M22" s="53"/>
      <c r="N22" s="53"/>
      <c r="O22" s="53"/>
      <c r="P22" s="53"/>
      <c r="Q22" s="53"/>
    </row>
    <row r="23" spans="1:17" s="54" customFormat="1" ht="52.7" customHeight="1" x14ac:dyDescent="0.25">
      <c r="A23" s="239"/>
      <c r="B23" s="239"/>
      <c r="C23" s="239"/>
      <c r="D23" s="218"/>
      <c r="E23" s="230"/>
      <c r="F23" s="27" t="s">
        <v>106</v>
      </c>
      <c r="G23" s="135">
        <f>G25</f>
        <v>0</v>
      </c>
      <c r="H23" s="135">
        <f t="shared" ref="H23:I23" si="7">H25</f>
        <v>0</v>
      </c>
      <c r="I23" s="59">
        <f t="shared" si="7"/>
        <v>-4907.7</v>
      </c>
      <c r="J23" s="52"/>
      <c r="K23" s="53"/>
      <c r="L23" s="53"/>
      <c r="M23" s="53"/>
      <c r="N23" s="53"/>
      <c r="O23" s="53"/>
      <c r="P23" s="53"/>
      <c r="Q23" s="53"/>
    </row>
    <row r="24" spans="1:17" s="48" customFormat="1" x14ac:dyDescent="0.25">
      <c r="A24" s="239"/>
      <c r="B24" s="239"/>
      <c r="C24" s="239"/>
      <c r="D24" s="218"/>
      <c r="E24" s="233"/>
      <c r="F24" s="41" t="s">
        <v>62</v>
      </c>
      <c r="G24" s="136"/>
      <c r="H24" s="51"/>
      <c r="I24" s="136"/>
    </row>
    <row r="25" spans="1:17" s="60" customFormat="1" ht="34.5" x14ac:dyDescent="0.25">
      <c r="A25" s="239"/>
      <c r="B25" s="239"/>
      <c r="C25" s="239"/>
      <c r="D25" s="218"/>
      <c r="E25" s="234"/>
      <c r="F25" s="96" t="s">
        <v>107</v>
      </c>
      <c r="G25" s="51">
        <f>G27</f>
        <v>0</v>
      </c>
      <c r="H25" s="51">
        <f t="shared" ref="H25:I25" si="8">H27</f>
        <v>0</v>
      </c>
      <c r="I25" s="137">
        <f t="shared" si="8"/>
        <v>-4907.7</v>
      </c>
    </row>
    <row r="26" spans="1:17" s="48" customFormat="1" ht="34.5" x14ac:dyDescent="0.25">
      <c r="A26" s="239"/>
      <c r="B26" s="239"/>
      <c r="C26" s="239"/>
      <c r="D26" s="218"/>
      <c r="E26" s="234"/>
      <c r="F26" s="41" t="s">
        <v>24</v>
      </c>
      <c r="G26" s="51"/>
      <c r="H26" s="51"/>
      <c r="I26" s="136"/>
    </row>
    <row r="27" spans="1:17" s="48" customFormat="1" x14ac:dyDescent="0.25">
      <c r="A27" s="239"/>
      <c r="B27" s="239"/>
      <c r="C27" s="239"/>
      <c r="D27" s="218"/>
      <c r="E27" s="234"/>
      <c r="F27" s="49" t="s">
        <v>25</v>
      </c>
      <c r="G27" s="51">
        <f>G28</f>
        <v>0</v>
      </c>
      <c r="H27" s="51">
        <f t="shared" ref="H27:I29" si="9">H28</f>
        <v>0</v>
      </c>
      <c r="I27" s="136">
        <f t="shared" si="9"/>
        <v>-4907.7</v>
      </c>
    </row>
    <row r="28" spans="1:17" s="48" customFormat="1" x14ac:dyDescent="0.25">
      <c r="A28" s="239"/>
      <c r="B28" s="239"/>
      <c r="C28" s="239"/>
      <c r="D28" s="218"/>
      <c r="E28" s="234"/>
      <c r="F28" s="41" t="s">
        <v>26</v>
      </c>
      <c r="G28" s="51">
        <f>G29</f>
        <v>0</v>
      </c>
      <c r="H28" s="51">
        <f t="shared" si="9"/>
        <v>0</v>
      </c>
      <c r="I28" s="138">
        <f t="shared" si="9"/>
        <v>-4907.7</v>
      </c>
    </row>
    <row r="29" spans="1:17" s="48" customFormat="1" x14ac:dyDescent="0.25">
      <c r="A29" s="239"/>
      <c r="B29" s="239"/>
      <c r="C29" s="239"/>
      <c r="D29" s="218"/>
      <c r="E29" s="234"/>
      <c r="F29" s="41" t="s">
        <v>118</v>
      </c>
      <c r="G29" s="51">
        <f>G30</f>
        <v>0</v>
      </c>
      <c r="H29" s="51">
        <f t="shared" si="9"/>
        <v>0</v>
      </c>
      <c r="I29" s="138">
        <f t="shared" si="9"/>
        <v>-4907.7</v>
      </c>
    </row>
    <row r="30" spans="1:17" s="48" customFormat="1" ht="34.5" x14ac:dyDescent="0.25">
      <c r="A30" s="239"/>
      <c r="B30" s="239"/>
      <c r="C30" s="239"/>
      <c r="D30" s="218"/>
      <c r="E30" s="234"/>
      <c r="F30" s="41" t="s">
        <v>119</v>
      </c>
      <c r="G30" s="51">
        <f>+G31</f>
        <v>0</v>
      </c>
      <c r="H30" s="51">
        <f t="shared" ref="H30:I30" si="10">+H31</f>
        <v>0</v>
      </c>
      <c r="I30" s="138">
        <f t="shared" si="10"/>
        <v>-4907.7</v>
      </c>
      <c r="J30" s="61"/>
    </row>
    <row r="31" spans="1:17" s="48" customFormat="1" ht="34.5" x14ac:dyDescent="0.25">
      <c r="A31" s="239"/>
      <c r="B31" s="239"/>
      <c r="C31" s="239"/>
      <c r="D31" s="218"/>
      <c r="E31" s="234"/>
      <c r="F31" s="41" t="s">
        <v>120</v>
      </c>
      <c r="G31" s="51">
        <f>'Havelvats 1'!D21</f>
        <v>0</v>
      </c>
      <c r="H31" s="51">
        <f>'Havelvats 1'!E21</f>
        <v>0</v>
      </c>
      <c r="I31" s="138">
        <f>'Havelvats 1'!F21</f>
        <v>-4907.7</v>
      </c>
      <c r="J31" s="62"/>
    </row>
    <row r="32" spans="1:17" s="54" customFormat="1" x14ac:dyDescent="0.3">
      <c r="A32" s="190"/>
      <c r="B32" s="193"/>
      <c r="C32" s="190"/>
      <c r="D32" s="217">
        <v>1163</v>
      </c>
      <c r="E32" s="258" t="s">
        <v>49</v>
      </c>
      <c r="F32" s="259"/>
      <c r="G32" s="58">
        <f>G34+G43+G52</f>
        <v>-52086.400000000001</v>
      </c>
      <c r="H32" s="58">
        <f t="shared" ref="H32:I32" si="11">H34+H43+H52</f>
        <v>-66952.7</v>
      </c>
      <c r="I32" s="58">
        <f t="shared" si="11"/>
        <v>-66952.7</v>
      </c>
      <c r="J32" s="53"/>
      <c r="K32" s="53"/>
      <c r="L32" s="53"/>
      <c r="M32" s="53"/>
      <c r="N32" s="53"/>
      <c r="O32" s="53"/>
      <c r="P32" s="53"/>
      <c r="Q32" s="53"/>
    </row>
    <row r="33" spans="1:17" s="54" customFormat="1" x14ac:dyDescent="0.25">
      <c r="A33" s="190"/>
      <c r="B33" s="193"/>
      <c r="C33" s="190"/>
      <c r="D33" s="218"/>
      <c r="E33" s="235">
        <v>11002</v>
      </c>
      <c r="F33" s="55" t="s">
        <v>23</v>
      </c>
      <c r="G33" s="56"/>
      <c r="H33" s="51"/>
      <c r="I33" s="56"/>
      <c r="J33" s="53"/>
      <c r="K33" s="53"/>
      <c r="L33" s="53"/>
      <c r="M33" s="53"/>
      <c r="N33" s="53"/>
      <c r="O33" s="53"/>
      <c r="P33" s="53"/>
      <c r="Q33" s="53"/>
    </row>
    <row r="34" spans="1:17" s="54" customFormat="1" ht="52.7" customHeight="1" x14ac:dyDescent="0.25">
      <c r="A34" s="190"/>
      <c r="B34" s="193"/>
      <c r="C34" s="190"/>
      <c r="D34" s="218"/>
      <c r="E34" s="237"/>
      <c r="F34" s="27" t="s">
        <v>98</v>
      </c>
      <c r="G34" s="59">
        <f>G36</f>
        <v>-32736.400000000001</v>
      </c>
      <c r="H34" s="59">
        <f t="shared" ref="H34:I34" si="12">H36</f>
        <v>-35721.699999999997</v>
      </c>
      <c r="I34" s="59">
        <f t="shared" si="12"/>
        <v>-35721.699999999997</v>
      </c>
      <c r="J34" s="52"/>
      <c r="K34" s="53"/>
      <c r="L34" s="53"/>
      <c r="M34" s="53"/>
      <c r="N34" s="53"/>
      <c r="O34" s="53"/>
      <c r="P34" s="53"/>
      <c r="Q34" s="53"/>
    </row>
    <row r="35" spans="1:17" s="48" customFormat="1" x14ac:dyDescent="0.25">
      <c r="A35" s="190"/>
      <c r="B35" s="193"/>
      <c r="C35" s="190"/>
      <c r="D35" s="218"/>
      <c r="E35" s="233"/>
      <c r="F35" s="41" t="s">
        <v>62</v>
      </c>
      <c r="G35" s="136"/>
      <c r="H35" s="51"/>
      <c r="I35" s="136"/>
    </row>
    <row r="36" spans="1:17" s="60" customFormat="1" ht="34.5" x14ac:dyDescent="0.25">
      <c r="A36" s="190"/>
      <c r="B36" s="193"/>
      <c r="C36" s="190"/>
      <c r="D36" s="218"/>
      <c r="E36" s="234"/>
      <c r="F36" s="96" t="s">
        <v>107</v>
      </c>
      <c r="G36" s="137">
        <f>G38</f>
        <v>-32736.400000000001</v>
      </c>
      <c r="H36" s="137">
        <f t="shared" ref="H36:I36" si="13">H38</f>
        <v>-35721.699999999997</v>
      </c>
      <c r="I36" s="137">
        <f t="shared" si="13"/>
        <v>-35721.699999999997</v>
      </c>
    </row>
    <row r="37" spans="1:17" s="48" customFormat="1" ht="34.5" x14ac:dyDescent="0.25">
      <c r="A37" s="190"/>
      <c r="B37" s="193"/>
      <c r="C37" s="190"/>
      <c r="D37" s="218"/>
      <c r="E37" s="234"/>
      <c r="F37" s="41" t="s">
        <v>24</v>
      </c>
      <c r="G37" s="136"/>
      <c r="H37" s="51"/>
      <c r="I37" s="136"/>
    </row>
    <row r="38" spans="1:17" s="48" customFormat="1" x14ac:dyDescent="0.25">
      <c r="A38" s="190"/>
      <c r="B38" s="193"/>
      <c r="C38" s="190"/>
      <c r="D38" s="218"/>
      <c r="E38" s="234"/>
      <c r="F38" s="49" t="s">
        <v>25</v>
      </c>
      <c r="G38" s="136">
        <f>G39</f>
        <v>-32736.400000000001</v>
      </c>
      <c r="H38" s="136">
        <f t="shared" ref="H38:I40" si="14">H39</f>
        <v>-35721.699999999997</v>
      </c>
      <c r="I38" s="136">
        <f t="shared" si="14"/>
        <v>-35721.699999999997</v>
      </c>
    </row>
    <row r="39" spans="1:17" s="48" customFormat="1" x14ac:dyDescent="0.25">
      <c r="A39" s="190"/>
      <c r="B39" s="193"/>
      <c r="C39" s="190"/>
      <c r="D39" s="218"/>
      <c r="E39" s="234"/>
      <c r="F39" s="41" t="s">
        <v>26</v>
      </c>
      <c r="G39" s="138">
        <f>G40</f>
        <v>-32736.400000000001</v>
      </c>
      <c r="H39" s="138">
        <f t="shared" si="14"/>
        <v>-35721.699999999997</v>
      </c>
      <c r="I39" s="138">
        <f t="shared" si="14"/>
        <v>-35721.699999999997</v>
      </c>
    </row>
    <row r="40" spans="1:17" s="48" customFormat="1" ht="34.5" x14ac:dyDescent="0.25">
      <c r="A40" s="190"/>
      <c r="B40" s="193"/>
      <c r="C40" s="190"/>
      <c r="D40" s="218"/>
      <c r="E40" s="234"/>
      <c r="F40" s="41" t="s">
        <v>108</v>
      </c>
      <c r="G40" s="138">
        <f>G41</f>
        <v>-32736.400000000001</v>
      </c>
      <c r="H40" s="138">
        <f t="shared" si="14"/>
        <v>-35721.699999999997</v>
      </c>
      <c r="I40" s="138">
        <f t="shared" si="14"/>
        <v>-35721.699999999997</v>
      </c>
    </row>
    <row r="41" spans="1:17" s="48" customFormat="1" x14ac:dyDescent="0.25">
      <c r="A41" s="190"/>
      <c r="B41" s="193"/>
      <c r="C41" s="190"/>
      <c r="D41" s="218"/>
      <c r="E41" s="234"/>
      <c r="F41" s="41" t="s">
        <v>109</v>
      </c>
      <c r="G41" s="138">
        <f>+G42</f>
        <v>-32736.400000000001</v>
      </c>
      <c r="H41" s="138">
        <f t="shared" ref="H41:I41" si="15">+H42</f>
        <v>-35721.699999999997</v>
      </c>
      <c r="I41" s="138">
        <f t="shared" si="15"/>
        <v>-35721.699999999997</v>
      </c>
      <c r="J41" s="61"/>
    </row>
    <row r="42" spans="1:17" s="48" customFormat="1" x14ac:dyDescent="0.25">
      <c r="A42" s="190"/>
      <c r="B42" s="193"/>
      <c r="C42" s="190"/>
      <c r="D42" s="218"/>
      <c r="E42" s="234"/>
      <c r="F42" s="41" t="s">
        <v>110</v>
      </c>
      <c r="G42" s="138">
        <f>'Havelvats 1'!D40</f>
        <v>-32736.400000000001</v>
      </c>
      <c r="H42" s="138">
        <f>'Havelvats 1'!E40</f>
        <v>-35721.699999999997</v>
      </c>
      <c r="I42" s="138">
        <f>'Havelvats 1'!F40</f>
        <v>-35721.699999999997</v>
      </c>
      <c r="J42" s="62"/>
    </row>
    <row r="43" spans="1:17" s="54" customFormat="1" ht="52.7" customHeight="1" x14ac:dyDescent="0.3">
      <c r="A43" s="190"/>
      <c r="B43" s="193"/>
      <c r="C43" s="190"/>
      <c r="D43" s="218"/>
      <c r="E43" s="132">
        <v>11004</v>
      </c>
      <c r="F43" s="27" t="s">
        <v>99</v>
      </c>
      <c r="G43" s="59">
        <f>G45</f>
        <v>0</v>
      </c>
      <c r="H43" s="59">
        <f t="shared" ref="H43:I43" si="16">H45</f>
        <v>-11881</v>
      </c>
      <c r="I43" s="59">
        <f t="shared" si="16"/>
        <v>-11881</v>
      </c>
      <c r="J43" s="52"/>
      <c r="K43" s="53"/>
      <c r="L43" s="53"/>
      <c r="M43" s="53"/>
      <c r="N43" s="53"/>
      <c r="O43" s="53"/>
      <c r="P43" s="53"/>
      <c r="Q43" s="53"/>
    </row>
    <row r="44" spans="1:17" s="48" customFormat="1" x14ac:dyDescent="0.25">
      <c r="A44" s="190"/>
      <c r="B44" s="193"/>
      <c r="C44" s="190"/>
      <c r="D44" s="218"/>
      <c r="E44" s="235"/>
      <c r="F44" s="41" t="s">
        <v>62</v>
      </c>
      <c r="G44" s="136"/>
      <c r="H44" s="51"/>
      <c r="I44" s="136"/>
    </row>
    <row r="45" spans="1:17" s="60" customFormat="1" ht="34.5" x14ac:dyDescent="0.25">
      <c r="A45" s="190"/>
      <c r="B45" s="193"/>
      <c r="C45" s="190"/>
      <c r="D45" s="218"/>
      <c r="E45" s="236"/>
      <c r="F45" s="96" t="s">
        <v>107</v>
      </c>
      <c r="G45" s="137">
        <f>G47</f>
        <v>0</v>
      </c>
      <c r="H45" s="137">
        <f t="shared" ref="H45:I45" si="17">H47</f>
        <v>-11881</v>
      </c>
      <c r="I45" s="137">
        <f t="shared" si="17"/>
        <v>-11881</v>
      </c>
    </row>
    <row r="46" spans="1:17" s="48" customFormat="1" ht="34.5" x14ac:dyDescent="0.25">
      <c r="A46" s="190"/>
      <c r="B46" s="193"/>
      <c r="C46" s="190"/>
      <c r="D46" s="218"/>
      <c r="E46" s="236"/>
      <c r="F46" s="41" t="s">
        <v>24</v>
      </c>
      <c r="G46" s="136"/>
      <c r="H46" s="51"/>
      <c r="I46" s="136"/>
    </row>
    <row r="47" spans="1:17" s="48" customFormat="1" x14ac:dyDescent="0.25">
      <c r="A47" s="190"/>
      <c r="B47" s="193"/>
      <c r="C47" s="190"/>
      <c r="D47" s="218"/>
      <c r="E47" s="236"/>
      <c r="F47" s="49" t="s">
        <v>25</v>
      </c>
      <c r="G47" s="136">
        <f>G48</f>
        <v>0</v>
      </c>
      <c r="H47" s="136">
        <f t="shared" ref="H47:I49" si="18">H48</f>
        <v>-11881</v>
      </c>
      <c r="I47" s="136">
        <f t="shared" si="18"/>
        <v>-11881</v>
      </c>
    </row>
    <row r="48" spans="1:17" s="48" customFormat="1" x14ac:dyDescent="0.25">
      <c r="A48" s="190"/>
      <c r="B48" s="193"/>
      <c r="C48" s="190"/>
      <c r="D48" s="218"/>
      <c r="E48" s="236"/>
      <c r="F48" s="41" t="s">
        <v>26</v>
      </c>
      <c r="G48" s="138">
        <f>G49</f>
        <v>0</v>
      </c>
      <c r="H48" s="138">
        <f t="shared" si="18"/>
        <v>-11881</v>
      </c>
      <c r="I48" s="138">
        <f t="shared" si="18"/>
        <v>-11881</v>
      </c>
    </row>
    <row r="49" spans="1:17" s="48" customFormat="1" ht="34.5" x14ac:dyDescent="0.25">
      <c r="A49" s="190"/>
      <c r="B49" s="193"/>
      <c r="C49" s="190"/>
      <c r="D49" s="218"/>
      <c r="E49" s="236"/>
      <c r="F49" s="41" t="s">
        <v>108</v>
      </c>
      <c r="G49" s="138">
        <f>G50</f>
        <v>0</v>
      </c>
      <c r="H49" s="138">
        <f t="shared" si="18"/>
        <v>-11881</v>
      </c>
      <c r="I49" s="138">
        <f t="shared" si="18"/>
        <v>-11881</v>
      </c>
    </row>
    <row r="50" spans="1:17" s="48" customFormat="1" x14ac:dyDescent="0.25">
      <c r="A50" s="190"/>
      <c r="B50" s="193"/>
      <c r="C50" s="190"/>
      <c r="D50" s="218"/>
      <c r="E50" s="236"/>
      <c r="F50" s="41" t="s">
        <v>109</v>
      </c>
      <c r="G50" s="138">
        <f>+G51</f>
        <v>0</v>
      </c>
      <c r="H50" s="138">
        <f t="shared" ref="H50:I50" si="19">+H51</f>
        <v>-11881</v>
      </c>
      <c r="I50" s="138">
        <f t="shared" si="19"/>
        <v>-11881</v>
      </c>
      <c r="J50" s="61"/>
    </row>
    <row r="51" spans="1:17" s="48" customFormat="1" x14ac:dyDescent="0.25">
      <c r="A51" s="190"/>
      <c r="B51" s="193"/>
      <c r="C51" s="190"/>
      <c r="D51" s="218"/>
      <c r="E51" s="237"/>
      <c r="F51" s="41" t="s">
        <v>110</v>
      </c>
      <c r="G51" s="138">
        <f>'Havelvats 1'!D46</f>
        <v>0</v>
      </c>
      <c r="H51" s="138">
        <f>'Havelvats 1'!E46</f>
        <v>-11881</v>
      </c>
      <c r="I51" s="138">
        <f>'Havelvats 1'!F46</f>
        <v>-11881</v>
      </c>
      <c r="J51" s="62"/>
    </row>
    <row r="52" spans="1:17" s="54" customFormat="1" ht="52.7" customHeight="1" x14ac:dyDescent="0.3">
      <c r="A52" s="190"/>
      <c r="B52" s="193"/>
      <c r="C52" s="190"/>
      <c r="D52" s="218"/>
      <c r="E52" s="132">
        <v>11017</v>
      </c>
      <c r="F52" s="27" t="s">
        <v>111</v>
      </c>
      <c r="G52" s="59">
        <f>G54</f>
        <v>-19350</v>
      </c>
      <c r="H52" s="59">
        <f t="shared" ref="H52:I52" si="20">H54</f>
        <v>-19350</v>
      </c>
      <c r="I52" s="59">
        <f t="shared" si="20"/>
        <v>-19350</v>
      </c>
      <c r="J52" s="52"/>
      <c r="K52" s="53"/>
      <c r="L52" s="53"/>
      <c r="M52" s="53"/>
      <c r="N52" s="53"/>
      <c r="O52" s="53"/>
      <c r="P52" s="53"/>
      <c r="Q52" s="53"/>
    </row>
    <row r="53" spans="1:17" s="48" customFormat="1" x14ac:dyDescent="0.25">
      <c r="A53" s="190"/>
      <c r="B53" s="193"/>
      <c r="C53" s="190"/>
      <c r="D53" s="218"/>
      <c r="E53" s="233"/>
      <c r="F53" s="41" t="s">
        <v>62</v>
      </c>
      <c r="G53" s="136"/>
      <c r="H53" s="51"/>
      <c r="I53" s="136"/>
    </row>
    <row r="54" spans="1:17" s="60" customFormat="1" ht="34.5" x14ac:dyDescent="0.25">
      <c r="A54" s="190"/>
      <c r="B54" s="193"/>
      <c r="C54" s="190"/>
      <c r="D54" s="218"/>
      <c r="E54" s="234"/>
      <c r="F54" s="96" t="s">
        <v>107</v>
      </c>
      <c r="G54" s="137">
        <f>G56</f>
        <v>-19350</v>
      </c>
      <c r="H54" s="137">
        <f t="shared" ref="H54:I54" si="21">H56</f>
        <v>-19350</v>
      </c>
      <c r="I54" s="137">
        <f t="shared" si="21"/>
        <v>-19350</v>
      </c>
    </row>
    <row r="55" spans="1:17" s="48" customFormat="1" ht="34.5" x14ac:dyDescent="0.25">
      <c r="A55" s="190"/>
      <c r="B55" s="193"/>
      <c r="C55" s="190"/>
      <c r="D55" s="218"/>
      <c r="E55" s="234"/>
      <c r="F55" s="41" t="s">
        <v>24</v>
      </c>
      <c r="G55" s="136"/>
      <c r="H55" s="51"/>
      <c r="I55" s="136"/>
    </row>
    <row r="56" spans="1:17" s="48" customFormat="1" x14ac:dyDescent="0.25">
      <c r="A56" s="190"/>
      <c r="B56" s="193"/>
      <c r="C56" s="190"/>
      <c r="D56" s="218"/>
      <c r="E56" s="234"/>
      <c r="F56" s="49" t="s">
        <v>25</v>
      </c>
      <c r="G56" s="136">
        <f>G57</f>
        <v>-19350</v>
      </c>
      <c r="H56" s="136">
        <f t="shared" ref="H56:I58" si="22">H57</f>
        <v>-19350</v>
      </c>
      <c r="I56" s="136">
        <f t="shared" si="22"/>
        <v>-19350</v>
      </c>
    </row>
    <row r="57" spans="1:17" s="48" customFormat="1" x14ac:dyDescent="0.25">
      <c r="A57" s="190"/>
      <c r="B57" s="193"/>
      <c r="C57" s="190"/>
      <c r="D57" s="218"/>
      <c r="E57" s="234"/>
      <c r="F57" s="41" t="s">
        <v>26</v>
      </c>
      <c r="G57" s="138">
        <f>G58</f>
        <v>-19350</v>
      </c>
      <c r="H57" s="138">
        <f t="shared" si="22"/>
        <v>-19350</v>
      </c>
      <c r="I57" s="138">
        <f t="shared" si="22"/>
        <v>-19350</v>
      </c>
    </row>
    <row r="58" spans="1:17" s="48" customFormat="1" x14ac:dyDescent="0.25">
      <c r="A58" s="190"/>
      <c r="B58" s="193"/>
      <c r="C58" s="190"/>
      <c r="D58" s="218"/>
      <c r="E58" s="234"/>
      <c r="F58" s="41" t="s">
        <v>81</v>
      </c>
      <c r="G58" s="138">
        <f>G59</f>
        <v>-19350</v>
      </c>
      <c r="H58" s="138">
        <f t="shared" si="22"/>
        <v>-19350</v>
      </c>
      <c r="I58" s="138">
        <f t="shared" si="22"/>
        <v>-19350</v>
      </c>
    </row>
    <row r="59" spans="1:17" s="48" customFormat="1" ht="34.5" x14ac:dyDescent="0.25">
      <c r="A59" s="190"/>
      <c r="B59" s="193"/>
      <c r="C59" s="190"/>
      <c r="D59" s="218"/>
      <c r="E59" s="234"/>
      <c r="F59" s="41" t="s">
        <v>112</v>
      </c>
      <c r="G59" s="138">
        <f>+G60</f>
        <v>-19350</v>
      </c>
      <c r="H59" s="138">
        <f t="shared" ref="H59:I59" si="23">+H60</f>
        <v>-19350</v>
      </c>
      <c r="I59" s="138">
        <f t="shared" si="23"/>
        <v>-19350</v>
      </c>
      <c r="J59" s="61"/>
    </row>
    <row r="60" spans="1:17" s="48" customFormat="1" x14ac:dyDescent="0.25">
      <c r="A60" s="190"/>
      <c r="B60" s="193"/>
      <c r="C60" s="190"/>
      <c r="D60" s="219"/>
      <c r="E60" s="234"/>
      <c r="F60" s="41" t="s">
        <v>113</v>
      </c>
      <c r="G60" s="138">
        <f>'Havelvats 1'!D52</f>
        <v>-19350</v>
      </c>
      <c r="H60" s="138">
        <f>'Havelvats 1'!E52</f>
        <v>-19350</v>
      </c>
      <c r="I60" s="138">
        <f>'Havelvats 1'!F52</f>
        <v>-19350</v>
      </c>
      <c r="J60" s="62"/>
    </row>
    <row r="61" spans="1:17" s="48" customFormat="1" x14ac:dyDescent="0.25">
      <c r="A61" s="238" t="s">
        <v>45</v>
      </c>
      <c r="B61" s="252"/>
      <c r="C61" s="249"/>
      <c r="D61" s="253"/>
      <c r="E61" s="249"/>
      <c r="F61" s="195" t="s">
        <v>43</v>
      </c>
      <c r="G61" s="196">
        <f>G63</f>
        <v>52086.400000000001</v>
      </c>
      <c r="H61" s="196">
        <f t="shared" ref="H61:I61" si="24">H63</f>
        <v>66952.7</v>
      </c>
      <c r="I61" s="196">
        <f t="shared" si="24"/>
        <v>71860.399999999994</v>
      </c>
    </row>
    <row r="62" spans="1:17" s="48" customFormat="1" x14ac:dyDescent="0.25">
      <c r="A62" s="239"/>
      <c r="B62" s="252"/>
      <c r="C62" s="250"/>
      <c r="D62" s="254"/>
      <c r="E62" s="250"/>
      <c r="F62" s="197" t="s">
        <v>23</v>
      </c>
      <c r="G62" s="198"/>
      <c r="H62" s="194"/>
      <c r="I62" s="198"/>
    </row>
    <row r="63" spans="1:17" s="48" customFormat="1" ht="34.5" x14ac:dyDescent="0.25">
      <c r="A63" s="239"/>
      <c r="B63" s="238" t="s">
        <v>46</v>
      </c>
      <c r="C63" s="250"/>
      <c r="D63" s="254"/>
      <c r="E63" s="250"/>
      <c r="F63" s="195" t="s">
        <v>44</v>
      </c>
      <c r="G63" s="194">
        <f>+G65</f>
        <v>52086.400000000001</v>
      </c>
      <c r="H63" s="194">
        <f t="shared" ref="H63:I63" si="25">+H65</f>
        <v>66952.7</v>
      </c>
      <c r="I63" s="194">
        <f t="shared" si="25"/>
        <v>71860.399999999994</v>
      </c>
    </row>
    <row r="64" spans="1:17" s="48" customFormat="1" x14ac:dyDescent="0.25">
      <c r="A64" s="239"/>
      <c r="B64" s="239"/>
      <c r="C64" s="251"/>
      <c r="D64" s="254"/>
      <c r="E64" s="250"/>
      <c r="F64" s="197" t="s">
        <v>23</v>
      </c>
      <c r="G64" s="194"/>
      <c r="H64" s="194"/>
      <c r="I64" s="194"/>
    </row>
    <row r="65" spans="1:17" s="54" customFormat="1" ht="34.5" x14ac:dyDescent="0.25">
      <c r="A65" s="239"/>
      <c r="B65" s="239"/>
      <c r="C65" s="241" t="s">
        <v>31</v>
      </c>
      <c r="D65" s="254"/>
      <c r="E65" s="250"/>
      <c r="F65" s="199" t="s">
        <v>44</v>
      </c>
      <c r="G65" s="194">
        <f>+G67</f>
        <v>52086.400000000001</v>
      </c>
      <c r="H65" s="194">
        <f t="shared" ref="H65:I65" si="26">+H67</f>
        <v>66952.7</v>
      </c>
      <c r="I65" s="194">
        <f t="shared" si="26"/>
        <v>71860.399999999994</v>
      </c>
      <c r="J65" s="53"/>
      <c r="K65" s="53"/>
      <c r="L65" s="53"/>
      <c r="M65" s="53"/>
      <c r="N65" s="53"/>
      <c r="O65" s="53"/>
      <c r="P65" s="53"/>
      <c r="Q65" s="53"/>
    </row>
    <row r="66" spans="1:17" s="54" customFormat="1" x14ac:dyDescent="0.25">
      <c r="A66" s="239"/>
      <c r="B66" s="239"/>
      <c r="C66" s="242"/>
      <c r="D66" s="254"/>
      <c r="E66" s="250"/>
      <c r="F66" s="200" t="s">
        <v>23</v>
      </c>
      <c r="G66" s="201"/>
      <c r="H66" s="194"/>
      <c r="I66" s="201"/>
      <c r="J66" s="53"/>
      <c r="K66" s="53"/>
      <c r="L66" s="53"/>
      <c r="M66" s="53"/>
      <c r="N66" s="53"/>
      <c r="O66" s="53"/>
      <c r="P66" s="53"/>
      <c r="Q66" s="53"/>
    </row>
    <row r="67" spans="1:17" s="54" customFormat="1" ht="34.5" x14ac:dyDescent="0.25">
      <c r="A67" s="239"/>
      <c r="B67" s="239"/>
      <c r="C67" s="242"/>
      <c r="D67" s="254"/>
      <c r="E67" s="250"/>
      <c r="F67" s="202" t="s">
        <v>42</v>
      </c>
      <c r="G67" s="203">
        <f>G69</f>
        <v>52086.400000000001</v>
      </c>
      <c r="H67" s="203">
        <f t="shared" ref="H67:I67" si="27">H69</f>
        <v>66952.7</v>
      </c>
      <c r="I67" s="203">
        <f t="shared" si="27"/>
        <v>71860.399999999994</v>
      </c>
      <c r="J67" s="53"/>
      <c r="K67" s="53"/>
      <c r="L67" s="53"/>
      <c r="M67" s="53"/>
      <c r="N67" s="53"/>
      <c r="O67" s="53"/>
      <c r="P67" s="53"/>
      <c r="Q67" s="53"/>
    </row>
    <row r="68" spans="1:17" s="54" customFormat="1" x14ac:dyDescent="0.25">
      <c r="A68" s="239"/>
      <c r="B68" s="239"/>
      <c r="C68" s="242"/>
      <c r="D68" s="255"/>
      <c r="E68" s="251"/>
      <c r="F68" s="202" t="s">
        <v>66</v>
      </c>
      <c r="G68" s="203"/>
      <c r="H68" s="204"/>
      <c r="I68" s="203"/>
      <c r="J68" s="53"/>
      <c r="K68" s="53"/>
      <c r="L68" s="53"/>
      <c r="M68" s="53"/>
      <c r="N68" s="53"/>
      <c r="O68" s="53"/>
      <c r="P68" s="53"/>
      <c r="Q68" s="53"/>
    </row>
    <row r="69" spans="1:17" s="54" customFormat="1" x14ac:dyDescent="0.3">
      <c r="A69" s="239"/>
      <c r="B69" s="239"/>
      <c r="C69" s="242"/>
      <c r="D69" s="217">
        <v>1163</v>
      </c>
      <c r="E69" s="256" t="s">
        <v>49</v>
      </c>
      <c r="F69" s="257"/>
      <c r="G69" s="205">
        <f>+G71</f>
        <v>52086.400000000001</v>
      </c>
      <c r="H69" s="205">
        <f t="shared" ref="H69:I69" si="28">+H71</f>
        <v>66952.7</v>
      </c>
      <c r="I69" s="205">
        <f t="shared" si="28"/>
        <v>71860.399999999994</v>
      </c>
      <c r="J69" s="53"/>
      <c r="K69" s="53"/>
      <c r="L69" s="53"/>
      <c r="M69" s="53"/>
      <c r="N69" s="53"/>
      <c r="O69" s="53"/>
      <c r="P69" s="53"/>
      <c r="Q69" s="53"/>
    </row>
    <row r="70" spans="1:17" s="54" customFormat="1" x14ac:dyDescent="0.25">
      <c r="A70" s="239"/>
      <c r="B70" s="239"/>
      <c r="C70" s="242"/>
      <c r="D70" s="218"/>
      <c r="E70" s="229">
        <v>12001</v>
      </c>
      <c r="F70" s="200" t="s">
        <v>23</v>
      </c>
      <c r="G70" s="201"/>
      <c r="H70" s="194"/>
      <c r="I70" s="201"/>
      <c r="J70" s="53"/>
      <c r="K70" s="53"/>
      <c r="L70" s="53"/>
      <c r="M70" s="53"/>
      <c r="N70" s="53"/>
      <c r="O70" s="53"/>
      <c r="P70" s="53"/>
      <c r="Q70" s="53"/>
    </row>
    <row r="71" spans="1:17" s="54" customFormat="1" ht="52.7" customHeight="1" x14ac:dyDescent="0.25">
      <c r="A71" s="239"/>
      <c r="B71" s="239"/>
      <c r="C71" s="242"/>
      <c r="D71" s="218"/>
      <c r="E71" s="230"/>
      <c r="F71" s="199" t="s">
        <v>182</v>
      </c>
      <c r="G71" s="206">
        <f>G73</f>
        <v>52086.400000000001</v>
      </c>
      <c r="H71" s="206">
        <f t="shared" ref="H71:I71" si="29">H73</f>
        <v>66952.7</v>
      </c>
      <c r="I71" s="206">
        <f t="shared" si="29"/>
        <v>71860.399999999994</v>
      </c>
      <c r="J71" s="52"/>
      <c r="K71" s="53"/>
      <c r="L71" s="53"/>
      <c r="M71" s="53"/>
      <c r="N71" s="53"/>
      <c r="O71" s="53"/>
      <c r="P71" s="53"/>
      <c r="Q71" s="53"/>
    </row>
    <row r="72" spans="1:17" s="48" customFormat="1" x14ac:dyDescent="0.25">
      <c r="A72" s="239"/>
      <c r="B72" s="239"/>
      <c r="C72" s="242"/>
      <c r="D72" s="218"/>
      <c r="E72" s="231"/>
      <c r="F72" s="191" t="s">
        <v>62</v>
      </c>
      <c r="G72" s="198"/>
      <c r="H72" s="194"/>
      <c r="I72" s="198"/>
    </row>
    <row r="73" spans="1:17" s="60" customFormat="1" x14ac:dyDescent="0.25">
      <c r="A73" s="239"/>
      <c r="B73" s="239"/>
      <c r="C73" s="242"/>
      <c r="D73" s="218"/>
      <c r="E73" s="232"/>
      <c r="F73" s="207" t="s">
        <v>87</v>
      </c>
      <c r="G73" s="208">
        <f>G75</f>
        <v>52086.400000000001</v>
      </c>
      <c r="H73" s="208">
        <f t="shared" ref="H73:I73" si="30">H75</f>
        <v>66952.7</v>
      </c>
      <c r="I73" s="208">
        <f t="shared" si="30"/>
        <v>71860.399999999994</v>
      </c>
    </row>
    <row r="74" spans="1:17" s="48" customFormat="1" ht="51.75" x14ac:dyDescent="0.25">
      <c r="A74" s="239"/>
      <c r="B74" s="239"/>
      <c r="C74" s="242"/>
      <c r="D74" s="218"/>
      <c r="E74" s="232"/>
      <c r="F74" s="191" t="s">
        <v>47</v>
      </c>
      <c r="G74" s="198"/>
      <c r="H74" s="194"/>
      <c r="I74" s="198"/>
    </row>
    <row r="75" spans="1:17" s="48" customFormat="1" x14ac:dyDescent="0.25">
      <c r="A75" s="239"/>
      <c r="B75" s="239"/>
      <c r="C75" s="242"/>
      <c r="D75" s="218"/>
      <c r="E75" s="232"/>
      <c r="F75" s="209" t="s">
        <v>48</v>
      </c>
      <c r="G75" s="198">
        <f>G76</f>
        <v>52086.400000000001</v>
      </c>
      <c r="H75" s="198">
        <f t="shared" ref="H75:I75" si="31">H76</f>
        <v>66952.7</v>
      </c>
      <c r="I75" s="198">
        <f t="shared" si="31"/>
        <v>71860.399999999994</v>
      </c>
    </row>
    <row r="76" spans="1:17" s="48" customFormat="1" x14ac:dyDescent="0.25">
      <c r="A76" s="239"/>
      <c r="B76" s="239"/>
      <c r="C76" s="242"/>
      <c r="D76" s="218"/>
      <c r="E76" s="232"/>
      <c r="F76" s="191" t="s">
        <v>26</v>
      </c>
      <c r="G76" s="192">
        <f>G77</f>
        <v>52086.400000000001</v>
      </c>
      <c r="H76" s="192">
        <f t="shared" ref="H76:I77" si="32">H77</f>
        <v>66952.7</v>
      </c>
      <c r="I76" s="192">
        <f t="shared" si="32"/>
        <v>71860.399999999994</v>
      </c>
    </row>
    <row r="77" spans="1:17" s="48" customFormat="1" x14ac:dyDescent="0.25">
      <c r="A77" s="239"/>
      <c r="B77" s="239"/>
      <c r="C77" s="242"/>
      <c r="D77" s="218"/>
      <c r="E77" s="232"/>
      <c r="F77" s="191" t="s">
        <v>81</v>
      </c>
      <c r="G77" s="192">
        <f>G78</f>
        <v>52086.400000000001</v>
      </c>
      <c r="H77" s="192">
        <f t="shared" si="32"/>
        <v>66952.7</v>
      </c>
      <c r="I77" s="192">
        <f t="shared" si="32"/>
        <v>71860.399999999994</v>
      </c>
    </row>
    <row r="78" spans="1:17" s="48" customFormat="1" ht="34.5" x14ac:dyDescent="0.25">
      <c r="A78" s="239"/>
      <c r="B78" s="239"/>
      <c r="C78" s="242"/>
      <c r="D78" s="218"/>
      <c r="E78" s="232"/>
      <c r="F78" s="191" t="s">
        <v>82</v>
      </c>
      <c r="G78" s="192">
        <f>+G79</f>
        <v>52086.400000000001</v>
      </c>
      <c r="H78" s="192">
        <f t="shared" ref="H78:I78" si="33">+H79</f>
        <v>66952.7</v>
      </c>
      <c r="I78" s="192">
        <f t="shared" si="33"/>
        <v>71860.399999999994</v>
      </c>
      <c r="J78" s="61"/>
    </row>
    <row r="79" spans="1:17" s="48" customFormat="1" x14ac:dyDescent="0.25">
      <c r="A79" s="240"/>
      <c r="B79" s="240"/>
      <c r="C79" s="243"/>
      <c r="D79" s="219"/>
      <c r="E79" s="232"/>
      <c r="F79" s="191" t="s">
        <v>83</v>
      </c>
      <c r="G79" s="192">
        <f>'Havelvats 1'!D34</f>
        <v>52086.400000000001</v>
      </c>
      <c r="H79" s="192">
        <f>'Havelvats 1'!E34</f>
        <v>66952.7</v>
      </c>
      <c r="I79" s="192">
        <f>'Havelvats 1'!F34</f>
        <v>71860.399999999994</v>
      </c>
      <c r="J79" s="62"/>
    </row>
  </sheetData>
  <mergeCells count="36">
    <mergeCell ref="B13:B14"/>
    <mergeCell ref="C13:C16"/>
    <mergeCell ref="D13:D20"/>
    <mergeCell ref="E13:E20"/>
    <mergeCell ref="E21:F21"/>
    <mergeCell ref="C61:C64"/>
    <mergeCell ref="D61:D68"/>
    <mergeCell ref="C17:C31"/>
    <mergeCell ref="D21:D31"/>
    <mergeCell ref="E69:F69"/>
    <mergeCell ref="E22:E23"/>
    <mergeCell ref="E24:E31"/>
    <mergeCell ref="D32:D60"/>
    <mergeCell ref="E32:F32"/>
    <mergeCell ref="E33:E34"/>
    <mergeCell ref="A61:A79"/>
    <mergeCell ref="B63:B79"/>
    <mergeCell ref="C65:C79"/>
    <mergeCell ref="D69:D79"/>
    <mergeCell ref="G1:I1"/>
    <mergeCell ref="D8:E8"/>
    <mergeCell ref="F8:F9"/>
    <mergeCell ref="G8:I8"/>
    <mergeCell ref="A5:I5"/>
    <mergeCell ref="A8:C8"/>
    <mergeCell ref="G3:I3"/>
    <mergeCell ref="G2:I2"/>
    <mergeCell ref="A13:A31"/>
    <mergeCell ref="B15:B31"/>
    <mergeCell ref="E61:E68"/>
    <mergeCell ref="B61:B62"/>
    <mergeCell ref="E70:E71"/>
    <mergeCell ref="E72:E79"/>
    <mergeCell ref="E35:E42"/>
    <mergeCell ref="E44:E51"/>
    <mergeCell ref="E53:E60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C18" sqref="C18"/>
    </sheetView>
  </sheetViews>
  <sheetFormatPr defaultColWidth="9.28515625" defaultRowHeight="17.25" x14ac:dyDescent="0.3"/>
  <cols>
    <col min="1" max="1" width="9.5703125" style="64" customWidth="1"/>
    <col min="2" max="2" width="13.7109375" style="64" customWidth="1"/>
    <col min="3" max="3" width="57.42578125" style="64" customWidth="1"/>
    <col min="4" max="4" width="28.28515625" style="64" customWidth="1"/>
    <col min="5" max="16384" width="9.28515625" style="64"/>
  </cols>
  <sheetData>
    <row r="1" spans="1:9" x14ac:dyDescent="0.3">
      <c r="C1" s="263" t="s">
        <v>72</v>
      </c>
      <c r="D1" s="263"/>
      <c r="E1" s="105"/>
    </row>
    <row r="2" spans="1:9" x14ac:dyDescent="0.3">
      <c r="C2" s="263" t="s">
        <v>75</v>
      </c>
      <c r="D2" s="263"/>
      <c r="E2" s="105"/>
    </row>
    <row r="3" spans="1:9" x14ac:dyDescent="0.3">
      <c r="C3" s="263" t="s">
        <v>8</v>
      </c>
      <c r="D3" s="263"/>
      <c r="E3" s="105"/>
    </row>
    <row r="6" spans="1:9" ht="53.45" customHeight="1" x14ac:dyDescent="0.3">
      <c r="A6" s="248" t="s">
        <v>95</v>
      </c>
      <c r="B6" s="248"/>
      <c r="C6" s="248"/>
      <c r="D6" s="248"/>
      <c r="E6" s="106"/>
      <c r="F6" s="106"/>
      <c r="G6" s="106"/>
      <c r="H6" s="106"/>
      <c r="I6" s="106"/>
    </row>
    <row r="9" spans="1:9" ht="77.25" customHeight="1" x14ac:dyDescent="0.3">
      <c r="A9" s="264" t="s">
        <v>90</v>
      </c>
      <c r="B9" s="264"/>
      <c r="C9" s="265" t="s">
        <v>84</v>
      </c>
      <c r="D9" s="116" t="s">
        <v>96</v>
      </c>
    </row>
    <row r="10" spans="1:9" ht="34.5" x14ac:dyDescent="0.3">
      <c r="A10" s="107" t="s">
        <v>59</v>
      </c>
      <c r="B10" s="107" t="s">
        <v>60</v>
      </c>
      <c r="C10" s="265"/>
      <c r="D10" s="117" t="s">
        <v>91</v>
      </c>
    </row>
    <row r="11" spans="1:9" x14ac:dyDescent="0.3">
      <c r="A11" s="108"/>
      <c r="B11" s="108"/>
      <c r="C11" s="108" t="s">
        <v>92</v>
      </c>
      <c r="D11" s="109">
        <f>+D13</f>
        <v>71860.399999999994</v>
      </c>
    </row>
    <row r="12" spans="1:9" x14ac:dyDescent="0.3">
      <c r="A12" s="267" t="s">
        <v>23</v>
      </c>
      <c r="B12" s="267"/>
      <c r="C12" s="267"/>
      <c r="D12" s="267"/>
    </row>
    <row r="13" spans="1:9" x14ac:dyDescent="0.3">
      <c r="A13" s="266" t="s">
        <v>93</v>
      </c>
      <c r="B13" s="266"/>
      <c r="C13" s="266"/>
      <c r="D13" s="115">
        <f>+D15</f>
        <v>71860.399999999994</v>
      </c>
    </row>
    <row r="14" spans="1:9" x14ac:dyDescent="0.3">
      <c r="A14" s="267" t="s">
        <v>23</v>
      </c>
      <c r="B14" s="267"/>
      <c r="C14" s="267"/>
      <c r="D14" s="104"/>
    </row>
    <row r="15" spans="1:9" x14ac:dyDescent="0.3">
      <c r="A15" s="262" t="s">
        <v>94</v>
      </c>
      <c r="B15" s="262"/>
      <c r="C15" s="262"/>
      <c r="D15" s="115">
        <f>+D16</f>
        <v>71860.399999999994</v>
      </c>
    </row>
    <row r="16" spans="1:9" x14ac:dyDescent="0.3">
      <c r="A16" s="110">
        <v>1163</v>
      </c>
      <c r="B16" s="110"/>
      <c r="C16" s="110" t="s">
        <v>50</v>
      </c>
      <c r="D16" s="111">
        <f>+D18</f>
        <v>71860.399999999994</v>
      </c>
    </row>
    <row r="17" spans="1:4" x14ac:dyDescent="0.3">
      <c r="A17" s="110"/>
      <c r="B17" s="110"/>
      <c r="C17" s="112" t="s">
        <v>23</v>
      </c>
      <c r="D17" s="110"/>
    </row>
    <row r="18" spans="1:4" ht="51.75" x14ac:dyDescent="0.3">
      <c r="A18" s="110"/>
      <c r="B18" s="110">
        <v>12001</v>
      </c>
      <c r="C18" s="110" t="s">
        <v>182</v>
      </c>
      <c r="D18" s="111">
        <f>+D20</f>
        <v>71860.399999999994</v>
      </c>
    </row>
    <row r="19" spans="1:4" x14ac:dyDescent="0.3">
      <c r="A19" s="110"/>
      <c r="B19" s="110"/>
      <c r="C19" s="112" t="s">
        <v>62</v>
      </c>
      <c r="D19" s="110"/>
    </row>
    <row r="20" spans="1:4" x14ac:dyDescent="0.3">
      <c r="A20" s="110"/>
      <c r="B20" s="110"/>
      <c r="C20" s="113" t="s">
        <v>87</v>
      </c>
      <c r="D20" s="114">
        <f>+'Havelvats 1'!F34</f>
        <v>71860.399999999994</v>
      </c>
    </row>
  </sheetData>
  <mergeCells count="10">
    <mergeCell ref="A6:D6"/>
    <mergeCell ref="A15:C15"/>
    <mergeCell ref="C3:D3"/>
    <mergeCell ref="C2:D2"/>
    <mergeCell ref="C1:D1"/>
    <mergeCell ref="A9:B9"/>
    <mergeCell ref="C9:C10"/>
    <mergeCell ref="A13:C13"/>
    <mergeCell ref="A14:C14"/>
    <mergeCell ref="A12:D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zoomScale="90" zoomScaleNormal="90" workbookViewId="0">
      <selection activeCell="H19" sqref="H19"/>
    </sheetView>
  </sheetViews>
  <sheetFormatPr defaultColWidth="9.140625" defaultRowHeight="17.25" x14ac:dyDescent="0.3"/>
  <cols>
    <col min="1" max="1" width="9.140625" style="64"/>
    <col min="2" max="3" width="9.85546875" style="64" customWidth="1"/>
    <col min="4" max="4" width="54.28515625" style="64" customWidth="1"/>
    <col min="5" max="7" width="17.7109375" style="64" customWidth="1"/>
    <col min="8" max="8" width="33.7109375" style="64" customWidth="1"/>
    <col min="9" max="10" width="9.140625" style="64"/>
    <col min="11" max="11" width="12.28515625" style="64" customWidth="1"/>
    <col min="12" max="16384" width="9.140625" style="64"/>
  </cols>
  <sheetData>
    <row r="1" spans="2:8" ht="37.5" customHeight="1" x14ac:dyDescent="0.3">
      <c r="E1" s="270" t="s">
        <v>73</v>
      </c>
      <c r="F1" s="270"/>
      <c r="G1" s="270"/>
    </row>
    <row r="2" spans="2:8" ht="17.25" customHeight="1" x14ac:dyDescent="0.3">
      <c r="D2" s="65"/>
      <c r="E2" s="270" t="s">
        <v>74</v>
      </c>
      <c r="F2" s="270"/>
      <c r="G2" s="270"/>
    </row>
    <row r="3" spans="2:8" ht="17.25" customHeight="1" x14ac:dyDescent="0.3">
      <c r="D3" s="65"/>
      <c r="E3" s="270" t="s">
        <v>71</v>
      </c>
      <c r="F3" s="270"/>
      <c r="G3" s="270"/>
    </row>
    <row r="4" spans="2:8" ht="13.5" customHeight="1" x14ac:dyDescent="0.3">
      <c r="D4" s="65"/>
      <c r="E4" s="65"/>
      <c r="F4" s="65"/>
      <c r="G4" s="65"/>
    </row>
    <row r="5" spans="2:8" ht="85.5" customHeight="1" x14ac:dyDescent="0.3">
      <c r="B5" s="248" t="s">
        <v>97</v>
      </c>
      <c r="C5" s="248"/>
      <c r="D5" s="248"/>
      <c r="E5" s="248"/>
      <c r="F5" s="248"/>
      <c r="G5" s="248"/>
    </row>
    <row r="7" spans="2:8" x14ac:dyDescent="0.3">
      <c r="F7" s="66"/>
      <c r="G7" s="66" t="s">
        <v>28</v>
      </c>
    </row>
    <row r="8" spans="2:8" ht="44.65" customHeight="1" x14ac:dyDescent="0.3">
      <c r="B8" s="271" t="s">
        <v>55</v>
      </c>
      <c r="C8" s="272"/>
      <c r="D8" s="273" t="s">
        <v>84</v>
      </c>
      <c r="E8" s="281" t="s">
        <v>76</v>
      </c>
      <c r="F8" s="282"/>
      <c r="G8" s="283"/>
    </row>
    <row r="9" spans="2:8" ht="23.65" customHeight="1" x14ac:dyDescent="0.3">
      <c r="B9" s="277" t="s">
        <v>59</v>
      </c>
      <c r="C9" s="276" t="s">
        <v>60</v>
      </c>
      <c r="D9" s="274"/>
      <c r="E9" s="279" t="s">
        <v>56</v>
      </c>
      <c r="F9" s="279" t="s">
        <v>57</v>
      </c>
      <c r="G9" s="279" t="s">
        <v>58</v>
      </c>
    </row>
    <row r="10" spans="2:8" ht="59.65" customHeight="1" x14ac:dyDescent="0.3">
      <c r="B10" s="278"/>
      <c r="C10" s="276"/>
      <c r="D10" s="275"/>
      <c r="E10" s="280"/>
      <c r="F10" s="280"/>
      <c r="G10" s="280"/>
    </row>
    <row r="11" spans="2:8" ht="51.75" x14ac:dyDescent="0.3">
      <c r="B11" s="5"/>
      <c r="C11" s="5"/>
      <c r="D11" s="2" t="s">
        <v>64</v>
      </c>
      <c r="E11" s="10">
        <f>E13</f>
        <v>52086.400000000001</v>
      </c>
      <c r="F11" s="10">
        <f t="shared" ref="F11:G11" si="0">F13</f>
        <v>66952.7</v>
      </c>
      <c r="G11" s="10">
        <f t="shared" si="0"/>
        <v>71860.399999999994</v>
      </c>
      <c r="H11" s="67"/>
    </row>
    <row r="12" spans="2:8" x14ac:dyDescent="0.3">
      <c r="B12" s="5"/>
      <c r="C12" s="5"/>
      <c r="D12" s="68" t="s">
        <v>65</v>
      </c>
      <c r="E12" s="10"/>
      <c r="F12" s="10"/>
      <c r="G12" s="10"/>
    </row>
    <row r="13" spans="2:8" x14ac:dyDescent="0.3">
      <c r="B13" s="3">
        <v>1163</v>
      </c>
      <c r="C13" s="268" t="s">
        <v>49</v>
      </c>
      <c r="D13" s="269"/>
      <c r="E13" s="70">
        <f>E17</f>
        <v>52086.400000000001</v>
      </c>
      <c r="F13" s="70">
        <f t="shared" ref="F13:G13" si="1">F17</f>
        <v>66952.7</v>
      </c>
      <c r="G13" s="70">
        <f t="shared" si="1"/>
        <v>71860.399999999994</v>
      </c>
    </row>
    <row r="14" spans="2:8" x14ac:dyDescent="0.3">
      <c r="B14" s="3"/>
      <c r="C14" s="3"/>
      <c r="D14" s="102" t="s">
        <v>67</v>
      </c>
      <c r="E14" s="71"/>
      <c r="F14" s="72"/>
      <c r="G14" s="73"/>
    </row>
    <row r="15" spans="2:8" ht="51.75" x14ac:dyDescent="0.3">
      <c r="B15" s="97"/>
      <c r="C15" s="3">
        <v>12001</v>
      </c>
      <c r="D15" s="4" t="s">
        <v>182</v>
      </c>
      <c r="E15" s="98"/>
      <c r="F15" s="99"/>
      <c r="G15" s="100"/>
    </row>
    <row r="16" spans="2:8" x14ac:dyDescent="0.3">
      <c r="B16" s="97"/>
      <c r="C16" s="97"/>
      <c r="D16" s="103" t="s">
        <v>61</v>
      </c>
      <c r="E16" s="98"/>
      <c r="F16" s="99"/>
      <c r="G16" s="100"/>
    </row>
    <row r="17" spans="2:7" x14ac:dyDescent="0.3">
      <c r="B17" s="104"/>
      <c r="C17" s="104"/>
      <c r="D17" s="101" t="s">
        <v>87</v>
      </c>
      <c r="E17" s="69">
        <f>'Havelvats 1'!D34</f>
        <v>52086.400000000001</v>
      </c>
      <c r="F17" s="69">
        <f>'Havelvats 1'!E34</f>
        <v>66952.7</v>
      </c>
      <c r="G17" s="69">
        <f>'Havelvats 1'!F34</f>
        <v>71860.399999999994</v>
      </c>
    </row>
  </sheetData>
  <mergeCells count="13">
    <mergeCell ref="C13:D13"/>
    <mergeCell ref="E1:G1"/>
    <mergeCell ref="E3:G3"/>
    <mergeCell ref="E2:G2"/>
    <mergeCell ref="B5:G5"/>
    <mergeCell ref="B8:C8"/>
    <mergeCell ref="D8:D10"/>
    <mergeCell ref="C9:C10"/>
    <mergeCell ref="B9:B10"/>
    <mergeCell ref="G9:G10"/>
    <mergeCell ref="F9:F10"/>
    <mergeCell ref="E9:E10"/>
    <mergeCell ref="E8:G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B1" zoomScale="88" zoomScaleNormal="88" workbookViewId="0">
      <selection activeCell="H13" sqref="H13"/>
    </sheetView>
  </sheetViews>
  <sheetFormatPr defaultColWidth="9.140625" defaultRowHeight="17.25" x14ac:dyDescent="0.3"/>
  <cols>
    <col min="1" max="1" width="6.28515625" style="142" hidden="1" customWidth="1"/>
    <col min="2" max="2" width="10.140625" style="139" customWidth="1"/>
    <col min="3" max="3" width="15.140625" style="139" customWidth="1"/>
    <col min="4" max="4" width="7.140625" style="140" customWidth="1"/>
    <col min="5" max="5" width="6.42578125" style="140" customWidth="1"/>
    <col min="6" max="6" width="40.85546875" style="140" customWidth="1"/>
    <col min="7" max="7" width="88.28515625" style="139" customWidth="1"/>
    <col min="8" max="8" width="25" style="158" customWidth="1"/>
    <col min="9" max="9" width="15.5703125" style="142" customWidth="1"/>
    <col min="10" max="16384" width="9.140625" style="142"/>
  </cols>
  <sheetData>
    <row r="1" spans="2:9" x14ac:dyDescent="0.3">
      <c r="H1" s="141" t="s">
        <v>85</v>
      </c>
    </row>
    <row r="2" spans="2:9" x14ac:dyDescent="0.3">
      <c r="H2" s="143" t="s">
        <v>75</v>
      </c>
    </row>
    <row r="3" spans="2:9" x14ac:dyDescent="0.3">
      <c r="H3" s="144" t="s">
        <v>8</v>
      </c>
    </row>
    <row r="4" spans="2:9" ht="23.25" customHeight="1" x14ac:dyDescent="0.3">
      <c r="H4" s="144"/>
    </row>
    <row r="5" spans="2:9" ht="57.75" customHeight="1" x14ac:dyDescent="0.3">
      <c r="B5" s="294" t="s">
        <v>126</v>
      </c>
      <c r="C5" s="294"/>
      <c r="D5" s="294"/>
      <c r="E5" s="294"/>
      <c r="F5" s="294"/>
      <c r="G5" s="294"/>
      <c r="H5" s="294"/>
    </row>
    <row r="6" spans="2:9" ht="26.25" customHeight="1" x14ac:dyDescent="0.3">
      <c r="H6" s="145" t="s">
        <v>122</v>
      </c>
    </row>
    <row r="7" spans="2:9" ht="34.5" customHeight="1" x14ac:dyDescent="0.3">
      <c r="B7" s="295" t="s">
        <v>55</v>
      </c>
      <c r="C7" s="296"/>
      <c r="D7" s="297" t="s">
        <v>123</v>
      </c>
      <c r="E7" s="297"/>
      <c r="F7" s="297"/>
      <c r="G7" s="297" t="s">
        <v>124</v>
      </c>
      <c r="H7" s="298" t="s">
        <v>129</v>
      </c>
    </row>
    <row r="8" spans="2:9" ht="118.5" customHeight="1" x14ac:dyDescent="0.3">
      <c r="B8" s="146" t="s">
        <v>59</v>
      </c>
      <c r="C8" s="146" t="s">
        <v>60</v>
      </c>
      <c r="D8" s="297"/>
      <c r="E8" s="297"/>
      <c r="F8" s="297"/>
      <c r="G8" s="297"/>
      <c r="H8" s="298"/>
    </row>
    <row r="9" spans="2:9" ht="12.75" customHeight="1" x14ac:dyDescent="0.3">
      <c r="B9" s="147">
        <v>1</v>
      </c>
      <c r="C9" s="147">
        <v>2</v>
      </c>
      <c r="D9" s="293">
        <v>3</v>
      </c>
      <c r="E9" s="293"/>
      <c r="F9" s="293"/>
      <c r="G9" s="147">
        <v>4</v>
      </c>
      <c r="H9" s="148">
        <v>5</v>
      </c>
    </row>
    <row r="10" spans="2:9" ht="31.5" customHeight="1" x14ac:dyDescent="0.3">
      <c r="B10" s="284" t="s">
        <v>125</v>
      </c>
      <c r="C10" s="285"/>
      <c r="D10" s="285"/>
      <c r="E10" s="285"/>
      <c r="F10" s="285"/>
      <c r="G10" s="286"/>
      <c r="H10" s="149">
        <f>H11</f>
        <v>-19350</v>
      </c>
      <c r="I10" s="150"/>
    </row>
    <row r="11" spans="2:9" s="154" customFormat="1" ht="39.75" customHeight="1" x14ac:dyDescent="0.3">
      <c r="B11" s="151">
        <v>1163</v>
      </c>
      <c r="C11" s="287" t="s">
        <v>49</v>
      </c>
      <c r="D11" s="288"/>
      <c r="E11" s="288"/>
      <c r="F11" s="289"/>
      <c r="G11" s="152"/>
      <c r="H11" s="153">
        <f>H12</f>
        <v>-19350</v>
      </c>
    </row>
    <row r="12" spans="2:9" s="154" customFormat="1" ht="78" customHeight="1" x14ac:dyDescent="0.3">
      <c r="B12" s="290"/>
      <c r="C12" s="155">
        <v>11017</v>
      </c>
      <c r="D12" s="292" t="s">
        <v>127</v>
      </c>
      <c r="E12" s="292"/>
      <c r="F12" s="292"/>
      <c r="G12" s="152" t="s">
        <v>77</v>
      </c>
      <c r="H12" s="153">
        <f>H13</f>
        <v>-19350</v>
      </c>
    </row>
    <row r="13" spans="2:9" s="154" customFormat="1" ht="39.75" customHeight="1" x14ac:dyDescent="0.3">
      <c r="B13" s="291"/>
      <c r="C13" s="155"/>
      <c r="D13" s="287"/>
      <c r="E13" s="288"/>
      <c r="F13" s="289"/>
      <c r="G13" s="156" t="s">
        <v>128</v>
      </c>
      <c r="H13" s="157">
        <v>-19350</v>
      </c>
    </row>
  </sheetData>
  <mergeCells count="11">
    <mergeCell ref="D9:F9"/>
    <mergeCell ref="B5:H5"/>
    <mergeCell ref="B7:C7"/>
    <mergeCell ref="D7:F8"/>
    <mergeCell ref="G7:G8"/>
    <mergeCell ref="H7:H8"/>
    <mergeCell ref="B10:G10"/>
    <mergeCell ref="C11:F11"/>
    <mergeCell ref="B12:B13"/>
    <mergeCell ref="D12:F12"/>
    <mergeCell ref="D13:F13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25" zoomScale="85" zoomScaleNormal="85" zoomScaleSheetLayoutView="100" workbookViewId="0">
      <selection activeCell="C30" sqref="C30:C35"/>
    </sheetView>
  </sheetViews>
  <sheetFormatPr defaultColWidth="9.140625" defaultRowHeight="17.25" x14ac:dyDescent="0.3"/>
  <cols>
    <col min="1" max="1" width="5.28515625" style="64" customWidth="1"/>
    <col min="2" max="2" width="24.5703125" style="64" customWidth="1"/>
    <col min="3" max="3" width="65.7109375" style="64" customWidth="1"/>
    <col min="4" max="4" width="15.42578125" style="64" customWidth="1"/>
    <col min="5" max="5" width="15.85546875" style="64" customWidth="1"/>
    <col min="6" max="6" width="14.140625" style="64" customWidth="1"/>
    <col min="7" max="7" width="10" style="64" customWidth="1"/>
    <col min="8" max="8" width="49.85546875" style="64" customWidth="1"/>
    <col min="9" max="16384" width="9.140625" style="64"/>
  </cols>
  <sheetData>
    <row r="1" spans="1:6" ht="37.5" customHeight="1" x14ac:dyDescent="0.3">
      <c r="D1" s="315" t="s">
        <v>89</v>
      </c>
      <c r="E1" s="315"/>
      <c r="F1" s="315"/>
    </row>
    <row r="2" spans="1:6" ht="17.25" customHeight="1" x14ac:dyDescent="0.3">
      <c r="D2" s="64" t="s">
        <v>75</v>
      </c>
    </row>
    <row r="3" spans="1:6" ht="17.25" customHeight="1" x14ac:dyDescent="0.3">
      <c r="D3" s="64" t="s">
        <v>8</v>
      </c>
    </row>
    <row r="5" spans="1:6" ht="59.25" customHeight="1" x14ac:dyDescent="0.3">
      <c r="A5" s="1"/>
      <c r="B5" s="319" t="s">
        <v>180</v>
      </c>
      <c r="C5" s="319"/>
      <c r="D5" s="319"/>
      <c r="E5" s="319"/>
      <c r="F5" s="319"/>
    </row>
    <row r="6" spans="1:6" ht="23.25" customHeight="1" x14ac:dyDescent="0.3"/>
    <row r="7" spans="1:6" ht="21.75" customHeight="1" x14ac:dyDescent="0.3">
      <c r="A7" s="318" t="s">
        <v>68</v>
      </c>
      <c r="B7" s="318"/>
      <c r="C7" s="318"/>
      <c r="D7" s="318"/>
      <c r="E7" s="318"/>
      <c r="F7" s="318"/>
    </row>
    <row r="8" spans="1:6" ht="38.65" customHeight="1" x14ac:dyDescent="0.3">
      <c r="B8" s="6"/>
      <c r="C8" s="74" t="s">
        <v>77</v>
      </c>
      <c r="D8" s="6"/>
      <c r="E8" s="6"/>
      <c r="F8" s="75"/>
    </row>
    <row r="9" spans="1:6" x14ac:dyDescent="0.3">
      <c r="B9" s="312" t="s">
        <v>10</v>
      </c>
      <c r="C9" s="313"/>
      <c r="D9" s="313"/>
      <c r="E9" s="313"/>
      <c r="F9" s="314"/>
    </row>
    <row r="10" spans="1:6" s="76" customFormat="1" x14ac:dyDescent="0.3">
      <c r="B10" s="77"/>
      <c r="C10" s="77"/>
      <c r="D10" s="78"/>
      <c r="E10" s="78"/>
      <c r="F10" s="78"/>
    </row>
    <row r="11" spans="1:6" x14ac:dyDescent="0.3">
      <c r="B11" s="90" t="s">
        <v>1</v>
      </c>
      <c r="C11" s="320" t="s">
        <v>2</v>
      </c>
      <c r="D11" s="321"/>
      <c r="E11" s="321"/>
      <c r="F11" s="322"/>
    </row>
    <row r="12" spans="1:6" x14ac:dyDescent="0.3">
      <c r="B12" s="82">
        <v>1041</v>
      </c>
      <c r="C12" s="85" t="s">
        <v>130</v>
      </c>
      <c r="D12" s="86"/>
      <c r="E12" s="86"/>
      <c r="F12" s="86"/>
    </row>
    <row r="14" spans="1:6" x14ac:dyDescent="0.3">
      <c r="B14" s="316" t="s">
        <v>3</v>
      </c>
      <c r="C14" s="317"/>
      <c r="D14" s="86"/>
      <c r="E14" s="86"/>
      <c r="F14" s="86"/>
    </row>
    <row r="15" spans="1:6" s="11" customFormat="1" ht="58.35" customHeight="1" x14ac:dyDescent="0.3">
      <c r="B15" s="80" t="s">
        <v>1</v>
      </c>
      <c r="C15" s="32">
        <v>1041</v>
      </c>
      <c r="D15" s="299" t="s">
        <v>39</v>
      </c>
      <c r="E15" s="300"/>
      <c r="F15" s="301"/>
    </row>
    <row r="16" spans="1:6" ht="34.5" x14ac:dyDescent="0.3">
      <c r="B16" s="89" t="s">
        <v>4</v>
      </c>
      <c r="C16" s="81">
        <v>12003</v>
      </c>
      <c r="D16" s="87" t="s">
        <v>11</v>
      </c>
      <c r="E16" s="87" t="s">
        <v>12</v>
      </c>
      <c r="F16" s="87" t="s">
        <v>13</v>
      </c>
    </row>
    <row r="17" spans="2:8" ht="69" x14ac:dyDescent="0.3">
      <c r="B17" s="88" t="s">
        <v>5</v>
      </c>
      <c r="C17" s="32" t="s">
        <v>131</v>
      </c>
      <c r="D17" s="307"/>
      <c r="E17" s="307"/>
      <c r="F17" s="304"/>
    </row>
    <row r="18" spans="2:8" ht="69" x14ac:dyDescent="0.3">
      <c r="B18" s="89" t="s">
        <v>9</v>
      </c>
      <c r="C18" s="32" t="s">
        <v>131</v>
      </c>
      <c r="D18" s="308"/>
      <c r="E18" s="308"/>
      <c r="F18" s="305"/>
    </row>
    <row r="19" spans="2:8" ht="34.5" x14ac:dyDescent="0.3">
      <c r="B19" s="88" t="s">
        <v>6</v>
      </c>
      <c r="C19" s="32" t="s">
        <v>132</v>
      </c>
      <c r="D19" s="308"/>
      <c r="E19" s="308"/>
      <c r="F19" s="305"/>
    </row>
    <row r="20" spans="2:8" ht="51.75" x14ac:dyDescent="0.3">
      <c r="B20" s="91" t="s">
        <v>63</v>
      </c>
      <c r="C20" s="32" t="s">
        <v>133</v>
      </c>
      <c r="D20" s="308"/>
      <c r="E20" s="308"/>
      <c r="F20" s="305"/>
    </row>
    <row r="21" spans="2:8" x14ac:dyDescent="0.3">
      <c r="B21" s="310" t="s">
        <v>0</v>
      </c>
      <c r="C21" s="311"/>
      <c r="D21" s="309"/>
      <c r="E21" s="309"/>
      <c r="F21" s="306"/>
    </row>
    <row r="22" spans="2:8" ht="37.5" customHeight="1" x14ac:dyDescent="0.3">
      <c r="B22" s="302" t="s">
        <v>134</v>
      </c>
      <c r="C22" s="303"/>
      <c r="D22" s="164">
        <v>2</v>
      </c>
      <c r="E22" s="164">
        <v>2</v>
      </c>
      <c r="F22" s="164">
        <v>2</v>
      </c>
    </row>
    <row r="23" spans="2:8" ht="45" customHeight="1" x14ac:dyDescent="0.3">
      <c r="B23" s="325" t="s">
        <v>135</v>
      </c>
      <c r="C23" s="326"/>
      <c r="D23" s="165">
        <v>26</v>
      </c>
      <c r="E23" s="165">
        <v>26</v>
      </c>
      <c r="F23" s="165">
        <v>26</v>
      </c>
    </row>
    <row r="24" spans="2:8" x14ac:dyDescent="0.3">
      <c r="B24" s="327" t="s">
        <v>7</v>
      </c>
      <c r="C24" s="328"/>
      <c r="D24" s="161">
        <f>'Havelvats 1'!D21</f>
        <v>0</v>
      </c>
      <c r="E24" s="161">
        <f>'Havelvats 1'!E21</f>
        <v>0</v>
      </c>
      <c r="F24" s="161">
        <f>'Havelvats 1'!F21</f>
        <v>-4907.7</v>
      </c>
    </row>
    <row r="25" spans="2:8" s="76" customFormat="1" x14ac:dyDescent="0.3">
      <c r="B25" s="77"/>
      <c r="C25" s="77"/>
    </row>
    <row r="26" spans="2:8" x14ac:dyDescent="0.3">
      <c r="B26" s="90" t="s">
        <v>1</v>
      </c>
      <c r="C26" s="320" t="s">
        <v>2</v>
      </c>
      <c r="D26" s="321"/>
      <c r="E26" s="321"/>
      <c r="F26" s="322"/>
    </row>
    <row r="27" spans="2:8" x14ac:dyDescent="0.3">
      <c r="B27" s="82">
        <v>1163</v>
      </c>
      <c r="C27" s="85" t="s">
        <v>49</v>
      </c>
      <c r="D27" s="86"/>
      <c r="E27" s="86"/>
      <c r="F27" s="86"/>
    </row>
    <row r="29" spans="2:8" x14ac:dyDescent="0.3">
      <c r="B29" s="316" t="s">
        <v>3</v>
      </c>
      <c r="C29" s="317"/>
      <c r="D29" s="86"/>
      <c r="E29" s="86"/>
      <c r="F29" s="86"/>
    </row>
    <row r="30" spans="2:8" s="11" customFormat="1" ht="58.35" customHeight="1" x14ac:dyDescent="0.3">
      <c r="B30" s="80" t="s">
        <v>1</v>
      </c>
      <c r="C30" s="32">
        <v>1163</v>
      </c>
      <c r="D30" s="299" t="s">
        <v>76</v>
      </c>
      <c r="E30" s="300"/>
      <c r="F30" s="301"/>
    </row>
    <row r="31" spans="2:8" ht="34.5" x14ac:dyDescent="0.3">
      <c r="B31" s="89" t="s">
        <v>4</v>
      </c>
      <c r="C31" s="81">
        <v>12001</v>
      </c>
      <c r="D31" s="87" t="s">
        <v>11</v>
      </c>
      <c r="E31" s="87" t="s">
        <v>12</v>
      </c>
      <c r="F31" s="87" t="s">
        <v>13</v>
      </c>
    </row>
    <row r="32" spans="2:8" ht="51.75" x14ac:dyDescent="0.3">
      <c r="B32" s="88" t="s">
        <v>5</v>
      </c>
      <c r="C32" s="81" t="s">
        <v>184</v>
      </c>
      <c r="D32" s="307"/>
      <c r="E32" s="307"/>
      <c r="F32" s="304"/>
      <c r="H32" s="65"/>
    </row>
    <row r="33" spans="2:6" ht="51.75" x14ac:dyDescent="0.3">
      <c r="B33" s="89" t="s">
        <v>9</v>
      </c>
      <c r="C33" s="81" t="s">
        <v>185</v>
      </c>
      <c r="D33" s="308"/>
      <c r="E33" s="308"/>
      <c r="F33" s="305"/>
    </row>
    <row r="34" spans="2:6" ht="34.5" x14ac:dyDescent="0.3">
      <c r="B34" s="88" t="s">
        <v>6</v>
      </c>
      <c r="C34" s="81" t="s">
        <v>53</v>
      </c>
      <c r="D34" s="308"/>
      <c r="E34" s="308"/>
      <c r="F34" s="305"/>
    </row>
    <row r="35" spans="2:6" ht="51.75" x14ac:dyDescent="0.3">
      <c r="B35" s="91" t="s">
        <v>63</v>
      </c>
      <c r="C35" s="81" t="s">
        <v>186</v>
      </c>
      <c r="D35" s="308"/>
      <c r="E35" s="308"/>
      <c r="F35" s="305"/>
    </row>
    <row r="36" spans="2:6" x14ac:dyDescent="0.3">
      <c r="B36" s="310" t="s">
        <v>0</v>
      </c>
      <c r="C36" s="311"/>
      <c r="D36" s="309"/>
      <c r="E36" s="309"/>
      <c r="F36" s="306"/>
    </row>
    <row r="37" spans="2:6" x14ac:dyDescent="0.3">
      <c r="B37" s="302" t="s">
        <v>86</v>
      </c>
      <c r="C37" s="303"/>
      <c r="D37" s="92">
        <v>1</v>
      </c>
      <c r="E37" s="92">
        <v>1</v>
      </c>
      <c r="F37" s="92">
        <v>1</v>
      </c>
    </row>
    <row r="38" spans="2:6" x14ac:dyDescent="0.3">
      <c r="B38" s="325" t="s">
        <v>7</v>
      </c>
      <c r="C38" s="326"/>
      <c r="D38" s="84">
        <f>'Havelvats 1'!D34</f>
        <v>52086.400000000001</v>
      </c>
      <c r="E38" s="84">
        <f>'Havelvats 1'!E34</f>
        <v>66952.7</v>
      </c>
      <c r="F38" s="84">
        <f>'Havelvats 1'!F34</f>
        <v>71860.399999999994</v>
      </c>
    </row>
    <row r="40" spans="2:6" x14ac:dyDescent="0.3">
      <c r="B40" s="316" t="s">
        <v>3</v>
      </c>
      <c r="C40" s="317"/>
      <c r="D40" s="86"/>
      <c r="E40" s="86"/>
      <c r="F40" s="86"/>
    </row>
    <row r="41" spans="2:6" s="11" customFormat="1" ht="58.35" customHeight="1" x14ac:dyDescent="0.3">
      <c r="B41" s="80" t="s">
        <v>1</v>
      </c>
      <c r="C41" s="32">
        <v>1163</v>
      </c>
      <c r="D41" s="299" t="s">
        <v>39</v>
      </c>
      <c r="E41" s="300"/>
      <c r="F41" s="301"/>
    </row>
    <row r="42" spans="2:6" ht="34.5" x14ac:dyDescent="0.3">
      <c r="B42" s="88" t="s">
        <v>4</v>
      </c>
      <c r="C42" s="32" t="s">
        <v>136</v>
      </c>
      <c r="D42" s="87" t="s">
        <v>11</v>
      </c>
      <c r="E42" s="87" t="s">
        <v>12</v>
      </c>
      <c r="F42" s="87" t="s">
        <v>13</v>
      </c>
    </row>
    <row r="43" spans="2:6" ht="34.5" x14ac:dyDescent="0.3">
      <c r="B43" s="88" t="s">
        <v>146</v>
      </c>
      <c r="C43" s="32" t="s">
        <v>137</v>
      </c>
      <c r="D43" s="307"/>
      <c r="E43" s="307"/>
      <c r="F43" s="304"/>
    </row>
    <row r="44" spans="2:6" ht="34.5" x14ac:dyDescent="0.3">
      <c r="B44" s="88" t="s">
        <v>147</v>
      </c>
      <c r="C44" s="32" t="s">
        <v>137</v>
      </c>
      <c r="D44" s="308"/>
      <c r="E44" s="308"/>
      <c r="F44" s="305"/>
    </row>
    <row r="45" spans="2:6" ht="34.5" x14ac:dyDescent="0.3">
      <c r="B45" s="88" t="s">
        <v>148</v>
      </c>
      <c r="C45" s="32" t="s">
        <v>138</v>
      </c>
      <c r="D45" s="308"/>
      <c r="E45" s="308"/>
      <c r="F45" s="305"/>
    </row>
    <row r="46" spans="2:6" ht="69" x14ac:dyDescent="0.3">
      <c r="B46" s="88" t="s">
        <v>149</v>
      </c>
      <c r="C46" s="32" t="s">
        <v>139</v>
      </c>
      <c r="D46" s="308"/>
      <c r="E46" s="308"/>
      <c r="F46" s="305"/>
    </row>
    <row r="47" spans="2:6" x14ac:dyDescent="0.3">
      <c r="B47" s="310" t="s">
        <v>0</v>
      </c>
      <c r="C47" s="311"/>
      <c r="D47" s="309"/>
      <c r="E47" s="309"/>
      <c r="F47" s="306"/>
    </row>
    <row r="48" spans="2:6" ht="17.25" customHeight="1" x14ac:dyDescent="0.3">
      <c r="B48" s="323" t="s">
        <v>140</v>
      </c>
      <c r="C48" s="324"/>
      <c r="D48" s="163">
        <v>-572</v>
      </c>
      <c r="E48" s="163">
        <v>-572</v>
      </c>
      <c r="F48" s="163">
        <v>-572</v>
      </c>
    </row>
    <row r="49" spans="2:6" ht="17.25" customHeight="1" x14ac:dyDescent="0.3">
      <c r="B49" s="323" t="s">
        <v>141</v>
      </c>
      <c r="C49" s="324"/>
      <c r="D49" s="163">
        <v>-40</v>
      </c>
      <c r="E49" s="163">
        <v>-40</v>
      </c>
      <c r="F49" s="163">
        <v>-40</v>
      </c>
    </row>
    <row r="50" spans="2:6" ht="17.25" customHeight="1" x14ac:dyDescent="0.3">
      <c r="B50" s="323" t="s">
        <v>142</v>
      </c>
      <c r="C50" s="324"/>
      <c r="D50" s="163">
        <v>-60</v>
      </c>
      <c r="E50" s="163">
        <v>-60</v>
      </c>
      <c r="F50" s="163">
        <v>-60</v>
      </c>
    </row>
    <row r="51" spans="2:6" ht="17.25" customHeight="1" x14ac:dyDescent="0.3">
      <c r="B51" s="323" t="s">
        <v>143</v>
      </c>
      <c r="C51" s="324"/>
      <c r="D51" s="163">
        <v>-6</v>
      </c>
      <c r="E51" s="163">
        <v>-6</v>
      </c>
      <c r="F51" s="163">
        <v>-6</v>
      </c>
    </row>
    <row r="52" spans="2:6" x14ac:dyDescent="0.3">
      <c r="B52" s="325" t="s">
        <v>7</v>
      </c>
      <c r="C52" s="326"/>
      <c r="D52" s="84">
        <f>'Havelvats 1'!D40</f>
        <v>-32736.400000000001</v>
      </c>
      <c r="E52" s="84">
        <f>'Havelvats 1'!E40</f>
        <v>-35721.699999999997</v>
      </c>
      <c r="F52" s="84">
        <f>'Havelvats 1'!F40</f>
        <v>-35721.699999999997</v>
      </c>
    </row>
    <row r="54" spans="2:6" x14ac:dyDescent="0.3">
      <c r="B54" s="316" t="s">
        <v>3</v>
      </c>
      <c r="C54" s="317"/>
      <c r="D54" s="86"/>
      <c r="E54" s="86"/>
      <c r="F54" s="86"/>
    </row>
    <row r="55" spans="2:6" s="11" customFormat="1" ht="58.35" customHeight="1" x14ac:dyDescent="0.3">
      <c r="B55" s="88" t="s">
        <v>1</v>
      </c>
      <c r="C55" s="32">
        <v>1163</v>
      </c>
      <c r="D55" s="299" t="s">
        <v>39</v>
      </c>
      <c r="E55" s="300"/>
      <c r="F55" s="301"/>
    </row>
    <row r="56" spans="2:6" ht="34.5" x14ac:dyDescent="0.3">
      <c r="B56" s="88" t="s">
        <v>4</v>
      </c>
      <c r="C56" s="81">
        <v>11004</v>
      </c>
      <c r="D56" s="87" t="s">
        <v>11</v>
      </c>
      <c r="E56" s="87" t="s">
        <v>12</v>
      </c>
      <c r="F56" s="87" t="s">
        <v>13</v>
      </c>
    </row>
    <row r="57" spans="2:6" ht="34.5" x14ac:dyDescent="0.3">
      <c r="B57" s="88" t="s">
        <v>146</v>
      </c>
      <c r="C57" s="81" t="s">
        <v>144</v>
      </c>
      <c r="D57" s="307"/>
      <c r="E57" s="307"/>
      <c r="F57" s="304"/>
    </row>
    <row r="58" spans="2:6" ht="34.5" x14ac:dyDescent="0.3">
      <c r="B58" s="88" t="s">
        <v>147</v>
      </c>
      <c r="C58" s="81" t="s">
        <v>145</v>
      </c>
      <c r="D58" s="308"/>
      <c r="E58" s="308"/>
      <c r="F58" s="305"/>
    </row>
    <row r="59" spans="2:6" ht="34.5" x14ac:dyDescent="0.3">
      <c r="B59" s="88" t="s">
        <v>148</v>
      </c>
      <c r="C59" s="81" t="s">
        <v>138</v>
      </c>
      <c r="D59" s="308"/>
      <c r="E59" s="308"/>
      <c r="F59" s="305"/>
    </row>
    <row r="60" spans="2:6" ht="69" x14ac:dyDescent="0.3">
      <c r="B60" s="88" t="s">
        <v>149</v>
      </c>
      <c r="C60" s="81" t="s">
        <v>139</v>
      </c>
      <c r="D60" s="308"/>
      <c r="E60" s="308"/>
      <c r="F60" s="305"/>
    </row>
    <row r="61" spans="2:6" x14ac:dyDescent="0.3">
      <c r="B61" s="310" t="s">
        <v>0</v>
      </c>
      <c r="C61" s="311"/>
      <c r="D61" s="309"/>
      <c r="E61" s="309"/>
      <c r="F61" s="306"/>
    </row>
    <row r="62" spans="2:6" x14ac:dyDescent="0.3">
      <c r="B62" s="323" t="s">
        <v>150</v>
      </c>
      <c r="C62" s="324"/>
      <c r="D62" s="162" t="s">
        <v>152</v>
      </c>
      <c r="E62" s="163">
        <v>-8</v>
      </c>
      <c r="F62" s="163">
        <v>-8</v>
      </c>
    </row>
    <row r="63" spans="2:6" x14ac:dyDescent="0.3">
      <c r="B63" s="323" t="s">
        <v>151</v>
      </c>
      <c r="C63" s="324"/>
      <c r="D63" s="162" t="s">
        <v>152</v>
      </c>
      <c r="E63" s="163">
        <v>-350</v>
      </c>
      <c r="F63" s="163">
        <v>-350</v>
      </c>
    </row>
    <row r="64" spans="2:6" ht="17.25" customHeight="1" x14ac:dyDescent="0.3">
      <c r="B64" s="323" t="s">
        <v>141</v>
      </c>
      <c r="C64" s="324"/>
      <c r="D64" s="162">
        <v>0</v>
      </c>
      <c r="E64" s="163">
        <v>-40</v>
      </c>
      <c r="F64" s="163">
        <v>-40</v>
      </c>
    </row>
    <row r="65" spans="2:6" ht="17.25" customHeight="1" x14ac:dyDescent="0.3">
      <c r="B65" s="323" t="s">
        <v>142</v>
      </c>
      <c r="C65" s="324"/>
      <c r="D65" s="162">
        <v>0</v>
      </c>
      <c r="E65" s="163">
        <v>-60</v>
      </c>
      <c r="F65" s="163">
        <v>-60</v>
      </c>
    </row>
    <row r="66" spans="2:6" ht="17.25" customHeight="1" x14ac:dyDescent="0.3">
      <c r="B66" s="325" t="s">
        <v>7</v>
      </c>
      <c r="C66" s="326"/>
      <c r="D66" s="161">
        <f>'Havelvats 1'!D46</f>
        <v>0</v>
      </c>
      <c r="E66" s="161">
        <f>'Havelvats 1'!E46</f>
        <v>-11881</v>
      </c>
      <c r="F66" s="161">
        <f>'Havelvats 1'!F46</f>
        <v>-11881</v>
      </c>
    </row>
    <row r="67" spans="2:6" s="76" customFormat="1" ht="39" customHeight="1" x14ac:dyDescent="0.3">
      <c r="B67" s="159"/>
      <c r="C67" s="159"/>
      <c r="D67" s="160"/>
      <c r="E67" s="160"/>
      <c r="F67" s="160"/>
    </row>
    <row r="68" spans="2:6" x14ac:dyDescent="0.3">
      <c r="B68" s="316" t="s">
        <v>3</v>
      </c>
      <c r="C68" s="317"/>
      <c r="D68" s="86"/>
      <c r="E68" s="86"/>
      <c r="F68" s="86"/>
    </row>
    <row r="69" spans="2:6" s="11" customFormat="1" ht="58.35" customHeight="1" x14ac:dyDescent="0.3">
      <c r="B69" s="88" t="s">
        <v>1</v>
      </c>
      <c r="C69" s="32">
        <v>1163</v>
      </c>
      <c r="D69" s="299" t="s">
        <v>39</v>
      </c>
      <c r="E69" s="300"/>
      <c r="F69" s="301"/>
    </row>
    <row r="70" spans="2:6" ht="34.5" x14ac:dyDescent="0.3">
      <c r="B70" s="88" t="s">
        <v>4</v>
      </c>
      <c r="C70" s="81">
        <v>11017</v>
      </c>
      <c r="D70" s="87" t="s">
        <v>11</v>
      </c>
      <c r="E70" s="87" t="s">
        <v>12</v>
      </c>
      <c r="F70" s="87" t="s">
        <v>13</v>
      </c>
    </row>
    <row r="71" spans="2:6" ht="51.75" x14ac:dyDescent="0.3">
      <c r="B71" s="88" t="s">
        <v>146</v>
      </c>
      <c r="C71" s="81" t="s">
        <v>153</v>
      </c>
      <c r="D71" s="307"/>
      <c r="E71" s="307"/>
      <c r="F71" s="304"/>
    </row>
    <row r="72" spans="2:6" ht="51.75" x14ac:dyDescent="0.3">
      <c r="B72" s="88" t="s">
        <v>147</v>
      </c>
      <c r="C72" s="81" t="s">
        <v>154</v>
      </c>
      <c r="D72" s="308"/>
      <c r="E72" s="308"/>
      <c r="F72" s="305"/>
    </row>
    <row r="73" spans="2:6" ht="34.5" x14ac:dyDescent="0.3">
      <c r="B73" s="88" t="s">
        <v>148</v>
      </c>
      <c r="C73" s="81" t="s">
        <v>138</v>
      </c>
      <c r="D73" s="308"/>
      <c r="E73" s="308"/>
      <c r="F73" s="305"/>
    </row>
    <row r="74" spans="2:6" ht="69" x14ac:dyDescent="0.3">
      <c r="B74" s="88" t="s">
        <v>149</v>
      </c>
      <c r="C74" s="81" t="s">
        <v>155</v>
      </c>
      <c r="D74" s="308"/>
      <c r="E74" s="308"/>
      <c r="F74" s="305"/>
    </row>
    <row r="75" spans="2:6" x14ac:dyDescent="0.3">
      <c r="B75" s="310" t="s">
        <v>0</v>
      </c>
      <c r="C75" s="311"/>
      <c r="D75" s="309"/>
      <c r="E75" s="309"/>
      <c r="F75" s="306"/>
    </row>
    <row r="76" spans="2:6" ht="17.25" customHeight="1" x14ac:dyDescent="0.3">
      <c r="B76" s="323" t="s">
        <v>156</v>
      </c>
      <c r="C76" s="324"/>
      <c r="D76" s="162">
        <v>-1</v>
      </c>
      <c r="E76" s="162">
        <v>-1</v>
      </c>
      <c r="F76" s="162">
        <v>-1</v>
      </c>
    </row>
    <row r="77" spans="2:6" ht="17.25" customHeight="1" x14ac:dyDescent="0.3">
      <c r="B77" s="323" t="s">
        <v>143</v>
      </c>
      <c r="C77" s="324"/>
      <c r="D77" s="162">
        <v>-10</v>
      </c>
      <c r="E77" s="162">
        <v>-10</v>
      </c>
      <c r="F77" s="162">
        <v>-10</v>
      </c>
    </row>
    <row r="78" spans="2:6" ht="17.25" customHeight="1" x14ac:dyDescent="0.3">
      <c r="B78" s="323" t="s">
        <v>151</v>
      </c>
      <c r="C78" s="324"/>
      <c r="D78" s="162">
        <v>-21</v>
      </c>
      <c r="E78" s="162">
        <v>-21</v>
      </c>
      <c r="F78" s="162">
        <v>-21</v>
      </c>
    </row>
    <row r="79" spans="2:6" ht="17.25" customHeight="1" x14ac:dyDescent="0.3">
      <c r="B79" s="323" t="s">
        <v>141</v>
      </c>
      <c r="C79" s="324"/>
      <c r="D79" s="162"/>
      <c r="E79" s="162"/>
      <c r="F79" s="162"/>
    </row>
    <row r="80" spans="2:6" ht="17.25" customHeight="1" x14ac:dyDescent="0.3">
      <c r="B80" s="323" t="s">
        <v>142</v>
      </c>
      <c r="C80" s="324"/>
      <c r="D80" s="162"/>
      <c r="E80" s="162"/>
      <c r="F80" s="162"/>
    </row>
    <row r="81" spans="2:6" ht="17.25" customHeight="1" x14ac:dyDescent="0.3">
      <c r="B81" s="327" t="s">
        <v>7</v>
      </c>
      <c r="C81" s="328"/>
      <c r="D81" s="161">
        <f>'Havelvats 1'!D52</f>
        <v>-19350</v>
      </c>
      <c r="E81" s="161">
        <f>'Havelvats 1'!E52</f>
        <v>-19350</v>
      </c>
      <c r="F81" s="161">
        <f>'Havelvats 1'!F52</f>
        <v>-19350</v>
      </c>
    </row>
    <row r="82" spans="2:6" ht="18.75" customHeight="1" x14ac:dyDescent="0.3">
      <c r="B82" s="159"/>
      <c r="C82" s="159"/>
      <c r="D82" s="160"/>
      <c r="E82" s="160"/>
      <c r="F82" s="160"/>
    </row>
  </sheetData>
  <mergeCells count="57">
    <mergeCell ref="D69:F69"/>
    <mergeCell ref="D71:D75"/>
    <mergeCell ref="E71:E75"/>
    <mergeCell ref="F71:F75"/>
    <mergeCell ref="B75:C75"/>
    <mergeCell ref="B79:C79"/>
    <mergeCell ref="B81:C81"/>
    <mergeCell ref="B80:C80"/>
    <mergeCell ref="B48:C48"/>
    <mergeCell ref="B49:C49"/>
    <mergeCell ref="B50:C50"/>
    <mergeCell ref="B62:C62"/>
    <mergeCell ref="B63:C63"/>
    <mergeCell ref="B51:C51"/>
    <mergeCell ref="B52:C52"/>
    <mergeCell ref="B54:C54"/>
    <mergeCell ref="B64:C64"/>
    <mergeCell ref="B68:C68"/>
    <mergeCell ref="B76:C76"/>
    <mergeCell ref="B77:C77"/>
    <mergeCell ref="B78:C78"/>
    <mergeCell ref="B65:C65"/>
    <mergeCell ref="B66:C66"/>
    <mergeCell ref="B23:C23"/>
    <mergeCell ref="B24:C24"/>
    <mergeCell ref="B40:C40"/>
    <mergeCell ref="B38:C38"/>
    <mergeCell ref="D41:F41"/>
    <mergeCell ref="D43:D47"/>
    <mergeCell ref="E43:E47"/>
    <mergeCell ref="F43:F47"/>
    <mergeCell ref="B47:C47"/>
    <mergeCell ref="D55:F55"/>
    <mergeCell ref="D57:D61"/>
    <mergeCell ref="E57:E61"/>
    <mergeCell ref="F57:F61"/>
    <mergeCell ref="B61:C61"/>
    <mergeCell ref="B9:F9"/>
    <mergeCell ref="D1:F1"/>
    <mergeCell ref="B29:C29"/>
    <mergeCell ref="A7:F7"/>
    <mergeCell ref="B5:F5"/>
    <mergeCell ref="C26:F26"/>
    <mergeCell ref="C11:F11"/>
    <mergeCell ref="B14:C14"/>
    <mergeCell ref="D15:F15"/>
    <mergeCell ref="D17:D21"/>
    <mergeCell ref="E17:E21"/>
    <mergeCell ref="F17:F21"/>
    <mergeCell ref="B21:C21"/>
    <mergeCell ref="B22:C22"/>
    <mergeCell ref="D30:F30"/>
    <mergeCell ref="B37:C37"/>
    <mergeCell ref="F32:F36"/>
    <mergeCell ref="E32:E36"/>
    <mergeCell ref="D32:D36"/>
    <mergeCell ref="B36:C3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opLeftCell="A73" zoomScale="85" zoomScaleNormal="85" zoomScaleSheetLayoutView="100" workbookViewId="0">
      <selection activeCell="C78" sqref="C78:C83"/>
    </sheetView>
  </sheetViews>
  <sheetFormatPr defaultColWidth="9.140625" defaultRowHeight="17.25" x14ac:dyDescent="0.3"/>
  <cols>
    <col min="1" max="1" width="5.28515625" style="64" customWidth="1"/>
    <col min="2" max="2" width="24.5703125" style="64" customWidth="1"/>
    <col min="3" max="3" width="65.7109375" style="64" customWidth="1"/>
    <col min="4" max="4" width="15.140625" style="64" customWidth="1"/>
    <col min="5" max="6" width="12.5703125" style="64" customWidth="1"/>
    <col min="7" max="7" width="10" style="64" customWidth="1"/>
    <col min="8" max="8" width="49.85546875" style="64" customWidth="1"/>
    <col min="9" max="16384" width="9.140625" style="64"/>
  </cols>
  <sheetData>
    <row r="1" spans="1:6" ht="37.5" customHeight="1" x14ac:dyDescent="0.3">
      <c r="D1" s="315" t="s">
        <v>121</v>
      </c>
      <c r="E1" s="315"/>
      <c r="F1" s="315"/>
    </row>
    <row r="2" spans="1:6" ht="17.649999999999999" customHeight="1" x14ac:dyDescent="0.3">
      <c r="D2" s="64" t="s">
        <v>75</v>
      </c>
    </row>
    <row r="3" spans="1:6" ht="17.649999999999999" customHeight="1" x14ac:dyDescent="0.3">
      <c r="D3" s="64" t="s">
        <v>8</v>
      </c>
    </row>
    <row r="5" spans="1:6" ht="59.25" customHeight="1" x14ac:dyDescent="0.3">
      <c r="A5" s="1"/>
      <c r="B5" s="319" t="s">
        <v>181</v>
      </c>
      <c r="C5" s="319"/>
      <c r="D5" s="319"/>
      <c r="E5" s="319"/>
      <c r="F5" s="319"/>
    </row>
    <row r="6" spans="1:6" ht="23.25" customHeight="1" x14ac:dyDescent="0.3"/>
    <row r="7" spans="1:6" ht="21.75" customHeight="1" x14ac:dyDescent="0.3">
      <c r="A7" s="318" t="s">
        <v>159</v>
      </c>
      <c r="B7" s="318"/>
      <c r="C7" s="318"/>
      <c r="D7" s="318"/>
      <c r="E7" s="318"/>
      <c r="F7" s="318"/>
    </row>
    <row r="8" spans="1:6" ht="38.65" customHeight="1" x14ac:dyDescent="0.3">
      <c r="B8" s="6"/>
      <c r="C8" s="74" t="s">
        <v>77</v>
      </c>
      <c r="D8" s="6"/>
      <c r="E8" s="6"/>
      <c r="F8" s="75"/>
    </row>
    <row r="9" spans="1:6" x14ac:dyDescent="0.3">
      <c r="B9" s="312" t="s">
        <v>10</v>
      </c>
      <c r="C9" s="313"/>
      <c r="D9" s="313"/>
      <c r="E9" s="313"/>
      <c r="F9" s="314"/>
    </row>
    <row r="10" spans="1:6" s="76" customFormat="1" x14ac:dyDescent="0.3">
      <c r="B10" s="77"/>
      <c r="C10" s="77"/>
      <c r="D10" s="78"/>
      <c r="E10" s="78"/>
      <c r="F10" s="78"/>
    </row>
    <row r="11" spans="1:6" x14ac:dyDescent="0.3">
      <c r="B11" s="90" t="s">
        <v>1</v>
      </c>
      <c r="C11" s="320" t="s">
        <v>2</v>
      </c>
      <c r="D11" s="321"/>
      <c r="E11" s="321"/>
      <c r="F11" s="322"/>
    </row>
    <row r="12" spans="1:6" x14ac:dyDescent="0.3">
      <c r="B12" s="82">
        <v>1041</v>
      </c>
      <c r="C12" s="85" t="s">
        <v>130</v>
      </c>
      <c r="D12" s="86"/>
      <c r="E12" s="86"/>
      <c r="F12" s="86"/>
    </row>
    <row r="14" spans="1:6" x14ac:dyDescent="0.3">
      <c r="B14" s="316" t="s">
        <v>3</v>
      </c>
      <c r="C14" s="317"/>
      <c r="D14" s="86"/>
      <c r="E14" s="86"/>
      <c r="F14" s="86"/>
    </row>
    <row r="15" spans="1:6" s="11" customFormat="1" ht="58.35" customHeight="1" x14ac:dyDescent="0.3">
      <c r="B15" s="80" t="s">
        <v>1</v>
      </c>
      <c r="C15" s="32">
        <v>1041</v>
      </c>
      <c r="D15" s="299" t="s">
        <v>39</v>
      </c>
      <c r="E15" s="300"/>
      <c r="F15" s="301"/>
    </row>
    <row r="16" spans="1:6" ht="34.5" x14ac:dyDescent="0.3">
      <c r="B16" s="89" t="s">
        <v>4</v>
      </c>
      <c r="C16" s="81">
        <v>12003</v>
      </c>
      <c r="D16" s="87" t="s">
        <v>11</v>
      </c>
      <c r="E16" s="87" t="s">
        <v>12</v>
      </c>
      <c r="F16" s="87" t="s">
        <v>13</v>
      </c>
    </row>
    <row r="17" spans="2:6" ht="69" x14ac:dyDescent="0.3">
      <c r="B17" s="88" t="s">
        <v>5</v>
      </c>
      <c r="C17" s="32" t="s">
        <v>131</v>
      </c>
      <c r="D17" s="307"/>
      <c r="E17" s="307"/>
      <c r="F17" s="304"/>
    </row>
    <row r="18" spans="2:6" ht="69" x14ac:dyDescent="0.3">
      <c r="B18" s="89" t="s">
        <v>9</v>
      </c>
      <c r="C18" s="32" t="s">
        <v>131</v>
      </c>
      <c r="D18" s="308"/>
      <c r="E18" s="308"/>
      <c r="F18" s="305"/>
    </row>
    <row r="19" spans="2:6" ht="34.5" x14ac:dyDescent="0.3">
      <c r="B19" s="88" t="s">
        <v>6</v>
      </c>
      <c r="C19" s="32" t="s">
        <v>132</v>
      </c>
      <c r="D19" s="308"/>
      <c r="E19" s="308"/>
      <c r="F19" s="305"/>
    </row>
    <row r="20" spans="2:6" ht="51.75" x14ac:dyDescent="0.3">
      <c r="B20" s="91" t="s">
        <v>63</v>
      </c>
      <c r="C20" s="32" t="s">
        <v>133</v>
      </c>
      <c r="D20" s="308"/>
      <c r="E20" s="308"/>
      <c r="F20" s="305"/>
    </row>
    <row r="21" spans="2:6" x14ac:dyDescent="0.3">
      <c r="B21" s="310" t="s">
        <v>0</v>
      </c>
      <c r="C21" s="311"/>
      <c r="D21" s="309"/>
      <c r="E21" s="309"/>
      <c r="F21" s="306"/>
    </row>
    <row r="22" spans="2:6" ht="37.5" customHeight="1" x14ac:dyDescent="0.3">
      <c r="B22" s="302" t="s">
        <v>134</v>
      </c>
      <c r="C22" s="303"/>
      <c r="D22" s="164">
        <v>2</v>
      </c>
      <c r="E22" s="164">
        <v>2</v>
      </c>
      <c r="F22" s="164">
        <v>2</v>
      </c>
    </row>
    <row r="23" spans="2:6" ht="45" customHeight="1" x14ac:dyDescent="0.3">
      <c r="B23" s="325" t="s">
        <v>135</v>
      </c>
      <c r="C23" s="326"/>
      <c r="D23" s="165">
        <v>26</v>
      </c>
      <c r="E23" s="165">
        <v>26</v>
      </c>
      <c r="F23" s="165">
        <v>26</v>
      </c>
    </row>
    <row r="24" spans="2:6" x14ac:dyDescent="0.3">
      <c r="B24" s="327" t="s">
        <v>7</v>
      </c>
      <c r="C24" s="328"/>
      <c r="D24" s="161">
        <f>'Havelvats 1'!D21</f>
        <v>0</v>
      </c>
      <c r="E24" s="161">
        <f>'Havelvats 1'!E21</f>
        <v>0</v>
      </c>
      <c r="F24" s="161">
        <f>'Havelvats 1'!F21</f>
        <v>-4907.7</v>
      </c>
    </row>
    <row r="25" spans="2:6" s="76" customFormat="1" x14ac:dyDescent="0.3">
      <c r="B25" s="77"/>
      <c r="C25" s="77"/>
    </row>
    <row r="26" spans="2:6" x14ac:dyDescent="0.3">
      <c r="B26" s="90" t="s">
        <v>1</v>
      </c>
      <c r="C26" s="320" t="s">
        <v>2</v>
      </c>
      <c r="D26" s="321"/>
      <c r="E26" s="321"/>
      <c r="F26" s="322"/>
    </row>
    <row r="27" spans="2:6" x14ac:dyDescent="0.3">
      <c r="B27" s="82">
        <v>1163</v>
      </c>
      <c r="C27" s="85" t="s">
        <v>49</v>
      </c>
      <c r="D27" s="86"/>
      <c r="E27" s="86"/>
      <c r="F27" s="86"/>
    </row>
    <row r="29" spans="2:6" x14ac:dyDescent="0.3">
      <c r="B29" s="316" t="s">
        <v>3</v>
      </c>
      <c r="C29" s="317"/>
      <c r="D29" s="86"/>
      <c r="E29" s="86"/>
      <c r="F29" s="86"/>
    </row>
    <row r="30" spans="2:6" s="11" customFormat="1" ht="58.35" customHeight="1" x14ac:dyDescent="0.3">
      <c r="B30" s="80" t="s">
        <v>1</v>
      </c>
      <c r="C30" s="32">
        <v>1163</v>
      </c>
      <c r="D30" s="299" t="s">
        <v>39</v>
      </c>
      <c r="E30" s="300"/>
      <c r="F30" s="301"/>
    </row>
    <row r="31" spans="2:6" ht="34.5" x14ac:dyDescent="0.3">
      <c r="B31" s="88" t="s">
        <v>4</v>
      </c>
      <c r="C31" s="32" t="s">
        <v>136</v>
      </c>
      <c r="D31" s="87" t="s">
        <v>11</v>
      </c>
      <c r="E31" s="87" t="s">
        <v>12</v>
      </c>
      <c r="F31" s="87" t="s">
        <v>13</v>
      </c>
    </row>
    <row r="32" spans="2:6" ht="34.5" x14ac:dyDescent="0.3">
      <c r="B32" s="88" t="s">
        <v>146</v>
      </c>
      <c r="C32" s="32" t="s">
        <v>137</v>
      </c>
      <c r="D32" s="307"/>
      <c r="E32" s="307"/>
      <c r="F32" s="304"/>
    </row>
    <row r="33" spans="2:6" ht="34.5" x14ac:dyDescent="0.3">
      <c r="B33" s="88" t="s">
        <v>147</v>
      </c>
      <c r="C33" s="32" t="s">
        <v>137</v>
      </c>
      <c r="D33" s="308"/>
      <c r="E33" s="308"/>
      <c r="F33" s="305"/>
    </row>
    <row r="34" spans="2:6" ht="34.5" x14ac:dyDescent="0.3">
      <c r="B34" s="88" t="s">
        <v>148</v>
      </c>
      <c r="C34" s="32" t="s">
        <v>138</v>
      </c>
      <c r="D34" s="308"/>
      <c r="E34" s="308"/>
      <c r="F34" s="305"/>
    </row>
    <row r="35" spans="2:6" ht="69" x14ac:dyDescent="0.3">
      <c r="B35" s="88" t="s">
        <v>149</v>
      </c>
      <c r="C35" s="32" t="s">
        <v>139</v>
      </c>
      <c r="D35" s="308"/>
      <c r="E35" s="308"/>
      <c r="F35" s="305"/>
    </row>
    <row r="36" spans="2:6" x14ac:dyDescent="0.3">
      <c r="B36" s="310" t="s">
        <v>0</v>
      </c>
      <c r="C36" s="311"/>
      <c r="D36" s="309"/>
      <c r="E36" s="309"/>
      <c r="F36" s="306"/>
    </row>
    <row r="37" spans="2:6" ht="17.25" customHeight="1" x14ac:dyDescent="0.3">
      <c r="B37" s="323" t="s">
        <v>140</v>
      </c>
      <c r="C37" s="324"/>
      <c r="D37" s="163">
        <v>-572</v>
      </c>
      <c r="E37" s="163">
        <v>-572</v>
      </c>
      <c r="F37" s="163">
        <v>-572</v>
      </c>
    </row>
    <row r="38" spans="2:6" ht="17.25" customHeight="1" x14ac:dyDescent="0.3">
      <c r="B38" s="323" t="s">
        <v>141</v>
      </c>
      <c r="C38" s="324"/>
      <c r="D38" s="163">
        <v>-40</v>
      </c>
      <c r="E38" s="163">
        <v>-40</v>
      </c>
      <c r="F38" s="163">
        <v>-40</v>
      </c>
    </row>
    <row r="39" spans="2:6" ht="17.25" customHeight="1" x14ac:dyDescent="0.3">
      <c r="B39" s="323" t="s">
        <v>142</v>
      </c>
      <c r="C39" s="324"/>
      <c r="D39" s="163">
        <v>-60</v>
      </c>
      <c r="E39" s="163">
        <v>-60</v>
      </c>
      <c r="F39" s="163">
        <v>-60</v>
      </c>
    </row>
    <row r="40" spans="2:6" ht="17.25" customHeight="1" x14ac:dyDescent="0.3">
      <c r="B40" s="323" t="s">
        <v>143</v>
      </c>
      <c r="C40" s="324"/>
      <c r="D40" s="163">
        <v>-6</v>
      </c>
      <c r="E40" s="163">
        <v>-6</v>
      </c>
      <c r="F40" s="163">
        <v>-6</v>
      </c>
    </row>
    <row r="41" spans="2:6" x14ac:dyDescent="0.3">
      <c r="B41" s="325" t="s">
        <v>7</v>
      </c>
      <c r="C41" s="326"/>
      <c r="D41" s="84">
        <f>'Havelvats 1'!D40</f>
        <v>-32736.400000000001</v>
      </c>
      <c r="E41" s="84">
        <f>'Havelvats 1'!E40</f>
        <v>-35721.699999999997</v>
      </c>
      <c r="F41" s="84">
        <f>'Havelvats 1'!F40</f>
        <v>-35721.699999999997</v>
      </c>
    </row>
    <row r="43" spans="2:6" x14ac:dyDescent="0.3">
      <c r="B43" s="316" t="s">
        <v>3</v>
      </c>
      <c r="C43" s="317"/>
      <c r="D43" s="86"/>
      <c r="E43" s="86"/>
      <c r="F43" s="86"/>
    </row>
    <row r="44" spans="2:6" s="11" customFormat="1" ht="58.35" customHeight="1" x14ac:dyDescent="0.3">
      <c r="B44" s="88" t="s">
        <v>1</v>
      </c>
      <c r="C44" s="32">
        <v>1163</v>
      </c>
      <c r="D44" s="299" t="s">
        <v>39</v>
      </c>
      <c r="E44" s="300"/>
      <c r="F44" s="301"/>
    </row>
    <row r="45" spans="2:6" ht="34.5" x14ac:dyDescent="0.3">
      <c r="B45" s="88" t="s">
        <v>4</v>
      </c>
      <c r="C45" s="81">
        <v>11004</v>
      </c>
      <c r="D45" s="87" t="s">
        <v>11</v>
      </c>
      <c r="E45" s="87" t="s">
        <v>12</v>
      </c>
      <c r="F45" s="87" t="s">
        <v>13</v>
      </c>
    </row>
    <row r="46" spans="2:6" ht="34.5" x14ac:dyDescent="0.3">
      <c r="B46" s="88" t="s">
        <v>146</v>
      </c>
      <c r="C46" s="81" t="s">
        <v>144</v>
      </c>
      <c r="D46" s="307"/>
      <c r="E46" s="307"/>
      <c r="F46" s="304"/>
    </row>
    <row r="47" spans="2:6" ht="34.5" x14ac:dyDescent="0.3">
      <c r="B47" s="88" t="s">
        <v>147</v>
      </c>
      <c r="C47" s="81" t="s">
        <v>145</v>
      </c>
      <c r="D47" s="308"/>
      <c r="E47" s="308"/>
      <c r="F47" s="305"/>
    </row>
    <row r="48" spans="2:6" ht="34.5" x14ac:dyDescent="0.3">
      <c r="B48" s="88" t="s">
        <v>148</v>
      </c>
      <c r="C48" s="81" t="s">
        <v>138</v>
      </c>
      <c r="D48" s="308"/>
      <c r="E48" s="308"/>
      <c r="F48" s="305"/>
    </row>
    <row r="49" spans="2:6" ht="69" x14ac:dyDescent="0.3">
      <c r="B49" s="88" t="s">
        <v>149</v>
      </c>
      <c r="C49" s="81" t="s">
        <v>139</v>
      </c>
      <c r="D49" s="308"/>
      <c r="E49" s="308"/>
      <c r="F49" s="305"/>
    </row>
    <row r="50" spans="2:6" x14ac:dyDescent="0.3">
      <c r="B50" s="310" t="s">
        <v>0</v>
      </c>
      <c r="C50" s="311"/>
      <c r="D50" s="309"/>
      <c r="E50" s="309"/>
      <c r="F50" s="306"/>
    </row>
    <row r="51" spans="2:6" x14ac:dyDescent="0.3">
      <c r="B51" s="323" t="s">
        <v>150</v>
      </c>
      <c r="C51" s="324"/>
      <c r="D51" s="162" t="s">
        <v>152</v>
      </c>
      <c r="E51" s="163">
        <v>-8</v>
      </c>
      <c r="F51" s="163">
        <v>-8</v>
      </c>
    </row>
    <row r="52" spans="2:6" x14ac:dyDescent="0.3">
      <c r="B52" s="323" t="s">
        <v>151</v>
      </c>
      <c r="C52" s="324"/>
      <c r="D52" s="162" t="s">
        <v>152</v>
      </c>
      <c r="E52" s="163">
        <v>-350</v>
      </c>
      <c r="F52" s="163">
        <v>-350</v>
      </c>
    </row>
    <row r="53" spans="2:6" ht="17.25" customHeight="1" x14ac:dyDescent="0.3">
      <c r="B53" s="323" t="s">
        <v>141</v>
      </c>
      <c r="C53" s="324"/>
      <c r="D53" s="162">
        <v>0</v>
      </c>
      <c r="E53" s="163">
        <v>-40</v>
      </c>
      <c r="F53" s="163">
        <v>-40</v>
      </c>
    </row>
    <row r="54" spans="2:6" ht="17.25" customHeight="1" x14ac:dyDescent="0.3">
      <c r="B54" s="323" t="s">
        <v>142</v>
      </c>
      <c r="C54" s="324"/>
      <c r="D54" s="162">
        <v>0</v>
      </c>
      <c r="E54" s="163">
        <v>-60</v>
      </c>
      <c r="F54" s="163">
        <v>-60</v>
      </c>
    </row>
    <row r="55" spans="2:6" ht="17.25" customHeight="1" x14ac:dyDescent="0.3">
      <c r="B55" s="325" t="s">
        <v>7</v>
      </c>
      <c r="C55" s="326"/>
      <c r="D55" s="161">
        <f>'Havelvats 1'!D46</f>
        <v>0</v>
      </c>
      <c r="E55" s="161">
        <f>'Havelvats 1'!E46</f>
        <v>-11881</v>
      </c>
      <c r="F55" s="161">
        <f>'Havelvats 1'!F46</f>
        <v>-11881</v>
      </c>
    </row>
    <row r="56" spans="2:6" s="76" customFormat="1" x14ac:dyDescent="0.3">
      <c r="B56" s="159"/>
      <c r="C56" s="159"/>
      <c r="D56" s="160"/>
      <c r="E56" s="160"/>
      <c r="F56" s="160"/>
    </row>
    <row r="57" spans="2:6" x14ac:dyDescent="0.3">
      <c r="B57" s="316" t="s">
        <v>3</v>
      </c>
      <c r="C57" s="317"/>
      <c r="D57" s="86"/>
      <c r="E57" s="86"/>
      <c r="F57" s="86"/>
    </row>
    <row r="58" spans="2:6" s="11" customFormat="1" ht="58.35" customHeight="1" x14ac:dyDescent="0.3">
      <c r="B58" s="88" t="s">
        <v>1</v>
      </c>
      <c r="C58" s="32">
        <v>1163</v>
      </c>
      <c r="D58" s="299" t="s">
        <v>39</v>
      </c>
      <c r="E58" s="300"/>
      <c r="F58" s="301"/>
    </row>
    <row r="59" spans="2:6" ht="34.5" x14ac:dyDescent="0.3">
      <c r="B59" s="88" t="s">
        <v>4</v>
      </c>
      <c r="C59" s="81">
        <v>11017</v>
      </c>
      <c r="D59" s="87" t="s">
        <v>11</v>
      </c>
      <c r="E59" s="87" t="s">
        <v>12</v>
      </c>
      <c r="F59" s="87" t="s">
        <v>13</v>
      </c>
    </row>
    <row r="60" spans="2:6" ht="51.75" x14ac:dyDescent="0.3">
      <c r="B60" s="88" t="s">
        <v>146</v>
      </c>
      <c r="C60" s="81" t="s">
        <v>153</v>
      </c>
      <c r="D60" s="307"/>
      <c r="E60" s="307"/>
      <c r="F60" s="304"/>
    </row>
    <row r="61" spans="2:6" ht="51.75" x14ac:dyDescent="0.3">
      <c r="B61" s="88" t="s">
        <v>147</v>
      </c>
      <c r="C61" s="81" t="s">
        <v>154</v>
      </c>
      <c r="D61" s="308"/>
      <c r="E61" s="308"/>
      <c r="F61" s="305"/>
    </row>
    <row r="62" spans="2:6" ht="34.5" x14ac:dyDescent="0.3">
      <c r="B62" s="88" t="s">
        <v>148</v>
      </c>
      <c r="C62" s="81" t="s">
        <v>138</v>
      </c>
      <c r="D62" s="308"/>
      <c r="E62" s="308"/>
      <c r="F62" s="305"/>
    </row>
    <row r="63" spans="2:6" ht="69" x14ac:dyDescent="0.3">
      <c r="B63" s="88" t="s">
        <v>149</v>
      </c>
      <c r="C63" s="81" t="s">
        <v>155</v>
      </c>
      <c r="D63" s="308"/>
      <c r="E63" s="308"/>
      <c r="F63" s="305"/>
    </row>
    <row r="64" spans="2:6" x14ac:dyDescent="0.3">
      <c r="B64" s="310" t="s">
        <v>0</v>
      </c>
      <c r="C64" s="311"/>
      <c r="D64" s="309"/>
      <c r="E64" s="309"/>
      <c r="F64" s="306"/>
    </row>
    <row r="65" spans="1:6" ht="17.25" customHeight="1" x14ac:dyDescent="0.3">
      <c r="B65" s="323" t="s">
        <v>156</v>
      </c>
      <c r="C65" s="324"/>
      <c r="D65" s="162">
        <v>-1</v>
      </c>
      <c r="E65" s="162">
        <v>-1</v>
      </c>
      <c r="F65" s="162">
        <v>-1</v>
      </c>
    </row>
    <row r="66" spans="1:6" ht="17.25" customHeight="1" x14ac:dyDescent="0.3">
      <c r="B66" s="323" t="s">
        <v>143</v>
      </c>
      <c r="C66" s="324"/>
      <c r="D66" s="162">
        <v>-10</v>
      </c>
      <c r="E66" s="162">
        <v>-10</v>
      </c>
      <c r="F66" s="162">
        <v>-10</v>
      </c>
    </row>
    <row r="67" spans="1:6" ht="17.25" customHeight="1" x14ac:dyDescent="0.3">
      <c r="B67" s="323" t="s">
        <v>151</v>
      </c>
      <c r="C67" s="324"/>
      <c r="D67" s="162">
        <v>-21</v>
      </c>
      <c r="E67" s="162">
        <v>-21</v>
      </c>
      <c r="F67" s="162">
        <v>-21</v>
      </c>
    </row>
    <row r="68" spans="1:6" ht="17.25" customHeight="1" x14ac:dyDescent="0.3">
      <c r="B68" s="323" t="s">
        <v>141</v>
      </c>
      <c r="C68" s="324"/>
      <c r="D68" s="162"/>
      <c r="E68" s="162"/>
      <c r="F68" s="162"/>
    </row>
    <row r="69" spans="1:6" ht="17.25" customHeight="1" x14ac:dyDescent="0.3">
      <c r="B69" s="323" t="s">
        <v>142</v>
      </c>
      <c r="C69" s="324"/>
      <c r="D69" s="162"/>
      <c r="E69" s="162"/>
      <c r="F69" s="162"/>
    </row>
    <row r="70" spans="1:6" ht="17.25" customHeight="1" x14ac:dyDescent="0.3">
      <c r="B70" s="327" t="s">
        <v>7</v>
      </c>
      <c r="C70" s="328"/>
      <c r="D70" s="161">
        <f>'Havelvats 1'!D52</f>
        <v>-19350</v>
      </c>
      <c r="E70" s="161">
        <f>'Havelvats 1'!E52</f>
        <v>-19350</v>
      </c>
      <c r="F70" s="161">
        <f>'Havelvats 1'!F52</f>
        <v>-19350</v>
      </c>
    </row>
    <row r="71" spans="1:6" ht="17.25" customHeight="1" x14ac:dyDescent="0.3">
      <c r="B71" s="159"/>
      <c r="C71" s="159"/>
      <c r="D71" s="160"/>
      <c r="E71" s="160"/>
      <c r="F71" s="160"/>
    </row>
    <row r="72" spans="1:6" ht="21.75" customHeight="1" x14ac:dyDescent="0.3">
      <c r="A72" s="318" t="s">
        <v>88</v>
      </c>
      <c r="B72" s="318"/>
      <c r="C72" s="318"/>
      <c r="D72" s="318"/>
      <c r="E72" s="318"/>
      <c r="F72" s="318"/>
    </row>
    <row r="73" spans="1:6" x14ac:dyDescent="0.3">
      <c r="C73" s="93" t="s">
        <v>160</v>
      </c>
    </row>
    <row r="74" spans="1:6" x14ac:dyDescent="0.3">
      <c r="B74" s="90" t="s">
        <v>1</v>
      </c>
      <c r="C74" s="320" t="s">
        <v>2</v>
      </c>
      <c r="D74" s="321"/>
      <c r="E74" s="321"/>
      <c r="F74" s="322"/>
    </row>
    <row r="75" spans="1:6" x14ac:dyDescent="0.3">
      <c r="B75" s="82">
        <v>1163</v>
      </c>
      <c r="C75" s="85" t="s">
        <v>49</v>
      </c>
      <c r="D75" s="86"/>
      <c r="E75" s="86"/>
      <c r="F75" s="86"/>
    </row>
    <row r="77" spans="1:6" s="11" customFormat="1" x14ac:dyDescent="0.3">
      <c r="B77" s="316" t="s">
        <v>3</v>
      </c>
      <c r="C77" s="331"/>
      <c r="D77" s="79"/>
      <c r="E77" s="79"/>
      <c r="F77" s="79"/>
    </row>
    <row r="78" spans="1:6" s="11" customFormat="1" ht="58.9" customHeight="1" x14ac:dyDescent="0.3">
      <c r="B78" s="80" t="s">
        <v>1</v>
      </c>
      <c r="C78" s="32">
        <v>1163</v>
      </c>
      <c r="D78" s="299" t="s">
        <v>76</v>
      </c>
      <c r="E78" s="300"/>
      <c r="F78" s="301"/>
    </row>
    <row r="79" spans="1:6" s="11" customFormat="1" ht="34.5" x14ac:dyDescent="0.3">
      <c r="B79" s="80" t="s">
        <v>4</v>
      </c>
      <c r="C79" s="81">
        <v>12001</v>
      </c>
      <c r="D79" s="94" t="s">
        <v>11</v>
      </c>
      <c r="E79" s="94" t="s">
        <v>12</v>
      </c>
      <c r="F79" s="94" t="s">
        <v>13</v>
      </c>
    </row>
    <row r="80" spans="1:6" s="11" customFormat="1" ht="51.75" x14ac:dyDescent="0.3">
      <c r="B80" s="83" t="s">
        <v>5</v>
      </c>
      <c r="C80" s="81" t="s">
        <v>184</v>
      </c>
      <c r="D80" s="337"/>
      <c r="E80" s="337"/>
      <c r="F80" s="334"/>
    </row>
    <row r="81" spans="2:6" s="11" customFormat="1" ht="51.75" x14ac:dyDescent="0.3">
      <c r="B81" s="80" t="s">
        <v>9</v>
      </c>
      <c r="C81" s="81" t="s">
        <v>185</v>
      </c>
      <c r="D81" s="338"/>
      <c r="E81" s="338"/>
      <c r="F81" s="335"/>
    </row>
    <row r="82" spans="2:6" s="11" customFormat="1" ht="34.5" x14ac:dyDescent="0.3">
      <c r="B82" s="83" t="s">
        <v>6</v>
      </c>
      <c r="C82" s="81" t="s">
        <v>53</v>
      </c>
      <c r="D82" s="338"/>
      <c r="E82" s="338"/>
      <c r="F82" s="335"/>
    </row>
    <row r="83" spans="2:6" s="11" customFormat="1" ht="51.75" x14ac:dyDescent="0.3">
      <c r="B83" s="44" t="s">
        <v>63</v>
      </c>
      <c r="C83" s="81" t="s">
        <v>186</v>
      </c>
      <c r="D83" s="338"/>
      <c r="E83" s="338"/>
      <c r="F83" s="335"/>
    </row>
    <row r="84" spans="2:6" s="11" customFormat="1" x14ac:dyDescent="0.3">
      <c r="B84" s="332" t="s">
        <v>0</v>
      </c>
      <c r="C84" s="333"/>
      <c r="D84" s="339"/>
      <c r="E84" s="339"/>
      <c r="F84" s="336"/>
    </row>
    <row r="85" spans="2:6" s="11" customFormat="1" x14ac:dyDescent="0.3">
      <c r="B85" s="302" t="s">
        <v>86</v>
      </c>
      <c r="C85" s="303"/>
      <c r="D85" s="95">
        <v>1</v>
      </c>
      <c r="E85" s="95">
        <v>1</v>
      </c>
      <c r="F85" s="95">
        <v>1</v>
      </c>
    </row>
    <row r="86" spans="2:6" s="11" customFormat="1" x14ac:dyDescent="0.3">
      <c r="B86" s="329" t="s">
        <v>7</v>
      </c>
      <c r="C86" s="330"/>
      <c r="D86" s="84">
        <f>'Havelvats 2 '!G71</f>
        <v>52086.400000000001</v>
      </c>
      <c r="E86" s="84">
        <f>'Havelvats 2 '!H71</f>
        <v>66952.7</v>
      </c>
      <c r="F86" s="84">
        <f>'Havelvats 2 '!I71</f>
        <v>71860.399999999994</v>
      </c>
    </row>
    <row r="87" spans="2:6" s="11" customFormat="1" x14ac:dyDescent="0.3"/>
  </sheetData>
  <mergeCells count="59">
    <mergeCell ref="D1:F1"/>
    <mergeCell ref="B5:F5"/>
    <mergeCell ref="A72:F72"/>
    <mergeCell ref="D78:F78"/>
    <mergeCell ref="F80:F84"/>
    <mergeCell ref="D80:D84"/>
    <mergeCell ref="E80:E84"/>
    <mergeCell ref="A7:F7"/>
    <mergeCell ref="B9:F9"/>
    <mergeCell ref="C11:F11"/>
    <mergeCell ref="B14:C14"/>
    <mergeCell ref="D15:F15"/>
    <mergeCell ref="D17:D21"/>
    <mergeCell ref="E17:E21"/>
    <mergeCell ref="F17:F21"/>
    <mergeCell ref="B21:C21"/>
    <mergeCell ref="B77:C77"/>
    <mergeCell ref="B84:C84"/>
    <mergeCell ref="B85:C85"/>
    <mergeCell ref="B22:C22"/>
    <mergeCell ref="B23:C23"/>
    <mergeCell ref="B24:C24"/>
    <mergeCell ref="C26:F26"/>
    <mergeCell ref="E46:E50"/>
    <mergeCell ref="F46:F50"/>
    <mergeCell ref="B50:C50"/>
    <mergeCell ref="B51:C51"/>
    <mergeCell ref="B52:C52"/>
    <mergeCell ref="B53:C53"/>
    <mergeCell ref="B54:C54"/>
    <mergeCell ref="B55:C55"/>
    <mergeCell ref="B57:C57"/>
    <mergeCell ref="B86:C86"/>
    <mergeCell ref="C74:F74"/>
    <mergeCell ref="B29:C29"/>
    <mergeCell ref="D30:F30"/>
    <mergeCell ref="D32:D36"/>
    <mergeCell ref="E32:E36"/>
    <mergeCell ref="F32:F36"/>
    <mergeCell ref="B36:C36"/>
    <mergeCell ref="B37:C37"/>
    <mergeCell ref="B38:C38"/>
    <mergeCell ref="B39:C39"/>
    <mergeCell ref="B40:C40"/>
    <mergeCell ref="B41:C41"/>
    <mergeCell ref="B43:C43"/>
    <mergeCell ref="D44:F44"/>
    <mergeCell ref="D46:D50"/>
    <mergeCell ref="D58:F58"/>
    <mergeCell ref="D60:D64"/>
    <mergeCell ref="E60:E64"/>
    <mergeCell ref="F60:F64"/>
    <mergeCell ref="B64:C64"/>
    <mergeCell ref="B70:C70"/>
    <mergeCell ref="B65:C65"/>
    <mergeCell ref="B66:C66"/>
    <mergeCell ref="B67:C67"/>
    <mergeCell ref="B68:C68"/>
    <mergeCell ref="B69:C6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topLeftCell="A10" zoomScaleNormal="100" workbookViewId="0">
      <selection activeCell="A17" sqref="A17"/>
    </sheetView>
  </sheetViews>
  <sheetFormatPr defaultColWidth="9.28515625" defaultRowHeight="17.25" x14ac:dyDescent="0.3"/>
  <cols>
    <col min="1" max="4" width="18.28515625" style="64" customWidth="1"/>
    <col min="5" max="6" width="14.42578125" style="64" customWidth="1"/>
    <col min="7" max="7" width="16.5703125" style="64" customWidth="1"/>
    <col min="8" max="8" width="14.42578125" style="64" customWidth="1"/>
    <col min="9" max="9" width="30.28515625" style="64" customWidth="1"/>
    <col min="10" max="10" width="15.7109375" style="64" customWidth="1"/>
    <col min="11" max="11" width="11.5703125" style="64" customWidth="1"/>
    <col min="12" max="12" width="9.28515625" style="64"/>
    <col min="13" max="14" width="11" style="64" bestFit="1" customWidth="1"/>
    <col min="15" max="16384" width="9.28515625" style="64"/>
  </cols>
  <sheetData>
    <row r="1" spans="1:12" ht="37.5" customHeight="1" x14ac:dyDescent="0.3">
      <c r="H1" s="315" t="s">
        <v>161</v>
      </c>
      <c r="I1" s="315"/>
    </row>
    <row r="2" spans="1:12" ht="17.25" customHeight="1" x14ac:dyDescent="0.3">
      <c r="H2" s="315" t="s">
        <v>75</v>
      </c>
      <c r="I2" s="315"/>
    </row>
    <row r="3" spans="1:12" ht="17.25" customHeight="1" x14ac:dyDescent="0.3">
      <c r="H3" s="315" t="s">
        <v>8</v>
      </c>
      <c r="I3" s="315"/>
    </row>
    <row r="4" spans="1:12" ht="13.5" customHeight="1" x14ac:dyDescent="0.3">
      <c r="I4" s="166"/>
      <c r="J4" s="167"/>
      <c r="K4" s="167"/>
      <c r="L4" s="167"/>
    </row>
    <row r="5" spans="1:12" ht="42.75" customHeight="1" x14ac:dyDescent="0.3">
      <c r="A5" s="319" t="s">
        <v>179</v>
      </c>
      <c r="B5" s="319"/>
      <c r="C5" s="319"/>
      <c r="D5" s="319"/>
      <c r="E5" s="319"/>
      <c r="F5" s="319"/>
      <c r="G5" s="319"/>
      <c r="H5" s="319"/>
      <c r="I5" s="319"/>
    </row>
    <row r="6" spans="1:12" ht="15.75" customHeight="1" x14ac:dyDescent="0.3">
      <c r="A6" s="353"/>
      <c r="B6" s="353"/>
      <c r="C6" s="353"/>
      <c r="D6" s="353"/>
      <c r="E6" s="353"/>
      <c r="F6" s="353"/>
      <c r="G6" s="353"/>
      <c r="H6" s="353"/>
      <c r="I6" s="353"/>
    </row>
    <row r="7" spans="1:12" ht="101.25" customHeight="1" x14ac:dyDescent="0.3">
      <c r="A7" s="354" t="s">
        <v>162</v>
      </c>
      <c r="B7" s="355" t="s">
        <v>163</v>
      </c>
      <c r="C7" s="356"/>
      <c r="D7" s="357"/>
      <c r="E7" s="354" t="s">
        <v>164</v>
      </c>
      <c r="F7" s="354" t="s">
        <v>165</v>
      </c>
      <c r="G7" s="354" t="s">
        <v>166</v>
      </c>
      <c r="H7" s="361" t="s">
        <v>167</v>
      </c>
      <c r="I7" s="362"/>
    </row>
    <row r="8" spans="1:12" ht="35.25" customHeight="1" x14ac:dyDescent="0.3">
      <c r="A8" s="354"/>
      <c r="B8" s="358"/>
      <c r="C8" s="359"/>
      <c r="D8" s="360"/>
      <c r="E8" s="354"/>
      <c r="F8" s="354"/>
      <c r="G8" s="354"/>
      <c r="H8" s="168" t="s">
        <v>168</v>
      </c>
      <c r="I8" s="169" t="s">
        <v>169</v>
      </c>
    </row>
    <row r="9" spans="1:12" x14ac:dyDescent="0.3">
      <c r="A9" s="170">
        <v>1</v>
      </c>
      <c r="B9" s="345">
        <v>2</v>
      </c>
      <c r="C9" s="346"/>
      <c r="D9" s="347"/>
      <c r="E9" s="171">
        <v>3</v>
      </c>
      <c r="F9" s="171">
        <v>4</v>
      </c>
      <c r="G9" s="171">
        <v>5</v>
      </c>
      <c r="H9" s="171">
        <v>6</v>
      </c>
      <c r="I9" s="172">
        <v>7</v>
      </c>
    </row>
    <row r="10" spans="1:12" s="174" customFormat="1" ht="45" customHeight="1" x14ac:dyDescent="0.3">
      <c r="A10" s="348" t="s">
        <v>42</v>
      </c>
      <c r="B10" s="348"/>
      <c r="C10" s="348"/>
      <c r="D10" s="348"/>
      <c r="E10" s="348"/>
      <c r="F10" s="348"/>
      <c r="G10" s="348"/>
      <c r="H10" s="348"/>
      <c r="I10" s="173">
        <f>+I11</f>
        <v>-47602.7</v>
      </c>
    </row>
    <row r="11" spans="1:12" s="174" customFormat="1" ht="15" customHeight="1" x14ac:dyDescent="0.3">
      <c r="A11" s="175" t="s">
        <v>170</v>
      </c>
      <c r="B11" s="175" t="s">
        <v>171</v>
      </c>
      <c r="C11" s="175" t="s">
        <v>172</v>
      </c>
      <c r="D11" s="349" t="s">
        <v>117</v>
      </c>
      <c r="E11" s="350"/>
      <c r="F11" s="350"/>
      <c r="G11" s="350"/>
      <c r="H11" s="351"/>
      <c r="I11" s="176">
        <f>+I12+I15</f>
        <v>-47602.7</v>
      </c>
    </row>
    <row r="12" spans="1:12" s="179" customFormat="1" ht="54.75" customHeight="1" x14ac:dyDescent="0.25">
      <c r="A12" s="177" t="s">
        <v>176</v>
      </c>
      <c r="B12" s="340" t="s">
        <v>98</v>
      </c>
      <c r="C12" s="340"/>
      <c r="D12" s="340"/>
      <c r="E12" s="340"/>
      <c r="F12" s="340"/>
      <c r="G12" s="340"/>
      <c r="H12" s="340"/>
      <c r="I12" s="178">
        <f>+I13</f>
        <v>-35721.699999999997</v>
      </c>
    </row>
    <row r="13" spans="1:12" s="184" customFormat="1" ht="20.65" customHeight="1" x14ac:dyDescent="0.25">
      <c r="A13" s="180"/>
      <c r="B13" s="341" t="s">
        <v>173</v>
      </c>
      <c r="C13" s="341"/>
      <c r="D13" s="341"/>
      <c r="E13" s="181"/>
      <c r="F13" s="181"/>
      <c r="G13" s="181"/>
      <c r="H13" s="182"/>
      <c r="I13" s="183">
        <f>+I14</f>
        <v>-35721.699999999997</v>
      </c>
    </row>
    <row r="14" spans="1:12" s="133" customFormat="1" ht="42" customHeight="1" x14ac:dyDescent="0.3">
      <c r="A14" s="185" t="s">
        <v>188</v>
      </c>
      <c r="B14" s="352" t="s">
        <v>177</v>
      </c>
      <c r="C14" s="352"/>
      <c r="D14" s="352"/>
      <c r="E14" s="187" t="s">
        <v>187</v>
      </c>
      <c r="F14" s="187" t="s">
        <v>175</v>
      </c>
      <c r="G14" s="188">
        <v>35721700</v>
      </c>
      <c r="H14" s="188">
        <v>-1</v>
      </c>
      <c r="I14" s="186">
        <f>-G14/1000</f>
        <v>-35721.699999999997</v>
      </c>
    </row>
    <row r="15" spans="1:12" s="179" customFormat="1" ht="54.75" customHeight="1" x14ac:dyDescent="0.25">
      <c r="A15" s="177" t="s">
        <v>178</v>
      </c>
      <c r="B15" s="340" t="s">
        <v>99</v>
      </c>
      <c r="C15" s="340"/>
      <c r="D15" s="340"/>
      <c r="E15" s="340"/>
      <c r="F15" s="340"/>
      <c r="G15" s="340"/>
      <c r="H15" s="340"/>
      <c r="I15" s="178">
        <f>+I16</f>
        <v>-11881</v>
      </c>
    </row>
    <row r="16" spans="1:12" s="184" customFormat="1" ht="20.65" customHeight="1" x14ac:dyDescent="0.25">
      <c r="A16" s="180"/>
      <c r="B16" s="341" t="s">
        <v>173</v>
      </c>
      <c r="C16" s="341"/>
      <c r="D16" s="341"/>
      <c r="E16" s="181"/>
      <c r="F16" s="181"/>
      <c r="G16" s="181"/>
      <c r="H16" s="182"/>
      <c r="I16" s="183">
        <f>+I17</f>
        <v>-11881</v>
      </c>
    </row>
    <row r="17" spans="1:9" s="133" customFormat="1" ht="36" customHeight="1" x14ac:dyDescent="0.3">
      <c r="A17" s="189" t="s">
        <v>189</v>
      </c>
      <c r="B17" s="342" t="s">
        <v>174</v>
      </c>
      <c r="C17" s="343"/>
      <c r="D17" s="344"/>
      <c r="E17" s="187" t="s">
        <v>187</v>
      </c>
      <c r="F17" s="187" t="s">
        <v>175</v>
      </c>
      <c r="G17" s="188">
        <v>11881000</v>
      </c>
      <c r="H17" s="188">
        <v>-1</v>
      </c>
      <c r="I17" s="186">
        <f>-G17/1000</f>
        <v>-11881</v>
      </c>
    </row>
  </sheetData>
  <mergeCells count="19">
    <mergeCell ref="H1:I1"/>
    <mergeCell ref="H2:I2"/>
    <mergeCell ref="H3:I3"/>
    <mergeCell ref="A5:I6"/>
    <mergeCell ref="A7:A8"/>
    <mergeCell ref="B7:D8"/>
    <mergeCell ref="E7:E8"/>
    <mergeCell ref="F7:F8"/>
    <mergeCell ref="G7:G8"/>
    <mergeCell ref="H7:I7"/>
    <mergeCell ref="B15:H15"/>
    <mergeCell ref="B16:D16"/>
    <mergeCell ref="B17:D17"/>
    <mergeCell ref="B9:D9"/>
    <mergeCell ref="A10:H10"/>
    <mergeCell ref="D11:H11"/>
    <mergeCell ref="B12:H12"/>
    <mergeCell ref="B13:D13"/>
    <mergeCell ref="B14:D14"/>
  </mergeCells>
  <pageMargins left="0.25" right="0.25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Havelvats 1</vt:lpstr>
      <vt:lpstr>Havelvats 2 </vt:lpstr>
      <vt:lpstr>Havelvats 3</vt:lpstr>
      <vt:lpstr>Havelvats 4</vt:lpstr>
      <vt:lpstr>Havelvac 5</vt:lpstr>
      <vt:lpstr>Havelvats 6</vt:lpstr>
      <vt:lpstr>Havelvats 7</vt:lpstr>
      <vt:lpstr>Havelvats 8</vt:lpstr>
      <vt:lpstr>'Havelvac 5'!Print_Area</vt:lpstr>
      <vt:lpstr>'Havelvac 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https://mul-edu.gov.am/tasks/docs/attachment.php?id=336010&amp;fn=havelvacner+%282%29.xlsx&amp;out=1&amp;token=</cp:keywords>
  <cp:lastModifiedBy>Ani Tadevosyan</cp:lastModifiedBy>
  <cp:lastPrinted>2021-06-22T14:01:32Z</cp:lastPrinted>
  <dcterms:modified xsi:type="dcterms:W3CDTF">2021-06-22T14:09:48Z</dcterms:modified>
</cp:coreProperties>
</file>